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orabnik\Dropbox\Civilna zaščita\017_29.10.2018 ujma Jelendol\"/>
    </mc:Choice>
  </mc:AlternateContent>
  <xr:revisionPtr revIDLastSave="0" documentId="8_{BD56AC3E-3025-4A44-B662-EC996722C528}" xr6:coauthVersionLast="37" xr6:coauthVersionMax="37" xr10:uidLastSave="{00000000-0000-0000-0000-000000000000}"/>
  <bookViews>
    <workbookView xWindow="0" yWindow="0" windowWidth="23040" windowHeight="9000" activeTab="2" xr2:uid="{00000000-000D-0000-FFFF-FFFF00000000}"/>
  </bookViews>
  <sheets>
    <sheet name="NS predračun" sheetId="11" r:id="rId1"/>
    <sheet name="REKAPITULACIJA" sheetId="10" r:id="rId2"/>
    <sheet name="VSEBINA" sheetId="9" r:id="rId3"/>
  </sheets>
  <definedNames>
    <definedName name="_xlnm.Print_Area" localSheetId="2">VSEBINA!$A$1:$H$80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" i="9" l="1"/>
  <c r="H31" i="9"/>
  <c r="H34" i="9"/>
  <c r="H44" i="9"/>
  <c r="H46" i="9"/>
  <c r="H52" i="9"/>
  <c r="H54" i="9"/>
  <c r="H72" i="9"/>
  <c r="F35" i="9"/>
  <c r="H35" i="9" s="1"/>
  <c r="F34" i="9"/>
  <c r="F66" i="9"/>
  <c r="H66" i="9" s="1"/>
  <c r="F68" i="9"/>
  <c r="H68" i="9" s="1"/>
  <c r="F50" i="9"/>
  <c r="H50" i="9" s="1"/>
  <c r="F44" i="9"/>
  <c r="F52" i="9"/>
  <c r="F60" i="9"/>
  <c r="H60" i="9" s="1"/>
  <c r="F62" i="9"/>
  <c r="H62" i="9" s="1"/>
  <c r="F64" i="9"/>
  <c r="H64" i="9" s="1"/>
  <c r="F40" i="9"/>
  <c r="H40" i="9" s="1"/>
  <c r="D48" i="9"/>
  <c r="F48" i="9" s="1"/>
  <c r="H48" i="9" s="1"/>
  <c r="D56" i="9"/>
  <c r="F56" i="9" s="1"/>
  <c r="H56" i="9" s="1"/>
  <c r="D60" i="9"/>
  <c r="D46" i="9"/>
  <c r="F46" i="9" s="1"/>
  <c r="D54" i="9"/>
  <c r="F54" i="9" s="1"/>
  <c r="D58" i="9"/>
  <c r="F58" i="9" s="1"/>
  <c r="H58" i="9" s="1"/>
  <c r="D42" i="9"/>
  <c r="F42" i="9" s="1"/>
  <c r="H42" i="9" s="1"/>
  <c r="F72" i="9"/>
  <c r="F74" i="9"/>
  <c r="H74" i="9" s="1"/>
  <c r="F76" i="9"/>
  <c r="H76" i="9" s="1"/>
  <c r="F29" i="9"/>
  <c r="F30" i="9"/>
  <c r="H30" i="9" s="1"/>
  <c r="F24" i="9"/>
  <c r="H24" i="9" s="1"/>
  <c r="F16" i="9"/>
  <c r="H16" i="9" s="1"/>
  <c r="F17" i="9"/>
  <c r="H17" i="9" s="1"/>
  <c r="F15" i="9"/>
  <c r="H15" i="9" s="1"/>
  <c r="E26" i="9"/>
  <c r="F26" i="9" s="1"/>
  <c r="H26" i="9" s="1"/>
  <c r="I12" i="11" l="1"/>
  <c r="F6" i="9" l="1"/>
  <c r="F8" i="9"/>
  <c r="H8" i="9" s="1"/>
  <c r="H80" i="9" s="1"/>
  <c r="F5" i="11" s="1"/>
  <c r="F9" i="9"/>
  <c r="F11" i="9"/>
  <c r="F79" i="9"/>
  <c r="F7" i="9"/>
  <c r="F80" i="9" l="1"/>
  <c r="F9" i="10" l="1"/>
  <c r="B9" i="10" l="1"/>
  <c r="F12" i="10" l="1"/>
</calcChain>
</file>

<file path=xl/sharedStrings.xml><?xml version="1.0" encoding="utf-8"?>
<sst xmlns="http://schemas.openxmlformats.org/spreadsheetml/2006/main" count="108" uniqueCount="81">
  <si>
    <t>Investitor:</t>
  </si>
  <si>
    <t>REKAPITULACIJA</t>
  </si>
  <si>
    <t>SKUPAJ BREZ DDV</t>
  </si>
  <si>
    <t>za objekt:</t>
  </si>
  <si>
    <t>Plačilni pogoji:</t>
  </si>
  <si>
    <t>OPOMBE:</t>
  </si>
  <si>
    <t>Št.</t>
  </si>
  <si>
    <t>Postavka:</t>
  </si>
  <si>
    <t>Enota</t>
  </si>
  <si>
    <t>Količina</t>
  </si>
  <si>
    <t>Cena</t>
  </si>
  <si>
    <t>Vsota</t>
  </si>
  <si>
    <t xml:space="preserve">Tržič, </t>
  </si>
  <si>
    <t>Direktor:</t>
  </si>
  <si>
    <t>V predračunskih  cenah ni upoštevan DDV.
Obračun del po dejansko izvršenih količinah in predračunskih cenah.
Vsa dodatna dela se obračunajo skladno z nadzorom.
Cene se lahko spremenijo glede na rast cen industrijskih proizvodov pri proizvajalcih
v obdobju od izdelave predračuna do obračuna del, če se le te dvignejo za več kot 2%.</t>
  </si>
  <si>
    <t>Vodja enote:</t>
  </si>
  <si>
    <t>Primož BAJŽELJ</t>
  </si>
  <si>
    <t>OBČINA TRŽIČ
TRG SVOBODE 18
4290 TRŽIČ</t>
  </si>
  <si>
    <t>Damjan MEGLIČ</t>
  </si>
  <si>
    <t>1.</t>
  </si>
  <si>
    <t>2.</t>
  </si>
  <si>
    <t>3.</t>
  </si>
  <si>
    <t xml:space="preserve">OBRAČUN DEL ŠT.     </t>
  </si>
  <si>
    <t>Damjan Megli</t>
  </si>
  <si>
    <t>Obračun izdelal:</t>
  </si>
  <si>
    <t>INTERVENCIJSKA DELA - POPLAVE 2018</t>
  </si>
  <si>
    <t>I.</t>
  </si>
  <si>
    <t>INTERVENCIJSKA DELA - FEKALNIK</t>
  </si>
  <si>
    <t>Interventna dela na območju OT z specialnim strojem fekalnih (čiščenje zamašenih kanalov z naplavinami, odstarnjevanje naplavin z vozišča)</t>
  </si>
  <si>
    <t>obračun do 2.11.2018</t>
  </si>
  <si>
    <t>ur</t>
  </si>
  <si>
    <t>II.</t>
  </si>
  <si>
    <t>INTERVENTNA VODOINŠTALATERSKA DELA</t>
  </si>
  <si>
    <t>Interventne začasne povezave pretrganih vodovodov na mostovih, akvaduktih, zaradi podorov in udorov zemljin, itd.</t>
  </si>
  <si>
    <t>b) Kombinirano vozilo</t>
  </si>
  <si>
    <t>c) Material</t>
  </si>
  <si>
    <t>kos</t>
  </si>
  <si>
    <t>III.</t>
  </si>
  <si>
    <t>INTERVENTNA DELA - CESTE</t>
  </si>
  <si>
    <t>a) Podizvajalec Pavel Rozman (najem traktorja z nakladalno žlico)</t>
  </si>
  <si>
    <t>BAGER 25t</t>
  </si>
  <si>
    <t>KAMION 4 os</t>
  </si>
  <si>
    <t>d) Podizvajalec Blejc Peter s.p.</t>
  </si>
  <si>
    <t>a) Vodovodni inštelater VK</t>
  </si>
  <si>
    <t>Interventna dela na območju KS LOM - Tržič PODIZVAJALCI</t>
  </si>
  <si>
    <t>Interventna dela na območju Občine Tržič - KOMUNALA TRŽIČ d.o.o.</t>
  </si>
  <si>
    <t>c) Podizvajale TGM Roblek Franc s.p. (bager 25t in kamion 4 os)</t>
  </si>
  <si>
    <t>b) Podizvajalec Hafner Boštjančič s.p. (najem kamiona 3 os)</t>
  </si>
  <si>
    <t>a) PK</t>
  </si>
  <si>
    <t>b) KV</t>
  </si>
  <si>
    <t>c) SŠ</t>
  </si>
  <si>
    <t>f) Hako - pometač</t>
  </si>
  <si>
    <t>d) Traktor s priključki (krtača)</t>
  </si>
  <si>
    <t>g) Kombinirano vozilo</t>
  </si>
  <si>
    <t>i) Bager Kobota 9t</t>
  </si>
  <si>
    <t>j) Rovokopač ICB4</t>
  </si>
  <si>
    <t>h) Bager Takeuchi 235</t>
  </si>
  <si>
    <t>k) Material Greda 0/125</t>
  </si>
  <si>
    <t>k) Bobcat - mini nakladač</t>
  </si>
  <si>
    <t>TRAKTOR</t>
  </si>
  <si>
    <t>BAGER</t>
  </si>
  <si>
    <t>a) Atego</t>
  </si>
  <si>
    <t>c) Prevzem odpadkov na deponiji Mala Mežakla</t>
  </si>
  <si>
    <t>t</t>
  </si>
  <si>
    <t>b) Odvoz na deponijo Mala Mežakla kamion vlačilec</t>
  </si>
  <si>
    <t>m3</t>
  </si>
  <si>
    <t>e) Traktor s prikolico (2x)</t>
  </si>
  <si>
    <t>l) Tampon 0/16</t>
  </si>
  <si>
    <t>m) Rezan les</t>
  </si>
  <si>
    <t>n) Žičniki</t>
  </si>
  <si>
    <t>kg</t>
  </si>
  <si>
    <t>SELITEV</t>
  </si>
  <si>
    <t>eur</t>
  </si>
  <si>
    <t>stopnja DDV</t>
  </si>
  <si>
    <t>skupaj z ddv</t>
  </si>
  <si>
    <t>SKUPAJ Z DDV</t>
  </si>
  <si>
    <t>obračun do 2.11.2018 za čiščenje naplavin v območju cest</t>
  </si>
  <si>
    <t>obračun do 3.11.2018 za čiščenje naplavin na območju cest</t>
  </si>
  <si>
    <t xml:space="preserve">Odvoz kosovnih odpadkov </t>
  </si>
  <si>
    <t>Obračunska vrednost z DDV:</t>
  </si>
  <si>
    <t>INTERVENCIJSKA DELA - POPLAVE  2018 (od 30.10.  do 3.11.2018)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</si>
</sst>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#,##0.0"/>
    <numFmt numFmtId="165" formatCode="#,##0.00\ [$€-1]"/>
    <numFmt numFmtId="166" formatCode="#,##0.00\ _€"/>
    <numFmt numFmtId="167" formatCode="_(* #,##0.00_);_(* \(#,##0.00\);_(* &quot;-&quot;??_);_(@_)"/>
    <numFmt numFmtId="168" formatCode="0.0%"/>
  </numFmts>
  <fonts count="22">
    <font>
      <sz val="10"/>
      <name val="Arial"/>
      <charset val="238"/>
    </font>
    <font>
      <sz val="12"/>
      <name val="Myriad Pro"/>
      <family val="2"/>
    </font>
    <font>
      <b/>
      <sz val="12"/>
      <name val="Myriad Pro"/>
      <family val="2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Symbol"/>
      <family val="1"/>
      <charset val="2"/>
    </font>
    <font>
      <b/>
      <sz val="10"/>
      <name val="Arial CE"/>
      <family val="2"/>
      <charset val="238"/>
    </font>
    <font>
      <b/>
      <sz val="18"/>
      <name val="Myriad Pro"/>
      <family val="2"/>
    </font>
    <font>
      <b/>
      <sz val="16"/>
      <name val="Myriad Pro"/>
      <family val="2"/>
    </font>
    <font>
      <b/>
      <i/>
      <sz val="12"/>
      <name val="Myriad Pro"/>
      <family val="2"/>
    </font>
    <font>
      <b/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 CE"/>
    </font>
    <font>
      <sz val="10"/>
      <color theme="0"/>
      <name val="Arial CE"/>
      <family val="2"/>
      <charset val="238"/>
    </font>
    <font>
      <b/>
      <i/>
      <sz val="10"/>
      <name val="Arial CE"/>
      <charset val="238"/>
    </font>
    <font>
      <b/>
      <i/>
      <sz val="10"/>
      <name val="Arial"/>
      <family val="2"/>
      <charset val="238"/>
    </font>
    <font>
      <b/>
      <i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167" fontId="17" fillId="0" borderId="0" applyFont="0" applyFill="0" applyBorder="0" applyAlignment="0" applyProtection="0"/>
    <xf numFmtId="0" fontId="5" fillId="0" borderId="0"/>
    <xf numFmtId="0" fontId="5" fillId="0" borderId="0"/>
  </cellStyleXfs>
  <cellXfs count="136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43" fontId="4" fillId="0" borderId="0" xfId="0" applyNumberFormat="1" applyFont="1" applyAlignment="1">
      <alignment horizontal="right" wrapText="1"/>
    </xf>
    <xf numFmtId="16" fontId="5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3" fontId="4" fillId="2" borderId="3" xfId="0" applyNumberFormat="1" applyFont="1" applyFill="1" applyBorder="1" applyAlignment="1">
      <alignment wrapText="1"/>
    </xf>
    <xf numFmtId="4" fontId="4" fillId="2" borderId="3" xfId="0" applyNumberFormat="1" applyFont="1" applyFill="1" applyBorder="1" applyAlignment="1">
      <alignment wrapText="1"/>
    </xf>
    <xf numFmtId="43" fontId="4" fillId="2" borderId="3" xfId="0" applyNumberFormat="1" applyFont="1" applyFill="1" applyBorder="1" applyAlignment="1">
      <alignment horizontal="right" wrapText="1"/>
    </xf>
    <xf numFmtId="16" fontId="5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3" fontId="4" fillId="0" borderId="0" xfId="0" applyNumberFormat="1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43" fontId="4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right" wrapText="1"/>
    </xf>
    <xf numFmtId="4" fontId="8" fillId="0" borderId="0" xfId="0" applyNumberFormat="1" applyFont="1" applyFill="1" applyBorder="1" applyAlignment="1">
      <alignment wrapText="1"/>
    </xf>
    <xf numFmtId="43" fontId="8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3" fontId="5" fillId="0" borderId="0" xfId="0" applyNumberFormat="1" applyFont="1" applyBorder="1" applyAlignment="1">
      <alignment wrapText="1"/>
    </xf>
    <xf numFmtId="4" fontId="5" fillId="0" borderId="0" xfId="0" applyNumberFormat="1" applyFont="1" applyFill="1" applyBorder="1" applyAlignment="1">
      <alignment wrapText="1"/>
    </xf>
    <xf numFmtId="43" fontId="5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right" wrapText="1"/>
    </xf>
    <xf numFmtId="164" fontId="10" fillId="2" borderId="3" xfId="0" applyNumberFormat="1" applyFont="1" applyFill="1" applyBorder="1" applyAlignment="1">
      <alignment wrapText="1"/>
    </xf>
    <xf numFmtId="4" fontId="10" fillId="2" borderId="3" xfId="0" applyNumberFormat="1" applyFont="1" applyFill="1" applyBorder="1" applyAlignment="1">
      <alignment wrapText="1"/>
    </xf>
    <xf numFmtId="43" fontId="10" fillId="2" borderId="3" xfId="0" applyNumberFormat="1" applyFont="1" applyFill="1" applyBorder="1" applyAlignment="1">
      <alignment wrapText="1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17" fontId="11" fillId="0" borderId="0" xfId="0" quotePrefix="1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Continuous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Fill="1" applyBorder="1" applyAlignment="1">
      <alignment wrapText="1"/>
    </xf>
    <xf numFmtId="43" fontId="8" fillId="0" borderId="1" xfId="0" applyNumberFormat="1" applyFont="1" applyBorder="1" applyAlignment="1">
      <alignment wrapText="1"/>
    </xf>
    <xf numFmtId="0" fontId="14" fillId="0" borderId="0" xfId="0" applyFont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/>
    <xf numFmtId="0" fontId="6" fillId="2" borderId="3" xfId="0" applyFont="1" applyFill="1" applyBorder="1" applyAlignment="1">
      <alignment horizontal="left" vertical="center"/>
    </xf>
    <xf numFmtId="0" fontId="15" fillId="0" borderId="0" xfId="0" applyFont="1" applyAlignment="1">
      <alignment wrapText="1"/>
    </xf>
    <xf numFmtId="0" fontId="15" fillId="0" borderId="0" xfId="0" applyFont="1"/>
    <xf numFmtId="49" fontId="15" fillId="0" borderId="0" xfId="0" applyNumberFormat="1" applyFont="1" applyAlignment="1">
      <alignment horizontal="center" vertical="top"/>
    </xf>
    <xf numFmtId="0" fontId="16" fillId="0" borderId="0" xfId="0" applyFont="1" applyAlignment="1">
      <alignment wrapText="1"/>
    </xf>
    <xf numFmtId="0" fontId="15" fillId="0" borderId="0" xfId="0" applyFont="1" applyAlignment="1">
      <alignment horizontal="center"/>
    </xf>
    <xf numFmtId="4" fontId="15" fillId="0" borderId="0" xfId="0" applyNumberFormat="1" applyFont="1" applyAlignment="1">
      <alignment horizontal="center"/>
    </xf>
    <xf numFmtId="166" fontId="16" fillId="2" borderId="3" xfId="0" applyNumberFormat="1" applyFont="1" applyFill="1" applyBorder="1" applyAlignment="1">
      <alignment horizontal="right" vertical="center"/>
    </xf>
    <xf numFmtId="14" fontId="2" fillId="0" borderId="0" xfId="0" applyNumberFormat="1" applyFont="1" applyFill="1" applyBorder="1" applyAlignment="1">
      <alignment horizontal="left" vertical="center"/>
    </xf>
    <xf numFmtId="164" fontId="4" fillId="0" borderId="0" xfId="4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0" fillId="0" borderId="0" xfId="0" applyBorder="1"/>
    <xf numFmtId="4" fontId="4" fillId="0" borderId="0" xfId="3" applyNumberFormat="1" applyFont="1" applyFill="1" applyBorder="1" applyAlignment="1">
      <alignment horizontal="right"/>
    </xf>
    <xf numFmtId="0" fontId="4" fillId="0" borderId="0" xfId="2" applyNumberFormat="1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center"/>
    </xf>
    <xf numFmtId="43" fontId="15" fillId="0" borderId="0" xfId="0" applyNumberFormat="1" applyFont="1" applyAlignment="1">
      <alignment horizontal="center"/>
    </xf>
    <xf numFmtId="0" fontId="4" fillId="0" borderId="0" xfId="4" applyFont="1" applyFill="1" applyBorder="1" applyAlignment="1">
      <alignment horizontal="center" wrapText="1"/>
    </xf>
    <xf numFmtId="43" fontId="3" fillId="0" borderId="0" xfId="0" applyNumberFormat="1" applyFont="1" applyAlignment="1">
      <alignment horizontal="center"/>
    </xf>
    <xf numFmtId="43" fontId="15" fillId="0" borderId="0" xfId="0" applyNumberFormat="1" applyFont="1" applyFill="1" applyAlignment="1">
      <alignment horizontal="center" wrapText="1"/>
    </xf>
    <xf numFmtId="43" fontId="0" fillId="0" borderId="0" xfId="0" applyNumberFormat="1" applyAlignment="1">
      <alignment horizontal="center"/>
    </xf>
    <xf numFmtId="43" fontId="15" fillId="0" borderId="0" xfId="0" applyNumberFormat="1" applyFont="1" applyAlignment="1">
      <alignment horizontal="center" wrapText="1"/>
    </xf>
    <xf numFmtId="0" fontId="16" fillId="2" borderId="2" xfId="0" applyFont="1" applyFill="1" applyBorder="1" applyAlignment="1">
      <alignment horizontal="right"/>
    </xf>
    <xf numFmtId="43" fontId="15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4" fontId="15" fillId="0" borderId="0" xfId="0" applyNumberFormat="1" applyFont="1" applyBorder="1" applyAlignment="1">
      <alignment horizontal="right"/>
    </xf>
    <xf numFmtId="43" fontId="3" fillId="0" borderId="0" xfId="0" applyNumberFormat="1" applyFont="1" applyAlignment="1">
      <alignment horizontal="right"/>
    </xf>
    <xf numFmtId="43" fontId="15" fillId="0" borderId="0" xfId="0" applyNumberFormat="1" applyFont="1" applyFill="1" applyAlignment="1">
      <alignment horizontal="right" wrapText="1"/>
    </xf>
    <xf numFmtId="43" fontId="14" fillId="0" borderId="0" xfId="0" applyNumberFormat="1" applyFont="1" applyAlignment="1">
      <alignment horizontal="right"/>
    </xf>
    <xf numFmtId="43" fontId="15" fillId="0" borderId="0" xfId="0" applyNumberFormat="1" applyFont="1" applyBorder="1" applyAlignment="1">
      <alignment horizontal="right" wrapText="1"/>
    </xf>
    <xf numFmtId="0" fontId="16" fillId="2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vertical="top"/>
    </xf>
    <xf numFmtId="0" fontId="1" fillId="0" borderId="0" xfId="0" applyFont="1" applyAlignment="1"/>
    <xf numFmtId="0" fontId="1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9" fontId="4" fillId="0" borderId="0" xfId="4" applyNumberFormat="1" applyFont="1" applyFill="1" applyBorder="1" applyAlignment="1">
      <alignment horizontal="center" wrapText="1"/>
    </xf>
    <xf numFmtId="4" fontId="18" fillId="0" borderId="0" xfId="3" applyNumberFormat="1" applyFont="1" applyFill="1" applyBorder="1" applyAlignment="1">
      <alignment horizontal="right"/>
    </xf>
    <xf numFmtId="4" fontId="4" fillId="0" borderId="0" xfId="4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16" fillId="0" borderId="0" xfId="0" applyFont="1" applyAlignment="1">
      <alignment horizontal="left" vertical="center" wrapText="1"/>
    </xf>
    <xf numFmtId="0" fontId="14" fillId="0" borderId="0" xfId="3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top"/>
    </xf>
    <xf numFmtId="0" fontId="8" fillId="0" borderId="0" xfId="2" applyNumberFormat="1" applyFont="1" applyFill="1" applyBorder="1" applyAlignment="1">
      <alignment horizontal="center" vertical="top"/>
    </xf>
    <xf numFmtId="0" fontId="19" fillId="0" borderId="0" xfId="2" applyNumberFormat="1" applyFont="1" applyFill="1" applyBorder="1" applyAlignment="1">
      <alignment horizontal="center" vertical="top"/>
    </xf>
    <xf numFmtId="0" fontId="20" fillId="0" borderId="0" xfId="3" applyFont="1" applyFill="1" applyBorder="1" applyAlignment="1">
      <alignment horizontal="left" vertical="center" wrapText="1"/>
    </xf>
    <xf numFmtId="0" fontId="21" fillId="0" borderId="0" xfId="2" applyNumberFormat="1" applyFont="1" applyFill="1" applyBorder="1" applyAlignment="1">
      <alignment horizontal="center" vertical="top"/>
    </xf>
    <xf numFmtId="0" fontId="3" fillId="0" borderId="0" xfId="0" applyFont="1" applyBorder="1"/>
    <xf numFmtId="0" fontId="15" fillId="0" borderId="0" xfId="0" applyFont="1" applyBorder="1" applyAlignment="1">
      <alignment horizontal="center" vertical="center"/>
    </xf>
    <xf numFmtId="9" fontId="4" fillId="0" borderId="0" xfId="4" applyNumberFormat="1" applyFont="1" applyFill="1" applyBorder="1" applyAlignment="1">
      <alignment horizontal="center" vertical="center" wrapText="1"/>
    </xf>
    <xf numFmtId="4" fontId="4" fillId="0" borderId="0" xfId="4" applyNumberFormat="1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9" fontId="15" fillId="0" borderId="0" xfId="0" applyNumberFormat="1" applyFont="1" applyBorder="1"/>
    <xf numFmtId="168" fontId="15" fillId="0" borderId="0" xfId="0" applyNumberFormat="1" applyFont="1" applyBorder="1"/>
    <xf numFmtId="43" fontId="0" fillId="0" borderId="0" xfId="0" applyNumberFormat="1"/>
    <xf numFmtId="43" fontId="0" fillId="0" borderId="0" xfId="0" applyNumberFormat="1" applyBorder="1"/>
    <xf numFmtId="43" fontId="16" fillId="2" borderId="3" xfId="0" applyNumberFormat="1" applyFont="1" applyFill="1" applyBorder="1" applyAlignment="1">
      <alignment horizontal="right" vertical="center"/>
    </xf>
    <xf numFmtId="14" fontId="2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165" fontId="12" fillId="0" borderId="0" xfId="0" applyNumberFormat="1" applyFont="1" applyFill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" fontId="10" fillId="2" borderId="3" xfId="0" applyNumberFormat="1" applyFont="1" applyFill="1" applyBorder="1" applyAlignment="1">
      <alignment horizontal="center" wrapText="1"/>
    </xf>
    <xf numFmtId="0" fontId="0" fillId="0" borderId="3" xfId="0" applyBorder="1" applyAlignment="1">
      <alignment wrapText="1"/>
    </xf>
  </cellXfs>
  <cellStyles count="5">
    <cellStyle name="Navadno" xfId="0" builtinId="0"/>
    <cellStyle name="Navadno 2" xfId="3" xr:uid="{00000000-0005-0000-0000-000001000000}"/>
    <cellStyle name="Navadno 2 3" xfId="4" xr:uid="{00000000-0005-0000-0000-000002000000}"/>
    <cellStyle name="Normal 2" xfId="1" xr:uid="{00000000-0005-0000-0000-000003000000}"/>
    <cellStyle name="Vejica 2 2 3" xfId="2" xr:uid="{00000000-0005-0000-0000-000004000000}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L16"/>
  <sheetViews>
    <sheetView view="pageBreakPreview" zoomScaleNormal="100" zoomScaleSheetLayoutView="100" workbookViewId="0">
      <selection activeCell="Q9" sqref="Q9"/>
    </sheetView>
  </sheetViews>
  <sheetFormatPr defaultColWidth="9.109375" defaultRowHeight="15"/>
  <cols>
    <col min="1" max="1" width="5.88671875" style="35" customWidth="1"/>
    <col min="2" max="2" width="14" style="35" customWidth="1"/>
    <col min="3" max="3" width="5" style="35" customWidth="1"/>
    <col min="4" max="4" width="5.6640625" style="35" customWidth="1"/>
    <col min="5" max="5" width="7.109375" style="35" customWidth="1"/>
    <col min="6" max="6" width="10.6640625" style="35" customWidth="1"/>
    <col min="7" max="7" width="4" style="35" customWidth="1"/>
    <col min="8" max="8" width="3.88671875" style="35" customWidth="1"/>
    <col min="9" max="9" width="4.6640625" style="35" customWidth="1"/>
    <col min="10" max="10" width="4.5546875" style="35" customWidth="1"/>
    <col min="11" max="11" width="8.33203125" style="35" customWidth="1"/>
    <col min="12" max="12" width="10.33203125" style="35" customWidth="1"/>
    <col min="13" max="14" width="9.109375" style="35" customWidth="1"/>
    <col min="15" max="16384" width="9.109375" style="35"/>
  </cols>
  <sheetData>
    <row r="1" spans="1:12" ht="60" customHeight="1">
      <c r="A1" s="124" t="s">
        <v>22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34"/>
    </row>
    <row r="2" spans="1:12" ht="17.25" customHeight="1">
      <c r="A2" s="36"/>
      <c r="B2" s="36"/>
      <c r="C2" s="36"/>
      <c r="D2" s="36"/>
      <c r="E2" s="36"/>
      <c r="F2" s="37"/>
      <c r="G2" s="34"/>
      <c r="H2" s="34"/>
      <c r="I2" s="34"/>
      <c r="J2" s="34"/>
      <c r="K2" s="34"/>
      <c r="L2" s="34"/>
    </row>
    <row r="3" spans="1:12" ht="74.25" customHeight="1">
      <c r="A3" s="125" t="s">
        <v>3</v>
      </c>
      <c r="B3" s="125"/>
      <c r="C3" s="126" t="s">
        <v>80</v>
      </c>
      <c r="D3" s="127"/>
      <c r="E3" s="127"/>
      <c r="F3" s="127"/>
      <c r="G3" s="127"/>
      <c r="H3" s="127"/>
      <c r="I3" s="127"/>
      <c r="J3" s="127"/>
      <c r="K3" s="127"/>
      <c r="L3" s="38"/>
    </row>
    <row r="4" spans="1:12" ht="63" customHeight="1">
      <c r="A4" s="125" t="s">
        <v>0</v>
      </c>
      <c r="B4" s="125"/>
      <c r="C4" s="128" t="s">
        <v>17</v>
      </c>
      <c r="D4" s="125"/>
      <c r="E4" s="125"/>
      <c r="F4" s="125"/>
      <c r="G4" s="125"/>
      <c r="H4" s="125"/>
      <c r="I4" s="125"/>
      <c r="J4" s="125"/>
      <c r="K4" s="125"/>
      <c r="L4" s="38"/>
    </row>
    <row r="5" spans="1:12" ht="54.9" customHeight="1">
      <c r="A5" s="125" t="s">
        <v>79</v>
      </c>
      <c r="B5" s="125"/>
      <c r="C5" s="125"/>
      <c r="D5" s="125"/>
      <c r="E5" s="125"/>
      <c r="F5" s="129">
        <f>VSEBINA!$H$80</f>
        <v>30679.798375000002</v>
      </c>
      <c r="G5" s="129"/>
      <c r="H5" s="129"/>
      <c r="I5" s="129"/>
      <c r="J5" s="129"/>
      <c r="K5" s="129"/>
      <c r="L5" s="38"/>
    </row>
    <row r="6" spans="1:12" ht="30" customHeight="1">
      <c r="A6" s="39"/>
      <c r="B6" s="39"/>
      <c r="C6" s="39"/>
      <c r="D6" s="39"/>
      <c r="E6" s="39"/>
    </row>
    <row r="7" spans="1:12" ht="33.9" customHeight="1">
      <c r="A7" s="130"/>
      <c r="B7" s="130"/>
      <c r="C7" s="131"/>
      <c r="D7" s="131"/>
      <c r="E7" s="131"/>
      <c r="F7" s="131"/>
      <c r="G7" s="131"/>
      <c r="H7" s="131"/>
      <c r="I7" s="131"/>
      <c r="J7" s="131"/>
      <c r="K7" s="131"/>
    </row>
    <row r="8" spans="1:12" ht="33.9" customHeight="1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</row>
    <row r="9" spans="1:12" ht="12" customHeight="1">
      <c r="A9" s="39"/>
      <c r="B9" s="39"/>
      <c r="C9" s="39"/>
      <c r="D9" s="39"/>
      <c r="E9" s="39"/>
    </row>
    <row r="10" spans="1:12" ht="33.9" customHeight="1">
      <c r="A10" s="132" t="s">
        <v>4</v>
      </c>
      <c r="B10" s="132"/>
      <c r="C10" s="40"/>
      <c r="D10" s="40"/>
      <c r="E10" s="40"/>
      <c r="F10" s="41"/>
      <c r="G10" s="41"/>
      <c r="H10" s="41"/>
      <c r="I10" s="41"/>
      <c r="J10" s="41"/>
      <c r="K10" s="41"/>
      <c r="L10" s="41"/>
    </row>
    <row r="11" spans="1:12" ht="95.25" customHeight="1">
      <c r="A11" s="123" t="s">
        <v>14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ht="34.5" customHeight="1">
      <c r="A12" s="94" t="s">
        <v>24</v>
      </c>
      <c r="B12" s="61"/>
      <c r="C12" s="39"/>
      <c r="D12" s="39"/>
      <c r="E12" s="39"/>
      <c r="G12" s="95"/>
      <c r="H12" s="96" t="s">
        <v>12</v>
      </c>
      <c r="I12" s="122">
        <f ca="1">TODAY()</f>
        <v>43412</v>
      </c>
      <c r="J12" s="122"/>
      <c r="K12" s="122"/>
    </row>
    <row r="13" spans="1:12" ht="24.75" customHeight="1">
      <c r="A13" s="92" t="s">
        <v>23</v>
      </c>
      <c r="B13" s="39"/>
      <c r="C13" s="39"/>
      <c r="D13" s="39"/>
      <c r="E13" s="39"/>
      <c r="G13" s="94"/>
      <c r="H13" s="42"/>
      <c r="I13" s="42"/>
      <c r="J13" s="42"/>
      <c r="K13" s="42"/>
    </row>
    <row r="14" spans="1:12" ht="24.75" customHeight="1">
      <c r="A14" s="45"/>
      <c r="B14" s="43"/>
      <c r="C14" s="43"/>
      <c r="D14" s="43"/>
      <c r="E14" s="43"/>
      <c r="F14" s="44"/>
      <c r="G14" s="92"/>
      <c r="H14" s="45"/>
      <c r="I14" s="45"/>
      <c r="J14" s="45"/>
      <c r="K14" s="45"/>
      <c r="L14" s="44"/>
    </row>
    <row r="15" spans="1:12">
      <c r="A15" s="93" t="s">
        <v>15</v>
      </c>
      <c r="G15" s="35" t="s">
        <v>13</v>
      </c>
    </row>
    <row r="16" spans="1:12" ht="24.75" customHeight="1">
      <c r="A16" s="92" t="s">
        <v>18</v>
      </c>
      <c r="G16" s="92" t="s">
        <v>16</v>
      </c>
    </row>
  </sheetData>
  <mergeCells count="14">
    <mergeCell ref="I12:K12"/>
    <mergeCell ref="A11:L11"/>
    <mergeCell ref="A1:K1"/>
    <mergeCell ref="A3:B3"/>
    <mergeCell ref="C3:K3"/>
    <mergeCell ref="A4:B4"/>
    <mergeCell ref="C4:K4"/>
    <mergeCell ref="A5:E5"/>
    <mergeCell ref="F5:K5"/>
    <mergeCell ref="A7:B7"/>
    <mergeCell ref="C7:K7"/>
    <mergeCell ref="A8:B8"/>
    <mergeCell ref="C8:K8"/>
    <mergeCell ref="A10:B10"/>
  </mergeCells>
  <pageMargins left="0.98425196850393704" right="0.39370078740157483" top="1.9685039370078741" bottom="0.98425196850393704" header="0.51181102362204722" footer="0"/>
  <pageSetup paperSize="9" orientation="portrait" r:id="rId1"/>
  <headerFooter differentFirst="1" scaleWithDoc="0" alignWithMargins="0">
    <oddHeader>&amp;R&amp;G</oddHeader>
    <oddFooter>&amp;C&amp;G</oddFooter>
    <firstHeader>&amp;R&amp;G</firstHeader>
    <firstFooter>&amp;C&amp;G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3:F44"/>
  <sheetViews>
    <sheetView view="pageBreakPreview" zoomScaleNormal="100" zoomScaleSheetLayoutView="100" workbookViewId="0">
      <selection activeCell="R4" sqref="R4"/>
    </sheetView>
  </sheetViews>
  <sheetFormatPr defaultRowHeight="13.2"/>
  <cols>
    <col min="1" max="1" width="6.6640625" style="1" bestFit="1" customWidth="1"/>
    <col min="2" max="2" width="42.6640625" style="2" customWidth="1"/>
    <col min="3" max="3" width="6" style="1" bestFit="1" customWidth="1"/>
    <col min="4" max="4" width="7" style="2" bestFit="1" customWidth="1"/>
    <col min="5" max="5" width="10.33203125" style="3" customWidth="1"/>
    <col min="6" max="6" width="12.5546875" style="4" customWidth="1"/>
    <col min="7" max="256" width="9.109375" style="2"/>
    <col min="257" max="257" width="7.88671875" style="2" customWidth="1"/>
    <col min="258" max="258" width="42.6640625" style="2" customWidth="1"/>
    <col min="259" max="259" width="6.88671875" style="2" customWidth="1"/>
    <col min="260" max="260" width="8" style="2" customWidth="1"/>
    <col min="261" max="261" width="10" style="2" customWidth="1"/>
    <col min="262" max="262" width="12.5546875" style="2" customWidth="1"/>
    <col min="263" max="512" width="9.109375" style="2"/>
    <col min="513" max="513" width="7.88671875" style="2" customWidth="1"/>
    <col min="514" max="514" width="42.6640625" style="2" customWidth="1"/>
    <col min="515" max="515" width="6.88671875" style="2" customWidth="1"/>
    <col min="516" max="516" width="8" style="2" customWidth="1"/>
    <col min="517" max="517" width="10" style="2" customWidth="1"/>
    <col min="518" max="518" width="12.5546875" style="2" customWidth="1"/>
    <col min="519" max="768" width="9.109375" style="2"/>
    <col min="769" max="769" width="7.88671875" style="2" customWidth="1"/>
    <col min="770" max="770" width="42.6640625" style="2" customWidth="1"/>
    <col min="771" max="771" width="6.88671875" style="2" customWidth="1"/>
    <col min="772" max="772" width="8" style="2" customWidth="1"/>
    <col min="773" max="773" width="10" style="2" customWidth="1"/>
    <col min="774" max="774" width="12.5546875" style="2" customWidth="1"/>
    <col min="775" max="1024" width="9.109375" style="2"/>
    <col min="1025" max="1025" width="7.88671875" style="2" customWidth="1"/>
    <col min="1026" max="1026" width="42.6640625" style="2" customWidth="1"/>
    <col min="1027" max="1027" width="6.88671875" style="2" customWidth="1"/>
    <col min="1028" max="1028" width="8" style="2" customWidth="1"/>
    <col min="1029" max="1029" width="10" style="2" customWidth="1"/>
    <col min="1030" max="1030" width="12.5546875" style="2" customWidth="1"/>
    <col min="1031" max="1280" width="9.109375" style="2"/>
    <col min="1281" max="1281" width="7.88671875" style="2" customWidth="1"/>
    <col min="1282" max="1282" width="42.6640625" style="2" customWidth="1"/>
    <col min="1283" max="1283" width="6.88671875" style="2" customWidth="1"/>
    <col min="1284" max="1284" width="8" style="2" customWidth="1"/>
    <col min="1285" max="1285" width="10" style="2" customWidth="1"/>
    <col min="1286" max="1286" width="12.5546875" style="2" customWidth="1"/>
    <col min="1287" max="1536" width="9.109375" style="2"/>
    <col min="1537" max="1537" width="7.88671875" style="2" customWidth="1"/>
    <col min="1538" max="1538" width="42.6640625" style="2" customWidth="1"/>
    <col min="1539" max="1539" width="6.88671875" style="2" customWidth="1"/>
    <col min="1540" max="1540" width="8" style="2" customWidth="1"/>
    <col min="1541" max="1541" width="10" style="2" customWidth="1"/>
    <col min="1542" max="1542" width="12.5546875" style="2" customWidth="1"/>
    <col min="1543" max="1792" width="9.109375" style="2"/>
    <col min="1793" max="1793" width="7.88671875" style="2" customWidth="1"/>
    <col min="1794" max="1794" width="42.6640625" style="2" customWidth="1"/>
    <col min="1795" max="1795" width="6.88671875" style="2" customWidth="1"/>
    <col min="1796" max="1796" width="8" style="2" customWidth="1"/>
    <col min="1797" max="1797" width="10" style="2" customWidth="1"/>
    <col min="1798" max="1798" width="12.5546875" style="2" customWidth="1"/>
    <col min="1799" max="2048" width="9.109375" style="2"/>
    <col min="2049" max="2049" width="7.88671875" style="2" customWidth="1"/>
    <col min="2050" max="2050" width="42.6640625" style="2" customWidth="1"/>
    <col min="2051" max="2051" width="6.88671875" style="2" customWidth="1"/>
    <col min="2052" max="2052" width="8" style="2" customWidth="1"/>
    <col min="2053" max="2053" width="10" style="2" customWidth="1"/>
    <col min="2054" max="2054" width="12.5546875" style="2" customWidth="1"/>
    <col min="2055" max="2304" width="9.109375" style="2"/>
    <col min="2305" max="2305" width="7.88671875" style="2" customWidth="1"/>
    <col min="2306" max="2306" width="42.6640625" style="2" customWidth="1"/>
    <col min="2307" max="2307" width="6.88671875" style="2" customWidth="1"/>
    <col min="2308" max="2308" width="8" style="2" customWidth="1"/>
    <col min="2309" max="2309" width="10" style="2" customWidth="1"/>
    <col min="2310" max="2310" width="12.5546875" style="2" customWidth="1"/>
    <col min="2311" max="2560" width="9.109375" style="2"/>
    <col min="2561" max="2561" width="7.88671875" style="2" customWidth="1"/>
    <col min="2562" max="2562" width="42.6640625" style="2" customWidth="1"/>
    <col min="2563" max="2563" width="6.88671875" style="2" customWidth="1"/>
    <col min="2564" max="2564" width="8" style="2" customWidth="1"/>
    <col min="2565" max="2565" width="10" style="2" customWidth="1"/>
    <col min="2566" max="2566" width="12.5546875" style="2" customWidth="1"/>
    <col min="2567" max="2816" width="9.109375" style="2"/>
    <col min="2817" max="2817" width="7.88671875" style="2" customWidth="1"/>
    <col min="2818" max="2818" width="42.6640625" style="2" customWidth="1"/>
    <col min="2819" max="2819" width="6.88671875" style="2" customWidth="1"/>
    <col min="2820" max="2820" width="8" style="2" customWidth="1"/>
    <col min="2821" max="2821" width="10" style="2" customWidth="1"/>
    <col min="2822" max="2822" width="12.5546875" style="2" customWidth="1"/>
    <col min="2823" max="3072" width="9.109375" style="2"/>
    <col min="3073" max="3073" width="7.88671875" style="2" customWidth="1"/>
    <col min="3074" max="3074" width="42.6640625" style="2" customWidth="1"/>
    <col min="3075" max="3075" width="6.88671875" style="2" customWidth="1"/>
    <col min="3076" max="3076" width="8" style="2" customWidth="1"/>
    <col min="3077" max="3077" width="10" style="2" customWidth="1"/>
    <col min="3078" max="3078" width="12.5546875" style="2" customWidth="1"/>
    <col min="3079" max="3328" width="9.109375" style="2"/>
    <col min="3329" max="3329" width="7.88671875" style="2" customWidth="1"/>
    <col min="3330" max="3330" width="42.6640625" style="2" customWidth="1"/>
    <col min="3331" max="3331" width="6.88671875" style="2" customWidth="1"/>
    <col min="3332" max="3332" width="8" style="2" customWidth="1"/>
    <col min="3333" max="3333" width="10" style="2" customWidth="1"/>
    <col min="3334" max="3334" width="12.5546875" style="2" customWidth="1"/>
    <col min="3335" max="3584" width="9.109375" style="2"/>
    <col min="3585" max="3585" width="7.88671875" style="2" customWidth="1"/>
    <col min="3586" max="3586" width="42.6640625" style="2" customWidth="1"/>
    <col min="3587" max="3587" width="6.88671875" style="2" customWidth="1"/>
    <col min="3588" max="3588" width="8" style="2" customWidth="1"/>
    <col min="3589" max="3589" width="10" style="2" customWidth="1"/>
    <col min="3590" max="3590" width="12.5546875" style="2" customWidth="1"/>
    <col min="3591" max="3840" width="9.109375" style="2"/>
    <col min="3841" max="3841" width="7.88671875" style="2" customWidth="1"/>
    <col min="3842" max="3842" width="42.6640625" style="2" customWidth="1"/>
    <col min="3843" max="3843" width="6.88671875" style="2" customWidth="1"/>
    <col min="3844" max="3844" width="8" style="2" customWidth="1"/>
    <col min="3845" max="3845" width="10" style="2" customWidth="1"/>
    <col min="3846" max="3846" width="12.5546875" style="2" customWidth="1"/>
    <col min="3847" max="4096" width="9.109375" style="2"/>
    <col min="4097" max="4097" width="7.88671875" style="2" customWidth="1"/>
    <col min="4098" max="4098" width="42.6640625" style="2" customWidth="1"/>
    <col min="4099" max="4099" width="6.88671875" style="2" customWidth="1"/>
    <col min="4100" max="4100" width="8" style="2" customWidth="1"/>
    <col min="4101" max="4101" width="10" style="2" customWidth="1"/>
    <col min="4102" max="4102" width="12.5546875" style="2" customWidth="1"/>
    <col min="4103" max="4352" width="9.109375" style="2"/>
    <col min="4353" max="4353" width="7.88671875" style="2" customWidth="1"/>
    <col min="4354" max="4354" width="42.6640625" style="2" customWidth="1"/>
    <col min="4355" max="4355" width="6.88671875" style="2" customWidth="1"/>
    <col min="4356" max="4356" width="8" style="2" customWidth="1"/>
    <col min="4357" max="4357" width="10" style="2" customWidth="1"/>
    <col min="4358" max="4358" width="12.5546875" style="2" customWidth="1"/>
    <col min="4359" max="4608" width="9.109375" style="2"/>
    <col min="4609" max="4609" width="7.88671875" style="2" customWidth="1"/>
    <col min="4610" max="4610" width="42.6640625" style="2" customWidth="1"/>
    <col min="4611" max="4611" width="6.88671875" style="2" customWidth="1"/>
    <col min="4612" max="4612" width="8" style="2" customWidth="1"/>
    <col min="4613" max="4613" width="10" style="2" customWidth="1"/>
    <col min="4614" max="4614" width="12.5546875" style="2" customWidth="1"/>
    <col min="4615" max="4864" width="9.109375" style="2"/>
    <col min="4865" max="4865" width="7.88671875" style="2" customWidth="1"/>
    <col min="4866" max="4866" width="42.6640625" style="2" customWidth="1"/>
    <col min="4867" max="4867" width="6.88671875" style="2" customWidth="1"/>
    <col min="4868" max="4868" width="8" style="2" customWidth="1"/>
    <col min="4869" max="4869" width="10" style="2" customWidth="1"/>
    <col min="4870" max="4870" width="12.5546875" style="2" customWidth="1"/>
    <col min="4871" max="5120" width="9.109375" style="2"/>
    <col min="5121" max="5121" width="7.88671875" style="2" customWidth="1"/>
    <col min="5122" max="5122" width="42.6640625" style="2" customWidth="1"/>
    <col min="5123" max="5123" width="6.88671875" style="2" customWidth="1"/>
    <col min="5124" max="5124" width="8" style="2" customWidth="1"/>
    <col min="5125" max="5125" width="10" style="2" customWidth="1"/>
    <col min="5126" max="5126" width="12.5546875" style="2" customWidth="1"/>
    <col min="5127" max="5376" width="9.109375" style="2"/>
    <col min="5377" max="5377" width="7.88671875" style="2" customWidth="1"/>
    <col min="5378" max="5378" width="42.6640625" style="2" customWidth="1"/>
    <col min="5379" max="5379" width="6.88671875" style="2" customWidth="1"/>
    <col min="5380" max="5380" width="8" style="2" customWidth="1"/>
    <col min="5381" max="5381" width="10" style="2" customWidth="1"/>
    <col min="5382" max="5382" width="12.5546875" style="2" customWidth="1"/>
    <col min="5383" max="5632" width="9.109375" style="2"/>
    <col min="5633" max="5633" width="7.88671875" style="2" customWidth="1"/>
    <col min="5634" max="5634" width="42.6640625" style="2" customWidth="1"/>
    <col min="5635" max="5635" width="6.88671875" style="2" customWidth="1"/>
    <col min="5636" max="5636" width="8" style="2" customWidth="1"/>
    <col min="5637" max="5637" width="10" style="2" customWidth="1"/>
    <col min="5638" max="5638" width="12.5546875" style="2" customWidth="1"/>
    <col min="5639" max="5888" width="9.109375" style="2"/>
    <col min="5889" max="5889" width="7.88671875" style="2" customWidth="1"/>
    <col min="5890" max="5890" width="42.6640625" style="2" customWidth="1"/>
    <col min="5891" max="5891" width="6.88671875" style="2" customWidth="1"/>
    <col min="5892" max="5892" width="8" style="2" customWidth="1"/>
    <col min="5893" max="5893" width="10" style="2" customWidth="1"/>
    <col min="5894" max="5894" width="12.5546875" style="2" customWidth="1"/>
    <col min="5895" max="6144" width="9.109375" style="2"/>
    <col min="6145" max="6145" width="7.88671875" style="2" customWidth="1"/>
    <col min="6146" max="6146" width="42.6640625" style="2" customWidth="1"/>
    <col min="6147" max="6147" width="6.88671875" style="2" customWidth="1"/>
    <col min="6148" max="6148" width="8" style="2" customWidth="1"/>
    <col min="6149" max="6149" width="10" style="2" customWidth="1"/>
    <col min="6150" max="6150" width="12.5546875" style="2" customWidth="1"/>
    <col min="6151" max="6400" width="9.109375" style="2"/>
    <col min="6401" max="6401" width="7.88671875" style="2" customWidth="1"/>
    <col min="6402" max="6402" width="42.6640625" style="2" customWidth="1"/>
    <col min="6403" max="6403" width="6.88671875" style="2" customWidth="1"/>
    <col min="6404" max="6404" width="8" style="2" customWidth="1"/>
    <col min="6405" max="6405" width="10" style="2" customWidth="1"/>
    <col min="6406" max="6406" width="12.5546875" style="2" customWidth="1"/>
    <col min="6407" max="6656" width="9.109375" style="2"/>
    <col min="6657" max="6657" width="7.88671875" style="2" customWidth="1"/>
    <col min="6658" max="6658" width="42.6640625" style="2" customWidth="1"/>
    <col min="6659" max="6659" width="6.88671875" style="2" customWidth="1"/>
    <col min="6660" max="6660" width="8" style="2" customWidth="1"/>
    <col min="6661" max="6661" width="10" style="2" customWidth="1"/>
    <col min="6662" max="6662" width="12.5546875" style="2" customWidth="1"/>
    <col min="6663" max="6912" width="9.109375" style="2"/>
    <col min="6913" max="6913" width="7.88671875" style="2" customWidth="1"/>
    <col min="6914" max="6914" width="42.6640625" style="2" customWidth="1"/>
    <col min="6915" max="6915" width="6.88671875" style="2" customWidth="1"/>
    <col min="6916" max="6916" width="8" style="2" customWidth="1"/>
    <col min="6917" max="6917" width="10" style="2" customWidth="1"/>
    <col min="6918" max="6918" width="12.5546875" style="2" customWidth="1"/>
    <col min="6919" max="7168" width="9.109375" style="2"/>
    <col min="7169" max="7169" width="7.88671875" style="2" customWidth="1"/>
    <col min="7170" max="7170" width="42.6640625" style="2" customWidth="1"/>
    <col min="7171" max="7171" width="6.88671875" style="2" customWidth="1"/>
    <col min="7172" max="7172" width="8" style="2" customWidth="1"/>
    <col min="7173" max="7173" width="10" style="2" customWidth="1"/>
    <col min="7174" max="7174" width="12.5546875" style="2" customWidth="1"/>
    <col min="7175" max="7424" width="9.109375" style="2"/>
    <col min="7425" max="7425" width="7.88671875" style="2" customWidth="1"/>
    <col min="7426" max="7426" width="42.6640625" style="2" customWidth="1"/>
    <col min="7427" max="7427" width="6.88671875" style="2" customWidth="1"/>
    <col min="7428" max="7428" width="8" style="2" customWidth="1"/>
    <col min="7429" max="7429" width="10" style="2" customWidth="1"/>
    <col min="7430" max="7430" width="12.5546875" style="2" customWidth="1"/>
    <col min="7431" max="7680" width="9.109375" style="2"/>
    <col min="7681" max="7681" width="7.88671875" style="2" customWidth="1"/>
    <col min="7682" max="7682" width="42.6640625" style="2" customWidth="1"/>
    <col min="7683" max="7683" width="6.88671875" style="2" customWidth="1"/>
    <col min="7684" max="7684" width="8" style="2" customWidth="1"/>
    <col min="7685" max="7685" width="10" style="2" customWidth="1"/>
    <col min="7686" max="7686" width="12.5546875" style="2" customWidth="1"/>
    <col min="7687" max="7936" width="9.109375" style="2"/>
    <col min="7937" max="7937" width="7.88671875" style="2" customWidth="1"/>
    <col min="7938" max="7938" width="42.6640625" style="2" customWidth="1"/>
    <col min="7939" max="7939" width="6.88671875" style="2" customWidth="1"/>
    <col min="7940" max="7940" width="8" style="2" customWidth="1"/>
    <col min="7941" max="7941" width="10" style="2" customWidth="1"/>
    <col min="7942" max="7942" width="12.5546875" style="2" customWidth="1"/>
    <col min="7943" max="8192" width="9.109375" style="2"/>
    <col min="8193" max="8193" width="7.88671875" style="2" customWidth="1"/>
    <col min="8194" max="8194" width="42.6640625" style="2" customWidth="1"/>
    <col min="8195" max="8195" width="6.88671875" style="2" customWidth="1"/>
    <col min="8196" max="8196" width="8" style="2" customWidth="1"/>
    <col min="8197" max="8197" width="10" style="2" customWidth="1"/>
    <col min="8198" max="8198" width="12.5546875" style="2" customWidth="1"/>
    <col min="8199" max="8448" width="9.109375" style="2"/>
    <col min="8449" max="8449" width="7.88671875" style="2" customWidth="1"/>
    <col min="8450" max="8450" width="42.6640625" style="2" customWidth="1"/>
    <col min="8451" max="8451" width="6.88671875" style="2" customWidth="1"/>
    <col min="8452" max="8452" width="8" style="2" customWidth="1"/>
    <col min="8453" max="8453" width="10" style="2" customWidth="1"/>
    <col min="8454" max="8454" width="12.5546875" style="2" customWidth="1"/>
    <col min="8455" max="8704" width="9.109375" style="2"/>
    <col min="8705" max="8705" width="7.88671875" style="2" customWidth="1"/>
    <col min="8706" max="8706" width="42.6640625" style="2" customWidth="1"/>
    <col min="8707" max="8707" width="6.88671875" style="2" customWidth="1"/>
    <col min="8708" max="8708" width="8" style="2" customWidth="1"/>
    <col min="8709" max="8709" width="10" style="2" customWidth="1"/>
    <col min="8710" max="8710" width="12.5546875" style="2" customWidth="1"/>
    <col min="8711" max="8960" width="9.109375" style="2"/>
    <col min="8961" max="8961" width="7.88671875" style="2" customWidth="1"/>
    <col min="8962" max="8962" width="42.6640625" style="2" customWidth="1"/>
    <col min="8963" max="8963" width="6.88671875" style="2" customWidth="1"/>
    <col min="8964" max="8964" width="8" style="2" customWidth="1"/>
    <col min="8965" max="8965" width="10" style="2" customWidth="1"/>
    <col min="8966" max="8966" width="12.5546875" style="2" customWidth="1"/>
    <col min="8967" max="9216" width="9.109375" style="2"/>
    <col min="9217" max="9217" width="7.88671875" style="2" customWidth="1"/>
    <col min="9218" max="9218" width="42.6640625" style="2" customWidth="1"/>
    <col min="9219" max="9219" width="6.88671875" style="2" customWidth="1"/>
    <col min="9220" max="9220" width="8" style="2" customWidth="1"/>
    <col min="9221" max="9221" width="10" style="2" customWidth="1"/>
    <col min="9222" max="9222" width="12.5546875" style="2" customWidth="1"/>
    <col min="9223" max="9472" width="9.109375" style="2"/>
    <col min="9473" max="9473" width="7.88671875" style="2" customWidth="1"/>
    <col min="9474" max="9474" width="42.6640625" style="2" customWidth="1"/>
    <col min="9475" max="9475" width="6.88671875" style="2" customWidth="1"/>
    <col min="9476" max="9476" width="8" style="2" customWidth="1"/>
    <col min="9477" max="9477" width="10" style="2" customWidth="1"/>
    <col min="9478" max="9478" width="12.5546875" style="2" customWidth="1"/>
    <col min="9479" max="9728" width="9.109375" style="2"/>
    <col min="9729" max="9729" width="7.88671875" style="2" customWidth="1"/>
    <col min="9730" max="9730" width="42.6640625" style="2" customWidth="1"/>
    <col min="9731" max="9731" width="6.88671875" style="2" customWidth="1"/>
    <col min="9732" max="9732" width="8" style="2" customWidth="1"/>
    <col min="9733" max="9733" width="10" style="2" customWidth="1"/>
    <col min="9734" max="9734" width="12.5546875" style="2" customWidth="1"/>
    <col min="9735" max="9984" width="9.109375" style="2"/>
    <col min="9985" max="9985" width="7.88671875" style="2" customWidth="1"/>
    <col min="9986" max="9986" width="42.6640625" style="2" customWidth="1"/>
    <col min="9987" max="9987" width="6.88671875" style="2" customWidth="1"/>
    <col min="9988" max="9988" width="8" style="2" customWidth="1"/>
    <col min="9989" max="9989" width="10" style="2" customWidth="1"/>
    <col min="9990" max="9990" width="12.5546875" style="2" customWidth="1"/>
    <col min="9991" max="10240" width="9.109375" style="2"/>
    <col min="10241" max="10241" width="7.88671875" style="2" customWidth="1"/>
    <col min="10242" max="10242" width="42.6640625" style="2" customWidth="1"/>
    <col min="10243" max="10243" width="6.88671875" style="2" customWidth="1"/>
    <col min="10244" max="10244" width="8" style="2" customWidth="1"/>
    <col min="10245" max="10245" width="10" style="2" customWidth="1"/>
    <col min="10246" max="10246" width="12.5546875" style="2" customWidth="1"/>
    <col min="10247" max="10496" width="9.109375" style="2"/>
    <col min="10497" max="10497" width="7.88671875" style="2" customWidth="1"/>
    <col min="10498" max="10498" width="42.6640625" style="2" customWidth="1"/>
    <col min="10499" max="10499" width="6.88671875" style="2" customWidth="1"/>
    <col min="10500" max="10500" width="8" style="2" customWidth="1"/>
    <col min="10501" max="10501" width="10" style="2" customWidth="1"/>
    <col min="10502" max="10502" width="12.5546875" style="2" customWidth="1"/>
    <col min="10503" max="10752" width="9.109375" style="2"/>
    <col min="10753" max="10753" width="7.88671875" style="2" customWidth="1"/>
    <col min="10754" max="10754" width="42.6640625" style="2" customWidth="1"/>
    <col min="10755" max="10755" width="6.88671875" style="2" customWidth="1"/>
    <col min="10756" max="10756" width="8" style="2" customWidth="1"/>
    <col min="10757" max="10757" width="10" style="2" customWidth="1"/>
    <col min="10758" max="10758" width="12.5546875" style="2" customWidth="1"/>
    <col min="10759" max="11008" width="9.109375" style="2"/>
    <col min="11009" max="11009" width="7.88671875" style="2" customWidth="1"/>
    <col min="11010" max="11010" width="42.6640625" style="2" customWidth="1"/>
    <col min="11011" max="11011" width="6.88671875" style="2" customWidth="1"/>
    <col min="11012" max="11012" width="8" style="2" customWidth="1"/>
    <col min="11013" max="11013" width="10" style="2" customWidth="1"/>
    <col min="11014" max="11014" width="12.5546875" style="2" customWidth="1"/>
    <col min="11015" max="11264" width="9.109375" style="2"/>
    <col min="11265" max="11265" width="7.88671875" style="2" customWidth="1"/>
    <col min="11266" max="11266" width="42.6640625" style="2" customWidth="1"/>
    <col min="11267" max="11267" width="6.88671875" style="2" customWidth="1"/>
    <col min="11268" max="11268" width="8" style="2" customWidth="1"/>
    <col min="11269" max="11269" width="10" style="2" customWidth="1"/>
    <col min="11270" max="11270" width="12.5546875" style="2" customWidth="1"/>
    <col min="11271" max="11520" width="9.109375" style="2"/>
    <col min="11521" max="11521" width="7.88671875" style="2" customWidth="1"/>
    <col min="11522" max="11522" width="42.6640625" style="2" customWidth="1"/>
    <col min="11523" max="11523" width="6.88671875" style="2" customWidth="1"/>
    <col min="11524" max="11524" width="8" style="2" customWidth="1"/>
    <col min="11525" max="11525" width="10" style="2" customWidth="1"/>
    <col min="11526" max="11526" width="12.5546875" style="2" customWidth="1"/>
    <col min="11527" max="11776" width="9.109375" style="2"/>
    <col min="11777" max="11777" width="7.88671875" style="2" customWidth="1"/>
    <col min="11778" max="11778" width="42.6640625" style="2" customWidth="1"/>
    <col min="11779" max="11779" width="6.88671875" style="2" customWidth="1"/>
    <col min="11780" max="11780" width="8" style="2" customWidth="1"/>
    <col min="11781" max="11781" width="10" style="2" customWidth="1"/>
    <col min="11782" max="11782" width="12.5546875" style="2" customWidth="1"/>
    <col min="11783" max="12032" width="9.109375" style="2"/>
    <col min="12033" max="12033" width="7.88671875" style="2" customWidth="1"/>
    <col min="12034" max="12034" width="42.6640625" style="2" customWidth="1"/>
    <col min="12035" max="12035" width="6.88671875" style="2" customWidth="1"/>
    <col min="12036" max="12036" width="8" style="2" customWidth="1"/>
    <col min="12037" max="12037" width="10" style="2" customWidth="1"/>
    <col min="12038" max="12038" width="12.5546875" style="2" customWidth="1"/>
    <col min="12039" max="12288" width="9.109375" style="2"/>
    <col min="12289" max="12289" width="7.88671875" style="2" customWidth="1"/>
    <col min="12290" max="12290" width="42.6640625" style="2" customWidth="1"/>
    <col min="12291" max="12291" width="6.88671875" style="2" customWidth="1"/>
    <col min="12292" max="12292" width="8" style="2" customWidth="1"/>
    <col min="12293" max="12293" width="10" style="2" customWidth="1"/>
    <col min="12294" max="12294" width="12.5546875" style="2" customWidth="1"/>
    <col min="12295" max="12544" width="9.109375" style="2"/>
    <col min="12545" max="12545" width="7.88671875" style="2" customWidth="1"/>
    <col min="12546" max="12546" width="42.6640625" style="2" customWidth="1"/>
    <col min="12547" max="12547" width="6.88671875" style="2" customWidth="1"/>
    <col min="12548" max="12548" width="8" style="2" customWidth="1"/>
    <col min="12549" max="12549" width="10" style="2" customWidth="1"/>
    <col min="12550" max="12550" width="12.5546875" style="2" customWidth="1"/>
    <col min="12551" max="12800" width="9.109375" style="2"/>
    <col min="12801" max="12801" width="7.88671875" style="2" customWidth="1"/>
    <col min="12802" max="12802" width="42.6640625" style="2" customWidth="1"/>
    <col min="12803" max="12803" width="6.88671875" style="2" customWidth="1"/>
    <col min="12804" max="12804" width="8" style="2" customWidth="1"/>
    <col min="12805" max="12805" width="10" style="2" customWidth="1"/>
    <col min="12806" max="12806" width="12.5546875" style="2" customWidth="1"/>
    <col min="12807" max="13056" width="9.109375" style="2"/>
    <col min="13057" max="13057" width="7.88671875" style="2" customWidth="1"/>
    <col min="13058" max="13058" width="42.6640625" style="2" customWidth="1"/>
    <col min="13059" max="13059" width="6.88671875" style="2" customWidth="1"/>
    <col min="13060" max="13060" width="8" style="2" customWidth="1"/>
    <col min="13061" max="13061" width="10" style="2" customWidth="1"/>
    <col min="13062" max="13062" width="12.5546875" style="2" customWidth="1"/>
    <col min="13063" max="13312" width="9.109375" style="2"/>
    <col min="13313" max="13313" width="7.88671875" style="2" customWidth="1"/>
    <col min="13314" max="13314" width="42.6640625" style="2" customWidth="1"/>
    <col min="13315" max="13315" width="6.88671875" style="2" customWidth="1"/>
    <col min="13316" max="13316" width="8" style="2" customWidth="1"/>
    <col min="13317" max="13317" width="10" style="2" customWidth="1"/>
    <col min="13318" max="13318" width="12.5546875" style="2" customWidth="1"/>
    <col min="13319" max="13568" width="9.109375" style="2"/>
    <col min="13569" max="13569" width="7.88671875" style="2" customWidth="1"/>
    <col min="13570" max="13570" width="42.6640625" style="2" customWidth="1"/>
    <col min="13571" max="13571" width="6.88671875" style="2" customWidth="1"/>
    <col min="13572" max="13572" width="8" style="2" customWidth="1"/>
    <col min="13573" max="13573" width="10" style="2" customWidth="1"/>
    <col min="13574" max="13574" width="12.5546875" style="2" customWidth="1"/>
    <col min="13575" max="13824" width="9.109375" style="2"/>
    <col min="13825" max="13825" width="7.88671875" style="2" customWidth="1"/>
    <col min="13826" max="13826" width="42.6640625" style="2" customWidth="1"/>
    <col min="13827" max="13827" width="6.88671875" style="2" customWidth="1"/>
    <col min="13828" max="13828" width="8" style="2" customWidth="1"/>
    <col min="13829" max="13829" width="10" style="2" customWidth="1"/>
    <col min="13830" max="13830" width="12.5546875" style="2" customWidth="1"/>
    <col min="13831" max="14080" width="9.109375" style="2"/>
    <col min="14081" max="14081" width="7.88671875" style="2" customWidth="1"/>
    <col min="14082" max="14082" width="42.6640625" style="2" customWidth="1"/>
    <col min="14083" max="14083" width="6.88671875" style="2" customWidth="1"/>
    <col min="14084" max="14084" width="8" style="2" customWidth="1"/>
    <col min="14085" max="14085" width="10" style="2" customWidth="1"/>
    <col min="14086" max="14086" width="12.5546875" style="2" customWidth="1"/>
    <col min="14087" max="14336" width="9.109375" style="2"/>
    <col min="14337" max="14337" width="7.88671875" style="2" customWidth="1"/>
    <col min="14338" max="14338" width="42.6640625" style="2" customWidth="1"/>
    <col min="14339" max="14339" width="6.88671875" style="2" customWidth="1"/>
    <col min="14340" max="14340" width="8" style="2" customWidth="1"/>
    <col min="14341" max="14341" width="10" style="2" customWidth="1"/>
    <col min="14342" max="14342" width="12.5546875" style="2" customWidth="1"/>
    <col min="14343" max="14592" width="9.109375" style="2"/>
    <col min="14593" max="14593" width="7.88671875" style="2" customWidth="1"/>
    <col min="14594" max="14594" width="42.6640625" style="2" customWidth="1"/>
    <col min="14595" max="14595" width="6.88671875" style="2" customWidth="1"/>
    <col min="14596" max="14596" width="8" style="2" customWidth="1"/>
    <col min="14597" max="14597" width="10" style="2" customWidth="1"/>
    <col min="14598" max="14598" width="12.5546875" style="2" customWidth="1"/>
    <col min="14599" max="14848" width="9.109375" style="2"/>
    <col min="14849" max="14849" width="7.88671875" style="2" customWidth="1"/>
    <col min="14850" max="14850" width="42.6640625" style="2" customWidth="1"/>
    <col min="14851" max="14851" width="6.88671875" style="2" customWidth="1"/>
    <col min="14852" max="14852" width="8" style="2" customWidth="1"/>
    <col min="14853" max="14853" width="10" style="2" customWidth="1"/>
    <col min="14854" max="14854" width="12.5546875" style="2" customWidth="1"/>
    <col min="14855" max="15104" width="9.109375" style="2"/>
    <col min="15105" max="15105" width="7.88671875" style="2" customWidth="1"/>
    <col min="15106" max="15106" width="42.6640625" style="2" customWidth="1"/>
    <col min="15107" max="15107" width="6.88671875" style="2" customWidth="1"/>
    <col min="15108" max="15108" width="8" style="2" customWidth="1"/>
    <col min="15109" max="15109" width="10" style="2" customWidth="1"/>
    <col min="15110" max="15110" width="12.5546875" style="2" customWidth="1"/>
    <col min="15111" max="15360" width="9.109375" style="2"/>
    <col min="15361" max="15361" width="7.88671875" style="2" customWidth="1"/>
    <col min="15362" max="15362" width="42.6640625" style="2" customWidth="1"/>
    <col min="15363" max="15363" width="6.88671875" style="2" customWidth="1"/>
    <col min="15364" max="15364" width="8" style="2" customWidth="1"/>
    <col min="15365" max="15365" width="10" style="2" customWidth="1"/>
    <col min="15366" max="15366" width="12.5546875" style="2" customWidth="1"/>
    <col min="15367" max="15616" width="9.109375" style="2"/>
    <col min="15617" max="15617" width="7.88671875" style="2" customWidth="1"/>
    <col min="15618" max="15618" width="42.6640625" style="2" customWidth="1"/>
    <col min="15619" max="15619" width="6.88671875" style="2" customWidth="1"/>
    <col min="15620" max="15620" width="8" style="2" customWidth="1"/>
    <col min="15621" max="15621" width="10" style="2" customWidth="1"/>
    <col min="15622" max="15622" width="12.5546875" style="2" customWidth="1"/>
    <col min="15623" max="15872" width="9.109375" style="2"/>
    <col min="15873" max="15873" width="7.88671875" style="2" customWidth="1"/>
    <col min="15874" max="15874" width="42.6640625" style="2" customWidth="1"/>
    <col min="15875" max="15875" width="6.88671875" style="2" customWidth="1"/>
    <col min="15876" max="15876" width="8" style="2" customWidth="1"/>
    <col min="15877" max="15877" width="10" style="2" customWidth="1"/>
    <col min="15878" max="15878" width="12.5546875" style="2" customWidth="1"/>
    <col min="15879" max="16128" width="9.109375" style="2"/>
    <col min="16129" max="16129" width="7.88671875" style="2" customWidth="1"/>
    <col min="16130" max="16130" width="42.6640625" style="2" customWidth="1"/>
    <col min="16131" max="16131" width="6.88671875" style="2" customWidth="1"/>
    <col min="16132" max="16132" width="8" style="2" customWidth="1"/>
    <col min="16133" max="16133" width="10" style="2" customWidth="1"/>
    <col min="16134" max="16134" width="12.5546875" style="2" customWidth="1"/>
    <col min="16135" max="16384" width="9.109375" style="2"/>
  </cols>
  <sheetData>
    <row r="3" spans="1:6" ht="32.1" customHeight="1" thickBot="1">
      <c r="A3" s="5"/>
      <c r="B3" s="53"/>
      <c r="C3" s="6"/>
      <c r="D3" s="7"/>
      <c r="E3" s="8"/>
      <c r="F3" s="9"/>
    </row>
    <row r="4" spans="1:6" s="16" customFormat="1" ht="16.2" thickTop="1">
      <c r="A4" s="10"/>
      <c r="B4" s="11"/>
      <c r="C4" s="12"/>
      <c r="D4" s="13"/>
      <c r="E4" s="14"/>
      <c r="F4" s="15"/>
    </row>
    <row r="5" spans="1:6" s="17" customFormat="1">
      <c r="C5" s="18"/>
      <c r="E5" s="19"/>
      <c r="F5" s="20"/>
    </row>
    <row r="6" spans="1:6" s="21" customFormat="1">
      <c r="B6" s="52"/>
      <c r="C6" s="23"/>
      <c r="D6" s="24"/>
      <c r="E6" s="25"/>
      <c r="F6" s="26"/>
    </row>
    <row r="7" spans="1:6" s="17" customFormat="1">
      <c r="A7" s="46"/>
      <c r="B7" s="46" t="s">
        <v>1</v>
      </c>
      <c r="C7" s="47"/>
      <c r="D7" s="46"/>
      <c r="E7" s="48"/>
      <c r="F7" s="49"/>
    </row>
    <row r="8" spans="1:6" s="21" customFormat="1">
      <c r="B8" s="22"/>
      <c r="C8" s="23"/>
      <c r="D8" s="24"/>
      <c r="E8" s="25"/>
      <c r="F8" s="26"/>
    </row>
    <row r="9" spans="1:6" s="21" customFormat="1">
      <c r="B9" s="51" t="str">
        <f>VSEBINA!B1</f>
        <v>INTERVENCIJSKA DELA - POPLAVE 2018</v>
      </c>
      <c r="C9" s="27"/>
      <c r="D9" s="24"/>
      <c r="E9" s="25"/>
      <c r="F9" s="26">
        <f>VSEBINA!F80</f>
        <v>27900.824999999993</v>
      </c>
    </row>
    <row r="10" spans="1:6" s="21" customFormat="1">
      <c r="C10" s="27"/>
      <c r="D10" s="24"/>
      <c r="E10" s="25"/>
      <c r="F10" s="26"/>
    </row>
    <row r="11" spans="1:6" s="21" customFormat="1">
      <c r="C11" s="27"/>
      <c r="D11" s="24"/>
      <c r="E11" s="25"/>
      <c r="F11" s="26"/>
    </row>
    <row r="12" spans="1:6" s="21" customFormat="1" ht="13.8" thickBot="1">
      <c r="A12" s="28"/>
      <c r="B12" s="29" t="s">
        <v>2</v>
      </c>
      <c r="C12" s="30"/>
      <c r="D12" s="31"/>
      <c r="E12" s="32"/>
      <c r="F12" s="33">
        <f>SUM(F9:F10)</f>
        <v>27900.824999999993</v>
      </c>
    </row>
    <row r="13" spans="1:6" s="21" customFormat="1" ht="13.8" thickTop="1">
      <c r="C13" s="27"/>
      <c r="D13" s="24"/>
      <c r="E13" s="25"/>
      <c r="F13" s="26"/>
    </row>
    <row r="14" spans="1:6" s="16" customFormat="1" ht="15.6">
      <c r="A14" s="10"/>
      <c r="B14" s="11"/>
      <c r="C14" s="12"/>
      <c r="D14" s="13"/>
      <c r="E14" s="14"/>
      <c r="F14" s="15"/>
    </row>
    <row r="15" spans="1:6">
      <c r="B15" s="50" t="s">
        <v>5</v>
      </c>
    </row>
    <row r="16" spans="1:6">
      <c r="B16" s="133"/>
      <c r="C16" s="133"/>
      <c r="D16" s="133"/>
      <c r="E16" s="133"/>
    </row>
    <row r="17" spans="2:6">
      <c r="B17" s="133"/>
      <c r="C17" s="133"/>
      <c r="D17" s="133"/>
      <c r="E17" s="133"/>
    </row>
    <row r="18" spans="2:6">
      <c r="B18" s="133"/>
      <c r="C18" s="133"/>
      <c r="D18" s="133"/>
      <c r="E18" s="133"/>
    </row>
    <row r="19" spans="2:6">
      <c r="B19" s="133"/>
      <c r="C19" s="133"/>
      <c r="D19" s="133"/>
      <c r="E19" s="133"/>
    </row>
    <row r="20" spans="2:6">
      <c r="B20" s="133"/>
      <c r="C20" s="133"/>
      <c r="D20" s="133"/>
      <c r="E20" s="133"/>
    </row>
    <row r="21" spans="2:6">
      <c r="B21" s="133"/>
      <c r="C21" s="133"/>
      <c r="D21" s="133"/>
      <c r="E21" s="133"/>
    </row>
    <row r="23" spans="2:6">
      <c r="F23" s="15"/>
    </row>
    <row r="24" spans="2:6">
      <c r="F24" s="15"/>
    </row>
    <row r="25" spans="2:6">
      <c r="F25" s="15"/>
    </row>
    <row r="26" spans="2:6">
      <c r="F26" s="15"/>
    </row>
    <row r="27" spans="2:6">
      <c r="F27" s="15"/>
    </row>
    <row r="44" ht="20.25" customHeight="1"/>
  </sheetData>
  <mergeCells count="1">
    <mergeCell ref="B16:E21"/>
  </mergeCells>
  <pageMargins left="0.98425196850393704" right="0.39370078740157483" top="0.74803149606299213" bottom="0.74803149606299213" header="0.31496062992125984" footer="0.31496062992125984"/>
  <pageSetup paperSize="9" fitToHeight="0" orientation="portrait" r:id="rId1"/>
  <headerFooter>
    <oddHeader>&amp;L&amp;A&amp;R&amp;G</oddHeader>
    <oddFooter>&amp;L&amp;F&amp;R&amp;P/&amp;N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Y81"/>
  <sheetViews>
    <sheetView tabSelected="1" view="pageBreakPreview" zoomScaleNormal="100" zoomScaleSheetLayoutView="100" workbookViewId="0">
      <selection activeCell="E8" sqref="E8"/>
    </sheetView>
  </sheetViews>
  <sheetFormatPr defaultRowHeight="13.2"/>
  <cols>
    <col min="1" max="1" width="6.5546875" style="91" customWidth="1"/>
    <col min="2" max="2" width="42.6640625" style="85" customWidth="1"/>
    <col min="3" max="3" width="7.6640625" style="73" bestFit="1" customWidth="1"/>
    <col min="4" max="4" width="9.6640625" style="75" customWidth="1"/>
    <col min="5" max="5" width="10.44140625" style="81" customWidth="1"/>
    <col min="6" max="6" width="13.109375" style="83" bestFit="1" customWidth="1"/>
    <col min="7" max="7" width="13.33203125" style="54" customWidth="1"/>
    <col min="8" max="8" width="13.44140625" style="119" customWidth="1"/>
    <col min="15" max="17" width="9.33203125" bestFit="1" customWidth="1"/>
    <col min="26" max="221" width="9.109375" style="54"/>
    <col min="222" max="222" width="7.109375" style="54" customWidth="1"/>
    <col min="223" max="223" width="40.5546875" style="54" customWidth="1"/>
    <col min="224" max="224" width="10.109375" style="54" customWidth="1"/>
    <col min="225" max="225" width="11" style="54" customWidth="1"/>
    <col min="226" max="226" width="9.109375" style="54"/>
    <col min="227" max="227" width="10.88671875" style="54" bestFit="1" customWidth="1"/>
    <col min="228" max="477" width="9.109375" style="54"/>
    <col min="478" max="478" width="7.109375" style="54" customWidth="1"/>
    <col min="479" max="479" width="40.5546875" style="54" customWidth="1"/>
    <col min="480" max="480" width="10.109375" style="54" customWidth="1"/>
    <col min="481" max="481" width="11" style="54" customWidth="1"/>
    <col min="482" max="482" width="9.109375" style="54"/>
    <col min="483" max="483" width="10.88671875" style="54" bestFit="1" customWidth="1"/>
    <col min="484" max="733" width="9.109375" style="54"/>
    <col min="734" max="734" width="7.109375" style="54" customWidth="1"/>
    <col min="735" max="735" width="40.5546875" style="54" customWidth="1"/>
    <col min="736" max="736" width="10.109375" style="54" customWidth="1"/>
    <col min="737" max="737" width="11" style="54" customWidth="1"/>
    <col min="738" max="738" width="9.109375" style="54"/>
    <col min="739" max="739" width="10.88671875" style="54" bestFit="1" customWidth="1"/>
    <col min="740" max="989" width="9.109375" style="54"/>
    <col min="990" max="990" width="7.109375" style="54" customWidth="1"/>
    <col min="991" max="991" width="40.5546875" style="54" customWidth="1"/>
    <col min="992" max="992" width="10.109375" style="54" customWidth="1"/>
    <col min="993" max="993" width="11" style="54" customWidth="1"/>
    <col min="994" max="994" width="9.109375" style="54"/>
    <col min="995" max="995" width="10.88671875" style="54" bestFit="1" customWidth="1"/>
    <col min="996" max="1245" width="9.109375" style="54"/>
    <col min="1246" max="1246" width="7.109375" style="54" customWidth="1"/>
    <col min="1247" max="1247" width="40.5546875" style="54" customWidth="1"/>
    <col min="1248" max="1248" width="10.109375" style="54" customWidth="1"/>
    <col min="1249" max="1249" width="11" style="54" customWidth="1"/>
    <col min="1250" max="1250" width="9.109375" style="54"/>
    <col min="1251" max="1251" width="10.88671875" style="54" bestFit="1" customWidth="1"/>
    <col min="1252" max="1501" width="9.109375" style="54"/>
    <col min="1502" max="1502" width="7.109375" style="54" customWidth="1"/>
    <col min="1503" max="1503" width="40.5546875" style="54" customWidth="1"/>
    <col min="1504" max="1504" width="10.109375" style="54" customWidth="1"/>
    <col min="1505" max="1505" width="11" style="54" customWidth="1"/>
    <col min="1506" max="1506" width="9.109375" style="54"/>
    <col min="1507" max="1507" width="10.88671875" style="54" bestFit="1" customWidth="1"/>
    <col min="1508" max="1757" width="9.109375" style="54"/>
    <col min="1758" max="1758" width="7.109375" style="54" customWidth="1"/>
    <col min="1759" max="1759" width="40.5546875" style="54" customWidth="1"/>
    <col min="1760" max="1760" width="10.109375" style="54" customWidth="1"/>
    <col min="1761" max="1761" width="11" style="54" customWidth="1"/>
    <col min="1762" max="1762" width="9.109375" style="54"/>
    <col min="1763" max="1763" width="10.88671875" style="54" bestFit="1" customWidth="1"/>
    <col min="1764" max="2013" width="9.109375" style="54"/>
    <col min="2014" max="2014" width="7.109375" style="54" customWidth="1"/>
    <col min="2015" max="2015" width="40.5546875" style="54" customWidth="1"/>
    <col min="2016" max="2016" width="10.109375" style="54" customWidth="1"/>
    <col min="2017" max="2017" width="11" style="54" customWidth="1"/>
    <col min="2018" max="2018" width="9.109375" style="54"/>
    <col min="2019" max="2019" width="10.88671875" style="54" bestFit="1" customWidth="1"/>
    <col min="2020" max="2269" width="9.109375" style="54"/>
    <col min="2270" max="2270" width="7.109375" style="54" customWidth="1"/>
    <col min="2271" max="2271" width="40.5546875" style="54" customWidth="1"/>
    <col min="2272" max="2272" width="10.109375" style="54" customWidth="1"/>
    <col min="2273" max="2273" width="11" style="54" customWidth="1"/>
    <col min="2274" max="2274" width="9.109375" style="54"/>
    <col min="2275" max="2275" width="10.88671875" style="54" bestFit="1" customWidth="1"/>
    <col min="2276" max="2525" width="9.109375" style="54"/>
    <col min="2526" max="2526" width="7.109375" style="54" customWidth="1"/>
    <col min="2527" max="2527" width="40.5546875" style="54" customWidth="1"/>
    <col min="2528" max="2528" width="10.109375" style="54" customWidth="1"/>
    <col min="2529" max="2529" width="11" style="54" customWidth="1"/>
    <col min="2530" max="2530" width="9.109375" style="54"/>
    <col min="2531" max="2531" width="10.88671875" style="54" bestFit="1" customWidth="1"/>
    <col min="2532" max="2781" width="9.109375" style="54"/>
    <col min="2782" max="2782" width="7.109375" style="54" customWidth="1"/>
    <col min="2783" max="2783" width="40.5546875" style="54" customWidth="1"/>
    <col min="2784" max="2784" width="10.109375" style="54" customWidth="1"/>
    <col min="2785" max="2785" width="11" style="54" customWidth="1"/>
    <col min="2786" max="2786" width="9.109375" style="54"/>
    <col min="2787" max="2787" width="10.88671875" style="54" bestFit="1" customWidth="1"/>
    <col min="2788" max="3037" width="9.109375" style="54"/>
    <col min="3038" max="3038" width="7.109375" style="54" customWidth="1"/>
    <col min="3039" max="3039" width="40.5546875" style="54" customWidth="1"/>
    <col min="3040" max="3040" width="10.109375" style="54" customWidth="1"/>
    <col min="3041" max="3041" width="11" style="54" customWidth="1"/>
    <col min="3042" max="3042" width="9.109375" style="54"/>
    <col min="3043" max="3043" width="10.88671875" style="54" bestFit="1" customWidth="1"/>
    <col min="3044" max="3293" width="9.109375" style="54"/>
    <col min="3294" max="3294" width="7.109375" style="54" customWidth="1"/>
    <col min="3295" max="3295" width="40.5546875" style="54" customWidth="1"/>
    <col min="3296" max="3296" width="10.109375" style="54" customWidth="1"/>
    <col min="3297" max="3297" width="11" style="54" customWidth="1"/>
    <col min="3298" max="3298" width="9.109375" style="54"/>
    <col min="3299" max="3299" width="10.88671875" style="54" bestFit="1" customWidth="1"/>
    <col min="3300" max="3549" width="9.109375" style="54"/>
    <col min="3550" max="3550" width="7.109375" style="54" customWidth="1"/>
    <col min="3551" max="3551" width="40.5546875" style="54" customWidth="1"/>
    <col min="3552" max="3552" width="10.109375" style="54" customWidth="1"/>
    <col min="3553" max="3553" width="11" style="54" customWidth="1"/>
    <col min="3554" max="3554" width="9.109375" style="54"/>
    <col min="3555" max="3555" width="10.88671875" style="54" bestFit="1" customWidth="1"/>
    <col min="3556" max="3805" width="9.109375" style="54"/>
    <col min="3806" max="3806" width="7.109375" style="54" customWidth="1"/>
    <col min="3807" max="3807" width="40.5546875" style="54" customWidth="1"/>
    <col min="3808" max="3808" width="10.109375" style="54" customWidth="1"/>
    <col min="3809" max="3809" width="11" style="54" customWidth="1"/>
    <col min="3810" max="3810" width="9.109375" style="54"/>
    <col min="3811" max="3811" width="10.88671875" style="54" bestFit="1" customWidth="1"/>
    <col min="3812" max="4061" width="9.109375" style="54"/>
    <col min="4062" max="4062" width="7.109375" style="54" customWidth="1"/>
    <col min="4063" max="4063" width="40.5546875" style="54" customWidth="1"/>
    <col min="4064" max="4064" width="10.109375" style="54" customWidth="1"/>
    <col min="4065" max="4065" width="11" style="54" customWidth="1"/>
    <col min="4066" max="4066" width="9.109375" style="54"/>
    <col min="4067" max="4067" width="10.88671875" style="54" bestFit="1" customWidth="1"/>
    <col min="4068" max="4317" width="9.109375" style="54"/>
    <col min="4318" max="4318" width="7.109375" style="54" customWidth="1"/>
    <col min="4319" max="4319" width="40.5546875" style="54" customWidth="1"/>
    <col min="4320" max="4320" width="10.109375" style="54" customWidth="1"/>
    <col min="4321" max="4321" width="11" style="54" customWidth="1"/>
    <col min="4322" max="4322" width="9.109375" style="54"/>
    <col min="4323" max="4323" width="10.88671875" style="54" bestFit="1" customWidth="1"/>
    <col min="4324" max="4573" width="9.109375" style="54"/>
    <col min="4574" max="4574" width="7.109375" style="54" customWidth="1"/>
    <col min="4575" max="4575" width="40.5546875" style="54" customWidth="1"/>
    <col min="4576" max="4576" width="10.109375" style="54" customWidth="1"/>
    <col min="4577" max="4577" width="11" style="54" customWidth="1"/>
    <col min="4578" max="4578" width="9.109375" style="54"/>
    <col min="4579" max="4579" width="10.88671875" style="54" bestFit="1" customWidth="1"/>
    <col min="4580" max="4829" width="9.109375" style="54"/>
    <col min="4830" max="4830" width="7.109375" style="54" customWidth="1"/>
    <col min="4831" max="4831" width="40.5546875" style="54" customWidth="1"/>
    <col min="4832" max="4832" width="10.109375" style="54" customWidth="1"/>
    <col min="4833" max="4833" width="11" style="54" customWidth="1"/>
    <col min="4834" max="4834" width="9.109375" style="54"/>
    <col min="4835" max="4835" width="10.88671875" style="54" bestFit="1" customWidth="1"/>
    <col min="4836" max="5085" width="9.109375" style="54"/>
    <col min="5086" max="5086" width="7.109375" style="54" customWidth="1"/>
    <col min="5087" max="5087" width="40.5546875" style="54" customWidth="1"/>
    <col min="5088" max="5088" width="10.109375" style="54" customWidth="1"/>
    <col min="5089" max="5089" width="11" style="54" customWidth="1"/>
    <col min="5090" max="5090" width="9.109375" style="54"/>
    <col min="5091" max="5091" width="10.88671875" style="54" bestFit="1" customWidth="1"/>
    <col min="5092" max="5341" width="9.109375" style="54"/>
    <col min="5342" max="5342" width="7.109375" style="54" customWidth="1"/>
    <col min="5343" max="5343" width="40.5546875" style="54" customWidth="1"/>
    <col min="5344" max="5344" width="10.109375" style="54" customWidth="1"/>
    <col min="5345" max="5345" width="11" style="54" customWidth="1"/>
    <col min="5346" max="5346" width="9.109375" style="54"/>
    <col min="5347" max="5347" width="10.88671875" style="54" bestFit="1" customWidth="1"/>
    <col min="5348" max="5597" width="9.109375" style="54"/>
    <col min="5598" max="5598" width="7.109375" style="54" customWidth="1"/>
    <col min="5599" max="5599" width="40.5546875" style="54" customWidth="1"/>
    <col min="5600" max="5600" width="10.109375" style="54" customWidth="1"/>
    <col min="5601" max="5601" width="11" style="54" customWidth="1"/>
    <col min="5602" max="5602" width="9.109375" style="54"/>
    <col min="5603" max="5603" width="10.88671875" style="54" bestFit="1" customWidth="1"/>
    <col min="5604" max="5853" width="9.109375" style="54"/>
    <col min="5854" max="5854" width="7.109375" style="54" customWidth="1"/>
    <col min="5855" max="5855" width="40.5546875" style="54" customWidth="1"/>
    <col min="5856" max="5856" width="10.109375" style="54" customWidth="1"/>
    <col min="5857" max="5857" width="11" style="54" customWidth="1"/>
    <col min="5858" max="5858" width="9.109375" style="54"/>
    <col min="5859" max="5859" width="10.88671875" style="54" bestFit="1" customWidth="1"/>
    <col min="5860" max="6109" width="9.109375" style="54"/>
    <col min="6110" max="6110" width="7.109375" style="54" customWidth="1"/>
    <col min="6111" max="6111" width="40.5546875" style="54" customWidth="1"/>
    <col min="6112" max="6112" width="10.109375" style="54" customWidth="1"/>
    <col min="6113" max="6113" width="11" style="54" customWidth="1"/>
    <col min="6114" max="6114" width="9.109375" style="54"/>
    <col min="6115" max="6115" width="10.88671875" style="54" bestFit="1" customWidth="1"/>
    <col min="6116" max="6365" width="9.109375" style="54"/>
    <col min="6366" max="6366" width="7.109375" style="54" customWidth="1"/>
    <col min="6367" max="6367" width="40.5546875" style="54" customWidth="1"/>
    <col min="6368" max="6368" width="10.109375" style="54" customWidth="1"/>
    <col min="6369" max="6369" width="11" style="54" customWidth="1"/>
    <col min="6370" max="6370" width="9.109375" style="54"/>
    <col min="6371" max="6371" width="10.88671875" style="54" bestFit="1" customWidth="1"/>
    <col min="6372" max="6621" width="9.109375" style="54"/>
    <col min="6622" max="6622" width="7.109375" style="54" customWidth="1"/>
    <col min="6623" max="6623" width="40.5546875" style="54" customWidth="1"/>
    <col min="6624" max="6624" width="10.109375" style="54" customWidth="1"/>
    <col min="6625" max="6625" width="11" style="54" customWidth="1"/>
    <col min="6626" max="6626" width="9.109375" style="54"/>
    <col min="6627" max="6627" width="10.88671875" style="54" bestFit="1" customWidth="1"/>
    <col min="6628" max="6877" width="9.109375" style="54"/>
    <col min="6878" max="6878" width="7.109375" style="54" customWidth="1"/>
    <col min="6879" max="6879" width="40.5546875" style="54" customWidth="1"/>
    <col min="6880" max="6880" width="10.109375" style="54" customWidth="1"/>
    <col min="6881" max="6881" width="11" style="54" customWidth="1"/>
    <col min="6882" max="6882" width="9.109375" style="54"/>
    <col min="6883" max="6883" width="10.88671875" style="54" bestFit="1" customWidth="1"/>
    <col min="6884" max="7133" width="9.109375" style="54"/>
    <col min="7134" max="7134" width="7.109375" style="54" customWidth="1"/>
    <col min="7135" max="7135" width="40.5546875" style="54" customWidth="1"/>
    <col min="7136" max="7136" width="10.109375" style="54" customWidth="1"/>
    <col min="7137" max="7137" width="11" style="54" customWidth="1"/>
    <col min="7138" max="7138" width="9.109375" style="54"/>
    <col min="7139" max="7139" width="10.88671875" style="54" bestFit="1" customWidth="1"/>
    <col min="7140" max="7389" width="9.109375" style="54"/>
    <col min="7390" max="7390" width="7.109375" style="54" customWidth="1"/>
    <col min="7391" max="7391" width="40.5546875" style="54" customWidth="1"/>
    <col min="7392" max="7392" width="10.109375" style="54" customWidth="1"/>
    <col min="7393" max="7393" width="11" style="54" customWidth="1"/>
    <col min="7394" max="7394" width="9.109375" style="54"/>
    <col min="7395" max="7395" width="10.88671875" style="54" bestFit="1" customWidth="1"/>
    <col min="7396" max="7645" width="9.109375" style="54"/>
    <col min="7646" max="7646" width="7.109375" style="54" customWidth="1"/>
    <col min="7647" max="7647" width="40.5546875" style="54" customWidth="1"/>
    <col min="7648" max="7648" width="10.109375" style="54" customWidth="1"/>
    <col min="7649" max="7649" width="11" style="54" customWidth="1"/>
    <col min="7650" max="7650" width="9.109375" style="54"/>
    <col min="7651" max="7651" width="10.88671875" style="54" bestFit="1" customWidth="1"/>
    <col min="7652" max="7901" width="9.109375" style="54"/>
    <col min="7902" max="7902" width="7.109375" style="54" customWidth="1"/>
    <col min="7903" max="7903" width="40.5546875" style="54" customWidth="1"/>
    <col min="7904" max="7904" width="10.109375" style="54" customWidth="1"/>
    <col min="7905" max="7905" width="11" style="54" customWidth="1"/>
    <col min="7906" max="7906" width="9.109375" style="54"/>
    <col min="7907" max="7907" width="10.88671875" style="54" bestFit="1" customWidth="1"/>
    <col min="7908" max="8157" width="9.109375" style="54"/>
    <col min="8158" max="8158" width="7.109375" style="54" customWidth="1"/>
    <col min="8159" max="8159" width="40.5546875" style="54" customWidth="1"/>
    <col min="8160" max="8160" width="10.109375" style="54" customWidth="1"/>
    <col min="8161" max="8161" width="11" style="54" customWidth="1"/>
    <col min="8162" max="8162" width="9.109375" style="54"/>
    <col min="8163" max="8163" width="10.88671875" style="54" bestFit="1" customWidth="1"/>
    <col min="8164" max="8413" width="9.109375" style="54"/>
    <col min="8414" max="8414" width="7.109375" style="54" customWidth="1"/>
    <col min="8415" max="8415" width="40.5546875" style="54" customWidth="1"/>
    <col min="8416" max="8416" width="10.109375" style="54" customWidth="1"/>
    <col min="8417" max="8417" width="11" style="54" customWidth="1"/>
    <col min="8418" max="8418" width="9.109375" style="54"/>
    <col min="8419" max="8419" width="10.88671875" style="54" bestFit="1" customWidth="1"/>
    <col min="8420" max="8669" width="9.109375" style="54"/>
    <col min="8670" max="8670" width="7.109375" style="54" customWidth="1"/>
    <col min="8671" max="8671" width="40.5546875" style="54" customWidth="1"/>
    <col min="8672" max="8672" width="10.109375" style="54" customWidth="1"/>
    <col min="8673" max="8673" width="11" style="54" customWidth="1"/>
    <col min="8674" max="8674" width="9.109375" style="54"/>
    <col min="8675" max="8675" width="10.88671875" style="54" bestFit="1" customWidth="1"/>
    <col min="8676" max="8925" width="9.109375" style="54"/>
    <col min="8926" max="8926" width="7.109375" style="54" customWidth="1"/>
    <col min="8927" max="8927" width="40.5546875" style="54" customWidth="1"/>
    <col min="8928" max="8928" width="10.109375" style="54" customWidth="1"/>
    <col min="8929" max="8929" width="11" style="54" customWidth="1"/>
    <col min="8930" max="8930" width="9.109375" style="54"/>
    <col min="8931" max="8931" width="10.88671875" style="54" bestFit="1" customWidth="1"/>
    <col min="8932" max="9181" width="9.109375" style="54"/>
    <col min="9182" max="9182" width="7.109375" style="54" customWidth="1"/>
    <col min="9183" max="9183" width="40.5546875" style="54" customWidth="1"/>
    <col min="9184" max="9184" width="10.109375" style="54" customWidth="1"/>
    <col min="9185" max="9185" width="11" style="54" customWidth="1"/>
    <col min="9186" max="9186" width="9.109375" style="54"/>
    <col min="9187" max="9187" width="10.88671875" style="54" bestFit="1" customWidth="1"/>
    <col min="9188" max="9437" width="9.109375" style="54"/>
    <col min="9438" max="9438" width="7.109375" style="54" customWidth="1"/>
    <col min="9439" max="9439" width="40.5546875" style="54" customWidth="1"/>
    <col min="9440" max="9440" width="10.109375" style="54" customWidth="1"/>
    <col min="9441" max="9441" width="11" style="54" customWidth="1"/>
    <col min="9442" max="9442" width="9.109375" style="54"/>
    <col min="9443" max="9443" width="10.88671875" style="54" bestFit="1" customWidth="1"/>
    <col min="9444" max="9693" width="9.109375" style="54"/>
    <col min="9694" max="9694" width="7.109375" style="54" customWidth="1"/>
    <col min="9695" max="9695" width="40.5546875" style="54" customWidth="1"/>
    <col min="9696" max="9696" width="10.109375" style="54" customWidth="1"/>
    <col min="9697" max="9697" width="11" style="54" customWidth="1"/>
    <col min="9698" max="9698" width="9.109375" style="54"/>
    <col min="9699" max="9699" width="10.88671875" style="54" bestFit="1" customWidth="1"/>
    <col min="9700" max="9949" width="9.109375" style="54"/>
    <col min="9950" max="9950" width="7.109375" style="54" customWidth="1"/>
    <col min="9951" max="9951" width="40.5546875" style="54" customWidth="1"/>
    <col min="9952" max="9952" width="10.109375" style="54" customWidth="1"/>
    <col min="9953" max="9953" width="11" style="54" customWidth="1"/>
    <col min="9954" max="9954" width="9.109375" style="54"/>
    <col min="9955" max="9955" width="10.88671875" style="54" bestFit="1" customWidth="1"/>
    <col min="9956" max="10205" width="9.109375" style="54"/>
    <col min="10206" max="10206" width="7.109375" style="54" customWidth="1"/>
    <col min="10207" max="10207" width="40.5546875" style="54" customWidth="1"/>
    <col min="10208" max="10208" width="10.109375" style="54" customWidth="1"/>
    <col min="10209" max="10209" width="11" style="54" customWidth="1"/>
    <col min="10210" max="10210" width="9.109375" style="54"/>
    <col min="10211" max="10211" width="10.88671875" style="54" bestFit="1" customWidth="1"/>
    <col min="10212" max="10461" width="9.109375" style="54"/>
    <col min="10462" max="10462" width="7.109375" style="54" customWidth="1"/>
    <col min="10463" max="10463" width="40.5546875" style="54" customWidth="1"/>
    <col min="10464" max="10464" width="10.109375" style="54" customWidth="1"/>
    <col min="10465" max="10465" width="11" style="54" customWidth="1"/>
    <col min="10466" max="10466" width="9.109375" style="54"/>
    <col min="10467" max="10467" width="10.88671875" style="54" bestFit="1" customWidth="1"/>
    <col min="10468" max="10717" width="9.109375" style="54"/>
    <col min="10718" max="10718" width="7.109375" style="54" customWidth="1"/>
    <col min="10719" max="10719" width="40.5546875" style="54" customWidth="1"/>
    <col min="10720" max="10720" width="10.109375" style="54" customWidth="1"/>
    <col min="10721" max="10721" width="11" style="54" customWidth="1"/>
    <col min="10722" max="10722" width="9.109375" style="54"/>
    <col min="10723" max="10723" width="10.88671875" style="54" bestFit="1" customWidth="1"/>
    <col min="10724" max="10973" width="9.109375" style="54"/>
    <col min="10974" max="10974" width="7.109375" style="54" customWidth="1"/>
    <col min="10975" max="10975" width="40.5546875" style="54" customWidth="1"/>
    <col min="10976" max="10976" width="10.109375" style="54" customWidth="1"/>
    <col min="10977" max="10977" width="11" style="54" customWidth="1"/>
    <col min="10978" max="10978" width="9.109375" style="54"/>
    <col min="10979" max="10979" width="10.88671875" style="54" bestFit="1" customWidth="1"/>
    <col min="10980" max="11229" width="9.109375" style="54"/>
    <col min="11230" max="11230" width="7.109375" style="54" customWidth="1"/>
    <col min="11231" max="11231" width="40.5546875" style="54" customWidth="1"/>
    <col min="11232" max="11232" width="10.109375" style="54" customWidth="1"/>
    <col min="11233" max="11233" width="11" style="54" customWidth="1"/>
    <col min="11234" max="11234" width="9.109375" style="54"/>
    <col min="11235" max="11235" width="10.88671875" style="54" bestFit="1" customWidth="1"/>
    <col min="11236" max="11485" width="9.109375" style="54"/>
    <col min="11486" max="11486" width="7.109375" style="54" customWidth="1"/>
    <col min="11487" max="11487" width="40.5546875" style="54" customWidth="1"/>
    <col min="11488" max="11488" width="10.109375" style="54" customWidth="1"/>
    <col min="11489" max="11489" width="11" style="54" customWidth="1"/>
    <col min="11490" max="11490" width="9.109375" style="54"/>
    <col min="11491" max="11491" width="10.88671875" style="54" bestFit="1" customWidth="1"/>
    <col min="11492" max="11741" width="9.109375" style="54"/>
    <col min="11742" max="11742" width="7.109375" style="54" customWidth="1"/>
    <col min="11743" max="11743" width="40.5546875" style="54" customWidth="1"/>
    <col min="11744" max="11744" width="10.109375" style="54" customWidth="1"/>
    <col min="11745" max="11745" width="11" style="54" customWidth="1"/>
    <col min="11746" max="11746" width="9.109375" style="54"/>
    <col min="11747" max="11747" width="10.88671875" style="54" bestFit="1" customWidth="1"/>
    <col min="11748" max="11997" width="9.109375" style="54"/>
    <col min="11998" max="11998" width="7.109375" style="54" customWidth="1"/>
    <col min="11999" max="11999" width="40.5546875" style="54" customWidth="1"/>
    <col min="12000" max="12000" width="10.109375" style="54" customWidth="1"/>
    <col min="12001" max="12001" width="11" style="54" customWidth="1"/>
    <col min="12002" max="12002" width="9.109375" style="54"/>
    <col min="12003" max="12003" width="10.88671875" style="54" bestFit="1" customWidth="1"/>
    <col min="12004" max="12253" width="9.109375" style="54"/>
    <col min="12254" max="12254" width="7.109375" style="54" customWidth="1"/>
    <col min="12255" max="12255" width="40.5546875" style="54" customWidth="1"/>
    <col min="12256" max="12256" width="10.109375" style="54" customWidth="1"/>
    <col min="12257" max="12257" width="11" style="54" customWidth="1"/>
    <col min="12258" max="12258" width="9.109375" style="54"/>
    <col min="12259" max="12259" width="10.88671875" style="54" bestFit="1" customWidth="1"/>
    <col min="12260" max="12509" width="9.109375" style="54"/>
    <col min="12510" max="12510" width="7.109375" style="54" customWidth="1"/>
    <col min="12511" max="12511" width="40.5546875" style="54" customWidth="1"/>
    <col min="12512" max="12512" width="10.109375" style="54" customWidth="1"/>
    <col min="12513" max="12513" width="11" style="54" customWidth="1"/>
    <col min="12514" max="12514" width="9.109375" style="54"/>
    <col min="12515" max="12515" width="10.88671875" style="54" bestFit="1" customWidth="1"/>
    <col min="12516" max="12765" width="9.109375" style="54"/>
    <col min="12766" max="12766" width="7.109375" style="54" customWidth="1"/>
    <col min="12767" max="12767" width="40.5546875" style="54" customWidth="1"/>
    <col min="12768" max="12768" width="10.109375" style="54" customWidth="1"/>
    <col min="12769" max="12769" width="11" style="54" customWidth="1"/>
    <col min="12770" max="12770" width="9.109375" style="54"/>
    <col min="12771" max="12771" width="10.88671875" style="54" bestFit="1" customWidth="1"/>
    <col min="12772" max="13021" width="9.109375" style="54"/>
    <col min="13022" max="13022" width="7.109375" style="54" customWidth="1"/>
    <col min="13023" max="13023" width="40.5546875" style="54" customWidth="1"/>
    <col min="13024" max="13024" width="10.109375" style="54" customWidth="1"/>
    <col min="13025" max="13025" width="11" style="54" customWidth="1"/>
    <col min="13026" max="13026" width="9.109375" style="54"/>
    <col min="13027" max="13027" width="10.88671875" style="54" bestFit="1" customWidth="1"/>
    <col min="13028" max="13277" width="9.109375" style="54"/>
    <col min="13278" max="13278" width="7.109375" style="54" customWidth="1"/>
    <col min="13279" max="13279" width="40.5546875" style="54" customWidth="1"/>
    <col min="13280" max="13280" width="10.109375" style="54" customWidth="1"/>
    <col min="13281" max="13281" width="11" style="54" customWidth="1"/>
    <col min="13282" max="13282" width="9.109375" style="54"/>
    <col min="13283" max="13283" width="10.88671875" style="54" bestFit="1" customWidth="1"/>
    <col min="13284" max="13533" width="9.109375" style="54"/>
    <col min="13534" max="13534" width="7.109375" style="54" customWidth="1"/>
    <col min="13535" max="13535" width="40.5546875" style="54" customWidth="1"/>
    <col min="13536" max="13536" width="10.109375" style="54" customWidth="1"/>
    <col min="13537" max="13537" width="11" style="54" customWidth="1"/>
    <col min="13538" max="13538" width="9.109375" style="54"/>
    <col min="13539" max="13539" width="10.88671875" style="54" bestFit="1" customWidth="1"/>
    <col min="13540" max="13789" width="9.109375" style="54"/>
    <col min="13790" max="13790" width="7.109375" style="54" customWidth="1"/>
    <col min="13791" max="13791" width="40.5546875" style="54" customWidth="1"/>
    <col min="13792" max="13792" width="10.109375" style="54" customWidth="1"/>
    <col min="13793" max="13793" width="11" style="54" customWidth="1"/>
    <col min="13794" max="13794" width="9.109375" style="54"/>
    <col min="13795" max="13795" width="10.88671875" style="54" bestFit="1" customWidth="1"/>
    <col min="13796" max="14045" width="9.109375" style="54"/>
    <col min="14046" max="14046" width="7.109375" style="54" customWidth="1"/>
    <col min="14047" max="14047" width="40.5546875" style="54" customWidth="1"/>
    <col min="14048" max="14048" width="10.109375" style="54" customWidth="1"/>
    <col min="14049" max="14049" width="11" style="54" customWidth="1"/>
    <col min="14050" max="14050" width="9.109375" style="54"/>
    <col min="14051" max="14051" width="10.88671875" style="54" bestFit="1" customWidth="1"/>
    <col min="14052" max="14301" width="9.109375" style="54"/>
    <col min="14302" max="14302" width="7.109375" style="54" customWidth="1"/>
    <col min="14303" max="14303" width="40.5546875" style="54" customWidth="1"/>
    <col min="14304" max="14304" width="10.109375" style="54" customWidth="1"/>
    <col min="14305" max="14305" width="11" style="54" customWidth="1"/>
    <col min="14306" max="14306" width="9.109375" style="54"/>
    <col min="14307" max="14307" width="10.88671875" style="54" bestFit="1" customWidth="1"/>
    <col min="14308" max="14557" width="9.109375" style="54"/>
    <col min="14558" max="14558" width="7.109375" style="54" customWidth="1"/>
    <col min="14559" max="14559" width="40.5546875" style="54" customWidth="1"/>
    <col min="14560" max="14560" width="10.109375" style="54" customWidth="1"/>
    <col min="14561" max="14561" width="11" style="54" customWidth="1"/>
    <col min="14562" max="14562" width="9.109375" style="54"/>
    <col min="14563" max="14563" width="10.88671875" style="54" bestFit="1" customWidth="1"/>
    <col min="14564" max="14813" width="9.109375" style="54"/>
    <col min="14814" max="14814" width="7.109375" style="54" customWidth="1"/>
    <col min="14815" max="14815" width="40.5546875" style="54" customWidth="1"/>
    <col min="14816" max="14816" width="10.109375" style="54" customWidth="1"/>
    <col min="14817" max="14817" width="11" style="54" customWidth="1"/>
    <col min="14818" max="14818" width="9.109375" style="54"/>
    <col min="14819" max="14819" width="10.88671875" style="54" bestFit="1" customWidth="1"/>
    <col min="14820" max="15069" width="9.109375" style="54"/>
    <col min="15070" max="15070" width="7.109375" style="54" customWidth="1"/>
    <col min="15071" max="15071" width="40.5546875" style="54" customWidth="1"/>
    <col min="15072" max="15072" width="10.109375" style="54" customWidth="1"/>
    <col min="15073" max="15073" width="11" style="54" customWidth="1"/>
    <col min="15074" max="15074" width="9.109375" style="54"/>
    <col min="15075" max="15075" width="10.88671875" style="54" bestFit="1" customWidth="1"/>
    <col min="15076" max="15325" width="9.109375" style="54"/>
    <col min="15326" max="15326" width="7.109375" style="54" customWidth="1"/>
    <col min="15327" max="15327" width="40.5546875" style="54" customWidth="1"/>
    <col min="15328" max="15328" width="10.109375" style="54" customWidth="1"/>
    <col min="15329" max="15329" width="11" style="54" customWidth="1"/>
    <col min="15330" max="15330" width="9.109375" style="54"/>
    <col min="15331" max="15331" width="10.88671875" style="54" bestFit="1" customWidth="1"/>
    <col min="15332" max="15581" width="9.109375" style="54"/>
    <col min="15582" max="15582" width="7.109375" style="54" customWidth="1"/>
    <col min="15583" max="15583" width="40.5546875" style="54" customWidth="1"/>
    <col min="15584" max="15584" width="10.109375" style="54" customWidth="1"/>
    <col min="15585" max="15585" width="11" style="54" customWidth="1"/>
    <col min="15586" max="15586" width="9.109375" style="54"/>
    <col min="15587" max="15587" width="10.88671875" style="54" bestFit="1" customWidth="1"/>
    <col min="15588" max="15837" width="9.109375" style="54"/>
    <col min="15838" max="15838" width="7.109375" style="54" customWidth="1"/>
    <col min="15839" max="15839" width="40.5546875" style="54" customWidth="1"/>
    <col min="15840" max="15840" width="10.109375" style="54" customWidth="1"/>
    <col min="15841" max="15841" width="11" style="54" customWidth="1"/>
    <col min="15842" max="15842" width="9.109375" style="54"/>
    <col min="15843" max="15843" width="10.88671875" style="54" bestFit="1" customWidth="1"/>
    <col min="15844" max="16093" width="9.109375" style="54"/>
    <col min="16094" max="16094" width="7.109375" style="54" customWidth="1"/>
    <col min="16095" max="16095" width="40.5546875" style="54" customWidth="1"/>
    <col min="16096" max="16096" width="10.109375" style="54" customWidth="1"/>
    <col min="16097" max="16097" width="11" style="54" customWidth="1"/>
    <col min="16098" max="16098" width="9.109375" style="54"/>
    <col min="16099" max="16099" width="10.88671875" style="54" bestFit="1" customWidth="1"/>
    <col min="16100" max="16384" width="9.109375" style="54"/>
  </cols>
  <sheetData>
    <row r="1" spans="1:25" s="57" customFormat="1">
      <c r="A1" s="89"/>
      <c r="B1" s="84" t="s">
        <v>25</v>
      </c>
      <c r="C1" s="69"/>
      <c r="D1" s="69"/>
      <c r="E1" s="76"/>
      <c r="F1" s="76"/>
      <c r="H1" s="119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1:25" s="57" customFormat="1">
      <c r="A2" s="100"/>
      <c r="B2" s="101"/>
      <c r="C2" s="102"/>
      <c r="D2" s="102"/>
      <c r="E2" s="103"/>
      <c r="F2" s="103"/>
      <c r="H2" s="119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 s="57" customFormat="1">
      <c r="A3" s="100"/>
      <c r="B3" s="101"/>
      <c r="C3" s="102"/>
      <c r="D3" s="102"/>
      <c r="E3" s="103"/>
      <c r="F3" s="103"/>
      <c r="H3" s="119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s="55" customFormat="1">
      <c r="A4" s="106" t="s">
        <v>26</v>
      </c>
      <c r="B4" s="104" t="s">
        <v>27</v>
      </c>
      <c r="C4" s="70"/>
      <c r="D4" s="70"/>
      <c r="E4" s="77"/>
      <c r="F4" s="77"/>
      <c r="H4" s="119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s="55" customFormat="1">
      <c r="A5" s="56" t="s">
        <v>6</v>
      </c>
      <c r="B5" s="85" t="s">
        <v>7</v>
      </c>
      <c r="C5" s="58" t="s">
        <v>8</v>
      </c>
      <c r="D5" s="59" t="s">
        <v>9</v>
      </c>
      <c r="E5" s="59" t="s">
        <v>10</v>
      </c>
      <c r="F5" s="59" t="s">
        <v>11</v>
      </c>
      <c r="G5" s="55" t="s">
        <v>73</v>
      </c>
      <c r="H5" s="70" t="s">
        <v>74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s="55" customFormat="1">
      <c r="A6" s="68"/>
      <c r="B6" s="85"/>
      <c r="C6" s="58"/>
      <c r="D6" s="59"/>
      <c r="E6" s="78"/>
      <c r="F6" s="79" t="str">
        <f>IF(C6="","",ROUND(D6*E6,2))</f>
        <v/>
      </c>
      <c r="H6" s="119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s="65" customFormat="1" ht="39.6">
      <c r="A7" s="68" t="s">
        <v>19</v>
      </c>
      <c r="B7" s="86" t="s">
        <v>28</v>
      </c>
      <c r="C7" s="63"/>
      <c r="D7" s="64"/>
      <c r="E7" s="79"/>
      <c r="F7" s="79" t="str">
        <f>IF(C7="","",ROUND(D7*E7,2))</f>
        <v/>
      </c>
      <c r="H7" s="120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</row>
    <row r="8" spans="1:25" s="65" customFormat="1">
      <c r="A8" s="68"/>
      <c r="B8" s="86" t="s">
        <v>29</v>
      </c>
      <c r="C8" s="63" t="s">
        <v>30</v>
      </c>
      <c r="D8" s="64">
        <v>39</v>
      </c>
      <c r="E8" s="79">
        <v>83.29</v>
      </c>
      <c r="F8" s="79">
        <f t="shared" ref="F8:F79" si="0">IF(C8="","",ROUND(D8*E8,2))</f>
        <v>3248.31</v>
      </c>
      <c r="G8" s="118">
        <v>9.5000000000000001E-2</v>
      </c>
      <c r="H8" s="120">
        <f>+F8*1.095</f>
        <v>3556.8994499999999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</row>
    <row r="9" spans="1:25" s="65" customFormat="1">
      <c r="A9" s="68"/>
      <c r="B9" s="87"/>
      <c r="C9" s="71"/>
      <c r="D9" s="62"/>
      <c r="E9" s="67"/>
      <c r="F9" s="79" t="str">
        <f t="shared" si="0"/>
        <v/>
      </c>
      <c r="H9" s="120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</row>
    <row r="10" spans="1:25" s="65" customFormat="1">
      <c r="A10" s="107" t="s">
        <v>31</v>
      </c>
      <c r="B10" s="105" t="s">
        <v>32</v>
      </c>
      <c r="C10" s="71"/>
      <c r="D10" s="62"/>
      <c r="E10" s="67"/>
      <c r="F10" s="79"/>
      <c r="H10" s="120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</row>
    <row r="11" spans="1:25" s="65" customFormat="1">
      <c r="A11" s="68"/>
      <c r="B11" s="87"/>
      <c r="C11" s="71"/>
      <c r="D11" s="62"/>
      <c r="E11" s="67"/>
      <c r="F11" s="79" t="str">
        <f t="shared" si="0"/>
        <v/>
      </c>
      <c r="H11" s="120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</row>
    <row r="12" spans="1:25" s="65" customFormat="1" ht="39.6">
      <c r="A12" s="68" t="s">
        <v>19</v>
      </c>
      <c r="B12" s="87" t="s">
        <v>33</v>
      </c>
      <c r="C12" s="71"/>
      <c r="D12" s="62"/>
      <c r="E12" s="67"/>
      <c r="F12" s="79"/>
      <c r="H12" s="120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</row>
    <row r="13" spans="1:25" s="65" customFormat="1">
      <c r="A13" s="68"/>
      <c r="B13" s="87" t="s">
        <v>29</v>
      </c>
      <c r="C13" s="71"/>
      <c r="D13" s="62"/>
      <c r="E13" s="67"/>
      <c r="F13" s="79"/>
      <c r="H13" s="120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</row>
    <row r="14" spans="1:25" s="65" customFormat="1">
      <c r="A14" s="68"/>
      <c r="B14" s="87"/>
      <c r="C14" s="71"/>
      <c r="D14" s="62"/>
      <c r="E14" s="67"/>
      <c r="F14" s="79"/>
      <c r="H14" s="120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</row>
    <row r="15" spans="1:25" s="65" customFormat="1">
      <c r="A15" s="68"/>
      <c r="B15" s="87" t="s">
        <v>43</v>
      </c>
      <c r="C15" s="71" t="s">
        <v>30</v>
      </c>
      <c r="D15" s="62">
        <v>26</v>
      </c>
      <c r="E15" s="67">
        <v>19.309999999999999</v>
      </c>
      <c r="F15" s="79">
        <f>+D15*E15</f>
        <v>502.05999999999995</v>
      </c>
      <c r="G15" s="117">
        <v>0.22</v>
      </c>
      <c r="H15" s="120">
        <f>+F15*1.22</f>
        <v>612.51319999999987</v>
      </c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</row>
    <row r="16" spans="1:25" s="65" customFormat="1">
      <c r="A16" s="68"/>
      <c r="B16" s="87" t="s">
        <v>34</v>
      </c>
      <c r="C16" s="71" t="s">
        <v>30</v>
      </c>
      <c r="D16" s="62">
        <v>10</v>
      </c>
      <c r="E16" s="67">
        <v>32.51</v>
      </c>
      <c r="F16" s="79">
        <f t="shared" ref="F16:F17" si="1">+D16*E16</f>
        <v>325.09999999999997</v>
      </c>
      <c r="G16" s="117">
        <v>0.22</v>
      </c>
      <c r="H16" s="120">
        <f t="shared" ref="H16:H17" si="2">+F16*1.22</f>
        <v>396.62199999999996</v>
      </c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</row>
    <row r="17" spans="1:25" s="65" customFormat="1">
      <c r="A17" s="68"/>
      <c r="B17" s="87" t="s">
        <v>35</v>
      </c>
      <c r="C17" s="71" t="s">
        <v>36</v>
      </c>
      <c r="D17" s="62">
        <v>1</v>
      </c>
      <c r="E17" s="67">
        <v>200</v>
      </c>
      <c r="F17" s="79">
        <f t="shared" si="1"/>
        <v>200</v>
      </c>
      <c r="G17" s="117">
        <v>0.22</v>
      </c>
      <c r="H17" s="120">
        <f t="shared" si="2"/>
        <v>244</v>
      </c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</row>
    <row r="18" spans="1:25" s="65" customFormat="1">
      <c r="A18" s="68"/>
      <c r="B18" s="87"/>
      <c r="C18" s="71"/>
      <c r="D18" s="62"/>
      <c r="E18" s="67"/>
      <c r="F18" s="79"/>
      <c r="H18" s="120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</row>
    <row r="19" spans="1:25" s="65" customFormat="1">
      <c r="A19" s="107" t="s">
        <v>37</v>
      </c>
      <c r="B19" s="105" t="s">
        <v>38</v>
      </c>
      <c r="C19" s="71"/>
      <c r="D19" s="62"/>
      <c r="E19" s="67"/>
      <c r="F19" s="79"/>
      <c r="H19" s="120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</row>
    <row r="20" spans="1:25" s="65" customFormat="1">
      <c r="A20" s="68"/>
      <c r="B20" s="87"/>
      <c r="C20" s="71"/>
      <c r="D20" s="62"/>
      <c r="E20" s="67"/>
      <c r="F20" s="79"/>
      <c r="H20" s="120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</row>
    <row r="21" spans="1:25" s="65" customFormat="1" ht="26.4">
      <c r="A21" s="108" t="s">
        <v>19</v>
      </c>
      <c r="B21" s="109" t="s">
        <v>44</v>
      </c>
      <c r="C21" s="71"/>
      <c r="D21" s="62"/>
      <c r="E21" s="67"/>
      <c r="F21" s="79"/>
      <c r="H21" s="120"/>
      <c r="I21" s="66"/>
      <c r="J21" s="111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</row>
    <row r="22" spans="1:25" s="65" customFormat="1" ht="26.4">
      <c r="A22" s="68"/>
      <c r="B22" s="109" t="s">
        <v>76</v>
      </c>
      <c r="C22" s="71"/>
      <c r="D22" s="62"/>
      <c r="E22" s="67"/>
      <c r="F22" s="79"/>
      <c r="H22" s="1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</row>
    <row r="23" spans="1:25" s="65" customFormat="1">
      <c r="A23" s="68"/>
      <c r="B23" s="87"/>
      <c r="C23" s="71"/>
      <c r="D23" s="62"/>
      <c r="E23" s="67"/>
      <c r="F23" s="79"/>
      <c r="H23" s="120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</row>
    <row r="24" spans="1:25" s="65" customFormat="1" ht="26.4">
      <c r="A24" s="68"/>
      <c r="B24" s="87" t="s">
        <v>39</v>
      </c>
      <c r="C24" s="71" t="s">
        <v>30</v>
      </c>
      <c r="D24" s="62">
        <v>5</v>
      </c>
      <c r="E24" s="67">
        <v>36.75</v>
      </c>
      <c r="F24" s="79">
        <f>+D24*E24</f>
        <v>183.75</v>
      </c>
      <c r="G24" s="118">
        <v>9.5000000000000001E-2</v>
      </c>
      <c r="H24" s="120">
        <f>+F24*1.095</f>
        <v>201.20624999999998</v>
      </c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</row>
    <row r="25" spans="1:25" s="65" customFormat="1">
      <c r="A25" s="68"/>
      <c r="B25" s="87"/>
      <c r="C25" s="71"/>
      <c r="D25" s="62"/>
      <c r="E25" s="67"/>
      <c r="F25" s="79"/>
      <c r="H25" s="120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</row>
    <row r="26" spans="1:25" s="65" customFormat="1" ht="26.4">
      <c r="A26" s="68"/>
      <c r="B26" s="87" t="s">
        <v>47</v>
      </c>
      <c r="C26" s="71" t="s">
        <v>30</v>
      </c>
      <c r="D26" s="62">
        <v>16</v>
      </c>
      <c r="E26" s="67">
        <f>33*1.05</f>
        <v>34.65</v>
      </c>
      <c r="F26" s="79">
        <f t="shared" ref="F26:F30" si="3">+D26*E26</f>
        <v>554.4</v>
      </c>
      <c r="G26" s="118">
        <v>9.5000000000000001E-2</v>
      </c>
      <c r="H26" s="120">
        <f t="shared" ref="H26:H76" si="4">+F26*1.095</f>
        <v>607.06799999999998</v>
      </c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</row>
    <row r="27" spans="1:25" s="65" customFormat="1">
      <c r="A27" s="68"/>
      <c r="B27" s="87"/>
      <c r="C27" s="71"/>
      <c r="D27" s="62"/>
      <c r="E27" s="67"/>
      <c r="F27" s="79"/>
      <c r="H27" s="120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</row>
    <row r="28" spans="1:25" s="65" customFormat="1" ht="26.4">
      <c r="A28" s="68"/>
      <c r="B28" s="87" t="s">
        <v>46</v>
      </c>
      <c r="C28" s="71"/>
      <c r="D28" s="62"/>
      <c r="E28" s="67"/>
      <c r="F28" s="79"/>
      <c r="H28" s="120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</row>
    <row r="29" spans="1:25" s="65" customFormat="1">
      <c r="A29" s="68"/>
      <c r="B29" s="87" t="s">
        <v>40</v>
      </c>
      <c r="C29" s="71" t="s">
        <v>30</v>
      </c>
      <c r="D29" s="62">
        <v>35</v>
      </c>
      <c r="E29" s="67">
        <v>45</v>
      </c>
      <c r="F29" s="79">
        <f t="shared" si="3"/>
        <v>1575</v>
      </c>
      <c r="G29" s="118">
        <v>9.5000000000000001E-2</v>
      </c>
      <c r="H29" s="120">
        <f t="shared" si="4"/>
        <v>1724.625</v>
      </c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</row>
    <row r="30" spans="1:25" s="65" customFormat="1">
      <c r="A30" s="68"/>
      <c r="B30" s="87" t="s">
        <v>41</v>
      </c>
      <c r="C30" s="71" t="s">
        <v>30</v>
      </c>
      <c r="D30" s="62">
        <v>33</v>
      </c>
      <c r="E30" s="67">
        <v>35</v>
      </c>
      <c r="F30" s="79">
        <f t="shared" si="3"/>
        <v>1155</v>
      </c>
      <c r="G30" s="118">
        <v>9.5000000000000001E-2</v>
      </c>
      <c r="H30" s="120">
        <f t="shared" si="4"/>
        <v>1264.7249999999999</v>
      </c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</row>
    <row r="31" spans="1:25" s="65" customFormat="1">
      <c r="A31" s="68"/>
      <c r="B31" s="87" t="s">
        <v>71</v>
      </c>
      <c r="C31" s="71" t="s">
        <v>72</v>
      </c>
      <c r="D31" s="62"/>
      <c r="E31" s="67"/>
      <c r="F31" s="79">
        <v>300</v>
      </c>
      <c r="G31" s="118">
        <v>9.5000000000000001E-2</v>
      </c>
      <c r="H31" s="120">
        <f t="shared" si="4"/>
        <v>328.5</v>
      </c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</row>
    <row r="32" spans="1:25" s="65" customFormat="1">
      <c r="A32" s="68"/>
      <c r="B32" s="87"/>
      <c r="C32" s="71"/>
      <c r="D32" s="62"/>
      <c r="E32" s="67"/>
      <c r="F32" s="79"/>
      <c r="H32" s="120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</row>
    <row r="33" spans="1:25" s="65" customFormat="1">
      <c r="A33" s="68"/>
      <c r="B33" s="87" t="s">
        <v>42</v>
      </c>
      <c r="D33" s="62"/>
      <c r="E33" s="67"/>
      <c r="F33" s="79"/>
      <c r="H33" s="120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</row>
    <row r="34" spans="1:25" s="65" customFormat="1">
      <c r="A34" s="68"/>
      <c r="B34" s="87" t="s">
        <v>59</v>
      </c>
      <c r="C34" s="71" t="s">
        <v>30</v>
      </c>
      <c r="D34" s="62">
        <v>3</v>
      </c>
      <c r="E34" s="67">
        <v>34.44</v>
      </c>
      <c r="F34" s="79">
        <f>+D34*E34</f>
        <v>103.32</v>
      </c>
      <c r="G34" s="118">
        <v>9.5000000000000001E-2</v>
      </c>
      <c r="H34" s="120">
        <f t="shared" si="4"/>
        <v>113.13539999999999</v>
      </c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</row>
    <row r="35" spans="1:25" s="65" customFormat="1">
      <c r="A35" s="68"/>
      <c r="B35" s="87" t="s">
        <v>60</v>
      </c>
      <c r="C35" s="71" t="s">
        <v>30</v>
      </c>
      <c r="D35" s="62">
        <v>5</v>
      </c>
      <c r="E35" s="67">
        <v>30</v>
      </c>
      <c r="F35" s="79">
        <f>+D35*E35</f>
        <v>150</v>
      </c>
      <c r="G35" s="118">
        <v>9.5000000000000001E-2</v>
      </c>
      <c r="H35" s="120">
        <f t="shared" si="4"/>
        <v>164.25</v>
      </c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</row>
    <row r="36" spans="1:25" s="65" customFormat="1">
      <c r="A36" s="68"/>
      <c r="B36" s="87"/>
      <c r="C36" s="71"/>
      <c r="D36" s="62"/>
      <c r="E36" s="67"/>
      <c r="F36" s="79"/>
      <c r="H36" s="120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</row>
    <row r="37" spans="1:25" s="65" customFormat="1" ht="26.4">
      <c r="A37" s="110" t="s">
        <v>20</v>
      </c>
      <c r="B37" s="109" t="s">
        <v>45</v>
      </c>
      <c r="C37" s="71"/>
      <c r="D37" s="62"/>
      <c r="E37" s="67"/>
      <c r="F37" s="79"/>
      <c r="H37" s="120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</row>
    <row r="38" spans="1:25" s="65" customFormat="1" ht="26.4">
      <c r="A38" s="110"/>
      <c r="B38" s="109" t="s">
        <v>77</v>
      </c>
      <c r="C38" s="71"/>
      <c r="D38" s="62"/>
      <c r="E38" s="67"/>
      <c r="F38" s="79"/>
      <c r="H38" s="120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</row>
    <row r="39" spans="1:25" s="65" customFormat="1">
      <c r="A39" s="68"/>
      <c r="B39" s="87"/>
      <c r="C39" s="71"/>
      <c r="D39" s="62"/>
      <c r="E39" s="67"/>
      <c r="F39" s="79"/>
      <c r="H39" s="120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</row>
    <row r="40" spans="1:25" s="65" customFormat="1">
      <c r="A40" s="68"/>
      <c r="B40" s="87" t="s">
        <v>48</v>
      </c>
      <c r="C40" s="71" t="s">
        <v>30</v>
      </c>
      <c r="D40" s="62">
        <v>130</v>
      </c>
      <c r="E40" s="65">
        <v>14.51</v>
      </c>
      <c r="F40" s="79">
        <f>+D40*E40</f>
        <v>1886.3</v>
      </c>
      <c r="G40" s="118">
        <v>9.5000000000000001E-2</v>
      </c>
      <c r="H40" s="120">
        <f t="shared" si="4"/>
        <v>2065.4984999999997</v>
      </c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</row>
    <row r="41" spans="1:25" s="65" customFormat="1">
      <c r="A41" s="68"/>
      <c r="B41" s="87"/>
      <c r="C41" s="71"/>
      <c r="D41" s="62"/>
      <c r="E41" s="67"/>
      <c r="F41" s="79"/>
      <c r="H41" s="120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</row>
    <row r="42" spans="1:25" s="65" customFormat="1">
      <c r="A42" s="68"/>
      <c r="B42" s="87" t="s">
        <v>49</v>
      </c>
      <c r="C42" s="97" t="s">
        <v>30</v>
      </c>
      <c r="D42" s="99">
        <f>129+50</f>
        <v>179</v>
      </c>
      <c r="E42" s="67">
        <v>16.34</v>
      </c>
      <c r="F42" s="79">
        <f t="shared" ref="F42:F68" si="5">+D42*E42</f>
        <v>2924.86</v>
      </c>
      <c r="G42" s="118">
        <v>9.5000000000000001E-2</v>
      </c>
      <c r="H42" s="120">
        <f t="shared" si="4"/>
        <v>3202.7217000000001</v>
      </c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</row>
    <row r="43" spans="1:25" s="65" customFormat="1">
      <c r="A43" s="68"/>
      <c r="B43" s="87"/>
      <c r="C43" s="97"/>
      <c r="D43" s="99"/>
      <c r="E43" s="67"/>
      <c r="F43" s="79"/>
      <c r="H43" s="120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</row>
    <row r="44" spans="1:25" s="65" customFormat="1">
      <c r="A44" s="68"/>
      <c r="B44" s="87" t="s">
        <v>50</v>
      </c>
      <c r="C44" s="97" t="s">
        <v>30</v>
      </c>
      <c r="D44" s="99">
        <v>80</v>
      </c>
      <c r="E44" s="67">
        <v>20.91</v>
      </c>
      <c r="F44" s="79">
        <f t="shared" si="5"/>
        <v>1672.8</v>
      </c>
      <c r="G44" s="118">
        <v>9.5000000000000001E-2</v>
      </c>
      <c r="H44" s="120">
        <f t="shared" si="4"/>
        <v>1831.7159999999999</v>
      </c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</row>
    <row r="45" spans="1:25" s="65" customFormat="1">
      <c r="A45" s="68"/>
      <c r="B45" s="87"/>
      <c r="C45" s="97"/>
      <c r="D45" s="99"/>
      <c r="E45" s="67"/>
      <c r="F45" s="79"/>
      <c r="G45" s="118"/>
      <c r="H45" s="120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</row>
    <row r="46" spans="1:25" s="65" customFormat="1">
      <c r="A46" s="68"/>
      <c r="B46" s="87" t="s">
        <v>52</v>
      </c>
      <c r="C46" s="97" t="s">
        <v>30</v>
      </c>
      <c r="D46" s="99">
        <f>9+11+6</f>
        <v>26</v>
      </c>
      <c r="E46" s="67">
        <v>37.21</v>
      </c>
      <c r="F46" s="79">
        <f t="shared" si="5"/>
        <v>967.46</v>
      </c>
      <c r="G46" s="118">
        <v>9.5000000000000001E-2</v>
      </c>
      <c r="H46" s="120">
        <f t="shared" si="4"/>
        <v>1059.3687</v>
      </c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</row>
    <row r="47" spans="1:25" s="65" customFormat="1">
      <c r="A47" s="68"/>
      <c r="B47" s="87"/>
      <c r="C47" s="97"/>
      <c r="D47" s="99"/>
      <c r="E47" s="67"/>
      <c r="F47" s="79"/>
      <c r="G47" s="118"/>
      <c r="H47" s="120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</row>
    <row r="48" spans="1:25" s="65" customFormat="1">
      <c r="A48" s="68"/>
      <c r="B48" s="87" t="s">
        <v>66</v>
      </c>
      <c r="C48" s="97" t="s">
        <v>30</v>
      </c>
      <c r="D48" s="99">
        <f>12+11+6+8+2+22</f>
        <v>61</v>
      </c>
      <c r="E48" s="67">
        <v>30</v>
      </c>
      <c r="F48" s="79">
        <f t="shared" si="5"/>
        <v>1830</v>
      </c>
      <c r="G48" s="118">
        <v>9.5000000000000001E-2</v>
      </c>
      <c r="H48" s="120">
        <f t="shared" si="4"/>
        <v>2003.85</v>
      </c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</row>
    <row r="49" spans="1:25" s="65" customFormat="1">
      <c r="A49" s="68"/>
      <c r="B49" s="87"/>
      <c r="C49" s="97"/>
      <c r="D49" s="99"/>
      <c r="E49" s="67"/>
      <c r="F49" s="79"/>
      <c r="G49" s="118"/>
      <c r="H49" s="120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</row>
    <row r="50" spans="1:25" s="65" customFormat="1">
      <c r="A50" s="68"/>
      <c r="B50" s="87" t="s">
        <v>51</v>
      </c>
      <c r="C50" s="97" t="s">
        <v>30</v>
      </c>
      <c r="D50" s="99">
        <v>12</v>
      </c>
      <c r="E50" s="67">
        <v>47.25</v>
      </c>
      <c r="F50" s="79">
        <f t="shared" si="5"/>
        <v>567</v>
      </c>
      <c r="G50" s="118">
        <v>9.5000000000000001E-2</v>
      </c>
      <c r="H50" s="120">
        <f t="shared" si="4"/>
        <v>620.86500000000001</v>
      </c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</row>
    <row r="51" spans="1:25" s="65" customFormat="1">
      <c r="A51" s="68"/>
      <c r="B51" s="87"/>
      <c r="C51" s="97"/>
      <c r="D51" s="99"/>
      <c r="E51" s="67"/>
      <c r="F51" s="79"/>
      <c r="G51" s="118"/>
      <c r="H51" s="120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</row>
    <row r="52" spans="1:25" s="65" customFormat="1">
      <c r="A52" s="68"/>
      <c r="B52" s="87" t="s">
        <v>53</v>
      </c>
      <c r="C52" s="97" t="s">
        <v>30</v>
      </c>
      <c r="D52" s="99">
        <v>48</v>
      </c>
      <c r="E52" s="67">
        <v>32.51</v>
      </c>
      <c r="F52" s="79">
        <f t="shared" si="5"/>
        <v>1560.48</v>
      </c>
      <c r="G52" s="118">
        <v>9.5000000000000001E-2</v>
      </c>
      <c r="H52" s="120">
        <f t="shared" si="4"/>
        <v>1708.7256</v>
      </c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</row>
    <row r="53" spans="1:25" s="65" customFormat="1">
      <c r="A53" s="68"/>
      <c r="B53" s="87"/>
      <c r="C53" s="97"/>
      <c r="D53" s="99"/>
      <c r="E53" s="67"/>
      <c r="F53" s="79"/>
      <c r="G53" s="118"/>
      <c r="H53" s="120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</row>
    <row r="54" spans="1:25" s="65" customFormat="1">
      <c r="A54" s="68"/>
      <c r="B54" s="87" t="s">
        <v>56</v>
      </c>
      <c r="C54" s="97" t="s">
        <v>30</v>
      </c>
      <c r="D54" s="99">
        <f>12+8+8</f>
        <v>28</v>
      </c>
      <c r="E54" s="67">
        <v>34.44</v>
      </c>
      <c r="F54" s="79">
        <f t="shared" si="5"/>
        <v>964.31999999999994</v>
      </c>
      <c r="G54" s="118">
        <v>9.5000000000000001E-2</v>
      </c>
      <c r="H54" s="120">
        <f t="shared" si="4"/>
        <v>1055.9304</v>
      </c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</row>
    <row r="55" spans="1:25" s="65" customFormat="1">
      <c r="A55" s="68"/>
      <c r="B55" s="87"/>
      <c r="C55" s="97"/>
      <c r="D55" s="99"/>
      <c r="E55" s="67"/>
      <c r="F55" s="79"/>
      <c r="G55" s="118"/>
      <c r="H55" s="120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</row>
    <row r="56" spans="1:25" s="65" customFormat="1">
      <c r="A56" s="68"/>
      <c r="B56" s="87" t="s">
        <v>54</v>
      </c>
      <c r="C56" s="97" t="s">
        <v>30</v>
      </c>
      <c r="D56" s="99">
        <f>11+8+10</f>
        <v>29</v>
      </c>
      <c r="E56" s="67">
        <v>34.44</v>
      </c>
      <c r="F56" s="79">
        <f t="shared" si="5"/>
        <v>998.76</v>
      </c>
      <c r="G56" s="118">
        <v>9.5000000000000001E-2</v>
      </c>
      <c r="H56" s="120">
        <f t="shared" si="4"/>
        <v>1093.6422</v>
      </c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</row>
    <row r="57" spans="1:25" s="65" customFormat="1">
      <c r="A57" s="68"/>
      <c r="B57" s="87"/>
      <c r="C57" s="97"/>
      <c r="D57" s="99"/>
      <c r="E57" s="67"/>
      <c r="F57" s="79"/>
      <c r="G57" s="118"/>
      <c r="H57" s="120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</row>
    <row r="58" spans="1:25" s="65" customFormat="1">
      <c r="A58" s="68"/>
      <c r="B58" s="87" t="s">
        <v>55</v>
      </c>
      <c r="C58" s="97" t="s">
        <v>30</v>
      </c>
      <c r="D58" s="99">
        <f>16+11+4</f>
        <v>31</v>
      </c>
      <c r="E58" s="67">
        <v>39.83</v>
      </c>
      <c r="F58" s="79">
        <f t="shared" si="5"/>
        <v>1234.73</v>
      </c>
      <c r="G58" s="118">
        <v>9.5000000000000001E-2</v>
      </c>
      <c r="H58" s="120">
        <f t="shared" si="4"/>
        <v>1352.02935</v>
      </c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</row>
    <row r="59" spans="1:25" s="65" customFormat="1">
      <c r="A59" s="68"/>
      <c r="B59" s="87"/>
      <c r="C59" s="97"/>
      <c r="D59" s="99"/>
      <c r="E59" s="67"/>
      <c r="F59" s="79"/>
      <c r="G59" s="118"/>
      <c r="H59" s="120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</row>
    <row r="60" spans="1:25" s="65" customFormat="1">
      <c r="A60" s="68"/>
      <c r="B60" s="87" t="s">
        <v>58</v>
      </c>
      <c r="C60" s="97" t="s">
        <v>30</v>
      </c>
      <c r="D60" s="99">
        <f>11+5</f>
        <v>16</v>
      </c>
      <c r="E60" s="67">
        <v>38.85</v>
      </c>
      <c r="F60" s="79">
        <f t="shared" si="5"/>
        <v>621.6</v>
      </c>
      <c r="G60" s="118">
        <v>9.5000000000000001E-2</v>
      </c>
      <c r="H60" s="120">
        <f t="shared" si="4"/>
        <v>680.65200000000004</v>
      </c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</row>
    <row r="61" spans="1:25" s="65" customFormat="1">
      <c r="A61" s="68"/>
      <c r="B61" s="87"/>
      <c r="C61" s="97"/>
      <c r="D61" s="99"/>
      <c r="E61" s="67"/>
      <c r="F61" s="79"/>
      <c r="G61" s="118"/>
      <c r="H61" s="120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</row>
    <row r="62" spans="1:25" s="65" customFormat="1">
      <c r="A62" s="68"/>
      <c r="B62" s="87" t="s">
        <v>57</v>
      </c>
      <c r="C62" s="97" t="s">
        <v>65</v>
      </c>
      <c r="D62" s="99">
        <v>56</v>
      </c>
      <c r="E62" s="67">
        <v>13.9</v>
      </c>
      <c r="F62" s="79">
        <f t="shared" si="5"/>
        <v>778.4</v>
      </c>
      <c r="G62" s="118">
        <v>9.5000000000000001E-2</v>
      </c>
      <c r="H62" s="120">
        <f t="shared" si="4"/>
        <v>852.34799999999996</v>
      </c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</row>
    <row r="63" spans="1:25" s="65" customFormat="1">
      <c r="A63" s="68"/>
      <c r="B63" s="87"/>
      <c r="C63" s="97"/>
      <c r="D63" s="99"/>
      <c r="E63" s="67"/>
      <c r="F63" s="79"/>
      <c r="G63" s="118"/>
      <c r="H63" s="120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</row>
    <row r="64" spans="1:25" s="65" customFormat="1">
      <c r="A64" s="68"/>
      <c r="B64" s="87" t="s">
        <v>67</v>
      </c>
      <c r="C64" s="97" t="s">
        <v>65</v>
      </c>
      <c r="D64" s="99">
        <v>25</v>
      </c>
      <c r="E64" s="67">
        <v>19</v>
      </c>
      <c r="F64" s="79">
        <f t="shared" si="5"/>
        <v>475</v>
      </c>
      <c r="G64" s="118">
        <v>9.5000000000000001E-2</v>
      </c>
      <c r="H64" s="120">
        <f t="shared" si="4"/>
        <v>520.125</v>
      </c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</row>
    <row r="65" spans="1:25" s="65" customFormat="1">
      <c r="A65" s="68"/>
      <c r="B65" s="87"/>
      <c r="C65" s="97"/>
      <c r="D65" s="99"/>
      <c r="E65" s="67"/>
      <c r="F65" s="79"/>
      <c r="G65" s="118"/>
      <c r="H65" s="120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</row>
    <row r="66" spans="1:25" s="65" customFormat="1">
      <c r="A66" s="68"/>
      <c r="B66" s="87" t="s">
        <v>68</v>
      </c>
      <c r="C66" s="97" t="s">
        <v>65</v>
      </c>
      <c r="D66" s="99">
        <v>4.5</v>
      </c>
      <c r="E66" s="67">
        <v>174</v>
      </c>
      <c r="F66" s="79">
        <f t="shared" si="5"/>
        <v>783</v>
      </c>
      <c r="G66" s="118">
        <v>9.5000000000000001E-2</v>
      </c>
      <c r="H66" s="120">
        <f t="shared" si="4"/>
        <v>857.38499999999999</v>
      </c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</row>
    <row r="67" spans="1:25" s="65" customFormat="1">
      <c r="A67" s="68"/>
      <c r="B67" s="87"/>
      <c r="C67" s="97"/>
      <c r="D67" s="99"/>
      <c r="E67" s="67"/>
      <c r="F67" s="79"/>
      <c r="G67" s="118"/>
      <c r="H67" s="120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</row>
    <row r="68" spans="1:25" s="65" customFormat="1">
      <c r="A68" s="68"/>
      <c r="B68" s="87" t="s">
        <v>69</v>
      </c>
      <c r="C68" s="97" t="s">
        <v>70</v>
      </c>
      <c r="D68" s="99">
        <v>20</v>
      </c>
      <c r="E68" s="67">
        <v>1.5</v>
      </c>
      <c r="F68" s="79">
        <f t="shared" si="5"/>
        <v>30</v>
      </c>
      <c r="G68" s="118">
        <v>9.5000000000000001E-2</v>
      </c>
      <c r="H68" s="120">
        <f t="shared" si="4"/>
        <v>32.85</v>
      </c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</row>
    <row r="69" spans="1:25" s="65" customFormat="1">
      <c r="A69" s="68"/>
      <c r="B69" s="87"/>
      <c r="C69" s="97"/>
      <c r="D69" s="99"/>
      <c r="E69" s="67"/>
      <c r="F69" s="79"/>
      <c r="G69" s="118"/>
      <c r="H69" s="120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</row>
    <row r="70" spans="1:25" s="65" customFormat="1">
      <c r="A70" s="108" t="s">
        <v>21</v>
      </c>
      <c r="B70" s="109" t="s">
        <v>78</v>
      </c>
      <c r="C70" s="97"/>
      <c r="E70" s="67"/>
      <c r="F70" s="79"/>
      <c r="G70" s="118"/>
      <c r="H70" s="120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</row>
    <row r="71" spans="1:25" s="65" customFormat="1">
      <c r="A71" s="68"/>
      <c r="B71" s="109"/>
      <c r="C71" s="97"/>
      <c r="D71" s="99"/>
      <c r="E71" s="98"/>
      <c r="F71" s="79"/>
      <c r="G71" s="118"/>
      <c r="H71" s="120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</row>
    <row r="72" spans="1:25" s="65" customFormat="1">
      <c r="A72" s="68"/>
      <c r="B72" s="87" t="s">
        <v>61</v>
      </c>
      <c r="C72" s="113" t="s">
        <v>30</v>
      </c>
      <c r="D72" s="114">
        <v>16.5</v>
      </c>
      <c r="E72" s="99">
        <v>33.630000000000003</v>
      </c>
      <c r="F72" s="116">
        <f t="shared" ref="F72:F76" si="6">+D72*E72</f>
        <v>554.8950000000001</v>
      </c>
      <c r="G72" s="118">
        <v>9.5000000000000001E-2</v>
      </c>
      <c r="H72" s="120">
        <f t="shared" si="4"/>
        <v>607.61002500000006</v>
      </c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</row>
    <row r="73" spans="1:25" s="65" customFormat="1">
      <c r="A73" s="68"/>
      <c r="B73" s="87"/>
      <c r="C73" s="113"/>
      <c r="D73" s="114"/>
      <c r="E73" s="115"/>
      <c r="F73" s="116"/>
      <c r="G73" s="118"/>
      <c r="H73" s="120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</row>
    <row r="74" spans="1:25" s="65" customFormat="1" ht="26.4">
      <c r="A74" s="68"/>
      <c r="B74" s="87" t="s">
        <v>64</v>
      </c>
      <c r="C74" s="112" t="s">
        <v>30</v>
      </c>
      <c r="D74" s="112">
        <v>8</v>
      </c>
      <c r="E74" s="114">
        <v>39.909999999999997</v>
      </c>
      <c r="F74" s="116">
        <f t="shared" si="6"/>
        <v>319.27999999999997</v>
      </c>
      <c r="G74" s="118">
        <v>9.5000000000000001E-2</v>
      </c>
      <c r="H74" s="120">
        <f t="shared" si="4"/>
        <v>349.61159999999995</v>
      </c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</row>
    <row r="75" spans="1:25" s="65" customFormat="1">
      <c r="A75" s="68"/>
      <c r="B75" s="87"/>
      <c r="C75" s="113"/>
      <c r="D75" s="114"/>
      <c r="E75" s="115"/>
      <c r="F75" s="116"/>
      <c r="G75" s="118"/>
      <c r="H75" s="120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</row>
    <row r="76" spans="1:25" s="65" customFormat="1">
      <c r="A76" s="68"/>
      <c r="B76" s="87" t="s">
        <v>62</v>
      </c>
      <c r="C76" s="113" t="s">
        <v>63</v>
      </c>
      <c r="D76" s="114">
        <v>20.5</v>
      </c>
      <c r="E76" s="99">
        <v>70</v>
      </c>
      <c r="F76" s="116">
        <f t="shared" si="6"/>
        <v>1435</v>
      </c>
      <c r="G76" s="118">
        <v>9.5000000000000001E-2</v>
      </c>
      <c r="H76" s="120">
        <f t="shared" si="4"/>
        <v>1571.325</v>
      </c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</row>
    <row r="77" spans="1:25" s="65" customFormat="1">
      <c r="A77" s="68"/>
      <c r="B77" s="87"/>
      <c r="C77" s="113"/>
      <c r="D77" s="114"/>
      <c r="E77" s="115"/>
      <c r="F77" s="116"/>
      <c r="H77" s="120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</row>
    <row r="78" spans="1:25" s="65" customFormat="1">
      <c r="A78" s="68"/>
      <c r="B78" s="87"/>
      <c r="C78" s="97"/>
      <c r="D78" s="99"/>
      <c r="E78" s="98"/>
      <c r="F78" s="79"/>
      <c r="H78" s="120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</row>
    <row r="79" spans="1:25" s="65" customFormat="1">
      <c r="A79" s="68"/>
      <c r="B79" s="87"/>
      <c r="C79" s="71"/>
      <c r="D79" s="62"/>
      <c r="E79" s="67"/>
      <c r="F79" s="79" t="str">
        <f t="shared" si="0"/>
        <v/>
      </c>
      <c r="H79" s="120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</row>
    <row r="80" spans="1:25" ht="13.8" thickBot="1">
      <c r="A80" s="28"/>
      <c r="B80" s="28"/>
      <c r="C80" s="28"/>
      <c r="D80" s="134" t="s">
        <v>2</v>
      </c>
      <c r="E80" s="135"/>
      <c r="F80" s="60">
        <f>SUM(F7:F79)</f>
        <v>27900.824999999993</v>
      </c>
      <c r="G80" s="60" t="s">
        <v>75</v>
      </c>
      <c r="H80" s="121">
        <f>SUM(H7:H79)</f>
        <v>30679.798375000002</v>
      </c>
    </row>
    <row r="81" spans="1:7" ht="13.8" thickTop="1">
      <c r="A81" s="90"/>
      <c r="B81" s="88"/>
      <c r="C81" s="72"/>
      <c r="D81" s="74"/>
      <c r="E81" s="80"/>
      <c r="F81" s="82"/>
      <c r="G81"/>
    </row>
  </sheetData>
  <mergeCells count="1">
    <mergeCell ref="D80:E80"/>
  </mergeCells>
  <pageMargins left="0.98425196850393704" right="0.39370078740157483" top="0.74803149606299213" bottom="0.74803149606299213" header="0.31496062992125984" footer="0.31496062992125984"/>
  <pageSetup paperSize="9" scale="76" fitToHeight="0" orientation="portrait" r:id="rId1"/>
  <headerFooter>
    <oddHeader>&amp;L&amp;A&amp;R&amp;G</oddHeader>
    <oddFooter>&amp;L&amp;F&amp;R&amp;P/&amp;N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NS predračun</vt:lpstr>
      <vt:lpstr>REKAPITULACIJA</vt:lpstr>
      <vt:lpstr>VSEBINA</vt:lpstr>
      <vt:lpstr>VSEBINA!Področje_tiskanja</vt:lpstr>
    </vt:vector>
  </TitlesOfParts>
  <Company>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Meglič</dc:creator>
  <cp:lastModifiedBy>Uporabnik</cp:lastModifiedBy>
  <cp:lastPrinted>2017-08-09T05:22:34Z</cp:lastPrinted>
  <dcterms:created xsi:type="dcterms:W3CDTF">2010-11-22T11:44:27Z</dcterms:created>
  <dcterms:modified xsi:type="dcterms:W3CDTF">2018-11-08T14:42:05Z</dcterms:modified>
</cp:coreProperties>
</file>