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JE OBČINSKEGA SVETA_______________________________________\SEJE OBČINSKEGA SVETA 2022-2026\2. REDNA SEJA 26. 1. 2023\"/>
    </mc:Choice>
  </mc:AlternateContent>
  <xr:revisionPtr revIDLastSave="0" documentId="13_ncr:1_{C77BF40F-AB8A-4409-9049-9A455CB7539E}" xr6:coauthVersionLast="47" xr6:coauthVersionMax="47" xr10:uidLastSave="{00000000-0000-0000-0000-000000000000}"/>
  <bookViews>
    <workbookView xWindow="1425" yWindow="1425" windowWidth="26325" windowHeight="13890" activeTab="1" xr2:uid="{A2ECA942-3E23-4625-A2E6-3B451FA7FBA9}"/>
  </bookViews>
  <sheets>
    <sheet name="IZRAČUN SKUPNE CENE" sheetId="1" r:id="rId1"/>
    <sheet name="ANALIZA PLAČILA STARŠEV " sheetId="2" r:id="rId2"/>
    <sheet name="PREGLED CEN PO OBČINAH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M16" i="2"/>
  <c r="M15" i="2"/>
  <c r="M14" i="2"/>
  <c r="M13" i="2"/>
  <c r="M12" i="2"/>
  <c r="M11" i="2"/>
  <c r="M10" i="2"/>
  <c r="M9" i="2"/>
  <c r="M8" i="2"/>
  <c r="M31" i="2"/>
  <c r="M30" i="2"/>
  <c r="M29" i="2"/>
  <c r="M28" i="2"/>
  <c r="M27" i="2"/>
  <c r="M26" i="2"/>
  <c r="M25" i="2"/>
  <c r="M24" i="2"/>
  <c r="M23" i="2"/>
  <c r="M5" i="2"/>
  <c r="L24" i="1"/>
  <c r="M24" i="1"/>
  <c r="K24" i="1" l="1"/>
  <c r="O24" i="1" s="1"/>
  <c r="O26" i="1"/>
  <c r="O27" i="1"/>
  <c r="O25" i="1"/>
  <c r="N27" i="1"/>
  <c r="N26" i="1"/>
  <c r="J24" i="1"/>
  <c r="N24" i="1" s="1"/>
  <c r="N11" i="1"/>
  <c r="O11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J39" i="1"/>
  <c r="J37" i="1"/>
  <c r="J35" i="1"/>
  <c r="J33" i="1"/>
  <c r="O13" i="1"/>
  <c r="O14" i="1"/>
  <c r="O15" i="1"/>
  <c r="O16" i="1"/>
  <c r="O17" i="1"/>
  <c r="O18" i="1"/>
  <c r="O19" i="1"/>
  <c r="O20" i="1"/>
  <c r="O21" i="1"/>
  <c r="O22" i="1"/>
  <c r="O23" i="1"/>
  <c r="N13" i="1"/>
  <c r="N14" i="1"/>
  <c r="N15" i="1"/>
  <c r="N16" i="1"/>
  <c r="N17" i="1"/>
  <c r="N18" i="1"/>
  <c r="N19" i="1"/>
  <c r="N20" i="1"/>
  <c r="N21" i="1"/>
  <c r="N22" i="1"/>
  <c r="N23" i="1"/>
  <c r="J31" i="1" l="1"/>
  <c r="M41" i="1"/>
  <c r="L41" i="1"/>
  <c r="K41" i="1"/>
  <c r="O37" i="1"/>
  <c r="O35" i="1"/>
  <c r="N31" i="1"/>
  <c r="O7" i="1"/>
  <c r="N7" i="1"/>
  <c r="O31" i="1" l="1"/>
  <c r="O33" i="1"/>
  <c r="N37" i="1"/>
  <c r="N39" i="1"/>
  <c r="N33" i="1"/>
  <c r="N35" i="1"/>
  <c r="N28" i="1"/>
  <c r="N25" i="1"/>
  <c r="N41" i="1" l="1"/>
  <c r="O28" i="1"/>
  <c r="O39" i="1" s="1"/>
  <c r="O41" i="1" s="1"/>
  <c r="J41" i="1" l="1"/>
</calcChain>
</file>

<file path=xl/sharedStrings.xml><?xml version="1.0" encoding="utf-8"?>
<sst xmlns="http://schemas.openxmlformats.org/spreadsheetml/2006/main" count="217" uniqueCount="118">
  <si>
    <t>1. star. obdob.</t>
  </si>
  <si>
    <t>2. star. obdob.</t>
  </si>
  <si>
    <t>A.</t>
  </si>
  <si>
    <t>Štev. otrok vpisanih v programe vrtcev (upoštevan najvišji normativ)</t>
  </si>
  <si>
    <t>B.</t>
  </si>
  <si>
    <t>1.</t>
  </si>
  <si>
    <t>2.</t>
  </si>
  <si>
    <t>prispevki in davki na bruto plače</t>
  </si>
  <si>
    <t>3.</t>
  </si>
  <si>
    <t>4.</t>
  </si>
  <si>
    <t>5.</t>
  </si>
  <si>
    <t>6.</t>
  </si>
  <si>
    <t>7.</t>
  </si>
  <si>
    <t>D.</t>
  </si>
  <si>
    <t>E.</t>
  </si>
  <si>
    <t>F.</t>
  </si>
  <si>
    <t xml:space="preserve">G. </t>
  </si>
  <si>
    <t>Izračun cene</t>
  </si>
  <si>
    <t>Ekonomska cena za otroka na mesec</t>
  </si>
  <si>
    <t>(v EUR)</t>
  </si>
  <si>
    <t>HOČE</t>
  </si>
  <si>
    <t>SLIVNICA</t>
  </si>
  <si>
    <t>skupni izračun</t>
  </si>
  <si>
    <t>SKUPNA CENA</t>
  </si>
  <si>
    <t>Sedaj veljavna EC programov v vrtcih (od 1.07.2022)</t>
  </si>
  <si>
    <t>bruto plače - vzgojiteljice, pomo. vzgojiteljic + delovna uspešnost</t>
  </si>
  <si>
    <t>bruto plače - ostalih delavcev + delovna uspešnost</t>
  </si>
  <si>
    <t>delovna uspešnost</t>
  </si>
  <si>
    <t>regres</t>
  </si>
  <si>
    <t>jubilejne nagrade</t>
  </si>
  <si>
    <t>solidarne pomoči</t>
  </si>
  <si>
    <t xml:space="preserve">prehrana </t>
  </si>
  <si>
    <t>prevoz</t>
  </si>
  <si>
    <t>invalidi</t>
  </si>
  <si>
    <t>premije za zavarovanje</t>
  </si>
  <si>
    <t>8.</t>
  </si>
  <si>
    <t>9.</t>
  </si>
  <si>
    <t>10.</t>
  </si>
  <si>
    <t>11.</t>
  </si>
  <si>
    <t>12.</t>
  </si>
  <si>
    <t>13.</t>
  </si>
  <si>
    <t>V izračun je zajeto obdobje od 01.01.2023 do 31.12.2023</t>
  </si>
  <si>
    <t>Strošek dela</t>
  </si>
  <si>
    <t>Skupaj 1+2+3+4+5+6+7+8+9+10+11+12+13</t>
  </si>
  <si>
    <t>C.</t>
  </si>
  <si>
    <t>Funkcionalni stroški objektov</t>
  </si>
  <si>
    <t>Funkcionalni stroški osnovne dejavnosti</t>
  </si>
  <si>
    <t>Drugi specifični stroški</t>
  </si>
  <si>
    <t>Živila za otroke</t>
  </si>
  <si>
    <t>funkcionalni stroški objektov: skupno število otrok :12 mesecev</t>
  </si>
  <si>
    <t>funkcionalni stroški osnovne dejavnosti: število otrok :12 mesecev</t>
  </si>
  <si>
    <t>živila: število otrok : 12 mesecev</t>
  </si>
  <si>
    <t>drugi specifični stroški: število otrok :12 mesecev</t>
  </si>
  <si>
    <t>sstrošek dela: število otrok (najvišji normativ) : 12 mesecev</t>
  </si>
  <si>
    <t>odpravnine ob upokojitvi</t>
  </si>
  <si>
    <t>nadomestilo bolniške</t>
  </si>
  <si>
    <t>Veljavne cene od 01.05.2022</t>
  </si>
  <si>
    <t xml:space="preserve">PRVO STAROSTNO OBDOBJE: </t>
  </si>
  <si>
    <t>PLAČILO</t>
  </si>
  <si>
    <t>Dohodkovni razred</t>
  </si>
  <si>
    <t>Povprečni mesečni dohodek na osebo (v evrih)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</si>
  <si>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</si>
  <si>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</si>
  <si>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</si>
  <si>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</si>
  <si>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</si>
  <si>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</si>
  <si>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</si>
  <si>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200,78</t>
  </si>
  <si>
    <t>02</t>
  </si>
  <si>
    <t>od 200,79 do 334,64</t>
  </si>
  <si>
    <t>03</t>
  </si>
  <si>
    <t>od 334,65 do 401,58</t>
  </si>
  <si>
    <t>04</t>
  </si>
  <si>
    <t>od 401,59 do 468,50</t>
  </si>
  <si>
    <t>05</t>
  </si>
  <si>
    <t>od 468,51 do 591,22</t>
  </si>
  <si>
    <t>06</t>
  </si>
  <si>
    <t>od 591,23 do 713,91</t>
  </si>
  <si>
    <t>07</t>
  </si>
  <si>
    <t>od 713,92 do 914,71</t>
  </si>
  <si>
    <t>08</t>
  </si>
  <si>
    <t>od 914,72 do 1.104,33</t>
  </si>
  <si>
    <t>09</t>
  </si>
  <si>
    <t>od 1.104,34</t>
  </si>
  <si>
    <t xml:space="preserve">DRUGO STAROSTNO OBDOBJE: </t>
  </si>
  <si>
    <t>Povprečni mesečni dohodek na osebo v % od neto povprečne plače</t>
  </si>
  <si>
    <t>Veljavne cene od 01.07.2022</t>
  </si>
  <si>
    <t>POVEČANJE POLOŽNICE STARŠEM</t>
  </si>
  <si>
    <t>Povečanje za:</t>
  </si>
  <si>
    <t>ANALIZA CEN PROGRAMOV PREDŠOLSKE VZGOJE</t>
  </si>
  <si>
    <t>OBČINA</t>
  </si>
  <si>
    <t>VELJA OD</t>
  </si>
  <si>
    <t>1 STAROSTNO OBDOBJE</t>
  </si>
  <si>
    <t>2. STAROSTNO OBDOBJE</t>
  </si>
  <si>
    <t>STROŠEK ŽIVIL NA DAN</t>
  </si>
  <si>
    <t>Krško</t>
  </si>
  <si>
    <t>Beltinci</t>
  </si>
  <si>
    <t>Hoče-Slivnica</t>
  </si>
  <si>
    <t>Ljubljana</t>
  </si>
  <si>
    <t>Dornava</t>
  </si>
  <si>
    <t>Rače-Fram</t>
  </si>
  <si>
    <t>Slovenske konjice</t>
  </si>
  <si>
    <t>Miklavž na Dravskem polju</t>
  </si>
  <si>
    <t>Maribor</t>
  </si>
  <si>
    <t>Slovenska Bistrica</t>
  </si>
  <si>
    <t>Gornja Radgona</t>
  </si>
  <si>
    <t>KOMBINIRAN ODDELEK</t>
  </si>
  <si>
    <t>50/MESEČNO</t>
  </si>
  <si>
    <t>2,52/DAN</t>
  </si>
  <si>
    <t>44/MESEČNO</t>
  </si>
  <si>
    <t>2,1/DAN</t>
  </si>
  <si>
    <t>2,04/DAN</t>
  </si>
  <si>
    <t>1,95/DAN</t>
  </si>
  <si>
    <t>1,19/DAN</t>
  </si>
  <si>
    <t xml:space="preserve">UGOTOVITEV: </t>
  </si>
  <si>
    <t>Občine še niso pričele z izračunom ekonomske cene tako da v izračunih še niso upoštevani vsi dvigi plač predvsem dviga plač pomočnic vzgojiteljic.</t>
  </si>
  <si>
    <t>Po informacijah bodo z izračunom pričele v prvi tretini leta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</si>
</sst>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S_I_T_-;\-* #,##0.00\ _S_I_T_-;_-* &quot;-&quot;??\ _S_I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2" fillId="11" borderId="0" applyNumberFormat="0" applyBorder="0" applyAlignment="0" applyProtection="0"/>
    <xf numFmtId="0" fontId="11" fillId="12" borderId="15" applyNumberFormat="0" applyFont="0" applyAlignment="0" applyProtection="0"/>
  </cellStyleXfs>
  <cellXfs count="101">
    <xf numFmtId="0" fontId="0" fillId="0" borderId="0" xfId="0"/>
    <xf numFmtId="4" fontId="2" fillId="2" borderId="1" xfId="0" applyNumberFormat="1" applyFont="1" applyFill="1" applyBorder="1"/>
    <xf numFmtId="0" fontId="3" fillId="0" borderId="0" xfId="0" applyFont="1"/>
    <xf numFmtId="4" fontId="0" fillId="0" borderId="0" xfId="0" applyNumberFormat="1"/>
    <xf numFmtId="0" fontId="4" fillId="2" borderId="1" xfId="0" applyFont="1" applyFill="1" applyBorder="1"/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0" fillId="6" borderId="0" xfId="0" applyFill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3" fontId="0" fillId="4" borderId="1" xfId="0" applyNumberFormat="1" applyFill="1" applyBorder="1" applyAlignment="1">
      <alignment horizontal="right"/>
    </xf>
    <xf numFmtId="3" fontId="0" fillId="6" borderId="1" xfId="0" applyNumberFormat="1" applyFill="1" applyBorder="1"/>
    <xf numFmtId="4" fontId="0" fillId="0" borderId="1" xfId="0" applyNumberFormat="1" applyBorder="1"/>
    <xf numFmtId="0" fontId="0" fillId="6" borderId="1" xfId="0" applyFill="1" applyBorder="1"/>
    <xf numFmtId="4" fontId="0" fillId="5" borderId="1" xfId="0" applyNumberFormat="1" applyFill="1" applyBorder="1"/>
    <xf numFmtId="4" fontId="0" fillId="6" borderId="1" xfId="0" applyNumberFormat="1" applyFill="1" applyBorder="1"/>
    <xf numFmtId="4" fontId="1" fillId="4" borderId="1" xfId="0" applyNumberFormat="1" applyFont="1" applyFill="1" applyBorder="1"/>
    <xf numFmtId="4" fontId="0" fillId="3" borderId="1" xfId="0" applyNumberFormat="1" applyFill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7" borderId="7" xfId="0" applyFill="1" applyBorder="1"/>
    <xf numFmtId="0" fontId="0" fillId="7" borderId="13" xfId="0" applyFill="1" applyBorder="1"/>
    <xf numFmtId="0" fontId="0" fillId="0" borderId="10" xfId="0" applyBorder="1" applyAlignment="1">
      <alignment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44" fontId="0" fillId="8" borderId="10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44" fontId="0" fillId="9" borderId="0" xfId="0" applyNumberFormat="1" applyFill="1"/>
    <xf numFmtId="0" fontId="0" fillId="10" borderId="9" xfId="0" applyFill="1" applyBorder="1"/>
    <xf numFmtId="44" fontId="0" fillId="8" borderId="9" xfId="0" applyNumberFormat="1" applyFill="1" applyBorder="1"/>
    <xf numFmtId="44" fontId="0" fillId="8" borderId="0" xfId="0" applyNumberFormat="1" applyFill="1" applyAlignment="1">
      <alignment horizontal="center" vertical="top"/>
    </xf>
    <xf numFmtId="0" fontId="1" fillId="0" borderId="0" xfId="0" applyFont="1"/>
    <xf numFmtId="44" fontId="0" fillId="10" borderId="0" xfId="0" applyNumberFormat="1" applyFill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4" fontId="0" fillId="3" borderId="0" xfId="0" applyNumberFormat="1" applyFill="1"/>
    <xf numFmtId="44" fontId="0" fillId="10" borderId="10" xfId="0" applyNumberFormat="1" applyFill="1" applyBorder="1" applyAlignment="1">
      <alignment horizontal="center" vertical="top"/>
    </xf>
    <xf numFmtId="44" fontId="0" fillId="10" borderId="12" xfId="0" applyNumberFormat="1" applyFill="1" applyBorder="1" applyAlignment="1">
      <alignment horizontal="center" vertical="top"/>
    </xf>
    <xf numFmtId="0" fontId="0" fillId="10" borderId="10" xfId="0" applyFill="1" applyBorder="1" applyAlignment="1">
      <alignment horizontal="center" vertical="top"/>
    </xf>
    <xf numFmtId="0" fontId="1" fillId="6" borderId="9" xfId="0" applyFont="1" applyFill="1" applyBorder="1"/>
    <xf numFmtId="0" fontId="1" fillId="6" borderId="0" xfId="0" applyFont="1" applyFill="1"/>
    <xf numFmtId="0" fontId="1" fillId="0" borderId="10" xfId="0" applyFont="1" applyBorder="1"/>
    <xf numFmtId="0" fontId="1" fillId="4" borderId="9" xfId="0" applyFont="1" applyFill="1" applyBorder="1"/>
    <xf numFmtId="0" fontId="1" fillId="4" borderId="0" xfId="0" applyFont="1" applyFill="1"/>
    <xf numFmtId="44" fontId="0" fillId="0" borderId="0" xfId="0" applyNumberFormat="1"/>
    <xf numFmtId="44" fontId="0" fillId="0" borderId="0" xfId="0" applyNumberFormat="1" applyAlignment="1">
      <alignment horizontal="right" vertical="top"/>
    </xf>
    <xf numFmtId="44" fontId="1" fillId="0" borderId="0" xfId="0" applyNumberFormat="1" applyFont="1"/>
    <xf numFmtId="44" fontId="0" fillId="12" borderId="1" xfId="3" applyNumberFormat="1" applyFont="1" applyBorder="1"/>
    <xf numFmtId="44" fontId="0" fillId="12" borderId="1" xfId="3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14" fontId="0" fillId="0" borderId="1" xfId="0" applyNumberFormat="1" applyBorder="1"/>
    <xf numFmtId="44" fontId="0" fillId="0" borderId="1" xfId="0" applyNumberFormat="1" applyBorder="1" applyAlignment="1">
      <alignment horizontal="right" vertical="top"/>
    </xf>
    <xf numFmtId="0" fontId="12" fillId="11" borderId="1" xfId="2" applyBorder="1" applyAlignment="1">
      <alignment horizontal="center"/>
    </xf>
    <xf numFmtId="44" fontId="12" fillId="11" borderId="1" xfId="2" applyNumberFormat="1" applyBorder="1"/>
    <xf numFmtId="14" fontId="12" fillId="11" borderId="1" xfId="2" applyNumberFormat="1" applyBorder="1"/>
    <xf numFmtId="44" fontId="12" fillId="11" borderId="1" xfId="2" applyNumberFormat="1" applyBorder="1" applyAlignment="1">
      <alignment horizontal="right" vertical="top"/>
    </xf>
    <xf numFmtId="0" fontId="12" fillId="0" borderId="1" xfId="2" applyFill="1" applyBorder="1" applyAlignment="1">
      <alignment horizontal="center"/>
    </xf>
    <xf numFmtId="4" fontId="2" fillId="13" borderId="1" xfId="0" applyNumberFormat="1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4" fontId="0" fillId="5" borderId="5" xfId="0" applyNumberFormat="1" applyFill="1" applyBorder="1" applyAlignment="1">
      <alignment horizontal="center" vertical="center"/>
    </xf>
    <xf numFmtId="4" fontId="0" fillId="5" borderId="6" xfId="0" applyNumberFormat="1" applyFill="1" applyBorder="1" applyAlignment="1">
      <alignment horizontal="center" vertical="center"/>
    </xf>
    <xf numFmtId="4" fontId="0" fillId="6" borderId="5" xfId="0" applyNumberFormat="1" applyFill="1" applyBorder="1" applyAlignment="1">
      <alignment horizontal="center" vertical="center"/>
    </xf>
    <xf numFmtId="4" fontId="0" fillId="6" borderId="6" xfId="0" applyNumberFormat="1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right" vertical="center"/>
    </xf>
    <xf numFmtId="4" fontId="0" fillId="5" borderId="6" xfId="0" applyNumberFormat="1" applyFill="1" applyBorder="1" applyAlignment="1">
      <alignment horizontal="right" vertical="center"/>
    </xf>
    <xf numFmtId="10" fontId="0" fillId="8" borderId="0" xfId="0" applyNumberFormat="1" applyFill="1"/>
    <xf numFmtId="10" fontId="0" fillId="10" borderId="0" xfId="0" applyNumberFormat="1" applyFill="1"/>
  </cellXfs>
  <cellStyles count="4">
    <cellStyle name="Dobro" xfId="2" builtinId="26"/>
    <cellStyle name="Navadno" xfId="0" builtinId="0"/>
    <cellStyle name="Opomba" xfId="3" builtinId="10"/>
    <cellStyle name="Vejica 2" xfId="1" xr:uid="{6B4A3691-C7E0-4ECB-9503-C985B837D1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F606-77A1-4723-BB1F-7F4FB66469D8}">
  <sheetPr>
    <pageSetUpPr fitToPage="1"/>
  </sheetPr>
  <dimension ref="A1:O44"/>
  <sheetViews>
    <sheetView topLeftCell="A28" zoomScale="130" zoomScaleNormal="130" workbookViewId="0">
      <selection activeCell="R11" sqref="R11"/>
    </sheetView>
  </sheetViews>
  <sheetFormatPr defaultRowHeight="15" x14ac:dyDescent="0.25"/>
  <cols>
    <col min="1" max="1" width="3.42578125" customWidth="1"/>
    <col min="6" max="6" width="5.28515625" customWidth="1"/>
    <col min="7" max="8" width="9.140625" hidden="1" customWidth="1"/>
    <col min="9" max="9" width="10.5703125" customWidth="1"/>
    <col min="10" max="10" width="12.7109375" customWidth="1"/>
    <col min="11" max="11" width="12.42578125" customWidth="1"/>
    <col min="12" max="12" width="12.140625" customWidth="1"/>
    <col min="13" max="13" width="13" customWidth="1"/>
    <col min="14" max="14" width="12.140625" customWidth="1"/>
    <col min="15" max="15" width="14.28515625" customWidth="1"/>
    <col min="16" max="16" width="12.42578125" bestFit="1" customWidth="1"/>
    <col min="17" max="17" width="10.85546875" bestFit="1" customWidth="1"/>
  </cols>
  <sheetData>
    <row r="1" spans="1:15" ht="15.75" x14ac:dyDescent="0.25">
      <c r="A1" s="2" t="s">
        <v>22</v>
      </c>
      <c r="B1" s="20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</row>
    <row r="2" spans="1:15" x14ac:dyDescent="0.25">
      <c r="B2" s="22"/>
      <c r="C2" s="22"/>
      <c r="D2" s="22"/>
      <c r="E2" s="22"/>
      <c r="F2" s="22"/>
      <c r="G2" s="22"/>
      <c r="H2" s="22"/>
      <c r="I2" s="22"/>
      <c r="J2" s="22" t="s">
        <v>20</v>
      </c>
      <c r="K2" s="22" t="s">
        <v>20</v>
      </c>
      <c r="L2" s="22" t="s">
        <v>21</v>
      </c>
      <c r="M2" s="22" t="s">
        <v>21</v>
      </c>
      <c r="N2" s="23" t="s">
        <v>23</v>
      </c>
      <c r="O2" s="22"/>
    </row>
    <row r="3" spans="1:15" x14ac:dyDescent="0.25">
      <c r="B3" s="22"/>
      <c r="C3" s="22"/>
      <c r="D3" s="22"/>
      <c r="E3" s="22"/>
      <c r="F3" s="22"/>
      <c r="G3" s="22"/>
      <c r="H3" s="22"/>
      <c r="I3" s="22"/>
      <c r="J3" s="24" t="s">
        <v>19</v>
      </c>
      <c r="K3" s="24" t="s">
        <v>19</v>
      </c>
      <c r="L3" s="22"/>
      <c r="M3" s="22"/>
      <c r="N3" s="22"/>
      <c r="O3" s="22"/>
    </row>
    <row r="4" spans="1:15" x14ac:dyDescent="0.25">
      <c r="A4" s="4"/>
      <c r="B4" s="84" t="s">
        <v>24</v>
      </c>
      <c r="C4" s="85"/>
      <c r="D4" s="85"/>
      <c r="E4" s="85"/>
      <c r="F4" s="85"/>
      <c r="G4" s="85"/>
      <c r="H4" s="85"/>
      <c r="I4" s="86"/>
      <c r="J4" s="1">
        <v>581.08000000000004</v>
      </c>
      <c r="K4" s="1">
        <v>426.68</v>
      </c>
      <c r="L4" s="1">
        <v>581.08000000000004</v>
      </c>
      <c r="M4" s="1">
        <v>426.68</v>
      </c>
      <c r="N4" s="8"/>
      <c r="O4" s="8"/>
    </row>
    <row r="5" spans="1:15" x14ac:dyDescent="0.25">
      <c r="A5" s="5"/>
      <c r="B5" s="81"/>
      <c r="C5" s="82"/>
      <c r="D5" s="82"/>
      <c r="E5" s="82"/>
      <c r="F5" s="82"/>
      <c r="G5" s="82"/>
      <c r="H5" s="82"/>
      <c r="I5" s="83"/>
      <c r="J5" s="9"/>
      <c r="K5" s="9"/>
      <c r="L5" s="9"/>
      <c r="M5" s="9"/>
      <c r="N5" s="8"/>
      <c r="O5" s="8"/>
    </row>
    <row r="6" spans="1:15" x14ac:dyDescent="0.25">
      <c r="A6" s="5"/>
      <c r="B6" s="81"/>
      <c r="C6" s="82"/>
      <c r="D6" s="82"/>
      <c r="E6" s="82"/>
      <c r="F6" s="82"/>
      <c r="G6" s="82"/>
      <c r="H6" s="82"/>
      <c r="I6" s="83"/>
      <c r="J6" s="10" t="s">
        <v>0</v>
      </c>
      <c r="K6" s="10" t="s">
        <v>1</v>
      </c>
      <c r="L6" s="10" t="s">
        <v>0</v>
      </c>
      <c r="M6" s="10" t="s">
        <v>1</v>
      </c>
      <c r="N6" s="11" t="s">
        <v>0</v>
      </c>
      <c r="O6" s="11" t="s">
        <v>1</v>
      </c>
    </row>
    <row r="7" spans="1:15" x14ac:dyDescent="0.25">
      <c r="A7" s="6" t="s">
        <v>2</v>
      </c>
      <c r="B7" s="90" t="s">
        <v>3</v>
      </c>
      <c r="C7" s="91"/>
      <c r="D7" s="91"/>
      <c r="E7" s="91"/>
      <c r="F7" s="91"/>
      <c r="G7" s="91"/>
      <c r="H7" s="91"/>
      <c r="I7" s="92"/>
      <c r="J7" s="12">
        <v>98</v>
      </c>
      <c r="K7" s="12">
        <v>241</v>
      </c>
      <c r="L7" s="12">
        <v>28</v>
      </c>
      <c r="M7" s="12">
        <v>112</v>
      </c>
      <c r="N7" s="13">
        <f>J7+L7</f>
        <v>126</v>
      </c>
      <c r="O7" s="13">
        <f>K7+M7</f>
        <v>353</v>
      </c>
    </row>
    <row r="8" spans="1:15" x14ac:dyDescent="0.25">
      <c r="A8" s="5"/>
      <c r="B8" s="81"/>
      <c r="C8" s="82"/>
      <c r="D8" s="82"/>
      <c r="E8" s="82"/>
      <c r="F8" s="82"/>
      <c r="G8" s="82"/>
      <c r="H8" s="82"/>
      <c r="I8" s="83"/>
      <c r="J8" s="14"/>
      <c r="K8" s="14"/>
      <c r="L8" s="14"/>
      <c r="M8" s="14"/>
      <c r="N8" s="15"/>
      <c r="O8" s="15"/>
    </row>
    <row r="9" spans="1:15" x14ac:dyDescent="0.25">
      <c r="A9" s="5"/>
      <c r="B9" s="87" t="s">
        <v>41</v>
      </c>
      <c r="C9" s="88"/>
      <c r="D9" s="88"/>
      <c r="E9" s="88"/>
      <c r="F9" s="88"/>
      <c r="G9" s="88"/>
      <c r="H9" s="88"/>
      <c r="I9" s="89"/>
      <c r="J9" s="14"/>
      <c r="K9" s="14"/>
      <c r="L9" s="14"/>
      <c r="M9" s="14"/>
      <c r="N9" s="15"/>
      <c r="O9" s="15"/>
    </row>
    <row r="10" spans="1:15" x14ac:dyDescent="0.25">
      <c r="A10" s="6" t="s">
        <v>4</v>
      </c>
      <c r="B10" s="90" t="s">
        <v>42</v>
      </c>
      <c r="C10" s="91"/>
      <c r="D10" s="91"/>
      <c r="E10" s="91"/>
      <c r="F10" s="91"/>
      <c r="G10" s="91"/>
      <c r="H10" s="91"/>
      <c r="I10" s="92"/>
      <c r="J10" s="14"/>
      <c r="K10" s="14"/>
      <c r="L10" s="14"/>
      <c r="M10" s="14"/>
      <c r="N10" s="15"/>
      <c r="O10" s="15"/>
    </row>
    <row r="11" spans="1:15" x14ac:dyDescent="0.25">
      <c r="A11" s="5" t="s">
        <v>5</v>
      </c>
      <c r="B11" s="81" t="s">
        <v>25</v>
      </c>
      <c r="C11" s="82"/>
      <c r="D11" s="82"/>
      <c r="E11" s="82"/>
      <c r="F11" s="82"/>
      <c r="G11" s="82"/>
      <c r="H11" s="82"/>
      <c r="I11" s="83"/>
      <c r="J11" s="97">
        <v>428371.86</v>
      </c>
      <c r="K11" s="97">
        <v>741406.71</v>
      </c>
      <c r="L11" s="97">
        <v>139409.1</v>
      </c>
      <c r="M11" s="93">
        <v>364896.07</v>
      </c>
      <c r="N11" s="95">
        <f>J11+L11</f>
        <v>567780.96</v>
      </c>
      <c r="O11" s="95">
        <f>K11+M11</f>
        <v>1106302.78</v>
      </c>
    </row>
    <row r="12" spans="1:15" x14ac:dyDescent="0.25">
      <c r="A12" s="5" t="s">
        <v>6</v>
      </c>
      <c r="B12" s="81" t="s">
        <v>26</v>
      </c>
      <c r="C12" s="82"/>
      <c r="D12" s="82"/>
      <c r="E12" s="82"/>
      <c r="F12" s="82"/>
      <c r="G12" s="82"/>
      <c r="H12" s="82"/>
      <c r="I12" s="83"/>
      <c r="J12" s="98"/>
      <c r="K12" s="98"/>
      <c r="L12" s="98"/>
      <c r="M12" s="94"/>
      <c r="N12" s="96"/>
      <c r="O12" s="96"/>
    </row>
    <row r="13" spans="1:15" x14ac:dyDescent="0.25">
      <c r="A13" s="5" t="s">
        <v>8</v>
      </c>
      <c r="B13" s="81" t="s">
        <v>7</v>
      </c>
      <c r="C13" s="82"/>
      <c r="D13" s="82"/>
      <c r="E13" s="82"/>
      <c r="F13" s="82"/>
      <c r="G13" s="82"/>
      <c r="H13" s="82"/>
      <c r="I13" s="83"/>
      <c r="J13" s="16">
        <v>68967.87</v>
      </c>
      <c r="K13" s="16">
        <v>119366.48</v>
      </c>
      <c r="L13" s="14">
        <v>22411.37</v>
      </c>
      <c r="M13" s="14">
        <v>58748.27</v>
      </c>
      <c r="N13" s="17">
        <f t="shared" ref="N13:N23" si="0">J13+L13</f>
        <v>91379.239999999991</v>
      </c>
      <c r="O13" s="17">
        <f t="shared" ref="O13:O24" si="1">K13+M13</f>
        <v>178114.75</v>
      </c>
    </row>
    <row r="14" spans="1:15" x14ac:dyDescent="0.25">
      <c r="A14" s="5" t="s">
        <v>9</v>
      </c>
      <c r="B14" s="25" t="s">
        <v>27</v>
      </c>
      <c r="C14" s="26"/>
      <c r="D14" s="26"/>
      <c r="E14" s="26"/>
      <c r="F14" s="26"/>
      <c r="G14" s="26"/>
      <c r="H14" s="26"/>
      <c r="I14" s="27"/>
      <c r="J14" s="16">
        <v>8567.44</v>
      </c>
      <c r="K14" s="16">
        <v>14828.13</v>
      </c>
      <c r="L14" s="14">
        <v>0</v>
      </c>
      <c r="M14" s="14">
        <v>0</v>
      </c>
      <c r="N14" s="17">
        <f t="shared" si="0"/>
        <v>8567.44</v>
      </c>
      <c r="O14" s="17">
        <f t="shared" si="1"/>
        <v>14828.13</v>
      </c>
    </row>
    <row r="15" spans="1:15" x14ac:dyDescent="0.25">
      <c r="A15" s="5" t="s">
        <v>10</v>
      </c>
      <c r="B15" s="25" t="s">
        <v>55</v>
      </c>
      <c r="C15" s="26"/>
      <c r="D15" s="26"/>
      <c r="E15" s="26"/>
      <c r="F15" s="26"/>
      <c r="G15" s="26"/>
      <c r="H15" s="26"/>
      <c r="I15" s="27"/>
      <c r="J15" s="16">
        <v>30500</v>
      </c>
      <c r="K15" s="16">
        <v>5000</v>
      </c>
      <c r="L15" s="14">
        <v>0</v>
      </c>
      <c r="M15" s="14">
        <v>0</v>
      </c>
      <c r="N15" s="17">
        <f t="shared" si="0"/>
        <v>30500</v>
      </c>
      <c r="O15" s="17">
        <f t="shared" si="1"/>
        <v>5000</v>
      </c>
    </row>
    <row r="16" spans="1:15" x14ac:dyDescent="0.25">
      <c r="A16" s="5" t="s">
        <v>11</v>
      </c>
      <c r="B16" s="81" t="s">
        <v>28</v>
      </c>
      <c r="C16" s="82"/>
      <c r="D16" s="82"/>
      <c r="E16" s="82"/>
      <c r="F16" s="82"/>
      <c r="G16" s="82"/>
      <c r="H16" s="82"/>
      <c r="I16" s="83"/>
      <c r="J16" s="16">
        <v>31936.65</v>
      </c>
      <c r="K16" s="16">
        <v>52215.360000000001</v>
      </c>
      <c r="L16" s="14">
        <v>7475.43</v>
      </c>
      <c r="M16" s="14">
        <v>20756.169999999998</v>
      </c>
      <c r="N16" s="17">
        <f t="shared" si="0"/>
        <v>39412.080000000002</v>
      </c>
      <c r="O16" s="17">
        <f t="shared" si="1"/>
        <v>72971.53</v>
      </c>
    </row>
    <row r="17" spans="1:15" x14ac:dyDescent="0.25">
      <c r="A17" s="5" t="s">
        <v>12</v>
      </c>
      <c r="B17" s="25" t="s">
        <v>29</v>
      </c>
      <c r="C17" s="26"/>
      <c r="D17" s="26"/>
      <c r="E17" s="26"/>
      <c r="F17" s="26"/>
      <c r="G17" s="26"/>
      <c r="H17" s="26"/>
      <c r="I17" s="27"/>
      <c r="J17" s="16">
        <v>545.22</v>
      </c>
      <c r="K17" s="16">
        <v>545.22</v>
      </c>
      <c r="L17" s="14">
        <v>545.22</v>
      </c>
      <c r="M17" s="14">
        <v>363.49</v>
      </c>
      <c r="N17" s="17">
        <f t="shared" si="0"/>
        <v>1090.44</v>
      </c>
      <c r="O17" s="17">
        <f t="shared" si="1"/>
        <v>908.71</v>
      </c>
    </row>
    <row r="18" spans="1:15" x14ac:dyDescent="0.25">
      <c r="A18" s="5" t="s">
        <v>35</v>
      </c>
      <c r="B18" s="25" t="s">
        <v>54</v>
      </c>
      <c r="C18" s="26"/>
      <c r="D18" s="26"/>
      <c r="E18" s="26"/>
      <c r="F18" s="26"/>
      <c r="G18" s="26"/>
      <c r="H18" s="26"/>
      <c r="I18" s="27"/>
      <c r="J18" s="16">
        <v>0</v>
      </c>
      <c r="K18" s="16">
        <v>0</v>
      </c>
      <c r="L18" s="14">
        <v>3387.88</v>
      </c>
      <c r="M18" s="14">
        <v>13551.54</v>
      </c>
      <c r="N18" s="17">
        <f t="shared" si="0"/>
        <v>3387.88</v>
      </c>
      <c r="O18" s="17">
        <f t="shared" si="1"/>
        <v>13551.54</v>
      </c>
    </row>
    <row r="19" spans="1:15" x14ac:dyDescent="0.25">
      <c r="A19" s="5" t="s">
        <v>36</v>
      </c>
      <c r="B19" s="25" t="s">
        <v>30</v>
      </c>
      <c r="C19" s="26"/>
      <c r="D19" s="26"/>
      <c r="E19" s="26"/>
      <c r="F19" s="26"/>
      <c r="G19" s="26"/>
      <c r="H19" s="26"/>
      <c r="I19" s="27"/>
      <c r="J19" s="16">
        <v>3634.86</v>
      </c>
      <c r="K19" s="16">
        <v>2423.2399999999998</v>
      </c>
      <c r="L19" s="14">
        <v>145.38999999999999</v>
      </c>
      <c r="M19" s="14">
        <v>1308.55</v>
      </c>
      <c r="N19" s="17">
        <f t="shared" si="0"/>
        <v>3780.25</v>
      </c>
      <c r="O19" s="17">
        <f t="shared" si="1"/>
        <v>3731.79</v>
      </c>
    </row>
    <row r="20" spans="1:15" x14ac:dyDescent="0.25">
      <c r="A20" s="5" t="s">
        <v>37</v>
      </c>
      <c r="B20" s="81" t="s">
        <v>31</v>
      </c>
      <c r="C20" s="82"/>
      <c r="D20" s="82"/>
      <c r="E20" s="82"/>
      <c r="F20" s="82"/>
      <c r="G20" s="82"/>
      <c r="H20" s="82"/>
      <c r="I20" s="83"/>
      <c r="J20" s="16">
        <v>36164.629999999997</v>
      </c>
      <c r="K20" s="16">
        <v>59568.85</v>
      </c>
      <c r="L20" s="14">
        <v>8530.85</v>
      </c>
      <c r="M20" s="14">
        <v>21037.29</v>
      </c>
      <c r="N20" s="17">
        <f t="shared" si="0"/>
        <v>44695.479999999996</v>
      </c>
      <c r="O20" s="17">
        <f t="shared" si="1"/>
        <v>80606.14</v>
      </c>
    </row>
    <row r="21" spans="1:15" x14ac:dyDescent="0.25">
      <c r="A21" s="5" t="s">
        <v>38</v>
      </c>
      <c r="B21" s="25" t="s">
        <v>32</v>
      </c>
      <c r="C21" s="26"/>
      <c r="D21" s="26"/>
      <c r="E21" s="26"/>
      <c r="F21" s="26"/>
      <c r="G21" s="26"/>
      <c r="H21" s="26"/>
      <c r="I21" s="27"/>
      <c r="J21" s="16">
        <v>19667.54</v>
      </c>
      <c r="K21" s="16">
        <v>35444.410000000003</v>
      </c>
      <c r="L21" s="14">
        <v>4236.99</v>
      </c>
      <c r="M21" s="14">
        <v>9203.64</v>
      </c>
      <c r="N21" s="17">
        <f t="shared" si="0"/>
        <v>23904.53</v>
      </c>
      <c r="O21" s="17">
        <f t="shared" si="1"/>
        <v>44648.05</v>
      </c>
    </row>
    <row r="22" spans="1:15" x14ac:dyDescent="0.25">
      <c r="A22" s="5" t="s">
        <v>39</v>
      </c>
      <c r="B22" s="81" t="s">
        <v>33</v>
      </c>
      <c r="C22" s="82"/>
      <c r="D22" s="82"/>
      <c r="E22" s="82"/>
      <c r="F22" s="82"/>
      <c r="G22" s="82"/>
      <c r="H22" s="82"/>
      <c r="I22" s="83"/>
      <c r="J22" s="16">
        <v>2957.86</v>
      </c>
      <c r="K22" s="16">
        <v>5942.14</v>
      </c>
      <c r="L22" s="14">
        <v>2219.52</v>
      </c>
      <c r="M22" s="14">
        <v>5940.48</v>
      </c>
      <c r="N22" s="17">
        <f t="shared" si="0"/>
        <v>5177.38</v>
      </c>
      <c r="O22" s="17">
        <f t="shared" si="1"/>
        <v>11882.619999999999</v>
      </c>
    </row>
    <row r="23" spans="1:15" x14ac:dyDescent="0.25">
      <c r="A23" s="5" t="s">
        <v>40</v>
      </c>
      <c r="B23" s="81" t="s">
        <v>34</v>
      </c>
      <c r="C23" s="82"/>
      <c r="D23" s="82"/>
      <c r="E23" s="82"/>
      <c r="F23" s="82"/>
      <c r="G23" s="82"/>
      <c r="H23" s="82"/>
      <c r="I23" s="83"/>
      <c r="J23" s="16">
        <v>9497.4699999999993</v>
      </c>
      <c r="K23" s="16">
        <v>15953.93</v>
      </c>
      <c r="L23" s="14">
        <v>2844.64</v>
      </c>
      <c r="M23" s="14">
        <v>7301.7</v>
      </c>
      <c r="N23" s="17">
        <f t="shared" si="0"/>
        <v>12342.109999999999</v>
      </c>
      <c r="O23" s="17">
        <f t="shared" si="1"/>
        <v>23255.63</v>
      </c>
    </row>
    <row r="24" spans="1:15" x14ac:dyDescent="0.25">
      <c r="A24" s="7"/>
      <c r="B24" s="87" t="s">
        <v>43</v>
      </c>
      <c r="C24" s="88"/>
      <c r="D24" s="88"/>
      <c r="E24" s="88"/>
      <c r="F24" s="88"/>
      <c r="G24" s="88"/>
      <c r="H24" s="88"/>
      <c r="I24" s="89"/>
      <c r="J24" s="18">
        <f>SUM(J11:J23)</f>
        <v>640811.39999999991</v>
      </c>
      <c r="K24" s="18">
        <f>SUM(K11:K23)</f>
        <v>1052694.47</v>
      </c>
      <c r="L24" s="18">
        <f t="shared" ref="L24:M24" si="2">SUM(L11:L23)</f>
        <v>191206.39</v>
      </c>
      <c r="M24" s="18">
        <f t="shared" si="2"/>
        <v>503107.19999999995</v>
      </c>
      <c r="N24" s="17">
        <f>J24+L24</f>
        <v>832017.78999999992</v>
      </c>
      <c r="O24" s="17">
        <f t="shared" si="1"/>
        <v>1555801.67</v>
      </c>
    </row>
    <row r="25" spans="1:15" x14ac:dyDescent="0.25">
      <c r="A25" s="6" t="s">
        <v>44</v>
      </c>
      <c r="B25" s="90" t="s">
        <v>45</v>
      </c>
      <c r="C25" s="91"/>
      <c r="D25" s="91"/>
      <c r="E25" s="91"/>
      <c r="F25" s="91"/>
      <c r="G25" s="91"/>
      <c r="H25" s="91"/>
      <c r="I25" s="92"/>
      <c r="J25" s="19">
        <v>54009.85</v>
      </c>
      <c r="K25" s="19">
        <v>132820.15</v>
      </c>
      <c r="L25" s="19">
        <v>13268</v>
      </c>
      <c r="M25" s="19">
        <v>53072</v>
      </c>
      <c r="N25" s="17">
        <f>J25+L25</f>
        <v>67277.850000000006</v>
      </c>
      <c r="O25" s="17">
        <f>K25+M25</f>
        <v>185892.15</v>
      </c>
    </row>
    <row r="26" spans="1:15" x14ac:dyDescent="0.25">
      <c r="A26" s="6" t="s">
        <v>13</v>
      </c>
      <c r="B26" s="28" t="s">
        <v>46</v>
      </c>
      <c r="C26" s="29"/>
      <c r="D26" s="29"/>
      <c r="E26" s="29"/>
      <c r="F26" s="29"/>
      <c r="G26" s="29"/>
      <c r="H26" s="29"/>
      <c r="I26" s="30"/>
      <c r="J26" s="19">
        <v>14040.31</v>
      </c>
      <c r="K26" s="19">
        <v>34527.69</v>
      </c>
      <c r="L26" s="19">
        <v>3780</v>
      </c>
      <c r="M26" s="19">
        <v>15120</v>
      </c>
      <c r="N26" s="17">
        <f>J26+L26</f>
        <v>17820.309999999998</v>
      </c>
      <c r="O26" s="17">
        <f t="shared" ref="O26:O27" si="3">K26+M26</f>
        <v>49647.69</v>
      </c>
    </row>
    <row r="27" spans="1:15" x14ac:dyDescent="0.25">
      <c r="A27" s="6" t="s">
        <v>14</v>
      </c>
      <c r="B27" s="28" t="s">
        <v>47</v>
      </c>
      <c r="C27" s="29"/>
      <c r="D27" s="29"/>
      <c r="E27" s="29"/>
      <c r="F27" s="29"/>
      <c r="G27" s="29"/>
      <c r="H27" s="29"/>
      <c r="I27" s="30"/>
      <c r="J27" s="19">
        <v>12040.41</v>
      </c>
      <c r="K27" s="19">
        <v>29609.59</v>
      </c>
      <c r="L27" s="19">
        <v>900</v>
      </c>
      <c r="M27" s="19">
        <v>3600</v>
      </c>
      <c r="N27" s="17">
        <f>J27+L27</f>
        <v>12940.41</v>
      </c>
      <c r="O27" s="17">
        <f t="shared" si="3"/>
        <v>33209.589999999997</v>
      </c>
    </row>
    <row r="28" spans="1:15" x14ac:dyDescent="0.25">
      <c r="A28" s="6" t="s">
        <v>15</v>
      </c>
      <c r="B28" s="90" t="s">
        <v>48</v>
      </c>
      <c r="C28" s="91"/>
      <c r="D28" s="91"/>
      <c r="E28" s="91"/>
      <c r="F28" s="91"/>
      <c r="G28" s="91"/>
      <c r="H28" s="91"/>
      <c r="I28" s="92"/>
      <c r="J28" s="19">
        <v>61493.04</v>
      </c>
      <c r="K28" s="19">
        <v>151222.68</v>
      </c>
      <c r="L28" s="19">
        <v>17569.439999999999</v>
      </c>
      <c r="M28" s="19">
        <v>70277.759999999995</v>
      </c>
      <c r="N28" s="17">
        <f>J28+L28</f>
        <v>79062.48</v>
      </c>
      <c r="O28" s="17">
        <f>K28+M28</f>
        <v>221500.44</v>
      </c>
    </row>
    <row r="29" spans="1:15" x14ac:dyDescent="0.25">
      <c r="A29" s="5"/>
      <c r="B29" s="81"/>
      <c r="C29" s="82"/>
      <c r="D29" s="82"/>
      <c r="E29" s="82"/>
      <c r="F29" s="82"/>
      <c r="G29" s="82"/>
      <c r="H29" s="82"/>
      <c r="I29" s="83"/>
      <c r="J29" s="14"/>
      <c r="K29" s="14"/>
      <c r="L29" s="14"/>
      <c r="M29" s="14"/>
      <c r="N29" s="9"/>
      <c r="O29" s="9"/>
    </row>
    <row r="30" spans="1:15" x14ac:dyDescent="0.25">
      <c r="A30" s="6" t="s">
        <v>16</v>
      </c>
      <c r="B30" s="90" t="s">
        <v>17</v>
      </c>
      <c r="C30" s="91"/>
      <c r="D30" s="91"/>
      <c r="E30" s="91"/>
      <c r="F30" s="91"/>
      <c r="G30" s="91"/>
      <c r="H30" s="91"/>
      <c r="I30" s="92"/>
      <c r="J30" s="14"/>
      <c r="K30" s="14"/>
      <c r="L30" s="14"/>
      <c r="M30" s="14"/>
      <c r="N30" s="9"/>
      <c r="O30" s="9"/>
    </row>
    <row r="31" spans="1:15" x14ac:dyDescent="0.25">
      <c r="A31" s="5"/>
      <c r="B31" s="81" t="s">
        <v>53</v>
      </c>
      <c r="C31" s="82"/>
      <c r="D31" s="82"/>
      <c r="E31" s="82"/>
      <c r="F31" s="82"/>
      <c r="G31" s="82"/>
      <c r="H31" s="82"/>
      <c r="I31" s="83"/>
      <c r="J31" s="14">
        <f>J24/J7/12</f>
        <v>544.90765306122444</v>
      </c>
      <c r="K31" s="14">
        <f t="shared" ref="K31:O31" si="4">K24/K7/12</f>
        <v>364.00223720608574</v>
      </c>
      <c r="L31" s="14">
        <f t="shared" si="4"/>
        <v>569.06663690476194</v>
      </c>
      <c r="M31" s="14">
        <f t="shared" si="4"/>
        <v>374.33571428571423</v>
      </c>
      <c r="N31" s="14">
        <f>N24/N7/12</f>
        <v>550.27631613756614</v>
      </c>
      <c r="O31" s="14">
        <f t="shared" si="4"/>
        <v>367.28084749763929</v>
      </c>
    </row>
    <row r="32" spans="1:15" x14ac:dyDescent="0.25">
      <c r="A32" s="5"/>
      <c r="B32" s="81"/>
      <c r="C32" s="82"/>
      <c r="D32" s="82"/>
      <c r="E32" s="82"/>
      <c r="F32" s="82"/>
      <c r="G32" s="82"/>
      <c r="H32" s="82"/>
      <c r="I32" s="83"/>
      <c r="J32" s="14"/>
      <c r="K32" s="14"/>
      <c r="L32" s="14"/>
      <c r="M32" s="14"/>
      <c r="N32" s="14"/>
      <c r="O32" s="14"/>
    </row>
    <row r="33" spans="1:15" x14ac:dyDescent="0.25">
      <c r="A33" s="5"/>
      <c r="B33" s="81" t="s">
        <v>49</v>
      </c>
      <c r="C33" s="82"/>
      <c r="D33" s="82"/>
      <c r="E33" s="82"/>
      <c r="F33" s="82"/>
      <c r="G33" s="82"/>
      <c r="H33" s="82"/>
      <c r="I33" s="83"/>
      <c r="J33" s="14">
        <f>J25/J7/12</f>
        <v>45.92674319727891</v>
      </c>
      <c r="K33" s="14">
        <f t="shared" ref="K33:O33" si="5">K25/K7/12</f>
        <v>45.926746196403876</v>
      </c>
      <c r="L33" s="14">
        <f t="shared" si="5"/>
        <v>39.488095238095234</v>
      </c>
      <c r="M33" s="14">
        <f t="shared" si="5"/>
        <v>39.488095238095234</v>
      </c>
      <c r="N33" s="14">
        <f t="shared" si="5"/>
        <v>44.495932539682542</v>
      </c>
      <c r="O33" s="14">
        <f t="shared" si="5"/>
        <v>43.883888101982997</v>
      </c>
    </row>
    <row r="34" spans="1:15" x14ac:dyDescent="0.25">
      <c r="A34" s="5"/>
      <c r="B34" s="81"/>
      <c r="C34" s="82"/>
      <c r="D34" s="82"/>
      <c r="E34" s="82"/>
      <c r="F34" s="82"/>
      <c r="G34" s="82"/>
      <c r="H34" s="82"/>
      <c r="I34" s="83"/>
      <c r="J34" s="9"/>
      <c r="K34" s="9"/>
      <c r="L34" s="9"/>
      <c r="M34" s="9"/>
      <c r="N34" s="9"/>
      <c r="O34" s="9"/>
    </row>
    <row r="35" spans="1:15" x14ac:dyDescent="0.25">
      <c r="A35" s="5"/>
      <c r="B35" s="81" t="s">
        <v>50</v>
      </c>
      <c r="C35" s="82"/>
      <c r="D35" s="82"/>
      <c r="E35" s="82"/>
      <c r="F35" s="82"/>
      <c r="G35" s="82"/>
      <c r="H35" s="82"/>
      <c r="I35" s="83"/>
      <c r="J35" s="14">
        <f>J26/J7/12</f>
        <v>11.939039115646258</v>
      </c>
      <c r="K35" s="14">
        <f t="shared" ref="K35:O35" si="6">K26/K7/12</f>
        <v>11.939035269709544</v>
      </c>
      <c r="L35" s="14">
        <f t="shared" si="6"/>
        <v>11.25</v>
      </c>
      <c r="M35" s="14">
        <f t="shared" si="6"/>
        <v>11.25</v>
      </c>
      <c r="N35" s="14">
        <f t="shared" si="6"/>
        <v>11.785919312169311</v>
      </c>
      <c r="O35" s="14">
        <f t="shared" si="6"/>
        <v>11.720417847025496</v>
      </c>
    </row>
    <row r="36" spans="1:15" x14ac:dyDescent="0.25">
      <c r="A36" s="5"/>
      <c r="B36" s="25"/>
      <c r="C36" s="26"/>
      <c r="D36" s="26"/>
      <c r="E36" s="26"/>
      <c r="F36" s="26"/>
      <c r="G36" s="26"/>
      <c r="H36" s="26"/>
      <c r="I36" s="27"/>
      <c r="J36" s="14"/>
      <c r="K36" s="14"/>
      <c r="L36" s="14"/>
      <c r="M36" s="14"/>
      <c r="N36" s="14"/>
      <c r="O36" s="14"/>
    </row>
    <row r="37" spans="1:15" x14ac:dyDescent="0.25">
      <c r="A37" s="5"/>
      <c r="B37" s="81" t="s">
        <v>52</v>
      </c>
      <c r="C37" s="82"/>
      <c r="D37" s="82"/>
      <c r="E37" s="82"/>
      <c r="F37" s="82"/>
      <c r="G37" s="82"/>
      <c r="H37" s="82"/>
      <c r="I37" s="83"/>
      <c r="J37" s="14">
        <f>J27/J7/12</f>
        <v>10.23844387755102</v>
      </c>
      <c r="K37" s="14">
        <f t="shared" ref="K37:O37" si="7">K27/K7/12</f>
        <v>10.238447441217151</v>
      </c>
      <c r="L37" s="14">
        <f t="shared" si="7"/>
        <v>2.6785714285714288</v>
      </c>
      <c r="M37" s="14">
        <f t="shared" si="7"/>
        <v>2.6785714285714288</v>
      </c>
      <c r="N37" s="14">
        <f t="shared" si="7"/>
        <v>8.5584722222222229</v>
      </c>
      <c r="O37" s="14">
        <f t="shared" si="7"/>
        <v>7.8398465533522179</v>
      </c>
    </row>
    <row r="38" spans="1:15" x14ac:dyDescent="0.25">
      <c r="A38" s="5"/>
      <c r="B38" s="81"/>
      <c r="C38" s="82"/>
      <c r="D38" s="82"/>
      <c r="E38" s="82"/>
      <c r="F38" s="82"/>
      <c r="G38" s="82"/>
      <c r="H38" s="82"/>
      <c r="I38" s="83"/>
      <c r="J38" s="9"/>
      <c r="K38" s="9"/>
      <c r="L38" s="9"/>
      <c r="M38" s="9"/>
      <c r="N38" s="9"/>
      <c r="O38" s="9"/>
    </row>
    <row r="39" spans="1:15" x14ac:dyDescent="0.25">
      <c r="A39" s="5"/>
      <c r="B39" s="81" t="s">
        <v>51</v>
      </c>
      <c r="C39" s="82"/>
      <c r="D39" s="82"/>
      <c r="E39" s="82"/>
      <c r="F39" s="82"/>
      <c r="G39" s="82"/>
      <c r="H39" s="82"/>
      <c r="I39" s="83"/>
      <c r="J39" s="14">
        <f>J28/J7/12</f>
        <v>52.29</v>
      </c>
      <c r="K39" s="14">
        <f t="shared" ref="K39:O39" si="8">K28/K7/12</f>
        <v>52.29</v>
      </c>
      <c r="L39" s="14">
        <f t="shared" si="8"/>
        <v>52.289999999999992</v>
      </c>
      <c r="M39" s="14">
        <f t="shared" si="8"/>
        <v>52.289999999999992</v>
      </c>
      <c r="N39" s="14">
        <f t="shared" si="8"/>
        <v>52.29</v>
      </c>
      <c r="O39" s="14">
        <f t="shared" si="8"/>
        <v>52.29</v>
      </c>
    </row>
    <row r="40" spans="1:15" x14ac:dyDescent="0.25">
      <c r="A40" s="5"/>
      <c r="B40" s="81"/>
      <c r="C40" s="82"/>
      <c r="D40" s="82"/>
      <c r="E40" s="82"/>
      <c r="F40" s="82"/>
      <c r="G40" s="82"/>
      <c r="H40" s="82"/>
      <c r="I40" s="83"/>
      <c r="J40" s="9"/>
      <c r="K40" s="9"/>
      <c r="L40" s="9"/>
      <c r="M40" s="9"/>
      <c r="N40" s="9"/>
      <c r="O40" s="9"/>
    </row>
    <row r="41" spans="1:15" x14ac:dyDescent="0.25">
      <c r="A41" s="4"/>
      <c r="B41" s="84" t="s">
        <v>18</v>
      </c>
      <c r="C41" s="85"/>
      <c r="D41" s="85"/>
      <c r="E41" s="85"/>
      <c r="F41" s="85"/>
      <c r="G41" s="85"/>
      <c r="H41" s="85"/>
      <c r="I41" s="86"/>
      <c r="J41" s="1">
        <f t="shared" ref="J41" si="9">SUM(J31:J40)</f>
        <v>665.3018792517006</v>
      </c>
      <c r="K41" s="1">
        <f t="shared" ref="K41:O41" si="10">SUM(K31:K40)</f>
        <v>484.39646611341635</v>
      </c>
      <c r="L41" s="1">
        <f t="shared" si="10"/>
        <v>674.77330357142853</v>
      </c>
      <c r="M41" s="1">
        <f t="shared" si="10"/>
        <v>480.04238095238088</v>
      </c>
      <c r="N41" s="80">
        <f t="shared" si="10"/>
        <v>667.40664021164014</v>
      </c>
      <c r="O41" s="80">
        <f t="shared" si="10"/>
        <v>483.01500000000004</v>
      </c>
    </row>
    <row r="44" spans="1:15" x14ac:dyDescent="0.25">
      <c r="D44" s="3"/>
    </row>
  </sheetData>
  <mergeCells count="35">
    <mergeCell ref="M11:M12"/>
    <mergeCell ref="N11:N12"/>
    <mergeCell ref="O11:O12"/>
    <mergeCell ref="B12:I12"/>
    <mergeCell ref="B37:I37"/>
    <mergeCell ref="J11:J12"/>
    <mergeCell ref="K11:K12"/>
    <mergeCell ref="L11:L12"/>
    <mergeCell ref="B20:I20"/>
    <mergeCell ref="B22:I22"/>
    <mergeCell ref="B23:I23"/>
    <mergeCell ref="B24:I24"/>
    <mergeCell ref="B25:I25"/>
    <mergeCell ref="B28:I28"/>
    <mergeCell ref="B29:I29"/>
    <mergeCell ref="B30:I30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6:I16"/>
    <mergeCell ref="B31:I31"/>
    <mergeCell ref="B41:I41"/>
    <mergeCell ref="B33:I33"/>
    <mergeCell ref="B34:I34"/>
    <mergeCell ref="B35:I35"/>
    <mergeCell ref="B38:I38"/>
    <mergeCell ref="B39:I39"/>
    <mergeCell ref="B40:I40"/>
    <mergeCell ref="B32:I32"/>
  </mergeCells>
  <phoneticPr fontId="10" type="noConversion"/>
  <pageMargins left="3.937007874015748E-2" right="3.937007874015748E-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0122D-22F0-4F17-88B8-5D64729B8272}">
  <dimension ref="A1:N31"/>
  <sheetViews>
    <sheetView tabSelected="1" workbookViewId="0">
      <selection activeCell="P6" sqref="P6"/>
    </sheetView>
  </sheetViews>
  <sheetFormatPr defaultRowHeight="15" x14ac:dyDescent="0.25"/>
  <cols>
    <col min="1" max="1" width="11.7109375" customWidth="1"/>
    <col min="2" max="2" width="21.5703125" customWidth="1"/>
    <col min="4" max="4" width="21" customWidth="1"/>
    <col min="5" max="5" width="16.28515625" customWidth="1"/>
    <col min="6" max="6" width="12.140625" customWidth="1"/>
    <col min="7" max="7" width="9.42578125" bestFit="1" customWidth="1"/>
    <col min="8" max="8" width="21.28515625" customWidth="1"/>
    <col min="9" max="9" width="12.42578125" customWidth="1"/>
    <col min="10" max="10" width="17.28515625" customWidth="1"/>
    <col min="11" max="11" width="17.85546875" customWidth="1"/>
    <col min="12" max="12" width="12.7109375" customWidth="1"/>
    <col min="13" max="13" width="20.140625" customWidth="1"/>
  </cols>
  <sheetData>
    <row r="1" spans="1:14" x14ac:dyDescent="0.25">
      <c r="A1" s="35" t="s">
        <v>56</v>
      </c>
      <c r="B1" s="36"/>
      <c r="C1" s="36"/>
      <c r="D1" s="31"/>
      <c r="E1" s="31"/>
      <c r="F1" s="32"/>
      <c r="G1" s="35" t="s">
        <v>87</v>
      </c>
      <c r="H1" s="36"/>
      <c r="I1" s="36"/>
      <c r="J1" s="31"/>
      <c r="K1" s="31"/>
      <c r="L1" s="32"/>
    </row>
    <row r="2" spans="1:14" x14ac:dyDescent="0.25">
      <c r="A2" s="33"/>
      <c r="F2" s="34"/>
      <c r="G2" s="33"/>
      <c r="L2" s="34"/>
    </row>
    <row r="3" spans="1:14" x14ac:dyDescent="0.25">
      <c r="A3" s="64" t="s">
        <v>57</v>
      </c>
      <c r="B3" s="65"/>
      <c r="C3" s="52"/>
      <c r="D3" s="52"/>
      <c r="E3" s="52"/>
      <c r="F3" s="63"/>
      <c r="G3" s="64" t="s">
        <v>57</v>
      </c>
      <c r="H3" s="65"/>
      <c r="I3" s="52"/>
      <c r="L3" s="34"/>
    </row>
    <row r="4" spans="1:14" x14ac:dyDescent="0.25">
      <c r="A4" s="33"/>
      <c r="F4" s="34"/>
      <c r="G4" s="33"/>
      <c r="L4" s="34"/>
      <c r="M4" s="52" t="s">
        <v>89</v>
      </c>
    </row>
    <row r="5" spans="1:14" x14ac:dyDescent="0.25">
      <c r="A5" s="50">
        <v>581.08000000000004</v>
      </c>
      <c r="D5" t="s">
        <v>58</v>
      </c>
      <c r="E5" t="s">
        <v>58</v>
      </c>
      <c r="F5" s="34"/>
      <c r="G5" s="50">
        <v>667.41</v>
      </c>
      <c r="J5" t="s">
        <v>58</v>
      </c>
      <c r="K5" t="s">
        <v>58</v>
      </c>
      <c r="L5" s="34"/>
      <c r="M5" s="51">
        <f>G5-A5</f>
        <v>86.329999999999927</v>
      </c>
      <c r="N5" s="99">
        <v>0.14860000000000001</v>
      </c>
    </row>
    <row r="6" spans="1:14" ht="78" customHeight="1" x14ac:dyDescent="0.25">
      <c r="A6" s="38" t="s">
        <v>59</v>
      </c>
      <c r="B6" s="39" t="s">
        <v>60</v>
      </c>
      <c r="C6" s="39" t="s">
        <v>61</v>
      </c>
      <c r="D6" s="39" t="s">
        <v>62</v>
      </c>
      <c r="E6" s="39" t="s">
        <v>63</v>
      </c>
      <c r="F6" s="40"/>
      <c r="G6" s="38" t="s">
        <v>59</v>
      </c>
      <c r="H6" s="39" t="s">
        <v>60</v>
      </c>
      <c r="I6" s="39" t="s">
        <v>61</v>
      </c>
      <c r="J6" s="39" t="s">
        <v>62</v>
      </c>
      <c r="K6" s="39" t="s">
        <v>63</v>
      </c>
      <c r="L6" s="37"/>
      <c r="M6" s="45" t="s">
        <v>88</v>
      </c>
    </row>
    <row r="7" spans="1:14" s="41" customFormat="1" x14ac:dyDescent="0.25">
      <c r="A7" s="43"/>
      <c r="C7" s="41" t="s">
        <v>64</v>
      </c>
      <c r="D7" s="41" t="s">
        <v>65</v>
      </c>
      <c r="E7" s="41" t="s">
        <v>66</v>
      </c>
      <c r="F7" s="46" t="s">
        <v>65</v>
      </c>
      <c r="G7" s="43"/>
      <c r="I7" s="41" t="s">
        <v>64</v>
      </c>
      <c r="J7" s="41" t="s">
        <v>65</v>
      </c>
      <c r="K7" s="41" t="s">
        <v>66</v>
      </c>
      <c r="L7" s="47" t="s">
        <v>65</v>
      </c>
    </row>
    <row r="8" spans="1:14" x14ac:dyDescent="0.25">
      <c r="A8" s="43" t="s">
        <v>67</v>
      </c>
      <c r="B8" s="41" t="s">
        <v>68</v>
      </c>
      <c r="C8" s="44">
        <v>0</v>
      </c>
      <c r="D8" s="41">
        <v>0</v>
      </c>
      <c r="E8" s="41">
        <v>0.2</v>
      </c>
      <c r="F8" s="46">
        <v>0</v>
      </c>
      <c r="G8" s="43" t="s">
        <v>67</v>
      </c>
      <c r="H8" s="42" t="s">
        <v>68</v>
      </c>
      <c r="I8" s="44">
        <v>0</v>
      </c>
      <c r="J8" s="41">
        <v>0</v>
      </c>
      <c r="K8" s="41">
        <v>0.2</v>
      </c>
      <c r="L8" s="46">
        <v>0</v>
      </c>
      <c r="M8" s="48">
        <f>L8-F8</f>
        <v>0</v>
      </c>
    </row>
    <row r="9" spans="1:14" x14ac:dyDescent="0.25">
      <c r="A9" s="43" t="s">
        <v>69</v>
      </c>
      <c r="B9" s="41" t="s">
        <v>70</v>
      </c>
      <c r="C9" s="44">
        <v>0.1</v>
      </c>
      <c r="D9" s="41">
        <v>58.108000000000004</v>
      </c>
      <c r="E9" s="41">
        <v>0.2</v>
      </c>
      <c r="F9" s="46">
        <v>46.486400000000003</v>
      </c>
      <c r="G9" s="43" t="s">
        <v>69</v>
      </c>
      <c r="H9" s="42" t="s">
        <v>70</v>
      </c>
      <c r="I9" s="44">
        <v>0.1</v>
      </c>
      <c r="J9" s="41">
        <v>66.741</v>
      </c>
      <c r="K9" s="41">
        <v>0.2</v>
      </c>
      <c r="L9" s="46">
        <v>53.392800000000001</v>
      </c>
      <c r="M9" s="48">
        <f>L9-F9</f>
        <v>6.9063999999999979</v>
      </c>
    </row>
    <row r="10" spans="1:14" x14ac:dyDescent="0.25">
      <c r="A10" s="43" t="s">
        <v>71</v>
      </c>
      <c r="B10" s="41" t="s">
        <v>72</v>
      </c>
      <c r="C10" s="44">
        <v>0.2</v>
      </c>
      <c r="D10" s="41">
        <v>116.21600000000001</v>
      </c>
      <c r="E10" s="41">
        <v>0.2</v>
      </c>
      <c r="F10" s="46">
        <v>92.972800000000007</v>
      </c>
      <c r="G10" s="43" t="s">
        <v>71</v>
      </c>
      <c r="H10" s="42" t="s">
        <v>72</v>
      </c>
      <c r="I10" s="44">
        <v>0.2</v>
      </c>
      <c r="J10" s="41">
        <v>133.482</v>
      </c>
      <c r="K10" s="41">
        <v>0.2</v>
      </c>
      <c r="L10" s="46">
        <v>106.7856</v>
      </c>
      <c r="M10" s="48">
        <f t="shared" ref="M10:M16" si="0">L10-F10</f>
        <v>13.812799999999996</v>
      </c>
    </row>
    <row r="11" spans="1:14" x14ac:dyDescent="0.25">
      <c r="A11" s="43" t="s">
        <v>73</v>
      </c>
      <c r="B11" s="41" t="s">
        <v>74</v>
      </c>
      <c r="C11" s="44">
        <v>0.3</v>
      </c>
      <c r="D11" s="41">
        <v>174.32400000000001</v>
      </c>
      <c r="E11" s="41">
        <v>0.2</v>
      </c>
      <c r="F11" s="46">
        <v>139.45920000000001</v>
      </c>
      <c r="G11" s="43" t="s">
        <v>73</v>
      </c>
      <c r="H11" s="42" t="s">
        <v>74</v>
      </c>
      <c r="I11" s="44">
        <v>0.3</v>
      </c>
      <c r="J11" s="41">
        <v>200.22299999999998</v>
      </c>
      <c r="K11" s="41">
        <v>0.2</v>
      </c>
      <c r="L11" s="46">
        <v>160.17839999999998</v>
      </c>
      <c r="M11" s="48">
        <f t="shared" si="0"/>
        <v>20.719199999999972</v>
      </c>
    </row>
    <row r="12" spans="1:14" x14ac:dyDescent="0.25">
      <c r="A12" s="43" t="s">
        <v>75</v>
      </c>
      <c r="B12" s="41" t="s">
        <v>76</v>
      </c>
      <c r="C12" s="44">
        <v>0.35</v>
      </c>
      <c r="D12" s="41">
        <v>203.37800000000001</v>
      </c>
      <c r="E12" s="41">
        <v>0.2</v>
      </c>
      <c r="F12" s="46">
        <v>162.70240000000001</v>
      </c>
      <c r="G12" s="43" t="s">
        <v>75</v>
      </c>
      <c r="H12" s="42" t="s">
        <v>76</v>
      </c>
      <c r="I12" s="44">
        <v>0.35</v>
      </c>
      <c r="J12" s="41">
        <v>233.59349999999998</v>
      </c>
      <c r="K12" s="41">
        <v>0.2</v>
      </c>
      <c r="L12" s="46">
        <v>186.87479999999999</v>
      </c>
      <c r="M12" s="48">
        <f t="shared" si="0"/>
        <v>24.172399999999982</v>
      </c>
    </row>
    <row r="13" spans="1:14" x14ac:dyDescent="0.25">
      <c r="A13" s="43" t="s">
        <v>77</v>
      </c>
      <c r="B13" s="41" t="s">
        <v>78</v>
      </c>
      <c r="C13" s="44">
        <v>0.43</v>
      </c>
      <c r="D13" s="41">
        <v>249.86440000000002</v>
      </c>
      <c r="E13" s="41">
        <v>0.15</v>
      </c>
      <c r="F13" s="46">
        <v>212.38474000000002</v>
      </c>
      <c r="G13" s="43" t="s">
        <v>77</v>
      </c>
      <c r="H13" s="42" t="s">
        <v>78</v>
      </c>
      <c r="I13" s="44">
        <v>0.43</v>
      </c>
      <c r="J13" s="41">
        <v>286.98629999999997</v>
      </c>
      <c r="K13" s="41">
        <v>0.15</v>
      </c>
      <c r="L13" s="46">
        <v>243.93835499999997</v>
      </c>
      <c r="M13" s="48">
        <f t="shared" si="0"/>
        <v>31.553614999999951</v>
      </c>
    </row>
    <row r="14" spans="1:14" x14ac:dyDescent="0.25">
      <c r="A14" s="43" t="s">
        <v>79</v>
      </c>
      <c r="B14" s="41" t="s">
        <v>80</v>
      </c>
      <c r="C14" s="44">
        <v>0.53</v>
      </c>
      <c r="D14" s="41">
        <v>307.97240000000005</v>
      </c>
      <c r="E14" s="41">
        <v>0.15</v>
      </c>
      <c r="F14" s="46">
        <v>261.77654000000007</v>
      </c>
      <c r="G14" s="43" t="s">
        <v>79</v>
      </c>
      <c r="H14" s="42" t="s">
        <v>80</v>
      </c>
      <c r="I14" s="44">
        <v>0.53</v>
      </c>
      <c r="J14" s="41">
        <v>353.72730000000001</v>
      </c>
      <c r="K14" s="41">
        <v>0.15</v>
      </c>
      <c r="L14" s="46">
        <v>300.668205</v>
      </c>
      <c r="M14" s="48">
        <f t="shared" si="0"/>
        <v>38.891664999999932</v>
      </c>
    </row>
    <row r="15" spans="1:14" x14ac:dyDescent="0.25">
      <c r="A15" s="43" t="s">
        <v>81</v>
      </c>
      <c r="B15" s="41" t="s">
        <v>82</v>
      </c>
      <c r="C15" s="44">
        <v>0.66</v>
      </c>
      <c r="D15" s="41">
        <v>383.51280000000003</v>
      </c>
      <c r="E15" s="41">
        <v>0.15</v>
      </c>
      <c r="F15" s="46">
        <v>325.98588000000001</v>
      </c>
      <c r="G15" s="43" t="s">
        <v>81</v>
      </c>
      <c r="H15" s="42" t="s">
        <v>82</v>
      </c>
      <c r="I15" s="44">
        <v>0.66</v>
      </c>
      <c r="J15" s="41">
        <v>440.49059999999997</v>
      </c>
      <c r="K15" s="41">
        <v>0.15</v>
      </c>
      <c r="L15" s="46">
        <v>374.41701</v>
      </c>
      <c r="M15" s="48">
        <f t="shared" si="0"/>
        <v>48.431129999999996</v>
      </c>
    </row>
    <row r="16" spans="1:14" x14ac:dyDescent="0.25">
      <c r="A16" s="43" t="s">
        <v>83</v>
      </c>
      <c r="B16" s="41" t="s">
        <v>84</v>
      </c>
      <c r="C16" s="44">
        <v>0.77</v>
      </c>
      <c r="D16" s="41">
        <v>447.43160000000006</v>
      </c>
      <c r="E16" s="41">
        <v>0.15</v>
      </c>
      <c r="F16" s="46">
        <v>380.31686000000002</v>
      </c>
      <c r="G16" s="43" t="s">
        <v>83</v>
      </c>
      <c r="H16" s="42" t="s">
        <v>84</v>
      </c>
      <c r="I16" s="44">
        <v>0.77</v>
      </c>
      <c r="J16" s="41">
        <v>513.90570000000002</v>
      </c>
      <c r="K16" s="41">
        <v>0.15</v>
      </c>
      <c r="L16" s="46">
        <v>436.81984500000004</v>
      </c>
      <c r="M16" s="48">
        <f t="shared" si="0"/>
        <v>56.502985000000024</v>
      </c>
    </row>
    <row r="17" spans="1:14" x14ac:dyDescent="0.25">
      <c r="A17" s="33"/>
      <c r="F17" s="34"/>
      <c r="G17" s="33"/>
      <c r="L17" s="34"/>
    </row>
    <row r="18" spans="1:14" x14ac:dyDescent="0.25">
      <c r="A18" s="61" t="s">
        <v>85</v>
      </c>
      <c r="B18" s="62"/>
      <c r="C18" s="52"/>
      <c r="D18" s="52"/>
      <c r="E18" s="52"/>
      <c r="F18" s="63"/>
      <c r="G18" s="61" t="s">
        <v>85</v>
      </c>
      <c r="H18" s="62"/>
      <c r="L18" s="34"/>
    </row>
    <row r="19" spans="1:14" x14ac:dyDescent="0.25">
      <c r="A19" s="33"/>
      <c r="F19" s="34"/>
      <c r="G19" s="33"/>
      <c r="L19" s="34"/>
      <c r="M19" s="52" t="s">
        <v>89</v>
      </c>
    </row>
    <row r="20" spans="1:14" x14ac:dyDescent="0.25">
      <c r="A20" s="49">
        <v>426.68</v>
      </c>
      <c r="D20" t="s">
        <v>58</v>
      </c>
      <c r="E20" t="s">
        <v>58</v>
      </c>
      <c r="F20" s="34"/>
      <c r="G20" s="49">
        <v>483.02</v>
      </c>
      <c r="J20" t="s">
        <v>58</v>
      </c>
      <c r="K20" t="s">
        <v>58</v>
      </c>
      <c r="L20" s="34"/>
      <c r="M20" s="53">
        <f>G20-A20</f>
        <v>56.339999999999975</v>
      </c>
      <c r="N20" s="100">
        <v>0.13200000000000001</v>
      </c>
    </row>
    <row r="21" spans="1:14" ht="75" x14ac:dyDescent="0.25">
      <c r="A21" s="38" t="s">
        <v>59</v>
      </c>
      <c r="B21" s="39" t="s">
        <v>86</v>
      </c>
      <c r="C21" s="39" t="s">
        <v>61</v>
      </c>
      <c r="D21" s="39" t="s">
        <v>62</v>
      </c>
      <c r="E21" s="39" t="s">
        <v>63</v>
      </c>
      <c r="F21" s="40"/>
      <c r="G21" s="38" t="s">
        <v>59</v>
      </c>
      <c r="H21" s="39" t="s">
        <v>86</v>
      </c>
      <c r="I21" s="39" t="s">
        <v>61</v>
      </c>
      <c r="J21" s="39" t="s">
        <v>62</v>
      </c>
      <c r="K21" s="39" t="s">
        <v>63</v>
      </c>
      <c r="L21" s="40"/>
      <c r="M21" s="45" t="s">
        <v>88</v>
      </c>
    </row>
    <row r="22" spans="1:14" s="42" customFormat="1" x14ac:dyDescent="0.25">
      <c r="A22" s="54"/>
      <c r="C22" s="42" t="s">
        <v>64</v>
      </c>
      <c r="D22" s="42" t="s">
        <v>65</v>
      </c>
      <c r="E22" s="42" t="s">
        <v>66</v>
      </c>
      <c r="F22" s="60" t="s">
        <v>65</v>
      </c>
      <c r="G22" s="54"/>
      <c r="I22" s="42" t="s">
        <v>64</v>
      </c>
      <c r="J22" s="42" t="s">
        <v>65</v>
      </c>
      <c r="K22" s="42" t="s">
        <v>66</v>
      </c>
      <c r="L22" s="60" t="s">
        <v>65</v>
      </c>
    </row>
    <row r="23" spans="1:14" x14ac:dyDescent="0.25">
      <c r="A23" s="54" t="s">
        <v>67</v>
      </c>
      <c r="B23" s="42" t="s">
        <v>68</v>
      </c>
      <c r="C23" s="42">
        <v>0</v>
      </c>
      <c r="D23" s="42">
        <v>0</v>
      </c>
      <c r="E23" s="42">
        <v>0.1</v>
      </c>
      <c r="F23" s="58">
        <v>0</v>
      </c>
      <c r="G23" s="54" t="s">
        <v>67</v>
      </c>
      <c r="H23" s="42" t="s">
        <v>68</v>
      </c>
      <c r="I23" s="42">
        <v>0</v>
      </c>
      <c r="J23" s="42">
        <v>0</v>
      </c>
      <c r="K23" s="42">
        <v>0.1</v>
      </c>
      <c r="L23" s="58">
        <v>0</v>
      </c>
      <c r="M23" s="57">
        <f>L23-F23</f>
        <v>0</v>
      </c>
    </row>
    <row r="24" spans="1:14" x14ac:dyDescent="0.25">
      <c r="A24" s="54" t="s">
        <v>69</v>
      </c>
      <c r="B24" s="42" t="s">
        <v>70</v>
      </c>
      <c r="C24" s="42">
        <v>0.1</v>
      </c>
      <c r="D24" s="42">
        <v>42.668000000000006</v>
      </c>
      <c r="E24" s="42">
        <v>0.1</v>
      </c>
      <c r="F24" s="58">
        <v>38.401200000000003</v>
      </c>
      <c r="G24" s="54" t="s">
        <v>69</v>
      </c>
      <c r="H24" s="42" t="s">
        <v>70</v>
      </c>
      <c r="I24" s="42">
        <v>0.1</v>
      </c>
      <c r="J24" s="42">
        <v>48.302</v>
      </c>
      <c r="K24" s="42">
        <v>0.1</v>
      </c>
      <c r="L24" s="58">
        <v>43.471800000000002</v>
      </c>
      <c r="M24" s="57">
        <f>L24-F24</f>
        <v>5.0705999999999989</v>
      </c>
    </row>
    <row r="25" spans="1:14" x14ac:dyDescent="0.25">
      <c r="A25" s="54" t="s">
        <v>71</v>
      </c>
      <c r="B25" s="42" t="s">
        <v>72</v>
      </c>
      <c r="C25" s="42">
        <v>0.2</v>
      </c>
      <c r="D25" s="42">
        <v>85.336000000000013</v>
      </c>
      <c r="E25" s="42">
        <v>0.1</v>
      </c>
      <c r="F25" s="58">
        <v>76.802400000000006</v>
      </c>
      <c r="G25" s="54" t="s">
        <v>71</v>
      </c>
      <c r="H25" s="42" t="s">
        <v>72</v>
      </c>
      <c r="I25" s="42">
        <v>0.2</v>
      </c>
      <c r="J25" s="42">
        <v>96.603999999999999</v>
      </c>
      <c r="K25" s="42">
        <v>0.1</v>
      </c>
      <c r="L25" s="58">
        <v>86.943600000000004</v>
      </c>
      <c r="M25" s="57">
        <f t="shared" ref="M25:M31" si="1">L25-F25</f>
        <v>10.141199999999998</v>
      </c>
    </row>
    <row r="26" spans="1:14" x14ac:dyDescent="0.25">
      <c r="A26" s="54" t="s">
        <v>73</v>
      </c>
      <c r="B26" s="42" t="s">
        <v>74</v>
      </c>
      <c r="C26" s="42">
        <v>0.3</v>
      </c>
      <c r="D26" s="42">
        <v>128.00399999999999</v>
      </c>
      <c r="E26" s="42">
        <v>0.1</v>
      </c>
      <c r="F26" s="58">
        <v>115.20359999999999</v>
      </c>
      <c r="G26" s="54" t="s">
        <v>73</v>
      </c>
      <c r="H26" s="42" t="s">
        <v>74</v>
      </c>
      <c r="I26" s="42">
        <v>0.3</v>
      </c>
      <c r="J26" s="42">
        <v>144.90599999999998</v>
      </c>
      <c r="K26" s="42">
        <v>0.1</v>
      </c>
      <c r="L26" s="58">
        <v>130.41539999999998</v>
      </c>
      <c r="M26" s="57">
        <f t="shared" si="1"/>
        <v>15.211799999999982</v>
      </c>
    </row>
    <row r="27" spans="1:14" x14ac:dyDescent="0.25">
      <c r="A27" s="54" t="s">
        <v>75</v>
      </c>
      <c r="B27" s="42" t="s">
        <v>76</v>
      </c>
      <c r="C27" s="42">
        <v>0.35</v>
      </c>
      <c r="D27" s="42">
        <v>149.33799999999999</v>
      </c>
      <c r="E27" s="42">
        <v>0.1</v>
      </c>
      <c r="F27" s="58">
        <v>134.4042</v>
      </c>
      <c r="G27" s="54" t="s">
        <v>75</v>
      </c>
      <c r="H27" s="42" t="s">
        <v>76</v>
      </c>
      <c r="I27" s="42">
        <v>0.35</v>
      </c>
      <c r="J27" s="42">
        <v>169.05699999999999</v>
      </c>
      <c r="K27" s="42">
        <v>0.1</v>
      </c>
      <c r="L27" s="58">
        <v>152.15129999999999</v>
      </c>
      <c r="M27" s="57">
        <f t="shared" si="1"/>
        <v>17.747099999999989</v>
      </c>
    </row>
    <row r="28" spans="1:14" x14ac:dyDescent="0.25">
      <c r="A28" s="54" t="s">
        <v>77</v>
      </c>
      <c r="B28" s="42" t="s">
        <v>78</v>
      </c>
      <c r="C28" s="42">
        <v>0.43</v>
      </c>
      <c r="D28" s="42">
        <v>183.47239999999999</v>
      </c>
      <c r="E28" s="42">
        <v>0.03</v>
      </c>
      <c r="F28" s="58">
        <v>177.96822799999998</v>
      </c>
      <c r="G28" s="54" t="s">
        <v>77</v>
      </c>
      <c r="H28" s="42" t="s">
        <v>78</v>
      </c>
      <c r="I28" s="42">
        <v>0.43</v>
      </c>
      <c r="J28" s="42">
        <v>207.6986</v>
      </c>
      <c r="K28" s="42">
        <v>0.03</v>
      </c>
      <c r="L28" s="58">
        <v>201.46764200000001</v>
      </c>
      <c r="M28" s="57">
        <f t="shared" si="1"/>
        <v>23.49941400000003</v>
      </c>
    </row>
    <row r="29" spans="1:14" x14ac:dyDescent="0.25">
      <c r="A29" s="54" t="s">
        <v>79</v>
      </c>
      <c r="B29" s="42" t="s">
        <v>80</v>
      </c>
      <c r="C29" s="42">
        <v>0.53</v>
      </c>
      <c r="D29" s="42">
        <v>226.14040000000003</v>
      </c>
      <c r="E29" s="42">
        <v>0.03</v>
      </c>
      <c r="F29" s="58">
        <v>219.35618800000003</v>
      </c>
      <c r="G29" s="54" t="s">
        <v>79</v>
      </c>
      <c r="H29" s="42" t="s">
        <v>80</v>
      </c>
      <c r="I29" s="42">
        <v>0.53</v>
      </c>
      <c r="J29" s="42">
        <v>256.00060000000002</v>
      </c>
      <c r="K29" s="42">
        <v>0.03</v>
      </c>
      <c r="L29" s="58">
        <v>248.32058200000003</v>
      </c>
      <c r="M29" s="57">
        <f t="shared" si="1"/>
        <v>28.964393999999999</v>
      </c>
    </row>
    <row r="30" spans="1:14" x14ac:dyDescent="0.25">
      <c r="A30" s="54" t="s">
        <v>81</v>
      </c>
      <c r="B30" s="42" t="s">
        <v>82</v>
      </c>
      <c r="C30" s="42">
        <v>0.66</v>
      </c>
      <c r="D30" s="42">
        <v>281.60880000000003</v>
      </c>
      <c r="E30" s="42">
        <v>0.03</v>
      </c>
      <c r="F30" s="58">
        <v>273.16053600000004</v>
      </c>
      <c r="G30" s="54" t="s">
        <v>81</v>
      </c>
      <c r="H30" s="42" t="s">
        <v>82</v>
      </c>
      <c r="I30" s="42">
        <v>0.66</v>
      </c>
      <c r="J30" s="42">
        <v>318.79320000000001</v>
      </c>
      <c r="K30" s="42">
        <v>0.03</v>
      </c>
      <c r="L30" s="58">
        <v>309.22940399999999</v>
      </c>
      <c r="M30" s="57">
        <f t="shared" si="1"/>
        <v>36.068867999999952</v>
      </c>
    </row>
    <row r="31" spans="1:14" x14ac:dyDescent="0.25">
      <c r="A31" s="55" t="s">
        <v>83</v>
      </c>
      <c r="B31" s="56" t="s">
        <v>84</v>
      </c>
      <c r="C31" s="56">
        <v>0.77</v>
      </c>
      <c r="D31" s="56">
        <v>328.54360000000003</v>
      </c>
      <c r="E31" s="56">
        <v>0.03</v>
      </c>
      <c r="F31" s="59">
        <v>318.68729200000001</v>
      </c>
      <c r="G31" s="55" t="s">
        <v>83</v>
      </c>
      <c r="H31" s="56" t="s">
        <v>84</v>
      </c>
      <c r="I31" s="56">
        <v>0.77</v>
      </c>
      <c r="J31" s="56">
        <v>371.92539999999997</v>
      </c>
      <c r="K31" s="56">
        <v>0.03</v>
      </c>
      <c r="L31" s="59">
        <v>360.76763799999998</v>
      </c>
      <c r="M31" s="57">
        <f t="shared" si="1"/>
        <v>42.080345999999963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DF7A3-1939-4D4F-A97E-676013AED561}">
  <dimension ref="A1:G20"/>
  <sheetViews>
    <sheetView workbookViewId="0">
      <selection activeCell="I20" sqref="I20"/>
    </sheetView>
  </sheetViews>
  <sheetFormatPr defaultRowHeight="15" x14ac:dyDescent="0.25"/>
  <cols>
    <col min="2" max="2" width="32.140625" customWidth="1"/>
    <col min="3" max="3" width="18.5703125" customWidth="1"/>
    <col min="4" max="4" width="23" customWidth="1"/>
    <col min="5" max="6" width="25" customWidth="1"/>
    <col min="7" max="7" width="25.85546875" customWidth="1"/>
  </cols>
  <sheetData>
    <row r="1" spans="1:7" x14ac:dyDescent="0.25">
      <c r="A1" s="41"/>
      <c r="B1" s="66" t="s">
        <v>90</v>
      </c>
      <c r="C1" s="66"/>
      <c r="D1" s="66"/>
      <c r="E1" s="66"/>
      <c r="F1" s="66"/>
      <c r="G1" s="67"/>
    </row>
    <row r="2" spans="1:7" x14ac:dyDescent="0.25">
      <c r="A2" s="41"/>
      <c r="B2" s="66"/>
      <c r="C2" s="66"/>
      <c r="D2" s="66"/>
      <c r="E2" s="66"/>
      <c r="F2" s="66"/>
      <c r="G2" s="67"/>
    </row>
    <row r="3" spans="1:7" x14ac:dyDescent="0.25">
      <c r="A3" s="41"/>
      <c r="B3" s="68"/>
      <c r="C3" s="66"/>
      <c r="D3" s="66"/>
      <c r="E3" s="66"/>
      <c r="F3" s="66"/>
      <c r="G3" s="67"/>
    </row>
    <row r="4" spans="1:7" x14ac:dyDescent="0.25">
      <c r="A4" s="41"/>
      <c r="B4" s="69" t="s">
        <v>91</v>
      </c>
      <c r="C4" s="69" t="s">
        <v>92</v>
      </c>
      <c r="D4" s="69" t="s">
        <v>93</v>
      </c>
      <c r="E4" s="69" t="s">
        <v>94</v>
      </c>
      <c r="F4" s="69" t="s">
        <v>107</v>
      </c>
      <c r="G4" s="70" t="s">
        <v>95</v>
      </c>
    </row>
    <row r="5" spans="1:7" x14ac:dyDescent="0.25">
      <c r="A5" s="71">
        <v>1</v>
      </c>
      <c r="B5" s="72" t="s">
        <v>96</v>
      </c>
      <c r="C5" s="73">
        <v>44805</v>
      </c>
      <c r="D5" s="72">
        <v>660.35</v>
      </c>
      <c r="E5" s="72">
        <v>473.06</v>
      </c>
      <c r="F5" s="72">
        <v>489.42</v>
      </c>
      <c r="G5" s="74"/>
    </row>
    <row r="6" spans="1:7" x14ac:dyDescent="0.25">
      <c r="A6" s="71">
        <v>2</v>
      </c>
      <c r="B6" s="72" t="s">
        <v>97</v>
      </c>
      <c r="C6" s="73">
        <v>44562</v>
      </c>
      <c r="D6" s="72">
        <v>587</v>
      </c>
      <c r="E6" s="72">
        <v>406</v>
      </c>
      <c r="F6" s="72"/>
      <c r="G6" s="74" t="s">
        <v>108</v>
      </c>
    </row>
    <row r="7" spans="1:7" x14ac:dyDescent="0.25">
      <c r="A7" s="75">
        <v>3</v>
      </c>
      <c r="B7" s="76" t="s">
        <v>98</v>
      </c>
      <c r="C7" s="77">
        <v>44927</v>
      </c>
      <c r="D7" s="76">
        <v>667.41</v>
      </c>
      <c r="E7" s="76">
        <v>483.02</v>
      </c>
      <c r="F7" s="76"/>
      <c r="G7" s="78" t="s">
        <v>109</v>
      </c>
    </row>
    <row r="8" spans="1:7" x14ac:dyDescent="0.25">
      <c r="A8" s="71">
        <v>4</v>
      </c>
      <c r="B8" s="72" t="s">
        <v>99</v>
      </c>
      <c r="C8" s="73">
        <v>43709</v>
      </c>
      <c r="D8" s="72">
        <v>576</v>
      </c>
      <c r="E8" s="72">
        <v>418</v>
      </c>
      <c r="F8" s="72">
        <v>446</v>
      </c>
      <c r="G8" s="74" t="s">
        <v>110</v>
      </c>
    </row>
    <row r="9" spans="1:7" x14ac:dyDescent="0.25">
      <c r="A9" s="71">
        <v>5</v>
      </c>
      <c r="B9" s="72" t="s">
        <v>100</v>
      </c>
      <c r="C9" s="73">
        <v>44805</v>
      </c>
      <c r="D9" s="72">
        <v>548.61</v>
      </c>
      <c r="E9" s="72">
        <v>381.08</v>
      </c>
      <c r="F9" s="72">
        <v>410.92</v>
      </c>
      <c r="G9" s="74"/>
    </row>
    <row r="10" spans="1:7" x14ac:dyDescent="0.25">
      <c r="A10" s="79">
        <v>6</v>
      </c>
      <c r="B10" s="72" t="s">
        <v>101</v>
      </c>
      <c r="C10" s="73">
        <v>44682</v>
      </c>
      <c r="D10" s="72">
        <v>530</v>
      </c>
      <c r="E10" s="72">
        <v>380</v>
      </c>
      <c r="F10" s="72">
        <v>400</v>
      </c>
      <c r="G10" s="74" t="s">
        <v>111</v>
      </c>
    </row>
    <row r="11" spans="1:7" x14ac:dyDescent="0.25">
      <c r="A11" s="71">
        <v>7</v>
      </c>
      <c r="B11" s="72" t="s">
        <v>102</v>
      </c>
      <c r="C11" s="73">
        <v>44470</v>
      </c>
      <c r="D11" s="72">
        <v>515.08000000000004</v>
      </c>
      <c r="E11" s="72">
        <v>390.8</v>
      </c>
      <c r="F11" s="72">
        <v>413.75</v>
      </c>
      <c r="G11" s="74"/>
    </row>
    <row r="12" spans="1:7" x14ac:dyDescent="0.25">
      <c r="A12" s="71">
        <v>8</v>
      </c>
      <c r="B12" s="72" t="s">
        <v>103</v>
      </c>
      <c r="C12" s="73">
        <v>44531</v>
      </c>
      <c r="D12" s="72">
        <v>513</v>
      </c>
      <c r="E12" s="72">
        <v>381</v>
      </c>
      <c r="F12" s="72"/>
      <c r="G12" s="74" t="s">
        <v>112</v>
      </c>
    </row>
    <row r="13" spans="1:7" x14ac:dyDescent="0.25">
      <c r="A13" s="71">
        <v>10</v>
      </c>
      <c r="B13" s="72" t="s">
        <v>104</v>
      </c>
      <c r="C13" s="73">
        <v>43586</v>
      </c>
      <c r="D13" s="72">
        <v>496</v>
      </c>
      <c r="E13" s="72">
        <v>361</v>
      </c>
      <c r="F13" s="72">
        <v>396</v>
      </c>
      <c r="G13" s="74" t="s">
        <v>113</v>
      </c>
    </row>
    <row r="14" spans="1:7" x14ac:dyDescent="0.25">
      <c r="A14" s="71">
        <v>11</v>
      </c>
      <c r="B14" s="72" t="s">
        <v>105</v>
      </c>
      <c r="C14" s="73">
        <v>44228</v>
      </c>
      <c r="D14" s="72">
        <v>478.12</v>
      </c>
      <c r="E14" s="72">
        <v>355.93</v>
      </c>
      <c r="F14" s="72">
        <v>392.55</v>
      </c>
      <c r="G14" s="74" t="s">
        <v>114</v>
      </c>
    </row>
    <row r="15" spans="1:7" x14ac:dyDescent="0.25">
      <c r="A15" s="79">
        <v>12</v>
      </c>
      <c r="B15" s="72" t="s">
        <v>106</v>
      </c>
      <c r="C15" s="73">
        <v>44743</v>
      </c>
      <c r="D15" s="72">
        <v>541.73</v>
      </c>
      <c r="E15" s="72">
        <v>425.95</v>
      </c>
      <c r="F15" s="72"/>
      <c r="G15" s="74"/>
    </row>
    <row r="18" spans="2:2" x14ac:dyDescent="0.25">
      <c r="B18" s="68" t="s">
        <v>115</v>
      </c>
    </row>
    <row r="19" spans="2:2" x14ac:dyDescent="0.25">
      <c r="B19" t="s">
        <v>116</v>
      </c>
    </row>
    <row r="20" spans="2:2" x14ac:dyDescent="0.25">
      <c r="B20" t="s">
        <v>117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IZRAČUN SKUPNE CENE</vt:lpstr>
      <vt:lpstr>ANALIZA PLAČILA STARŠEV </vt:lpstr>
      <vt:lpstr>PREGLED CEN PO OBČINAH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Arnšek</dc:creator>
  <cp:lastModifiedBy>Katja Arnšek</cp:lastModifiedBy>
  <cp:lastPrinted>2023-01-17T09:31:38Z</cp:lastPrinted>
  <dcterms:created xsi:type="dcterms:W3CDTF">2019-04-17T05:49:52Z</dcterms:created>
  <dcterms:modified xsi:type="dcterms:W3CDTF">2023-01-17T10:21:48Z</dcterms:modified>
</cp:coreProperties>
</file>