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8\Rebalans I 2018\Gradivo OS\"/>
    </mc:Choice>
  </mc:AlternateContent>
  <bookViews>
    <workbookView xWindow="0" yWindow="0" windowWidth="15705" windowHeight="13890"/>
  </bookViews>
  <sheets>
    <sheet name="List1" sheetId="1" r:id="rId1"/>
  </sheets>
  <definedNames>
    <definedName name="_xlnm.Print_Titles" localSheetId="0">List1!$3:$4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6" i="1"/>
  <c r="F94" i="1"/>
  <c r="F93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6" i="1"/>
  <c r="F73" i="1"/>
  <c r="F72" i="1"/>
  <c r="F71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5" i="1"/>
  <c r="F24" i="1"/>
  <c r="F23" i="1"/>
  <c r="F22" i="1"/>
  <c r="F21" i="1"/>
  <c r="F19" i="1"/>
  <c r="F18" i="1"/>
  <c r="F16" i="1"/>
  <c r="F15" i="1"/>
  <c r="F13" i="1"/>
  <c r="F12" i="1"/>
  <c r="F11" i="1"/>
  <c r="F10" i="1"/>
  <c r="F9" i="1"/>
  <c r="F8" i="1"/>
  <c r="F7" i="1"/>
  <c r="D99" i="1"/>
  <c r="E98" i="1"/>
  <c r="D97" i="1"/>
  <c r="C97" i="1"/>
  <c r="E97" i="1" s="1"/>
  <c r="E96" i="1"/>
  <c r="D95" i="1"/>
  <c r="C95" i="1"/>
  <c r="E95" i="1" s="1"/>
  <c r="E94" i="1"/>
  <c r="E93" i="1"/>
  <c r="E92" i="1"/>
  <c r="E91" i="1"/>
  <c r="E90" i="1"/>
  <c r="D89" i="1"/>
  <c r="C89" i="1"/>
  <c r="F89" i="1" s="1"/>
  <c r="E88" i="1"/>
  <c r="E87" i="1"/>
  <c r="E86" i="1"/>
  <c r="E85" i="1"/>
  <c r="E84" i="1"/>
  <c r="E83" i="1"/>
  <c r="E82" i="1"/>
  <c r="E81" i="1"/>
  <c r="D80" i="1"/>
  <c r="C80" i="1"/>
  <c r="E78" i="1"/>
  <c r="D77" i="1"/>
  <c r="C77" i="1"/>
  <c r="E77" i="1" s="1"/>
  <c r="E76" i="1"/>
  <c r="D75" i="1"/>
  <c r="D74" i="1" s="1"/>
  <c r="C75" i="1"/>
  <c r="C74" i="1" s="1"/>
  <c r="F74" i="1" s="1"/>
  <c r="E73" i="1"/>
  <c r="D72" i="1"/>
  <c r="C72" i="1"/>
  <c r="E71" i="1"/>
  <c r="D70" i="1"/>
  <c r="D69" i="1" s="1"/>
  <c r="C70" i="1"/>
  <c r="C69" i="1" s="1"/>
  <c r="F69" i="1" s="1"/>
  <c r="E68" i="1"/>
  <c r="E67" i="1"/>
  <c r="E66" i="1"/>
  <c r="E65" i="1"/>
  <c r="E64" i="1"/>
  <c r="E63" i="1"/>
  <c r="E62" i="1"/>
  <c r="E61" i="1"/>
  <c r="D60" i="1"/>
  <c r="C60" i="1"/>
  <c r="E59" i="1"/>
  <c r="E58" i="1"/>
  <c r="E57" i="1"/>
  <c r="E56" i="1"/>
  <c r="D55" i="1"/>
  <c r="C55" i="1"/>
  <c r="F55" i="1" s="1"/>
  <c r="E54" i="1"/>
  <c r="E53" i="1"/>
  <c r="E52" i="1"/>
  <c r="D51" i="1"/>
  <c r="C51" i="1"/>
  <c r="F51" i="1" s="1"/>
  <c r="E50" i="1"/>
  <c r="D49" i="1"/>
  <c r="C49" i="1"/>
  <c r="E49" i="1" s="1"/>
  <c r="E48" i="1"/>
  <c r="E47" i="1"/>
  <c r="E46" i="1"/>
  <c r="E45" i="1"/>
  <c r="E44" i="1"/>
  <c r="E43" i="1"/>
  <c r="E42" i="1"/>
  <c r="E41" i="1"/>
  <c r="E40" i="1"/>
  <c r="E39" i="1"/>
  <c r="E38" i="1"/>
  <c r="E37" i="1"/>
  <c r="D36" i="1"/>
  <c r="C36" i="1"/>
  <c r="E35" i="1"/>
  <c r="E34" i="1"/>
  <c r="D33" i="1"/>
  <c r="C33" i="1"/>
  <c r="F33" i="1" s="1"/>
  <c r="E31" i="1"/>
  <c r="E30" i="1"/>
  <c r="E29" i="1"/>
  <c r="E28" i="1"/>
  <c r="E27" i="1"/>
  <c r="D26" i="1"/>
  <c r="C26" i="1"/>
  <c r="F26" i="1" s="1"/>
  <c r="E25" i="1"/>
  <c r="D24" i="1"/>
  <c r="C24" i="1"/>
  <c r="E24" i="1" s="1"/>
  <c r="E23" i="1"/>
  <c r="E22" i="1"/>
  <c r="E21" i="1"/>
  <c r="D20" i="1"/>
  <c r="C20" i="1"/>
  <c r="F20" i="1" s="1"/>
  <c r="E19" i="1"/>
  <c r="E18" i="1"/>
  <c r="D17" i="1"/>
  <c r="C17" i="1"/>
  <c r="E17" i="1" s="1"/>
  <c r="E16" i="1"/>
  <c r="E15" i="1"/>
  <c r="D14" i="1"/>
  <c r="C14" i="1"/>
  <c r="E14" i="1" s="1"/>
  <c r="E13" i="1"/>
  <c r="E12" i="1"/>
  <c r="E11" i="1"/>
  <c r="E10" i="1"/>
  <c r="E9" i="1"/>
  <c r="D8" i="1"/>
  <c r="C8" i="1"/>
  <c r="E7" i="1"/>
  <c r="D6" i="1"/>
  <c r="C6" i="1"/>
  <c r="F6" i="1" s="1"/>
  <c r="F17" i="1" l="1"/>
  <c r="F49" i="1"/>
  <c r="F77" i="1"/>
  <c r="F97" i="1"/>
  <c r="E72" i="1"/>
  <c r="E75" i="1"/>
  <c r="F14" i="1"/>
  <c r="F70" i="1"/>
  <c r="E70" i="1"/>
  <c r="F75" i="1"/>
  <c r="F95" i="1"/>
  <c r="D79" i="1"/>
  <c r="E89" i="1"/>
  <c r="C79" i="1"/>
  <c r="F79" i="1" s="1"/>
  <c r="E80" i="1"/>
  <c r="E74" i="1"/>
  <c r="E69" i="1"/>
  <c r="E60" i="1"/>
  <c r="E55" i="1"/>
  <c r="E51" i="1"/>
  <c r="E36" i="1"/>
  <c r="D32" i="1"/>
  <c r="C32" i="1"/>
  <c r="F32" i="1" s="1"/>
  <c r="E33" i="1"/>
  <c r="E26" i="1"/>
  <c r="E20" i="1"/>
  <c r="D5" i="1"/>
  <c r="E8" i="1"/>
  <c r="C5" i="1"/>
  <c r="E6" i="1"/>
  <c r="C99" i="1" l="1"/>
  <c r="F5" i="1"/>
  <c r="E79" i="1"/>
  <c r="E32" i="1"/>
  <c r="E5" i="1"/>
  <c r="F99" i="1" l="1"/>
  <c r="E99" i="1"/>
</calcChain>
</file>

<file path=xl/sharedStrings.xml><?xml version="1.0" encoding="utf-8"?>
<sst xmlns="http://schemas.openxmlformats.org/spreadsheetml/2006/main" count="196" uniqueCount="192">
  <si>
    <t>Konto</t>
  </si>
  <si>
    <t>Opis</t>
  </si>
  <si>
    <t>Indeks 4:3</t>
  </si>
  <si>
    <t>70</t>
  </si>
  <si>
    <t>DAVČNI PRIHODKI</t>
  </si>
  <si>
    <t>7000</t>
  </si>
  <si>
    <t>DOHODNINA</t>
  </si>
  <si>
    <t>700020</t>
  </si>
  <si>
    <t>DOHODNINA - ODSTOPLJENI VIR OBČINAM</t>
  </si>
  <si>
    <t>7030</t>
  </si>
  <si>
    <t>DAVKI NA NEPREMIČNINE</t>
  </si>
  <si>
    <t>703000</t>
  </si>
  <si>
    <t>DAVEK OD PREMOŽENJA OD STAVB-OD FIZIČNIH OSEB</t>
  </si>
  <si>
    <t>703001</t>
  </si>
  <si>
    <t>DAVEK OD PREMOŽ.OD PROSTOROV ZA POČITEK IN REKREACI</t>
  </si>
  <si>
    <t>703003</t>
  </si>
  <si>
    <t>NADOMEST.UPORABO STAVBNEGA ZEMLJIŠČA-OD PO</t>
  </si>
  <si>
    <t>703004</t>
  </si>
  <si>
    <t>NADOMEST.ZA UPOR.STAVBNEGA ZEMLJIŠČA-OD FO</t>
  </si>
  <si>
    <t>703005</t>
  </si>
  <si>
    <t>ZAM.OBRESTI IZ NASLOVA NADOMES.ZA UPOR.STAVB.ZEMLJ.</t>
  </si>
  <si>
    <t>7031</t>
  </si>
  <si>
    <t>DAVKI NA PREMIČNINE</t>
  </si>
  <si>
    <t>703100</t>
  </si>
  <si>
    <t>DAVEK OD PREMOŽENJA-NA POSEST PLOVNIH OBJEKTOV</t>
  </si>
  <si>
    <t>703101</t>
  </si>
  <si>
    <t>ZAMUDNE OBRESTI OD DAVKOV NA PREMIČNINE</t>
  </si>
  <si>
    <t>7032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</si>
  <si>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</si>
  <si>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</si>
  <si>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</si>
  <si>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</si>
  <si>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</si>
  <si>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>7033</t>
  </si>
  <si>
    <t>DAVKI NA PROMET NEPREMIČNIN IN NA FINANČNO PREMOŽENJE</t>
  </si>
  <si>
    <t>703300</t>
  </si>
  <si>
    <t>DAVEK NA PROMET NEPREMIČNIN-OD PRAVNIH OSEB</t>
  </si>
  <si>
    <t>703301</t>
  </si>
  <si>
    <t>DAVEK NA PROMET NEPREMIČNIN-OD FIZIČNIH OSEB</t>
  </si>
  <si>
    <t>703303</t>
  </si>
  <si>
    <t>ZAMUDNE OBRESTI OD DAVKA NA PROMET NAPREMIČNIN</t>
  </si>
  <si>
    <t>7044</t>
  </si>
  <si>
    <t>DAVKI NA POSEBNE STORITVE</t>
  </si>
  <si>
    <t>704403</t>
  </si>
  <si>
    <t>DAVEK NA DOBIČEK OD IGER NA SREČO</t>
  </si>
  <si>
    <t>7047</t>
  </si>
  <si>
    <t>DRUGI DAVKI NA UPORABO BLAGA IN STORITEV</t>
  </si>
  <si>
    <t>704700</t>
  </si>
  <si>
    <t>OKOLJSKA DAJATEV  ZA ONESNAŽ. OKOLJA ZARADI ODVAJ ODP. VODA</t>
  </si>
  <si>
    <t>704704</t>
  </si>
  <si>
    <t>TURISTIČNA TAKSA</t>
  </si>
  <si>
    <t>704706</t>
  </si>
  <si>
    <t>KOMUNAL.TAKSE ZA TAKSAM ZAVEZ.PREDMETE-OD PRAV.OSEB</t>
  </si>
  <si>
    <t>704707</t>
  </si>
  <si>
    <t>KOMUNAL.TAKSE ZA TAKS.ZAVEZ.PREDM.-OD FIZ.OSEB IN ZA</t>
  </si>
  <si>
    <t>704708</t>
  </si>
  <si>
    <t>PRISTOJBINA ZA VZDRŽEVANJE GOZDNIH CEST</t>
  </si>
  <si>
    <t>71</t>
  </si>
  <si>
    <t>NEDAVČNI PRIHODKI</t>
  </si>
  <si>
    <t>7102</t>
  </si>
  <si>
    <t>PRIHODKI OD OBRESTI</t>
  </si>
  <si>
    <t>710201</t>
  </si>
  <si>
    <t>PRIHODKI OD OBRESTI OD VEZANIH EVRSKIH DEPOZITOV IZ</t>
  </si>
  <si>
    <t>710203</t>
  </si>
  <si>
    <t>PRIHODKI OD OBRESTI OD VEZANIH TOLARSKIH DEPOZITOV IZ STALNE</t>
  </si>
  <si>
    <t>7103</t>
  </si>
  <si>
    <t>PRIHODKI OD PREMOŽENJA</t>
  </si>
  <si>
    <t>710300</t>
  </si>
  <si>
    <t>PRIHODKI IZ NASLOVA NAJEMNIN ZA KMETIJSKA ZEMLJIŠČA IN</t>
  </si>
  <si>
    <t>710301</t>
  </si>
  <si>
    <t>PRIHODKI OD NAJEMNIN ZA POSLOVNE PROSTORE</t>
  </si>
  <si>
    <t>710302</t>
  </si>
  <si>
    <t>PRIHODKI OD NAJEMNIN ZA STANOVANJA</t>
  </si>
  <si>
    <t>71030401</t>
  </si>
  <si>
    <t>PRIHODKI OD DRUGIH NAJEMNIN - OSKRBA S PITNO VODO</t>
  </si>
  <si>
    <t>71030402</t>
  </si>
  <si>
    <t>PRIHODKI OD DRUGIH NAJEMNIN - ODVAJ.KOM. IN PAD. ODP. VODE</t>
  </si>
  <si>
    <t>71030403</t>
  </si>
  <si>
    <t>PRIHODKI OD DRUGIH NAJEMNIN - POKOPALIŠČA</t>
  </si>
  <si>
    <t>71030404</t>
  </si>
  <si>
    <t>PRIHODKI OD DRUGIH NAJEMNIN - DEPONIJA</t>
  </si>
  <si>
    <t>71030405</t>
  </si>
  <si>
    <t>PRIHODKI OD NAJEMNINE ZA CČN</t>
  </si>
  <si>
    <t>71030499</t>
  </si>
  <si>
    <t>PRIHODKI OD DRUGIH NAJEMNIN</t>
  </si>
  <si>
    <t>710306</t>
  </si>
  <si>
    <t>PRIHODKI IZ NASLOVA PODELJENIH KONCESIJ</t>
  </si>
  <si>
    <t>710312</t>
  </si>
  <si>
    <t>PRIHODKI OD PODELJENIH KONCESIJ ZA VODNO PRAVICO</t>
  </si>
  <si>
    <t>71039900</t>
  </si>
  <si>
    <t>PRIHODKI OD ZAMUDNIH OBRESTI KUPNIN IN NAJEMNIN IN IZVRŠILNI</t>
  </si>
  <si>
    <t>7111</t>
  </si>
  <si>
    <t>UPRAVNE TAKSE IN PRISTOJBINE</t>
  </si>
  <si>
    <t>711100</t>
  </si>
  <si>
    <t>Upravne takse za dokumente iz upravnih dejanj in drugo</t>
  </si>
  <si>
    <t>7120</t>
  </si>
  <si>
    <t>DENARNE KAZNI</t>
  </si>
  <si>
    <t>712001</t>
  </si>
  <si>
    <t>DENARNE KAZNI-ZA PREKRŠKE</t>
  </si>
  <si>
    <t>712007</t>
  </si>
  <si>
    <t>515047, NADOMESTILO ZA DEGRADACIJO IN UZURPACIJO PROSTORA</t>
  </si>
  <si>
    <t>712008</t>
  </si>
  <si>
    <t>POVPREČNINE NA PODLAGI ZAKONA O PREKRŠKIH</t>
  </si>
  <si>
    <t>7130</t>
  </si>
  <si>
    <t>PRIHODKI OD PRODAJE BLAGA IN STORITEV</t>
  </si>
  <si>
    <t>713000</t>
  </si>
  <si>
    <t>71309910</t>
  </si>
  <si>
    <t>PRIHODKI POGODB O SLUŽNOSTNI PRAVICI</t>
  </si>
  <si>
    <t>71309920</t>
  </si>
  <si>
    <t>PRIHODKI OD PROVIZIJ</t>
  </si>
  <si>
    <t>71309999</t>
  </si>
  <si>
    <t>DRUGI PRIHODKI OD PRODAJE</t>
  </si>
  <si>
    <t>7141</t>
  </si>
  <si>
    <t>DRUGI NEDAVČNI PRIHODKI</t>
  </si>
  <si>
    <t>714105</t>
  </si>
  <si>
    <t>PRIHODKI OD KOMUNALNIH PRISPEVKOV</t>
  </si>
  <si>
    <t>714110</t>
  </si>
  <si>
    <t>ZAMUDNE OBRESTI OD KOMUNALNIH PRISPEVKOV</t>
  </si>
  <si>
    <t>71419900</t>
  </si>
  <si>
    <t>DRUGI IZREDNI NEDAVČNI PRIHODKI</t>
  </si>
  <si>
    <t>71419909</t>
  </si>
  <si>
    <t>VRAČILA SREDSTEV - PROSTOVOLJNO GASILSKO DRUŠTVO</t>
  </si>
  <si>
    <t>71419913</t>
  </si>
  <si>
    <t>PRIHODKI FUNDACIJE ZA ŠPORT - INVESTICIJE V ŠPORTNE OBJEKTE</t>
  </si>
  <si>
    <t>71419920</t>
  </si>
  <si>
    <t>PRIHODKI IZ NASLOVA DRUŽINSKEGA POMOČNIKA KONTO 714106</t>
  </si>
  <si>
    <t>71419930</t>
  </si>
  <si>
    <t>DRUGI IZREDNI NEDAVČNI PRIHODKI - GROBNINA KS LEŠE</t>
  </si>
  <si>
    <t>71419990</t>
  </si>
  <si>
    <t>PRIHODKI JAVNA DELA - OBČINA</t>
  </si>
  <si>
    <t>72</t>
  </si>
  <si>
    <t>KAPITALSKI PRIHODKI</t>
  </si>
  <si>
    <t>7220</t>
  </si>
  <si>
    <t>PRIHODKI OD PRODAJE KMETIJSKIH ZEMLJIŠČ IN GOZDOV</t>
  </si>
  <si>
    <t>72200110</t>
  </si>
  <si>
    <t>PRIHODKI OD PRODAJE POSEKA LESA V OBČINSKIH GOZDOVIH</t>
  </si>
  <si>
    <t>7221</t>
  </si>
  <si>
    <t>PRIHODKI OD PRODAJE STAVBNIH ZEMLJIŠČ</t>
  </si>
  <si>
    <t>722100</t>
  </si>
  <si>
    <t>73</t>
  </si>
  <si>
    <t>PREJETE DONACIJE</t>
  </si>
  <si>
    <t>7300</t>
  </si>
  <si>
    <t>PREJETE DONACIJE IN DARILA OD DOMAČIH PRAVNIH OSEB</t>
  </si>
  <si>
    <t>730000</t>
  </si>
  <si>
    <t>7301</t>
  </si>
  <si>
    <t>PREJETE DONACIJE IN DARILA OD DOMAČIH FIZIČNIH OSEB</t>
  </si>
  <si>
    <t>730100</t>
  </si>
  <si>
    <t>74</t>
  </si>
  <si>
    <t>TRANSFERNI PRIHODKI</t>
  </si>
  <si>
    <t>7400</t>
  </si>
  <si>
    <t>PREJETA SREDSTVA IZ DRŽAVNEGA PRORAČUNA</t>
  </si>
  <si>
    <t>74000105</t>
  </si>
  <si>
    <t>74000111</t>
  </si>
  <si>
    <t>PREJ.SRED.IZ DRŽ.PROR.PO 21. ČLENU ZFO (DOD.SR.ZA INVEST.)</t>
  </si>
  <si>
    <t>74000112</t>
  </si>
  <si>
    <t>PREJETA SR.IZ DRŽ.PROR. - POŽARNA TAKSA</t>
  </si>
  <si>
    <t>74000401</t>
  </si>
  <si>
    <t>DRUGA PREJETA SR.IZ DRŽ.PRORAČ - MATHAUSEN</t>
  </si>
  <si>
    <t>74000402</t>
  </si>
  <si>
    <t>PREJETA SR.IZ DRŽ.PROR.ZA SKUPNO OBČINSKO UPRAVO</t>
  </si>
  <si>
    <t>74000404</t>
  </si>
  <si>
    <t>DRUGA PREJ.SRED.IZ DRŽ.PRORAČ.- SUB.STANARIN</t>
  </si>
  <si>
    <t>74000406</t>
  </si>
  <si>
    <t>DRUGA PREJETA SREDSTVA IZ DRŽ.PRORAČ. - ZAVOD RS ZA ZAPOSLOVANJE</t>
  </si>
  <si>
    <t>74000407</t>
  </si>
  <si>
    <t>PREJETA SRED. IZ DRŽ.PRORAČ ZA TEKOČO PORABO - GOZDNE CESTE</t>
  </si>
  <si>
    <t>7412</t>
  </si>
  <si>
    <t>PREJETA SR.IZ DR.PROR.IZ SRED.PROAČUNA EU IZ STRUKTURNIH SKLADOV</t>
  </si>
  <si>
    <t>74120005</t>
  </si>
  <si>
    <t>PREJETA ST.IZ DR.PR.EU IZ STR.SKLADOV - ALPE ADRIA PARK DOŽIVETIJ</t>
  </si>
  <si>
    <t>74120006</t>
  </si>
  <si>
    <t>PREJETA SR.IZ DR.PROR.IZ SRED.PRORAČ.EU IZ STRUK.SKLADOV-LAS-HITRO S KOLESOM</t>
  </si>
  <si>
    <t>74120007</t>
  </si>
  <si>
    <t>PREJETA SR.IZ DR.PROR.IZ SRED.PRORAČ.EU IZ STRUK.SKLADOV-LAS-POČAKAJ NA BUS</t>
  </si>
  <si>
    <t>74120009</t>
  </si>
  <si>
    <t>PREJETA SR.IZ DR.PROR.IZ SRED.PRORAČ.EU IZ STRUK.SKLADOV-LAS-BOGASTVO NARAVE</t>
  </si>
  <si>
    <t>74120010</t>
  </si>
  <si>
    <t>PREJETA SR.IZ DR.PROR.IZ SRED.PRORAČ.EU IZ STRUK.SKLADOV-LAS-PAMETNA RAZSVETLJAVA</t>
  </si>
  <si>
    <t>7413</t>
  </si>
  <si>
    <t>PREJETA SRED. IZ DRŽ.PRORAČ. IZ SRED. PRORAČ. EU IZ KOHEZ. SKLADA</t>
  </si>
  <si>
    <t>74130002</t>
  </si>
  <si>
    <t>PREJETA SR.IZDRŽ.PRORAČ.IZSR.PRORAČ.EU- UKREPI TRAJNOSTNE MOBILNOSTI (SOKOLNICA)</t>
  </si>
  <si>
    <t>7416</t>
  </si>
  <si>
    <t>DRUGA PREJETA SREDSTVA IZ DRŽAVNEGA PRORAČUNA IZ SREDSTEV</t>
  </si>
  <si>
    <t>741600</t>
  </si>
  <si>
    <t>DRUGA PREJETA SR.IZ DRŽ.PRORAČ.IZ SREDSTEV PRORAČ.EU</t>
  </si>
  <si>
    <t>PREJETA SREDSTVA IZ DRŽAVNEGA PRORAČUNA ZA GOZDNE CESTE - prenos na 74000407</t>
  </si>
  <si>
    <t>Veljavni proračun 2018</t>
  </si>
  <si>
    <t>Sprememba pror.2018</t>
  </si>
  <si>
    <t>Razlika sprem.-veljavni</t>
  </si>
  <si>
    <t>SPREMEMBA PRORAČUNA OBČINE TRŽIČ ZA LETO 2018 - PRIHODKI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</si>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</sst>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Normal="100" workbookViewId="0">
      <pane ySplit="4" topLeftCell="A5" activePane="bottomLeft" state="frozen"/>
      <selection pane="bottomLeft" activeCell="F2" sqref="F2"/>
    </sheetView>
  </sheetViews>
  <sheetFormatPr defaultRowHeight="15" x14ac:dyDescent="0.25"/>
  <cols>
    <col min="1" max="1" width="6.7109375" bestFit="1" customWidth="1"/>
    <col min="2" max="2" width="72" bestFit="1" customWidth="1"/>
    <col min="3" max="4" width="19.5703125" bestFit="1" customWidth="1"/>
    <col min="5" max="5" width="9.85546875" bestFit="1" customWidth="1"/>
    <col min="6" max="6" width="19.5703125" bestFit="1" customWidth="1"/>
  </cols>
  <sheetData>
    <row r="1" spans="1:6" x14ac:dyDescent="0.25">
      <c r="A1" s="11" t="s">
        <v>190</v>
      </c>
      <c r="B1" s="11"/>
      <c r="C1" s="11"/>
      <c r="D1" s="11"/>
      <c r="E1" s="11"/>
      <c r="F1" s="11"/>
    </row>
    <row r="2" spans="1:6" x14ac:dyDescent="0.25">
      <c r="F2" s="12" t="s">
        <v>191</v>
      </c>
    </row>
    <row r="3" spans="1:6" ht="30" customHeight="1" x14ac:dyDescent="0.25">
      <c r="A3" s="1" t="s">
        <v>0</v>
      </c>
      <c r="B3" s="1" t="s">
        <v>1</v>
      </c>
      <c r="C3" s="10" t="s">
        <v>187</v>
      </c>
      <c r="D3" s="10" t="s">
        <v>188</v>
      </c>
      <c r="E3" s="1" t="s">
        <v>2</v>
      </c>
      <c r="F3" s="10" t="s">
        <v>189</v>
      </c>
    </row>
    <row r="4" spans="1:6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x14ac:dyDescent="0.25">
      <c r="A5" s="2" t="s">
        <v>3</v>
      </c>
      <c r="B5" s="2" t="s">
        <v>4</v>
      </c>
      <c r="C5" s="3">
        <f>+C6+C8+C14+C17+C20+C24+C26</f>
        <v>9035012</v>
      </c>
      <c r="D5" s="3">
        <f>+D6+D8+D14+D17+D20+D24+D26</f>
        <v>9286810</v>
      </c>
      <c r="E5" s="3">
        <f>IF(C5&lt;&gt;0,D5/C5*100,"-")</f>
        <v>102.78691384139833</v>
      </c>
      <c r="F5" s="3">
        <f>D5-C5</f>
        <v>251798</v>
      </c>
    </row>
    <row r="6" spans="1:6" x14ac:dyDescent="0.25">
      <c r="A6" s="4" t="s">
        <v>5</v>
      </c>
      <c r="B6" s="4" t="s">
        <v>6</v>
      </c>
      <c r="C6" s="5">
        <f>+C7</f>
        <v>7670957</v>
      </c>
      <c r="D6" s="5">
        <f>+D7</f>
        <v>7922755</v>
      </c>
      <c r="E6" s="5">
        <f>IF(C6&lt;&gt;0,D6/C6*100,"-")</f>
        <v>103.28248483207506</v>
      </c>
      <c r="F6" s="5">
        <f t="shared" ref="F6:F69" si="0">D6-C6</f>
        <v>251798</v>
      </c>
    </row>
    <row r="7" spans="1:6" x14ac:dyDescent="0.25">
      <c r="A7" s="6" t="s">
        <v>7</v>
      </c>
      <c r="B7" s="6" t="s">
        <v>8</v>
      </c>
      <c r="C7" s="7">
        <v>7670957</v>
      </c>
      <c r="D7" s="7">
        <v>7922755</v>
      </c>
      <c r="E7" s="7">
        <f>IF(C7&lt;&gt;0,D7/C7*100,"-")</f>
        <v>103.28248483207506</v>
      </c>
      <c r="F7" s="7">
        <f t="shared" si="0"/>
        <v>251798</v>
      </c>
    </row>
    <row r="8" spans="1:6" x14ac:dyDescent="0.25">
      <c r="A8" s="4" t="s">
        <v>9</v>
      </c>
      <c r="B8" s="4" t="s">
        <v>10</v>
      </c>
      <c r="C8" s="5">
        <f>+C9+C10+C11+C12+C13</f>
        <v>981000</v>
      </c>
      <c r="D8" s="5">
        <f>+D9+D10+D11+D12+D13</f>
        <v>981000</v>
      </c>
      <c r="E8" s="5">
        <f>IF(C8&lt;&gt;0,D8/C8*100,"-")</f>
        <v>100</v>
      </c>
      <c r="F8" s="5">
        <f t="shared" si="0"/>
        <v>0</v>
      </c>
    </row>
    <row r="9" spans="1:6" x14ac:dyDescent="0.25">
      <c r="A9" s="6" t="s">
        <v>11</v>
      </c>
      <c r="B9" s="6" t="s">
        <v>12</v>
      </c>
      <c r="C9" s="7">
        <v>15000</v>
      </c>
      <c r="D9" s="7">
        <v>15000</v>
      </c>
      <c r="E9" s="7">
        <f>IF(C9&lt;&gt;0,D9/C9*100,"-")</f>
        <v>100</v>
      </c>
      <c r="F9" s="7">
        <f t="shared" si="0"/>
        <v>0</v>
      </c>
    </row>
    <row r="10" spans="1:6" x14ac:dyDescent="0.25">
      <c r="A10" s="6" t="s">
        <v>13</v>
      </c>
      <c r="B10" s="6" t="s">
        <v>14</v>
      </c>
      <c r="C10" s="7">
        <v>1000</v>
      </c>
      <c r="D10" s="7">
        <v>1000</v>
      </c>
      <c r="E10" s="7">
        <f>IF(C10&lt;&gt;0,D10/C10*100,"-")</f>
        <v>100</v>
      </c>
      <c r="F10" s="7">
        <f t="shared" si="0"/>
        <v>0</v>
      </c>
    </row>
    <row r="11" spans="1:6" x14ac:dyDescent="0.25">
      <c r="A11" s="6" t="s">
        <v>15</v>
      </c>
      <c r="B11" s="6" t="s">
        <v>16</v>
      </c>
      <c r="C11" s="7">
        <v>520000</v>
      </c>
      <c r="D11" s="7">
        <v>520000</v>
      </c>
      <c r="E11" s="7">
        <f>IF(C11&lt;&gt;0,D11/C11*100,"-")</f>
        <v>100</v>
      </c>
      <c r="F11" s="7">
        <f t="shared" si="0"/>
        <v>0</v>
      </c>
    </row>
    <row r="12" spans="1:6" x14ac:dyDescent="0.25">
      <c r="A12" s="6" t="s">
        <v>17</v>
      </c>
      <c r="B12" s="6" t="s">
        <v>18</v>
      </c>
      <c r="C12" s="7">
        <v>440000</v>
      </c>
      <c r="D12" s="7">
        <v>440000</v>
      </c>
      <c r="E12" s="7">
        <f>IF(C12&lt;&gt;0,D12/C12*100,"-")</f>
        <v>100</v>
      </c>
      <c r="F12" s="7">
        <f t="shared" si="0"/>
        <v>0</v>
      </c>
    </row>
    <row r="13" spans="1:6" x14ac:dyDescent="0.25">
      <c r="A13" s="6" t="s">
        <v>19</v>
      </c>
      <c r="B13" s="6" t="s">
        <v>20</v>
      </c>
      <c r="C13" s="7">
        <v>5000</v>
      </c>
      <c r="D13" s="7">
        <v>5000</v>
      </c>
      <c r="E13" s="7">
        <f>IF(C13&lt;&gt;0,D13/C13*100,"-")</f>
        <v>100</v>
      </c>
      <c r="F13" s="7">
        <f t="shared" si="0"/>
        <v>0</v>
      </c>
    </row>
    <row r="14" spans="1:6" x14ac:dyDescent="0.25">
      <c r="A14" s="4" t="s">
        <v>21</v>
      </c>
      <c r="B14" s="4" t="s">
        <v>22</v>
      </c>
      <c r="C14" s="5">
        <f>+C15+C16</f>
        <v>1005</v>
      </c>
      <c r="D14" s="5">
        <f>+D15+D16</f>
        <v>1005</v>
      </c>
      <c r="E14" s="5">
        <f>IF(C14&lt;&gt;0,D14/C14*100,"-")</f>
        <v>100</v>
      </c>
      <c r="F14" s="5">
        <f t="shared" si="0"/>
        <v>0</v>
      </c>
    </row>
    <row r="15" spans="1:6" x14ac:dyDescent="0.25">
      <c r="A15" s="6" t="s">
        <v>23</v>
      </c>
      <c r="B15" s="6" t="s">
        <v>24</v>
      </c>
      <c r="C15" s="7">
        <v>1000</v>
      </c>
      <c r="D15" s="7">
        <v>1000</v>
      </c>
      <c r="E15" s="7">
        <f>IF(C15&lt;&gt;0,D15/C15*100,"-")</f>
        <v>100</v>
      </c>
      <c r="F15" s="7">
        <f t="shared" si="0"/>
        <v>0</v>
      </c>
    </row>
    <row r="16" spans="1:6" x14ac:dyDescent="0.25">
      <c r="A16" s="6" t="s">
        <v>25</v>
      </c>
      <c r="B16" s="6" t="s">
        <v>26</v>
      </c>
      <c r="C16" s="7">
        <v>5</v>
      </c>
      <c r="D16" s="7">
        <v>5</v>
      </c>
      <c r="E16" s="7">
        <f>IF(C16&lt;&gt;0,D16/C16*100,"-")</f>
        <v>100</v>
      </c>
      <c r="F16" s="7">
        <f t="shared" si="0"/>
        <v>0</v>
      </c>
    </row>
    <row r="17" spans="1:6" x14ac:dyDescent="0.25">
      <c r="A17" s="4" t="s">
        <v>27</v>
      </c>
      <c r="B17" s="4" t="s">
        <v>28</v>
      </c>
      <c r="C17" s="5">
        <f>+C18+C19</f>
        <v>30500</v>
      </c>
      <c r="D17" s="5">
        <f>+D18+D19</f>
        <v>30500</v>
      </c>
      <c r="E17" s="5">
        <f>IF(C17&lt;&gt;0,D17/C17*100,"-")</f>
        <v>100</v>
      </c>
      <c r="F17" s="5">
        <f t="shared" si="0"/>
        <v>0</v>
      </c>
    </row>
    <row r="18" spans="1:6" x14ac:dyDescent="0.25">
      <c r="A18" s="6" t="s">
        <v>29</v>
      </c>
      <c r="B18" s="6" t="s">
        <v>30</v>
      </c>
      <c r="C18" s="7">
        <v>30000</v>
      </c>
      <c r="D18" s="7">
        <v>30000</v>
      </c>
      <c r="E18" s="7">
        <f>IF(C18&lt;&gt;0,D18/C18*100,"-")</f>
        <v>100</v>
      </c>
      <c r="F18" s="7">
        <f t="shared" si="0"/>
        <v>0</v>
      </c>
    </row>
    <row r="19" spans="1:6" x14ac:dyDescent="0.25">
      <c r="A19" s="6" t="s">
        <v>31</v>
      </c>
      <c r="B19" s="6" t="s">
        <v>32</v>
      </c>
      <c r="C19" s="7">
        <v>500</v>
      </c>
      <c r="D19" s="7">
        <v>500</v>
      </c>
      <c r="E19" s="7">
        <f>IF(C19&lt;&gt;0,D19/C19*100,"-")</f>
        <v>100</v>
      </c>
      <c r="F19" s="7">
        <f t="shared" si="0"/>
        <v>0</v>
      </c>
    </row>
    <row r="20" spans="1:6" x14ac:dyDescent="0.25">
      <c r="A20" s="4" t="s">
        <v>33</v>
      </c>
      <c r="B20" s="4" t="s">
        <v>34</v>
      </c>
      <c r="C20" s="5">
        <f>+C21+C22+C23</f>
        <v>120050</v>
      </c>
      <c r="D20" s="5">
        <f>+D21+D22+D23</f>
        <v>120050</v>
      </c>
      <c r="E20" s="5">
        <f>IF(C20&lt;&gt;0,D20/C20*100,"-")</f>
        <v>100</v>
      </c>
      <c r="F20" s="5">
        <f t="shared" si="0"/>
        <v>0</v>
      </c>
    </row>
    <row r="21" spans="1:6" x14ac:dyDescent="0.25">
      <c r="A21" s="6" t="s">
        <v>35</v>
      </c>
      <c r="B21" s="6" t="s">
        <v>36</v>
      </c>
      <c r="C21" s="7">
        <v>20000</v>
      </c>
      <c r="D21" s="7">
        <v>20000</v>
      </c>
      <c r="E21" s="7">
        <f>IF(C21&lt;&gt;0,D21/C21*100,"-")</f>
        <v>100</v>
      </c>
      <c r="F21" s="7">
        <f t="shared" si="0"/>
        <v>0</v>
      </c>
    </row>
    <row r="22" spans="1:6" x14ac:dyDescent="0.25">
      <c r="A22" s="6" t="s">
        <v>37</v>
      </c>
      <c r="B22" s="6" t="s">
        <v>38</v>
      </c>
      <c r="C22" s="7">
        <v>100000</v>
      </c>
      <c r="D22" s="7">
        <v>100000</v>
      </c>
      <c r="E22" s="7">
        <f>IF(C22&lt;&gt;0,D22/C22*100,"-")</f>
        <v>100</v>
      </c>
      <c r="F22" s="7">
        <f t="shared" si="0"/>
        <v>0</v>
      </c>
    </row>
    <row r="23" spans="1:6" x14ac:dyDescent="0.25">
      <c r="A23" s="6" t="s">
        <v>39</v>
      </c>
      <c r="B23" s="6" t="s">
        <v>40</v>
      </c>
      <c r="C23" s="7">
        <v>50</v>
      </c>
      <c r="D23" s="7">
        <v>50</v>
      </c>
      <c r="E23" s="7">
        <f>IF(C23&lt;&gt;0,D23/C23*100,"-")</f>
        <v>100</v>
      </c>
      <c r="F23" s="7">
        <f t="shared" si="0"/>
        <v>0</v>
      </c>
    </row>
    <row r="24" spans="1:6" x14ac:dyDescent="0.25">
      <c r="A24" s="4" t="s">
        <v>41</v>
      </c>
      <c r="B24" s="4" t="s">
        <v>42</v>
      </c>
      <c r="C24" s="5">
        <f>+C25</f>
        <v>10000</v>
      </c>
      <c r="D24" s="5">
        <f>+D25</f>
        <v>10000</v>
      </c>
      <c r="E24" s="5">
        <f>IF(C24&lt;&gt;0,D24/C24*100,"-")</f>
        <v>100</v>
      </c>
      <c r="F24" s="5">
        <f t="shared" si="0"/>
        <v>0</v>
      </c>
    </row>
    <row r="25" spans="1:6" x14ac:dyDescent="0.25">
      <c r="A25" s="6" t="s">
        <v>43</v>
      </c>
      <c r="B25" s="6" t="s">
        <v>44</v>
      </c>
      <c r="C25" s="7">
        <v>10000</v>
      </c>
      <c r="D25" s="7">
        <v>10000</v>
      </c>
      <c r="E25" s="7">
        <f>IF(C25&lt;&gt;0,D25/C25*100,"-")</f>
        <v>100</v>
      </c>
      <c r="F25" s="7">
        <f t="shared" si="0"/>
        <v>0</v>
      </c>
    </row>
    <row r="26" spans="1:6" x14ac:dyDescent="0.25">
      <c r="A26" s="4" t="s">
        <v>45</v>
      </c>
      <c r="B26" s="4" t="s">
        <v>46</v>
      </c>
      <c r="C26" s="5">
        <f>+C27+C28+C29+C30+C31</f>
        <v>221500</v>
      </c>
      <c r="D26" s="5">
        <f>+D27+D28+D29+D30+D31</f>
        <v>221500</v>
      </c>
      <c r="E26" s="5">
        <f>IF(C26&lt;&gt;0,D26/C26*100,"-")</f>
        <v>100</v>
      </c>
      <c r="F26" s="5">
        <f t="shared" si="0"/>
        <v>0</v>
      </c>
    </row>
    <row r="27" spans="1:6" x14ac:dyDescent="0.25">
      <c r="A27" s="6" t="s">
        <v>47</v>
      </c>
      <c r="B27" s="6" t="s">
        <v>48</v>
      </c>
      <c r="C27" s="7">
        <v>170000</v>
      </c>
      <c r="D27" s="7">
        <v>170000</v>
      </c>
      <c r="E27" s="7">
        <f>IF(C27&lt;&gt;0,D27/C27*100,"-")</f>
        <v>100</v>
      </c>
      <c r="F27" s="7">
        <f t="shared" si="0"/>
        <v>0</v>
      </c>
    </row>
    <row r="28" spans="1:6" x14ac:dyDescent="0.25">
      <c r="A28" s="6" t="s">
        <v>49</v>
      </c>
      <c r="B28" s="6" t="s">
        <v>50</v>
      </c>
      <c r="C28" s="7">
        <v>7000</v>
      </c>
      <c r="D28" s="7">
        <v>7000</v>
      </c>
      <c r="E28" s="7">
        <f>IF(C28&lt;&gt;0,D28/C28*100,"-")</f>
        <v>100</v>
      </c>
      <c r="F28" s="7">
        <f t="shared" si="0"/>
        <v>0</v>
      </c>
    </row>
    <row r="29" spans="1:6" x14ac:dyDescent="0.25">
      <c r="A29" s="6" t="s">
        <v>51</v>
      </c>
      <c r="B29" s="6" t="s">
        <v>52</v>
      </c>
      <c r="C29" s="7">
        <v>20000</v>
      </c>
      <c r="D29" s="7">
        <v>20000</v>
      </c>
      <c r="E29" s="7">
        <f>IF(C29&lt;&gt;0,D29/C29*100,"-")</f>
        <v>100</v>
      </c>
      <c r="F29" s="7">
        <f t="shared" si="0"/>
        <v>0</v>
      </c>
    </row>
    <row r="30" spans="1:6" x14ac:dyDescent="0.25">
      <c r="A30" s="6" t="s">
        <v>53</v>
      </c>
      <c r="B30" s="6" t="s">
        <v>54</v>
      </c>
      <c r="C30" s="7">
        <v>500</v>
      </c>
      <c r="D30" s="7">
        <v>500</v>
      </c>
      <c r="E30" s="7">
        <f>IF(C30&lt;&gt;0,D30/C30*100,"-")</f>
        <v>100</v>
      </c>
      <c r="F30" s="7">
        <f t="shared" si="0"/>
        <v>0</v>
      </c>
    </row>
    <row r="31" spans="1:6" x14ac:dyDescent="0.25">
      <c r="A31" s="6" t="s">
        <v>55</v>
      </c>
      <c r="B31" s="6" t="s">
        <v>56</v>
      </c>
      <c r="C31" s="7">
        <v>24000</v>
      </c>
      <c r="D31" s="7">
        <v>24000</v>
      </c>
      <c r="E31" s="7">
        <f>IF(C31&lt;&gt;0,D31/C31*100,"-")</f>
        <v>100</v>
      </c>
      <c r="F31" s="7">
        <f t="shared" si="0"/>
        <v>0</v>
      </c>
    </row>
    <row r="32" spans="1:6" x14ac:dyDescent="0.25">
      <c r="A32" s="2" t="s">
        <v>57</v>
      </c>
      <c r="B32" s="2" t="s">
        <v>58</v>
      </c>
      <c r="C32" s="3">
        <f>+C33+C36+C49+C51+C55+C60</f>
        <v>1763406.08</v>
      </c>
      <c r="D32" s="3">
        <f>+D33+D36+D49+D51+D55+D60</f>
        <v>1763406.08</v>
      </c>
      <c r="E32" s="3">
        <f>IF(C32&lt;&gt;0,D32/C32*100,"-")</f>
        <v>100</v>
      </c>
      <c r="F32" s="3">
        <f t="shared" si="0"/>
        <v>0</v>
      </c>
    </row>
    <row r="33" spans="1:6" x14ac:dyDescent="0.25">
      <c r="A33" s="4" t="s">
        <v>59</v>
      </c>
      <c r="B33" s="4" t="s">
        <v>60</v>
      </c>
      <c r="C33" s="5">
        <f>+C34+C35</f>
        <v>8050</v>
      </c>
      <c r="D33" s="5">
        <f>+D34+D35</f>
        <v>8050</v>
      </c>
      <c r="E33" s="5">
        <f>IF(C33&lt;&gt;0,D33/C33*100,"-")</f>
        <v>100</v>
      </c>
      <c r="F33" s="5">
        <f t="shared" si="0"/>
        <v>0</v>
      </c>
    </row>
    <row r="34" spans="1:6" x14ac:dyDescent="0.25">
      <c r="A34" s="6" t="s">
        <v>61</v>
      </c>
      <c r="B34" s="6" t="s">
        <v>62</v>
      </c>
      <c r="C34" s="7">
        <v>8000</v>
      </c>
      <c r="D34" s="7">
        <v>8000</v>
      </c>
      <c r="E34" s="7">
        <f>IF(C34&lt;&gt;0,D34/C34*100,"-")</f>
        <v>100</v>
      </c>
      <c r="F34" s="7">
        <f t="shared" si="0"/>
        <v>0</v>
      </c>
    </row>
    <row r="35" spans="1:6" x14ac:dyDescent="0.25">
      <c r="A35" s="6" t="s">
        <v>63</v>
      </c>
      <c r="B35" s="6" t="s">
        <v>64</v>
      </c>
      <c r="C35" s="7">
        <v>50</v>
      </c>
      <c r="D35" s="7">
        <v>50</v>
      </c>
      <c r="E35" s="7">
        <f>IF(C35&lt;&gt;0,D35/C35*100,"-")</f>
        <v>100</v>
      </c>
      <c r="F35" s="7">
        <f t="shared" si="0"/>
        <v>0</v>
      </c>
    </row>
    <row r="36" spans="1:6" x14ac:dyDescent="0.25">
      <c r="A36" s="4" t="s">
        <v>65</v>
      </c>
      <c r="B36" s="4" t="s">
        <v>66</v>
      </c>
      <c r="C36" s="5">
        <f>+C37+C38+C39+C40+C41+C42+C43+C44+C45+C46+C47+C48</f>
        <v>1455096.08</v>
      </c>
      <c r="D36" s="5">
        <f>+D37+D38+D39+D40+D41+D42+D43+D44+D45+D46+D47+D48</f>
        <v>1455096.08</v>
      </c>
      <c r="E36" s="5">
        <f>IF(C36&lt;&gt;0,D36/C36*100,"-")</f>
        <v>100</v>
      </c>
      <c r="F36" s="5">
        <f t="shared" si="0"/>
        <v>0</v>
      </c>
    </row>
    <row r="37" spans="1:6" x14ac:dyDescent="0.25">
      <c r="A37" s="6" t="s">
        <v>67</v>
      </c>
      <c r="B37" s="6" t="s">
        <v>68</v>
      </c>
      <c r="C37" s="7">
        <v>5500</v>
      </c>
      <c r="D37" s="7">
        <v>5500</v>
      </c>
      <c r="E37" s="7">
        <f>IF(C37&lt;&gt;0,D37/C37*100,"-")</f>
        <v>100</v>
      </c>
      <c r="F37" s="7">
        <f t="shared" si="0"/>
        <v>0</v>
      </c>
    </row>
    <row r="38" spans="1:6" x14ac:dyDescent="0.25">
      <c r="A38" s="6" t="s">
        <v>69</v>
      </c>
      <c r="B38" s="6" t="s">
        <v>70</v>
      </c>
      <c r="C38" s="7">
        <v>114780</v>
      </c>
      <c r="D38" s="7">
        <v>114780</v>
      </c>
      <c r="E38" s="7">
        <f>IF(C38&lt;&gt;0,D38/C38*100,"-")</f>
        <v>100</v>
      </c>
      <c r="F38" s="7">
        <f t="shared" si="0"/>
        <v>0</v>
      </c>
    </row>
    <row r="39" spans="1:6" x14ac:dyDescent="0.25">
      <c r="A39" s="6" t="s">
        <v>71</v>
      </c>
      <c r="B39" s="6" t="s">
        <v>72</v>
      </c>
      <c r="C39" s="7">
        <v>300000</v>
      </c>
      <c r="D39" s="7">
        <v>300000</v>
      </c>
      <c r="E39" s="7">
        <f>IF(C39&lt;&gt;0,D39/C39*100,"-")</f>
        <v>100</v>
      </c>
      <c r="F39" s="7">
        <f t="shared" si="0"/>
        <v>0</v>
      </c>
    </row>
    <row r="40" spans="1:6" x14ac:dyDescent="0.25">
      <c r="A40" s="6" t="s">
        <v>73</v>
      </c>
      <c r="B40" s="6" t="s">
        <v>74</v>
      </c>
      <c r="C40" s="7">
        <v>380935.56</v>
      </c>
      <c r="D40" s="7">
        <v>380935.56</v>
      </c>
      <c r="E40" s="7">
        <f>IF(C40&lt;&gt;0,D40/C40*100,"-")</f>
        <v>100</v>
      </c>
      <c r="F40" s="7">
        <f t="shared" si="0"/>
        <v>0</v>
      </c>
    </row>
    <row r="41" spans="1:6" x14ac:dyDescent="0.25">
      <c r="A41" s="6" t="s">
        <v>75</v>
      </c>
      <c r="B41" s="6" t="s">
        <v>76</v>
      </c>
      <c r="C41" s="7">
        <v>371875.04</v>
      </c>
      <c r="D41" s="7">
        <v>371875.04</v>
      </c>
      <c r="E41" s="7">
        <f>IF(C41&lt;&gt;0,D41/C41*100,"-")</f>
        <v>100</v>
      </c>
      <c r="F41" s="7">
        <f t="shared" si="0"/>
        <v>0</v>
      </c>
    </row>
    <row r="42" spans="1:6" x14ac:dyDescent="0.25">
      <c r="A42" s="6" t="s">
        <v>77</v>
      </c>
      <c r="B42" s="6" t="s">
        <v>78</v>
      </c>
      <c r="C42" s="7">
        <v>1500</v>
      </c>
      <c r="D42" s="7">
        <v>1500</v>
      </c>
      <c r="E42" s="7">
        <f>IF(C42&lt;&gt;0,D42/C42*100,"-")</f>
        <v>100</v>
      </c>
      <c r="F42" s="7">
        <f t="shared" si="0"/>
        <v>0</v>
      </c>
    </row>
    <row r="43" spans="1:6" x14ac:dyDescent="0.25">
      <c r="A43" s="6" t="s">
        <v>79</v>
      </c>
      <c r="B43" s="6" t="s">
        <v>80</v>
      </c>
      <c r="C43" s="7">
        <v>3051.36</v>
      </c>
      <c r="D43" s="7">
        <v>3051.36</v>
      </c>
      <c r="E43" s="7">
        <f>IF(C43&lt;&gt;0,D43/C43*100,"-")</f>
        <v>100</v>
      </c>
      <c r="F43" s="7">
        <f t="shared" si="0"/>
        <v>0</v>
      </c>
    </row>
    <row r="44" spans="1:6" x14ac:dyDescent="0.25">
      <c r="A44" s="6" t="s">
        <v>81</v>
      </c>
      <c r="B44" s="6" t="s">
        <v>82</v>
      </c>
      <c r="C44" s="7">
        <v>188454.12</v>
      </c>
      <c r="D44" s="7">
        <v>188454.12</v>
      </c>
      <c r="E44" s="7">
        <f>IF(C44&lt;&gt;0,D44/C44*100,"-")</f>
        <v>100</v>
      </c>
      <c r="F44" s="7">
        <f t="shared" si="0"/>
        <v>0</v>
      </c>
    </row>
    <row r="45" spans="1:6" x14ac:dyDescent="0.25">
      <c r="A45" s="6" t="s">
        <v>83</v>
      </c>
      <c r="B45" s="6" t="s">
        <v>84</v>
      </c>
      <c r="C45" s="7">
        <v>6000</v>
      </c>
      <c r="D45" s="7">
        <v>6000</v>
      </c>
      <c r="E45" s="7">
        <f>IF(C45&lt;&gt;0,D45/C45*100,"-")</f>
        <v>100</v>
      </c>
      <c r="F45" s="7">
        <f t="shared" si="0"/>
        <v>0</v>
      </c>
    </row>
    <row r="46" spans="1:6" x14ac:dyDescent="0.25">
      <c r="A46" s="6" t="s">
        <v>85</v>
      </c>
      <c r="B46" s="6" t="s">
        <v>86</v>
      </c>
      <c r="C46" s="7">
        <v>30000</v>
      </c>
      <c r="D46" s="7">
        <v>30000</v>
      </c>
      <c r="E46" s="7">
        <f>IF(C46&lt;&gt;0,D46/C46*100,"-")</f>
        <v>100</v>
      </c>
      <c r="F46" s="7">
        <f t="shared" si="0"/>
        <v>0</v>
      </c>
    </row>
    <row r="47" spans="1:6" x14ac:dyDescent="0.25">
      <c r="A47" s="6" t="s">
        <v>87</v>
      </c>
      <c r="B47" s="6" t="s">
        <v>88</v>
      </c>
      <c r="C47" s="7">
        <v>50000</v>
      </c>
      <c r="D47" s="7">
        <v>50000</v>
      </c>
      <c r="E47" s="7">
        <f>IF(C47&lt;&gt;0,D47/C47*100,"-")</f>
        <v>100</v>
      </c>
      <c r="F47" s="7">
        <f t="shared" si="0"/>
        <v>0</v>
      </c>
    </row>
    <row r="48" spans="1:6" x14ac:dyDescent="0.25">
      <c r="A48" s="6" t="s">
        <v>89</v>
      </c>
      <c r="B48" s="6" t="s">
        <v>90</v>
      </c>
      <c r="C48" s="7">
        <v>3000</v>
      </c>
      <c r="D48" s="7">
        <v>3000</v>
      </c>
      <c r="E48" s="7">
        <f>IF(C48&lt;&gt;0,D48/C48*100,"-")</f>
        <v>100</v>
      </c>
      <c r="F48" s="7">
        <f t="shared" si="0"/>
        <v>0</v>
      </c>
    </row>
    <row r="49" spans="1:6" x14ac:dyDescent="0.25">
      <c r="A49" s="4" t="s">
        <v>91</v>
      </c>
      <c r="B49" s="4" t="s">
        <v>92</v>
      </c>
      <c r="C49" s="5">
        <f>+C50</f>
        <v>5000</v>
      </c>
      <c r="D49" s="5">
        <f>+D50</f>
        <v>5000</v>
      </c>
      <c r="E49" s="5">
        <f>IF(C49&lt;&gt;0,D49/C49*100,"-")</f>
        <v>100</v>
      </c>
      <c r="F49" s="5">
        <f t="shared" si="0"/>
        <v>0</v>
      </c>
    </row>
    <row r="50" spans="1:6" x14ac:dyDescent="0.25">
      <c r="A50" s="6" t="s">
        <v>93</v>
      </c>
      <c r="B50" s="6" t="s">
        <v>94</v>
      </c>
      <c r="C50" s="7">
        <v>5000</v>
      </c>
      <c r="D50" s="7">
        <v>5000</v>
      </c>
      <c r="E50" s="7">
        <f>IF(C50&lt;&gt;0,D50/C50*100,"-")</f>
        <v>100</v>
      </c>
      <c r="F50" s="7">
        <f t="shared" si="0"/>
        <v>0</v>
      </c>
    </row>
    <row r="51" spans="1:6" x14ac:dyDescent="0.25">
      <c r="A51" s="4" t="s">
        <v>95</v>
      </c>
      <c r="B51" s="4" t="s">
        <v>96</v>
      </c>
      <c r="C51" s="5">
        <f>+C52+C53+C54</f>
        <v>35100</v>
      </c>
      <c r="D51" s="5">
        <f>+D52+D53+D54</f>
        <v>35100</v>
      </c>
      <c r="E51" s="5">
        <f>IF(C51&lt;&gt;0,D51/C51*100,"-")</f>
        <v>100</v>
      </c>
      <c r="F51" s="5">
        <f t="shared" si="0"/>
        <v>0</v>
      </c>
    </row>
    <row r="52" spans="1:6" x14ac:dyDescent="0.25">
      <c r="A52" s="6" t="s">
        <v>97</v>
      </c>
      <c r="B52" s="6" t="s">
        <v>98</v>
      </c>
      <c r="C52" s="7">
        <v>30000</v>
      </c>
      <c r="D52" s="7">
        <v>30000</v>
      </c>
      <c r="E52" s="7">
        <f>IF(C52&lt;&gt;0,D52/C52*100,"-")</f>
        <v>100</v>
      </c>
      <c r="F52" s="7">
        <f t="shared" si="0"/>
        <v>0</v>
      </c>
    </row>
    <row r="53" spans="1:6" x14ac:dyDescent="0.25">
      <c r="A53" s="6" t="s">
        <v>99</v>
      </c>
      <c r="B53" s="6" t="s">
        <v>100</v>
      </c>
      <c r="C53" s="7">
        <v>5000</v>
      </c>
      <c r="D53" s="7">
        <v>5000</v>
      </c>
      <c r="E53" s="7">
        <f>IF(C53&lt;&gt;0,D53/C53*100,"-")</f>
        <v>100</v>
      </c>
      <c r="F53" s="7">
        <f t="shared" si="0"/>
        <v>0</v>
      </c>
    </row>
    <row r="54" spans="1:6" x14ac:dyDescent="0.25">
      <c r="A54" s="6" t="s">
        <v>101</v>
      </c>
      <c r="B54" s="6" t="s">
        <v>102</v>
      </c>
      <c r="C54" s="7">
        <v>100</v>
      </c>
      <c r="D54" s="7">
        <v>100</v>
      </c>
      <c r="E54" s="7">
        <f>IF(C54&lt;&gt;0,D54/C54*100,"-")</f>
        <v>100</v>
      </c>
      <c r="F54" s="7">
        <f t="shared" si="0"/>
        <v>0</v>
      </c>
    </row>
    <row r="55" spans="1:6" x14ac:dyDescent="0.25">
      <c r="A55" s="4" t="s">
        <v>103</v>
      </c>
      <c r="B55" s="4" t="s">
        <v>104</v>
      </c>
      <c r="C55" s="5">
        <f>+C56+C57+C58+C59</f>
        <v>29400</v>
      </c>
      <c r="D55" s="5">
        <f>+D56+D57+D58+D59</f>
        <v>29400</v>
      </c>
      <c r="E55" s="5">
        <f>IF(C55&lt;&gt;0,D55/C55*100,"-")</f>
        <v>100</v>
      </c>
      <c r="F55" s="5">
        <f t="shared" si="0"/>
        <v>0</v>
      </c>
    </row>
    <row r="56" spans="1:6" x14ac:dyDescent="0.25">
      <c r="A56" s="6" t="s">
        <v>105</v>
      </c>
      <c r="B56" s="6" t="s">
        <v>104</v>
      </c>
      <c r="C56" s="7">
        <v>15600</v>
      </c>
      <c r="D56" s="7">
        <v>15600</v>
      </c>
      <c r="E56" s="7">
        <f>IF(C56&lt;&gt;0,D56/C56*100,"-")</f>
        <v>100</v>
      </c>
      <c r="F56" s="7">
        <f t="shared" si="0"/>
        <v>0</v>
      </c>
    </row>
    <row r="57" spans="1:6" x14ac:dyDescent="0.25">
      <c r="A57" s="6" t="s">
        <v>106</v>
      </c>
      <c r="B57" s="6" t="s">
        <v>107</v>
      </c>
      <c r="C57" s="7">
        <v>10000</v>
      </c>
      <c r="D57" s="7">
        <v>10000</v>
      </c>
      <c r="E57" s="7">
        <f>IF(C57&lt;&gt;0,D57/C57*100,"-")</f>
        <v>100</v>
      </c>
      <c r="F57" s="7">
        <f t="shared" si="0"/>
        <v>0</v>
      </c>
    </row>
    <row r="58" spans="1:6" x14ac:dyDescent="0.25">
      <c r="A58" s="6" t="s">
        <v>108</v>
      </c>
      <c r="B58" s="6" t="s">
        <v>109</v>
      </c>
      <c r="C58" s="7">
        <v>300</v>
      </c>
      <c r="D58" s="7">
        <v>300</v>
      </c>
      <c r="E58" s="7">
        <f>IF(C58&lt;&gt;0,D58/C58*100,"-")</f>
        <v>100</v>
      </c>
      <c r="F58" s="7">
        <f t="shared" si="0"/>
        <v>0</v>
      </c>
    </row>
    <row r="59" spans="1:6" x14ac:dyDescent="0.25">
      <c r="A59" s="6" t="s">
        <v>110</v>
      </c>
      <c r="B59" s="6" t="s">
        <v>111</v>
      </c>
      <c r="C59" s="7">
        <v>3500</v>
      </c>
      <c r="D59" s="7">
        <v>3500</v>
      </c>
      <c r="E59" s="7">
        <f>IF(C59&lt;&gt;0,D59/C59*100,"-")</f>
        <v>100</v>
      </c>
      <c r="F59" s="7">
        <f t="shared" si="0"/>
        <v>0</v>
      </c>
    </row>
    <row r="60" spans="1:6" x14ac:dyDescent="0.25">
      <c r="A60" s="4" t="s">
        <v>112</v>
      </c>
      <c r="B60" s="4" t="s">
        <v>113</v>
      </c>
      <c r="C60" s="5">
        <f>+C61+C62+C63+C64+C65+C66+C67+C68</f>
        <v>230760</v>
      </c>
      <c r="D60" s="5">
        <f>+D61+D62+D63+D64+D65+D66+D67+D68</f>
        <v>230760</v>
      </c>
      <c r="E60" s="5">
        <f>IF(C60&lt;&gt;0,D60/C60*100,"-")</f>
        <v>100</v>
      </c>
      <c r="F60" s="5">
        <f t="shared" si="0"/>
        <v>0</v>
      </c>
    </row>
    <row r="61" spans="1:6" x14ac:dyDescent="0.25">
      <c r="A61" s="6" t="s">
        <v>114</v>
      </c>
      <c r="B61" s="6" t="s">
        <v>115</v>
      </c>
      <c r="C61" s="7">
        <v>100000</v>
      </c>
      <c r="D61" s="7">
        <v>100000</v>
      </c>
      <c r="E61" s="7">
        <f>IF(C61&lt;&gt;0,D61/C61*100,"-")</f>
        <v>100</v>
      </c>
      <c r="F61" s="7">
        <f t="shared" si="0"/>
        <v>0</v>
      </c>
    </row>
    <row r="62" spans="1:6" x14ac:dyDescent="0.25">
      <c r="A62" s="6" t="s">
        <v>116</v>
      </c>
      <c r="B62" s="6" t="s">
        <v>117</v>
      </c>
      <c r="C62" s="7">
        <v>100</v>
      </c>
      <c r="D62" s="7">
        <v>100</v>
      </c>
      <c r="E62" s="7">
        <f>IF(C62&lt;&gt;0,D62/C62*100,"-")</f>
        <v>100</v>
      </c>
      <c r="F62" s="7">
        <f t="shared" si="0"/>
        <v>0</v>
      </c>
    </row>
    <row r="63" spans="1:6" x14ac:dyDescent="0.25">
      <c r="A63" s="6" t="s">
        <v>118</v>
      </c>
      <c r="B63" s="6" t="s">
        <v>119</v>
      </c>
      <c r="C63" s="7">
        <v>27900</v>
      </c>
      <c r="D63" s="7">
        <v>27900</v>
      </c>
      <c r="E63" s="7">
        <f>IF(C63&lt;&gt;0,D63/C63*100,"-")</f>
        <v>100</v>
      </c>
      <c r="F63" s="7">
        <f t="shared" si="0"/>
        <v>0</v>
      </c>
    </row>
    <row r="64" spans="1:6" x14ac:dyDescent="0.25">
      <c r="A64" s="6" t="s">
        <v>120</v>
      </c>
      <c r="B64" s="6" t="s">
        <v>121</v>
      </c>
      <c r="C64" s="7">
        <v>23400</v>
      </c>
      <c r="D64" s="7">
        <v>23400</v>
      </c>
      <c r="E64" s="7">
        <f>IF(C64&lt;&gt;0,D64/C64*100,"-")</f>
        <v>100</v>
      </c>
      <c r="F64" s="7">
        <f t="shared" si="0"/>
        <v>0</v>
      </c>
    </row>
    <row r="65" spans="1:6" x14ac:dyDescent="0.25">
      <c r="A65" s="6" t="s">
        <v>122</v>
      </c>
      <c r="B65" s="6" t="s">
        <v>123</v>
      </c>
      <c r="C65" s="7">
        <v>75000</v>
      </c>
      <c r="D65" s="7">
        <v>75000</v>
      </c>
      <c r="E65" s="7">
        <f>IF(C65&lt;&gt;0,D65/C65*100,"-")</f>
        <v>100</v>
      </c>
      <c r="F65" s="7">
        <f t="shared" si="0"/>
        <v>0</v>
      </c>
    </row>
    <row r="66" spans="1:6" x14ac:dyDescent="0.25">
      <c r="A66" s="6" t="s">
        <v>124</v>
      </c>
      <c r="B66" s="6" t="s">
        <v>125</v>
      </c>
      <c r="C66" s="7">
        <v>1000</v>
      </c>
      <c r="D66" s="7">
        <v>1000</v>
      </c>
      <c r="E66" s="7">
        <f>IF(C66&lt;&gt;0,D66/C66*100,"-")</f>
        <v>100</v>
      </c>
      <c r="F66" s="7">
        <f t="shared" si="0"/>
        <v>0</v>
      </c>
    </row>
    <row r="67" spans="1:6" x14ac:dyDescent="0.25">
      <c r="A67" s="6" t="s">
        <v>126</v>
      </c>
      <c r="B67" s="6" t="s">
        <v>127</v>
      </c>
      <c r="C67" s="7">
        <v>1860</v>
      </c>
      <c r="D67" s="7">
        <v>1860</v>
      </c>
      <c r="E67" s="7">
        <f>IF(C67&lt;&gt;0,D67/C67*100,"-")</f>
        <v>100</v>
      </c>
      <c r="F67" s="7">
        <f t="shared" si="0"/>
        <v>0</v>
      </c>
    </row>
    <row r="68" spans="1:6" x14ac:dyDescent="0.25">
      <c r="A68" s="6" t="s">
        <v>128</v>
      </c>
      <c r="B68" s="6" t="s">
        <v>129</v>
      </c>
      <c r="C68" s="7">
        <v>1500</v>
      </c>
      <c r="D68" s="7">
        <v>1500</v>
      </c>
      <c r="E68" s="7">
        <f>IF(C68&lt;&gt;0,D68/C68*100,"-")</f>
        <v>100</v>
      </c>
      <c r="F68" s="7">
        <f t="shared" si="0"/>
        <v>0</v>
      </c>
    </row>
    <row r="69" spans="1:6" x14ac:dyDescent="0.25">
      <c r="A69" s="2" t="s">
        <v>130</v>
      </c>
      <c r="B69" s="2" t="s">
        <v>131</v>
      </c>
      <c r="C69" s="3">
        <f>+C70+C72</f>
        <v>269500</v>
      </c>
      <c r="D69" s="3">
        <f>+D70+D72</f>
        <v>269500</v>
      </c>
      <c r="E69" s="3">
        <f>IF(C69&lt;&gt;0,D69/C69*100,"-")</f>
        <v>100</v>
      </c>
      <c r="F69" s="3">
        <f t="shared" si="0"/>
        <v>0</v>
      </c>
    </row>
    <row r="70" spans="1:6" x14ac:dyDescent="0.25">
      <c r="A70" s="4" t="s">
        <v>132</v>
      </c>
      <c r="B70" s="4" t="s">
        <v>133</v>
      </c>
      <c r="C70" s="5">
        <f>+C71</f>
        <v>45000</v>
      </c>
      <c r="D70" s="5">
        <f>+D71</f>
        <v>45000</v>
      </c>
      <c r="E70" s="5">
        <f>IF(C70&lt;&gt;0,D70/C70*100,"-")</f>
        <v>100</v>
      </c>
      <c r="F70" s="5">
        <f t="shared" ref="F70:F99" si="1">D70-C70</f>
        <v>0</v>
      </c>
    </row>
    <row r="71" spans="1:6" x14ac:dyDescent="0.25">
      <c r="A71" s="6" t="s">
        <v>134</v>
      </c>
      <c r="B71" s="6" t="s">
        <v>135</v>
      </c>
      <c r="C71" s="7">
        <v>45000</v>
      </c>
      <c r="D71" s="7">
        <v>45000</v>
      </c>
      <c r="E71" s="7">
        <f>IF(C71&lt;&gt;0,D71/C71*100,"-")</f>
        <v>100</v>
      </c>
      <c r="F71" s="7">
        <f t="shared" si="1"/>
        <v>0</v>
      </c>
    </row>
    <row r="72" spans="1:6" x14ac:dyDescent="0.25">
      <c r="A72" s="4" t="s">
        <v>136</v>
      </c>
      <c r="B72" s="4" t="s">
        <v>137</v>
      </c>
      <c r="C72" s="5">
        <f>+C73</f>
        <v>224500</v>
      </c>
      <c r="D72" s="5">
        <f>+D73</f>
        <v>224500</v>
      </c>
      <c r="E72" s="5">
        <f>IF(C72&lt;&gt;0,D72/C72*100,"-")</f>
        <v>100</v>
      </c>
      <c r="F72" s="5">
        <f t="shared" si="1"/>
        <v>0</v>
      </c>
    </row>
    <row r="73" spans="1:6" x14ac:dyDescent="0.25">
      <c r="A73" s="6" t="s">
        <v>138</v>
      </c>
      <c r="B73" s="6" t="s">
        <v>137</v>
      </c>
      <c r="C73" s="7">
        <v>224500</v>
      </c>
      <c r="D73" s="7">
        <v>224500</v>
      </c>
      <c r="E73" s="7">
        <f>IF(C73&lt;&gt;0,D73/C73*100,"-")</f>
        <v>100</v>
      </c>
      <c r="F73" s="7">
        <f t="shared" si="1"/>
        <v>0</v>
      </c>
    </row>
    <row r="74" spans="1:6" x14ac:dyDescent="0.25">
      <c r="A74" s="2" t="s">
        <v>139</v>
      </c>
      <c r="B74" s="2" t="s">
        <v>140</v>
      </c>
      <c r="C74" s="3">
        <f>+C75+C77</f>
        <v>12400</v>
      </c>
      <c r="D74" s="3">
        <f>+D75+D77</f>
        <v>13400</v>
      </c>
      <c r="E74" s="3">
        <f>IF(C74&lt;&gt;0,D74/C74*100,"-")</f>
        <v>108.06451612903226</v>
      </c>
      <c r="F74" s="3">
        <f t="shared" si="1"/>
        <v>1000</v>
      </c>
    </row>
    <row r="75" spans="1:6" x14ac:dyDescent="0.25">
      <c r="A75" s="4" t="s">
        <v>141</v>
      </c>
      <c r="B75" s="4" t="s">
        <v>142</v>
      </c>
      <c r="C75" s="5">
        <f>+C76</f>
        <v>8500</v>
      </c>
      <c r="D75" s="5">
        <f>+D76</f>
        <v>9500</v>
      </c>
      <c r="E75" s="5">
        <f>IF(C75&lt;&gt;0,D75/C75*100,"-")</f>
        <v>111.76470588235294</v>
      </c>
      <c r="F75" s="5">
        <f t="shared" si="1"/>
        <v>1000</v>
      </c>
    </row>
    <row r="76" spans="1:6" x14ac:dyDescent="0.25">
      <c r="A76" s="6" t="s">
        <v>143</v>
      </c>
      <c r="B76" s="6" t="s">
        <v>142</v>
      </c>
      <c r="C76" s="7">
        <v>8500</v>
      </c>
      <c r="D76" s="7">
        <v>9500</v>
      </c>
      <c r="E76" s="7">
        <f>IF(C76&lt;&gt;0,D76/C76*100,"-")</f>
        <v>111.76470588235294</v>
      </c>
      <c r="F76" s="7">
        <f t="shared" si="1"/>
        <v>1000</v>
      </c>
    </row>
    <row r="77" spans="1:6" x14ac:dyDescent="0.25">
      <c r="A77" s="4" t="s">
        <v>144</v>
      </c>
      <c r="B77" s="4" t="s">
        <v>145</v>
      </c>
      <c r="C77" s="5">
        <f>+C78</f>
        <v>3900</v>
      </c>
      <c r="D77" s="5">
        <f>+D78</f>
        <v>3900</v>
      </c>
      <c r="E77" s="5">
        <f>IF(C77&lt;&gt;0,D77/C77*100,"-")</f>
        <v>100</v>
      </c>
      <c r="F77" s="5">
        <f t="shared" si="1"/>
        <v>0</v>
      </c>
    </row>
    <row r="78" spans="1:6" x14ac:dyDescent="0.25">
      <c r="A78" s="6" t="s">
        <v>146</v>
      </c>
      <c r="B78" s="6" t="s">
        <v>145</v>
      </c>
      <c r="C78" s="7">
        <v>3900</v>
      </c>
      <c r="D78" s="7">
        <v>3900</v>
      </c>
      <c r="E78" s="7">
        <f>IF(C78&lt;&gt;0,D78/C78*100,"-")</f>
        <v>100</v>
      </c>
      <c r="F78" s="7">
        <f t="shared" si="1"/>
        <v>0</v>
      </c>
    </row>
    <row r="79" spans="1:6" x14ac:dyDescent="0.25">
      <c r="A79" s="2" t="s">
        <v>147</v>
      </c>
      <c r="B79" s="2" t="s">
        <v>148</v>
      </c>
      <c r="C79" s="3">
        <f>+C80+C89+C95+C97</f>
        <v>658653.37000000011</v>
      </c>
      <c r="D79" s="3">
        <f>+D80+D89+D95+D97</f>
        <v>830635.6</v>
      </c>
      <c r="E79" s="3">
        <f>IF(C79&lt;&gt;0,D79/C79*100,"-")</f>
        <v>126.11118956242488</v>
      </c>
      <c r="F79" s="3">
        <f t="shared" si="1"/>
        <v>171982.22999999986</v>
      </c>
    </row>
    <row r="80" spans="1:6" x14ac:dyDescent="0.25">
      <c r="A80" s="4" t="s">
        <v>149</v>
      </c>
      <c r="B80" s="4" t="s">
        <v>150</v>
      </c>
      <c r="C80" s="5">
        <f>+C81+C82+C83+C84+C85+C86+C87+C88</f>
        <v>512093</v>
      </c>
      <c r="D80" s="5">
        <f>+D81+D82+D83+D84+D85+D86+D87+D88</f>
        <v>358339</v>
      </c>
      <c r="E80" s="5">
        <f>IF(C80&lt;&gt;0,D80/C80*100,"-")</f>
        <v>69.975375566547484</v>
      </c>
      <c r="F80" s="5">
        <f t="shared" si="1"/>
        <v>-153754</v>
      </c>
    </row>
    <row r="81" spans="1:6" x14ac:dyDescent="0.25">
      <c r="A81" s="6" t="s">
        <v>151</v>
      </c>
      <c r="B81" s="6" t="s">
        <v>186</v>
      </c>
      <c r="C81" s="7">
        <v>12400</v>
      </c>
      <c r="D81" s="7">
        <v>0</v>
      </c>
      <c r="E81" s="7">
        <f>IF(C81&lt;&gt;0,D81/C81*100,"-")</f>
        <v>0</v>
      </c>
      <c r="F81" s="7">
        <f t="shared" si="1"/>
        <v>-12400</v>
      </c>
    </row>
    <row r="82" spans="1:6" x14ac:dyDescent="0.25">
      <c r="A82" s="6" t="s">
        <v>152</v>
      </c>
      <c r="B82" s="6" t="s">
        <v>153</v>
      </c>
      <c r="C82" s="7">
        <v>405693</v>
      </c>
      <c r="D82" s="7">
        <v>251939</v>
      </c>
      <c r="E82" s="7">
        <f>IF(C82&lt;&gt;0,D82/C82*100,"-")</f>
        <v>62.100898955614227</v>
      </c>
      <c r="F82" s="7">
        <f t="shared" si="1"/>
        <v>-153754</v>
      </c>
    </row>
    <row r="83" spans="1:6" x14ac:dyDescent="0.25">
      <c r="A83" s="6" t="s">
        <v>154</v>
      </c>
      <c r="B83" s="6" t="s">
        <v>155</v>
      </c>
      <c r="C83" s="7">
        <v>30000</v>
      </c>
      <c r="D83" s="7">
        <v>30000</v>
      </c>
      <c r="E83" s="7">
        <f>IF(C83&lt;&gt;0,D83/C83*100,"-")</f>
        <v>100</v>
      </c>
      <c r="F83" s="7">
        <f t="shared" si="1"/>
        <v>0</v>
      </c>
    </row>
    <row r="84" spans="1:6" x14ac:dyDescent="0.25">
      <c r="A84" s="6" t="s">
        <v>156</v>
      </c>
      <c r="B84" s="6" t="s">
        <v>157</v>
      </c>
      <c r="C84" s="7">
        <v>5000</v>
      </c>
      <c r="D84" s="7">
        <v>5000</v>
      </c>
      <c r="E84" s="7">
        <f>IF(C84&lt;&gt;0,D84/C84*100,"-")</f>
        <v>100</v>
      </c>
      <c r="F84" s="7">
        <f t="shared" si="1"/>
        <v>0</v>
      </c>
    </row>
    <row r="85" spans="1:6" x14ac:dyDescent="0.25">
      <c r="A85" s="6" t="s">
        <v>158</v>
      </c>
      <c r="B85" s="6" t="s">
        <v>159</v>
      </c>
      <c r="C85" s="7">
        <v>45000</v>
      </c>
      <c r="D85" s="7">
        <v>45000</v>
      </c>
      <c r="E85" s="7">
        <f>IF(C85&lt;&gt;0,D85/C85*100,"-")</f>
        <v>100</v>
      </c>
      <c r="F85" s="7">
        <f t="shared" si="1"/>
        <v>0</v>
      </c>
    </row>
    <row r="86" spans="1:6" x14ac:dyDescent="0.25">
      <c r="A86" s="6" t="s">
        <v>160</v>
      </c>
      <c r="B86" s="6" t="s">
        <v>161</v>
      </c>
      <c r="C86" s="7">
        <v>7000</v>
      </c>
      <c r="D86" s="7">
        <v>7000</v>
      </c>
      <c r="E86" s="7">
        <f>IF(C86&lt;&gt;0,D86/C86*100,"-")</f>
        <v>100</v>
      </c>
      <c r="F86" s="7">
        <f t="shared" si="1"/>
        <v>0</v>
      </c>
    </row>
    <row r="87" spans="1:6" x14ac:dyDescent="0.25">
      <c r="A87" s="6" t="s">
        <v>162</v>
      </c>
      <c r="B87" s="6" t="s">
        <v>163</v>
      </c>
      <c r="C87" s="7">
        <v>7000</v>
      </c>
      <c r="D87" s="7">
        <v>7000</v>
      </c>
      <c r="E87" s="7">
        <f>IF(C87&lt;&gt;0,D87/C87*100,"-")</f>
        <v>100</v>
      </c>
      <c r="F87" s="7">
        <f t="shared" si="1"/>
        <v>0</v>
      </c>
    </row>
    <row r="88" spans="1:6" x14ac:dyDescent="0.25">
      <c r="A88" s="6" t="s">
        <v>164</v>
      </c>
      <c r="B88" s="6" t="s">
        <v>165</v>
      </c>
      <c r="C88" s="7">
        <v>0</v>
      </c>
      <c r="D88" s="7">
        <v>12400</v>
      </c>
      <c r="E88" s="7" t="str">
        <f>IF(C88&lt;&gt;0,D88/C88*100,"-")</f>
        <v>-</v>
      </c>
      <c r="F88" s="7">
        <f t="shared" si="1"/>
        <v>12400</v>
      </c>
    </row>
    <row r="89" spans="1:6" x14ac:dyDescent="0.25">
      <c r="A89" s="4" t="s">
        <v>166</v>
      </c>
      <c r="B89" s="4" t="s">
        <v>167</v>
      </c>
      <c r="C89" s="5">
        <f>+C90+C91+C92+C93+C94</f>
        <v>62953.81</v>
      </c>
      <c r="D89" s="5">
        <f>+D90+D91+D92+D93+D94</f>
        <v>327734.96999999997</v>
      </c>
      <c r="E89" s="5">
        <f>IF(C89&lt;&gt;0,D89/C89*100,"-")</f>
        <v>520.59592580655567</v>
      </c>
      <c r="F89" s="5">
        <f t="shared" si="1"/>
        <v>264781.15999999997</v>
      </c>
    </row>
    <row r="90" spans="1:6" x14ac:dyDescent="0.25">
      <c r="A90" s="6" t="s">
        <v>168</v>
      </c>
      <c r="B90" s="6" t="s">
        <v>169</v>
      </c>
      <c r="C90" s="7">
        <v>62953.81</v>
      </c>
      <c r="D90" s="7">
        <v>130968.35</v>
      </c>
      <c r="E90" s="7">
        <f>IF(C90&lt;&gt;0,D90/C90*100,"-")</f>
        <v>208.03879860488189</v>
      </c>
      <c r="F90" s="7">
        <f t="shared" si="1"/>
        <v>68014.540000000008</v>
      </c>
    </row>
    <row r="91" spans="1:6" x14ac:dyDescent="0.25">
      <c r="A91" s="6" t="s">
        <v>170</v>
      </c>
      <c r="B91" s="6" t="s">
        <v>171</v>
      </c>
      <c r="C91" s="7">
        <v>0</v>
      </c>
      <c r="D91" s="7">
        <v>40533.279999999999</v>
      </c>
      <c r="E91" s="7" t="str">
        <f>IF(C91&lt;&gt;0,D91/C91*100,"-")</f>
        <v>-</v>
      </c>
      <c r="F91" s="7">
        <f t="shared" si="1"/>
        <v>40533.279999999999</v>
      </c>
    </row>
    <row r="92" spans="1:6" x14ac:dyDescent="0.25">
      <c r="A92" s="6" t="s">
        <v>172</v>
      </c>
      <c r="B92" s="6" t="s">
        <v>173</v>
      </c>
      <c r="C92" s="7">
        <v>0</v>
      </c>
      <c r="D92" s="7">
        <v>27505.7</v>
      </c>
      <c r="E92" s="7" t="str">
        <f>IF(C92&lt;&gt;0,D92/C92*100,"-")</f>
        <v>-</v>
      </c>
      <c r="F92" s="7">
        <f t="shared" si="1"/>
        <v>27505.7</v>
      </c>
    </row>
    <row r="93" spans="1:6" x14ac:dyDescent="0.25">
      <c r="A93" s="6" t="s">
        <v>174</v>
      </c>
      <c r="B93" s="6" t="s">
        <v>175</v>
      </c>
      <c r="C93" s="7">
        <v>0</v>
      </c>
      <c r="D93" s="7">
        <v>73247.41</v>
      </c>
      <c r="E93" s="7" t="str">
        <f>IF(C93&lt;&gt;0,D93/C93*100,"-")</f>
        <v>-</v>
      </c>
      <c r="F93" s="7">
        <f t="shared" si="1"/>
        <v>73247.41</v>
      </c>
    </row>
    <row r="94" spans="1:6" x14ac:dyDescent="0.25">
      <c r="A94" s="6" t="s">
        <v>176</v>
      </c>
      <c r="B94" s="6" t="s">
        <v>177</v>
      </c>
      <c r="C94" s="7">
        <v>0</v>
      </c>
      <c r="D94" s="7">
        <v>55480.23</v>
      </c>
      <c r="E94" s="7" t="str">
        <f>IF(C94&lt;&gt;0,D94/C94*100,"-")</f>
        <v>-</v>
      </c>
      <c r="F94" s="7">
        <f t="shared" si="1"/>
        <v>55480.23</v>
      </c>
    </row>
    <row r="95" spans="1:6" x14ac:dyDescent="0.25">
      <c r="A95" s="4" t="s">
        <v>178</v>
      </c>
      <c r="B95" s="4" t="s">
        <v>179</v>
      </c>
      <c r="C95" s="5">
        <f>+C96</f>
        <v>0</v>
      </c>
      <c r="D95" s="5">
        <f>+D96</f>
        <v>144561.63</v>
      </c>
      <c r="E95" s="5" t="str">
        <f>IF(C95&lt;&gt;0,D95/C95*100,"-")</f>
        <v>-</v>
      </c>
      <c r="F95" s="5">
        <f t="shared" si="1"/>
        <v>144561.63</v>
      </c>
    </row>
    <row r="96" spans="1:6" x14ac:dyDescent="0.25">
      <c r="A96" s="6" t="s">
        <v>180</v>
      </c>
      <c r="B96" s="6" t="s">
        <v>181</v>
      </c>
      <c r="C96" s="7">
        <v>0</v>
      </c>
      <c r="D96" s="7">
        <v>144561.63</v>
      </c>
      <c r="E96" s="7" t="str">
        <f>IF(C96&lt;&gt;0,D96/C96*100,"-")</f>
        <v>-</v>
      </c>
      <c r="F96" s="7">
        <f t="shared" si="1"/>
        <v>144561.63</v>
      </c>
    </row>
    <row r="97" spans="1:6" x14ac:dyDescent="0.25">
      <c r="A97" s="4" t="s">
        <v>182</v>
      </c>
      <c r="B97" s="4" t="s">
        <v>183</v>
      </c>
      <c r="C97" s="5">
        <f>+C98</f>
        <v>83606.559999999998</v>
      </c>
      <c r="D97" s="5">
        <f>+D98</f>
        <v>0</v>
      </c>
      <c r="E97" s="5">
        <f>IF(C97&lt;&gt;0,D97/C97*100,"-")</f>
        <v>0</v>
      </c>
      <c r="F97" s="5">
        <f t="shared" si="1"/>
        <v>-83606.559999999998</v>
      </c>
    </row>
    <row r="98" spans="1:6" x14ac:dyDescent="0.25">
      <c r="A98" s="6" t="s">
        <v>184</v>
      </c>
      <c r="B98" s="6" t="s">
        <v>185</v>
      </c>
      <c r="C98" s="7">
        <v>83606.559999999998</v>
      </c>
      <c r="D98" s="7">
        <v>0</v>
      </c>
      <c r="E98" s="7">
        <f>IF(C98&lt;&gt;0,D98/C98*100,"-")</f>
        <v>0</v>
      </c>
      <c r="F98" s="7">
        <f t="shared" si="1"/>
        <v>-83606.559999999998</v>
      </c>
    </row>
    <row r="99" spans="1:6" x14ac:dyDescent="0.25">
      <c r="A99" s="8"/>
      <c r="B99" s="8"/>
      <c r="C99" s="9">
        <f>+C5+C32+C69+C74+C79</f>
        <v>11738971.449999999</v>
      </c>
      <c r="D99" s="9">
        <f>+D5+D32+D69+D74+D79</f>
        <v>12163751.68</v>
      </c>
      <c r="E99" s="9">
        <f>IF(C99&lt;&gt;0,D99/C99*100,"-")</f>
        <v>103.61854726207721</v>
      </c>
      <c r="F99" s="9">
        <f t="shared" si="1"/>
        <v>424780.23000000045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2017-12-01T06:51:52Z</cp:lastPrinted>
  <dcterms:created xsi:type="dcterms:W3CDTF">2017-12-01T06:47:31Z</dcterms:created>
  <dcterms:modified xsi:type="dcterms:W3CDTF">2017-12-01T06:51:53Z</dcterms:modified>
</cp:coreProperties>
</file>