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activeTab="0"/>
  </bookViews>
  <sheets>
    <sheet name="List2" sheetId="1" r:id="rId1"/>
    <sheet name="List1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<sst xmlns="http://schemas.openxmlformats.org/spreadsheetml/2006/main" count="237" uniqueCount="79">
  <si>
    <t>01001 DEJAVNOST OBČINSKEGA SVETA</t>
  </si>
  <si>
    <t>NEPLAČANI ODHODKI PO PRORAČUNSKI POSTAVKI</t>
  </si>
  <si>
    <t>do 31.12.2012</t>
  </si>
  <si>
    <t>do 31.1.2013</t>
  </si>
  <si>
    <t>po 1.2.2013</t>
  </si>
  <si>
    <t>01005 DEJAVNOST ŽUPANA IN PODŽUPANOV</t>
  </si>
  <si>
    <t>02001 STROŠKI PLAČILNEGA PROMETA</t>
  </si>
  <si>
    <t>06005 DELOVANJE OBČINSKE UPRAVE</t>
  </si>
  <si>
    <t>060053 SKUPNA OBČINSKA UPRAVA SLOVENSKE KONJICE</t>
  </si>
  <si>
    <t>07001 PRIPRAVLJENOST SISTEMA ZA ZAŠČITO, REŠEVANJE</t>
  </si>
  <si>
    <t>07004 PROTIPOŽARNA VARNOST</t>
  </si>
  <si>
    <t>11008 VZDRŽEVANJE IN GRADNJA GOZDNIH CEST</t>
  </si>
  <si>
    <t>1206 POVEČANJE KAPACITETE KOTLOVNICE IN TOPLOVODA</t>
  </si>
  <si>
    <t>13001 UPRAVLJANJE IN TEKOČE VZDRŽEVANJE OBČINSKIH CEST</t>
  </si>
  <si>
    <t>13002 ZIMSKO VZDRŽEVANJE CEST</t>
  </si>
  <si>
    <t>13006 INVESTICIJSKO VZDRŽEVANJE IN GRADNJA OBČIN. CEST</t>
  </si>
  <si>
    <t>13011 CESTA RAZSVETLJAVA</t>
  </si>
  <si>
    <r>
      <rPr>
        <b/>
        <sz val="10"/>
        <rFont val="Arial"/>
        <family val="2"/>
      </rPr>
      <t>14008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PROMOCIJA OBČINE</t>
    </r>
  </si>
  <si>
    <t>15017 IZGRADNJA KANALIZACIJE VITANJE IN ZAGON ČISTILNE NAPRAVE</t>
  </si>
  <si>
    <t>15029 ZBIRANJE IN RAVNANJE Z ODPADKI</t>
  </si>
  <si>
    <t>15031 OBNOVITVENE INVESTICIJE KANALIZACIJ IN ČISTILNE NAPRAVE</t>
  </si>
  <si>
    <t>16001 DRUGE KOMUNALNE DEJAVNOSTI</t>
  </si>
  <si>
    <t>16003 PROSTORSKO NAČRTOVANJE</t>
  </si>
  <si>
    <t>16006 INVESTICIJE V VODOOSKRBO</t>
  </si>
  <si>
    <t>16011 PRAZNIČNO UREJANJE NASELIJ</t>
  </si>
  <si>
    <t>16018 OBNOVITVENE INVESTICIJE VODOVODOV</t>
  </si>
  <si>
    <t>16012 DRUGI PROGRAMI NA STANOVANJSKEM PODROČJU</t>
  </si>
  <si>
    <t>16019 NAKUP STAVB IN ZEMLJIŠČ</t>
  </si>
  <si>
    <t>16021 NAKUP ZEMLJIŠČ</t>
  </si>
  <si>
    <t>17002 NUJNO ZDRAVSTVENO VARSTVO</t>
  </si>
  <si>
    <t>17003 MRLIŠKO OGLEDNA SLUŽBA</t>
  </si>
  <si>
    <t>18004 KNJIŽNIČARSTVO</t>
  </si>
  <si>
    <t>18009 DRUGI PROGRAMI V KULTURI</t>
  </si>
  <si>
    <t xml:space="preserve">18014 PODPORA DRUGIH POSEBNIH SKUPIN </t>
  </si>
  <si>
    <t>18015 CELOSTNA REITALIZACIJA- KD VITANJE V KSEVT</t>
  </si>
  <si>
    <t>18016 CELOSTNA REVIT.- KD VITANJE V KSEVT- OPREMA IN OSTALO</t>
  </si>
  <si>
    <t>19001 VRTCI</t>
  </si>
  <si>
    <t>190011 VRTEC VITANJE</t>
  </si>
  <si>
    <t>19004 OSNOVNO ŠOLSTVO</t>
  </si>
  <si>
    <t>190041 OŠ POD GORO</t>
  </si>
  <si>
    <t>19017 GLASBENO ŠOLSTVO</t>
  </si>
  <si>
    <t>19019 REGRESIRAN PREVOZ V ŠOLO</t>
  </si>
  <si>
    <t>19020 ENERGETSKA SANACIJA ZGRADBE OŠ VITANJE</t>
  </si>
  <si>
    <t>20001 DRUGI PROGRAMI V POMOČ DRUŽINI</t>
  </si>
  <si>
    <t>20004 SOCIALNO VARSTVO STAREJŠIH OBČANOV</t>
  </si>
  <si>
    <t xml:space="preserve">20006 SOCIALNO VARSTVO MATERIALNO OGROŽENIH </t>
  </si>
  <si>
    <t>2201 SERVISIRANJE JAVNEGA DOLGA</t>
  </si>
  <si>
    <t>2302 POSEBNA PRORAČUNSKA REZERVA</t>
  </si>
  <si>
    <t>2305 ELEMENTAR</t>
  </si>
  <si>
    <t>16016 DRUGE KOMUNALNE DEJAVNOSTI</t>
  </si>
  <si>
    <t>060052 MEDOOBČINSKI INŠPEKTORAT IN REDARSTVO</t>
  </si>
  <si>
    <t>14004 SPODBUJANJE RAZVOJA MALEGA GOSPODARSTVA</t>
  </si>
  <si>
    <t>zmanjšano za kupnino Unior in str. Projekt. ZD</t>
  </si>
  <si>
    <t>16002 UREJANJE IN NADZOR NA PODROČJU GEODETSKIH EVIDENC</t>
  </si>
  <si>
    <t>18…</t>
  </si>
  <si>
    <t>proračunska postavka</t>
  </si>
  <si>
    <t>06008 MATERIALNI STROŠKI in STORITVE OBČINSKE UPRAVE</t>
  </si>
  <si>
    <t>11002 STRUKTURNI UKREPI V KMETIJSTVU</t>
  </si>
  <si>
    <t>14007 SPODBUJANJE RAZVOJA TURIZMA IN GOSTINSTVA</t>
  </si>
  <si>
    <t>16007 OČISTIMO POREČJE DRAVINJE- VODOOSKRBA</t>
  </si>
  <si>
    <t>konto 1890</t>
  </si>
  <si>
    <t>konto 1801-1806</t>
  </si>
  <si>
    <t>NEPLAČANI ODHODKI 31.12.2014</t>
  </si>
  <si>
    <t>060055 SKUPNA OBČINSKA UPRAVA OBČIN DOBRNA, VITANJE IN VOJNIK</t>
  </si>
  <si>
    <t>20002 DRUŽINSKI POMOČNIK</t>
  </si>
  <si>
    <t>SKUPAJ NEPLAČANI ODHODKI 31.12.</t>
  </si>
  <si>
    <t>04030 OBVEŠČANJE DOMAČE IN TUJE JAVNOSTI</t>
  </si>
  <si>
    <t>NEPLAČANI ODHODKI 31.12.2016</t>
  </si>
  <si>
    <t>NEPLAČANI ODHODKI 31.12.2017</t>
  </si>
  <si>
    <t>06014 NAKUP OPREME</t>
  </si>
  <si>
    <t>070041 GASILSKO VOZILO</t>
  </si>
  <si>
    <t>18011 JZ KSEVT</t>
  </si>
  <si>
    <t>19001 VRTCI OSTALI</t>
  </si>
  <si>
    <t>NEPLAČANI ODHODKI NA DAN 31.12.2017</t>
  </si>
  <si>
    <t>KOL. 2017/2016</t>
  </si>
  <si>
    <t>15050 SUBVENCIONIRANJE CEN IZ NASLOVA RAVNANJA Z ODPADNO VODO</t>
  </si>
  <si>
    <t>Vitanje, 19.03.2018</t>
  </si>
  <si>
    <t>Povzela: Tanja Čretnik</t>
  </si>
  <si>
    <t>02005 DEJAVNOST NADZORNEGA ODBORA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</si>
</sst>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0.000"/>
    <numFmt numFmtId="174" formatCode="#,##0.00_ ;\-#,##0.00\ "/>
    <numFmt numFmtId="175" formatCode="0.0000"/>
  </numFmts>
  <fonts count="39">
    <font>
      <sz val="10"/>
      <name val="Arial"/>
      <family val="0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20" borderId="8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 vertical="top"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4" fontId="4" fillId="0" borderId="0" xfId="57" applyNumberFormat="1" applyFon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4" fontId="4" fillId="0" borderId="10" xfId="57" applyNumberFormat="1" applyFont="1" applyFill="1" applyBorder="1" applyAlignment="1">
      <alignment/>
    </xf>
    <xf numFmtId="4" fontId="0" fillId="0" borderId="10" xfId="57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4" fillId="32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34">
      <selection activeCell="P44" sqref="P44"/>
    </sheetView>
  </sheetViews>
  <sheetFormatPr defaultColWidth="9.140625" defaultRowHeight="12.75"/>
  <cols>
    <col min="1" max="1" width="54.28125" style="30" customWidth="1"/>
    <col min="2" max="6" width="54.28125" style="5" hidden="1" customWidth="1"/>
    <col min="7" max="9" width="12.28125" style="5" customWidth="1"/>
    <col min="10" max="10" width="4.57421875" style="30" customWidth="1"/>
    <col min="13" max="16384" width="9.140625" style="30" customWidth="1"/>
  </cols>
  <sheetData>
    <row r="1" ht="12.75">
      <c r="A1" s="5" t="s">
        <v>73</v>
      </c>
    </row>
    <row r="2" spans="2:9" s="31" customFormat="1" ht="5.25" customHeight="1">
      <c r="B2" s="5"/>
      <c r="C2" s="5"/>
      <c r="D2" s="5"/>
      <c r="E2" s="5"/>
      <c r="F2" s="5"/>
      <c r="G2" s="5"/>
      <c r="H2" s="5"/>
      <c r="I2" s="5"/>
    </row>
    <row r="3" spans="1:9" s="34" customFormat="1" ht="42" customHeight="1">
      <c r="A3" s="32" t="s">
        <v>55</v>
      </c>
      <c r="B3" s="33" t="s">
        <v>62</v>
      </c>
      <c r="C3" s="33" t="s">
        <v>61</v>
      </c>
      <c r="D3" s="33" t="s">
        <v>60</v>
      </c>
      <c r="E3" s="33" t="s">
        <v>67</v>
      </c>
      <c r="F3" s="33" t="s">
        <v>68</v>
      </c>
      <c r="G3" s="33" t="s">
        <v>67</v>
      </c>
      <c r="H3" s="33" t="s">
        <v>68</v>
      </c>
      <c r="I3" s="33" t="s">
        <v>74</v>
      </c>
    </row>
    <row r="4" spans="1:9" ht="12.75">
      <c r="A4" s="35" t="str">
        <f>List1!A8</f>
        <v>01001 DEJAVNOST OBČINSKEGA SVETA</v>
      </c>
      <c r="B4" s="15">
        <v>5173.56</v>
      </c>
      <c r="C4" s="15"/>
      <c r="D4" s="15">
        <v>4018.4</v>
      </c>
      <c r="E4" s="15"/>
      <c r="F4" s="15">
        <v>0</v>
      </c>
      <c r="G4" s="40">
        <v>200</v>
      </c>
      <c r="H4" s="40">
        <f>618+1400.09</f>
        <v>2018.09</v>
      </c>
      <c r="I4" s="39">
        <f>IF(G4&gt;0,ROUND(H4/G4,2),"-")</f>
        <v>10.09</v>
      </c>
    </row>
    <row r="5" spans="1:9" ht="12.75">
      <c r="A5" s="36" t="str">
        <f>List1!A21</f>
        <v>01005 DEJAVNOST ŽUPANA IN PODŽUPANOV</v>
      </c>
      <c r="B5" s="15">
        <v>3638.41</v>
      </c>
      <c r="C5" s="15">
        <f>3269.54+739.67</f>
        <v>4009.21</v>
      </c>
      <c r="D5" s="15">
        <v>3139.7</v>
      </c>
      <c r="E5" s="15">
        <v>1619.65</v>
      </c>
      <c r="F5" s="15">
        <v>2043.94</v>
      </c>
      <c r="G5" s="40">
        <f>1659.98+896.05</f>
        <v>2556.0299999999997</v>
      </c>
      <c r="H5" s="40">
        <f>2932.6+1659.98</f>
        <v>4592.58</v>
      </c>
      <c r="I5" s="42">
        <f aca="true" t="shared" si="0" ref="I5:I59">IF(G5&gt;0,ROUND(H5/G5,2),"-")</f>
        <v>1.8</v>
      </c>
    </row>
    <row r="6" spans="1:9" ht="12.75">
      <c r="A6" s="36" t="str">
        <f>List1!A31</f>
        <v>02001 STROŠKI PLAČILNEGA PROMETA</v>
      </c>
      <c r="B6" s="15">
        <v>35.61</v>
      </c>
      <c r="C6" s="15"/>
      <c r="D6" s="15">
        <v>25.79</v>
      </c>
      <c r="E6" s="15"/>
      <c r="F6" s="15">
        <v>70.97</v>
      </c>
      <c r="G6" s="40">
        <v>51.59</v>
      </c>
      <c r="H6" s="40">
        <v>69.66</v>
      </c>
      <c r="I6" s="39">
        <f t="shared" si="0"/>
        <v>1.35</v>
      </c>
    </row>
    <row r="7" spans="1:9" ht="12.75">
      <c r="A7" s="41" t="s">
        <v>78</v>
      </c>
      <c r="B7" s="15"/>
      <c r="C7" s="15"/>
      <c r="D7" s="15"/>
      <c r="E7" s="15"/>
      <c r="F7" s="15"/>
      <c r="G7" s="40">
        <v>0</v>
      </c>
      <c r="H7" s="40">
        <v>328.18</v>
      </c>
      <c r="I7" s="39" t="str">
        <f t="shared" si="0"/>
        <v>-</v>
      </c>
    </row>
    <row r="8" spans="1:9" ht="12.75">
      <c r="A8" s="38" t="s">
        <v>66</v>
      </c>
      <c r="B8" s="15">
        <v>0</v>
      </c>
      <c r="C8" s="15"/>
      <c r="D8" s="15"/>
      <c r="E8" s="15"/>
      <c r="F8" s="15">
        <v>3998.29</v>
      </c>
      <c r="G8" s="40">
        <f>434.2+3047.26</f>
        <v>3481.46</v>
      </c>
      <c r="H8" s="40">
        <f>4201.31+327.04</f>
        <v>4528.35</v>
      </c>
      <c r="I8" s="42">
        <f t="shared" si="0"/>
        <v>1.3</v>
      </c>
    </row>
    <row r="9" spans="1:9" ht="12.75">
      <c r="A9" s="36" t="str">
        <f>List1!A37</f>
        <v>06005 DELOVANJE OBČINSKE UPRAVE</v>
      </c>
      <c r="B9" s="15">
        <v>10654.83</v>
      </c>
      <c r="C9" s="15">
        <v>14668.53</v>
      </c>
      <c r="D9" s="15"/>
      <c r="E9" s="15">
        <v>10384.76</v>
      </c>
      <c r="F9" s="15"/>
      <c r="G9" s="15">
        <v>10872.42</v>
      </c>
      <c r="H9" s="15">
        <f>10874.36-12.41</f>
        <v>10861.95</v>
      </c>
      <c r="I9" s="42">
        <f t="shared" si="0"/>
        <v>1</v>
      </c>
    </row>
    <row r="10" spans="1:9" ht="12.75">
      <c r="A10" s="36" t="str">
        <f>List1!A44</f>
        <v>060052 MEDOOBČINSKI INŠPEKTORAT IN REDARSTVO</v>
      </c>
      <c r="B10" s="15">
        <v>731.5</v>
      </c>
      <c r="C10" s="15"/>
      <c r="D10" s="15">
        <v>708.43</v>
      </c>
      <c r="E10" s="15"/>
      <c r="F10" s="15">
        <v>778.34</v>
      </c>
      <c r="G10" s="40">
        <v>763.25</v>
      </c>
      <c r="H10" s="40">
        <v>806.12</v>
      </c>
      <c r="I10" s="39">
        <f t="shared" si="0"/>
        <v>1.06</v>
      </c>
    </row>
    <row r="11" spans="1:9" ht="12.75">
      <c r="A11" s="36" t="str">
        <f>List1!A48</f>
        <v>060053 SKUPNA OBČINSKA UPRAVA SLOVENSKE KONJICE</v>
      </c>
      <c r="B11" s="15">
        <v>557.6</v>
      </c>
      <c r="C11" s="15"/>
      <c r="D11" s="15">
        <v>664.31</v>
      </c>
      <c r="E11" s="15"/>
      <c r="F11" s="15">
        <v>566.81</v>
      </c>
      <c r="G11" s="40">
        <v>590.31</v>
      </c>
      <c r="H11" s="40">
        <v>565.63</v>
      </c>
      <c r="I11" s="39">
        <f t="shared" si="0"/>
        <v>0.96</v>
      </c>
    </row>
    <row r="12" spans="1:9" ht="12.75">
      <c r="A12" s="36" t="str">
        <f>List1!A52</f>
        <v>060055 SKUPNA OBČINSKA UPRAVA OBČIN DOBRNA, VITANJE IN VOJNIK</v>
      </c>
      <c r="B12" s="15">
        <v>1817.21</v>
      </c>
      <c r="C12" s="15"/>
      <c r="D12" s="15">
        <v>2294.66</v>
      </c>
      <c r="E12" s="15"/>
      <c r="F12" s="15">
        <v>2465.44</v>
      </c>
      <c r="G12" s="40">
        <v>2658.66</v>
      </c>
      <c r="H12" s="40">
        <v>2806.84</v>
      </c>
      <c r="I12" s="39">
        <f t="shared" si="0"/>
        <v>1.06</v>
      </c>
    </row>
    <row r="13" spans="1:9" ht="12.75">
      <c r="A13" s="36" t="str">
        <f>List1!A56</f>
        <v>06008 MATERIALNI STROŠKI in STORITVE OBČINSKE UPRAVE</v>
      </c>
      <c r="B13" s="15">
        <v>3505.6</v>
      </c>
      <c r="C13" s="15"/>
      <c r="D13" s="15">
        <v>6688.01</v>
      </c>
      <c r="E13" s="15">
        <v>461.9</v>
      </c>
      <c r="F13" s="15">
        <v>4808.35</v>
      </c>
      <c r="G13" s="40">
        <f>461.9+2543.87</f>
        <v>3005.77</v>
      </c>
      <c r="H13" s="40">
        <f>6830.98+663.5</f>
        <v>7494.48</v>
      </c>
      <c r="I13" s="39">
        <f t="shared" si="0"/>
        <v>2.49</v>
      </c>
    </row>
    <row r="14" spans="1:9" ht="12.75">
      <c r="A14" s="38" t="s">
        <v>69</v>
      </c>
      <c r="B14" s="15"/>
      <c r="C14" s="15"/>
      <c r="D14" s="15"/>
      <c r="E14" s="15"/>
      <c r="F14" s="15"/>
      <c r="G14" s="40">
        <v>190</v>
      </c>
      <c r="H14" s="40">
        <v>0</v>
      </c>
      <c r="I14" s="39">
        <f t="shared" si="0"/>
        <v>0</v>
      </c>
    </row>
    <row r="15" spans="1:9" ht="12.75">
      <c r="A15" s="35" t="str">
        <f>List1!A90</f>
        <v>07001 PRIPRAVLJENOST SISTEMA ZA ZAŠČITO, REŠEVANJE</v>
      </c>
      <c r="B15" s="15">
        <v>750.25</v>
      </c>
      <c r="C15" s="15"/>
      <c r="D15" s="15">
        <v>590.64</v>
      </c>
      <c r="E15" s="15"/>
      <c r="F15" s="15">
        <v>187.86</v>
      </c>
      <c r="G15" s="40">
        <v>285.28</v>
      </c>
      <c r="H15" s="40">
        <v>1827.77</v>
      </c>
      <c r="I15" s="39">
        <f t="shared" si="0"/>
        <v>6.41</v>
      </c>
    </row>
    <row r="16" spans="1:9" ht="12.75">
      <c r="A16" s="36" t="str">
        <f>List1!A99</f>
        <v>07004 PROTIPOŽARNA VARNOST</v>
      </c>
      <c r="B16" s="15">
        <v>0</v>
      </c>
      <c r="C16" s="15"/>
      <c r="D16" s="15">
        <v>1600</v>
      </c>
      <c r="E16" s="15"/>
      <c r="F16" s="15">
        <v>0</v>
      </c>
      <c r="G16" s="15">
        <v>0</v>
      </c>
      <c r="H16" s="15">
        <v>0</v>
      </c>
      <c r="I16" s="39" t="str">
        <f t="shared" si="0"/>
        <v>-</v>
      </c>
    </row>
    <row r="17" spans="1:9" ht="12.75">
      <c r="A17" s="38" t="s">
        <v>70</v>
      </c>
      <c r="B17" s="15"/>
      <c r="C17" s="15"/>
      <c r="D17" s="15"/>
      <c r="E17" s="15"/>
      <c r="F17" s="15"/>
      <c r="G17" s="40">
        <v>1261.86</v>
      </c>
      <c r="H17" s="40">
        <v>85.05</v>
      </c>
      <c r="I17" s="39">
        <f t="shared" si="0"/>
        <v>0.07</v>
      </c>
    </row>
    <row r="18" spans="1:9" ht="12.75">
      <c r="A18" s="36" t="str">
        <f>List1!A104</f>
        <v>11002 STRUKTURNI UKREPI V KMETIJSTVU</v>
      </c>
      <c r="B18" s="15">
        <f>SUM(C18:D18)</f>
        <v>0</v>
      </c>
      <c r="C18" s="15"/>
      <c r="D18" s="15"/>
      <c r="E18" s="15"/>
      <c r="F18" s="15"/>
      <c r="G18" s="15">
        <v>0</v>
      </c>
      <c r="H18" s="15">
        <v>0</v>
      </c>
      <c r="I18" s="39" t="str">
        <f t="shared" si="0"/>
        <v>-</v>
      </c>
    </row>
    <row r="19" spans="1:9" ht="12.75">
      <c r="A19" s="36" t="str">
        <f>List1!A119</f>
        <v>11008 VZDRŽEVANJE IN GRADNJA GOZDNIH CEST</v>
      </c>
      <c r="B19" s="15">
        <f>SUM(C19:D19)</f>
        <v>0</v>
      </c>
      <c r="C19" s="15"/>
      <c r="D19" s="15"/>
      <c r="E19" s="15"/>
      <c r="F19" s="15">
        <v>15847.35</v>
      </c>
      <c r="G19" s="15">
        <v>0</v>
      </c>
      <c r="H19" s="15">
        <v>0</v>
      </c>
      <c r="I19" s="39" t="str">
        <f t="shared" si="0"/>
        <v>-</v>
      </c>
    </row>
    <row r="20" spans="1:9" ht="12.75">
      <c r="A20" s="36" t="str">
        <f>List1!A130</f>
        <v>13001 UPRAVLJANJE IN TEKOČE VZDRŽEVANJE OBČINSKIH CEST</v>
      </c>
      <c r="B20" s="15">
        <v>32492.37</v>
      </c>
      <c r="C20" s="15"/>
      <c r="D20" s="15">
        <v>30980.72</v>
      </c>
      <c r="E20" s="15"/>
      <c r="F20" s="15">
        <v>32593.58</v>
      </c>
      <c r="G20" s="40">
        <v>14970.35</v>
      </c>
      <c r="H20" s="40">
        <v>1622.83</v>
      </c>
      <c r="I20" s="39">
        <f t="shared" si="0"/>
        <v>0.11</v>
      </c>
    </row>
    <row r="21" spans="1:9" ht="12.75">
      <c r="A21" s="36" t="str">
        <f>List1!A142</f>
        <v>13002 ZIMSKO VZDRŽEVANJE CEST</v>
      </c>
      <c r="B21" s="15">
        <v>4712.34</v>
      </c>
      <c r="C21" s="15"/>
      <c r="D21" s="15">
        <v>5346.7</v>
      </c>
      <c r="E21" s="15"/>
      <c r="F21" s="15">
        <v>0</v>
      </c>
      <c r="G21" s="40">
        <v>12033.76</v>
      </c>
      <c r="H21" s="40">
        <v>49739.88</v>
      </c>
      <c r="I21" s="39">
        <f t="shared" si="0"/>
        <v>4.13</v>
      </c>
    </row>
    <row r="22" spans="1:9" ht="12.75">
      <c r="A22" s="36" t="str">
        <f>List1!A152</f>
        <v>13006 INVESTICIJSKO VZDRŽEVANJE IN GRADNJA OBČIN. CEST</v>
      </c>
      <c r="B22" s="15">
        <v>52294.96</v>
      </c>
      <c r="C22" s="15"/>
      <c r="D22" s="15"/>
      <c r="E22" s="15"/>
      <c r="F22" s="15">
        <v>0</v>
      </c>
      <c r="G22" s="40">
        <v>11183.74</v>
      </c>
      <c r="H22" s="40">
        <v>0</v>
      </c>
      <c r="I22" s="39">
        <f t="shared" si="0"/>
        <v>0</v>
      </c>
    </row>
    <row r="23" spans="1:9" ht="12.75">
      <c r="A23" s="36" t="str">
        <f>List1!A158</f>
        <v>13011 CESTA RAZSVETLJAVA</v>
      </c>
      <c r="B23" s="15">
        <v>3934.62</v>
      </c>
      <c r="C23" s="15"/>
      <c r="D23" s="15">
        <v>4689.44</v>
      </c>
      <c r="E23" s="15"/>
      <c r="F23" s="15">
        <v>3197.8</v>
      </c>
      <c r="G23" s="40">
        <v>4465.11</v>
      </c>
      <c r="H23" s="40">
        <v>4295.2</v>
      </c>
      <c r="I23" s="39">
        <f t="shared" si="0"/>
        <v>0.96</v>
      </c>
    </row>
    <row r="24" spans="1:9" ht="12.75">
      <c r="A24" s="36" t="str">
        <f>List1!A175</f>
        <v>14004 SPODBUJANJE RAZVOJA MALEGA GOSPODARSTVA</v>
      </c>
      <c r="B24" s="15">
        <v>1077.34</v>
      </c>
      <c r="C24" s="15"/>
      <c r="D24" s="15">
        <v>1371.99</v>
      </c>
      <c r="E24" s="15"/>
      <c r="F24" s="15">
        <v>512.78</v>
      </c>
      <c r="G24" s="15">
        <v>0</v>
      </c>
      <c r="H24" s="15">
        <v>782.81</v>
      </c>
      <c r="I24" s="39" t="str">
        <f t="shared" si="0"/>
        <v>-</v>
      </c>
    </row>
    <row r="25" spans="1:9" ht="12.75">
      <c r="A25" s="13" t="s">
        <v>58</v>
      </c>
      <c r="B25" s="15">
        <v>0</v>
      </c>
      <c r="C25" s="15"/>
      <c r="D25" s="15">
        <v>590</v>
      </c>
      <c r="E25" s="15"/>
      <c r="F25" s="15"/>
      <c r="G25" s="40">
        <v>2035.32</v>
      </c>
      <c r="H25" s="40">
        <v>80.52</v>
      </c>
      <c r="I25" s="39">
        <f t="shared" si="0"/>
        <v>0.04</v>
      </c>
    </row>
    <row r="26" spans="1:9" ht="12.75">
      <c r="A26" s="36" t="str">
        <f>List1!A182</f>
        <v>14008 PROMOCIJA OBČINE</v>
      </c>
      <c r="B26" s="15">
        <v>155</v>
      </c>
      <c r="C26" s="15"/>
      <c r="D26" s="15">
        <v>1392.19</v>
      </c>
      <c r="E26" s="15"/>
      <c r="F26" s="15">
        <v>0</v>
      </c>
      <c r="G26" s="15">
        <v>0</v>
      </c>
      <c r="H26" s="15">
        <v>358.26</v>
      </c>
      <c r="I26" s="39" t="str">
        <f t="shared" si="0"/>
        <v>-</v>
      </c>
    </row>
    <row r="27" spans="1:9" ht="12.75">
      <c r="A27" s="36" t="str">
        <f>List1!A190</f>
        <v>15017 IZGRADNJA KANALIZACIJE VITANJE IN ZAGON ČISTILNE NAPRAVE</v>
      </c>
      <c r="B27" s="15">
        <v>2535.88</v>
      </c>
      <c r="C27" s="15"/>
      <c r="D27" s="15">
        <v>1943.47</v>
      </c>
      <c r="E27" s="15"/>
      <c r="F27" s="15">
        <v>3392.31</v>
      </c>
      <c r="G27" s="40">
        <v>1672.63</v>
      </c>
      <c r="H27" s="40">
        <v>971.93</v>
      </c>
      <c r="I27" s="39">
        <f t="shared" si="0"/>
        <v>0.58</v>
      </c>
    </row>
    <row r="28" spans="1:9" ht="12.75">
      <c r="A28" s="36" t="str">
        <f>List1!A194</f>
        <v>15029 ZBIRANJE IN RAVNANJE Z ODPADKI</v>
      </c>
      <c r="B28" s="15">
        <v>4026.16</v>
      </c>
      <c r="C28" s="15"/>
      <c r="D28" s="15">
        <v>667.31</v>
      </c>
      <c r="E28" s="15"/>
      <c r="F28" s="15">
        <v>4688.72</v>
      </c>
      <c r="G28" s="40">
        <v>3732.46</v>
      </c>
      <c r="H28" s="40">
        <v>5057.16</v>
      </c>
      <c r="I28" s="39">
        <f t="shared" si="0"/>
        <v>1.35</v>
      </c>
    </row>
    <row r="29" spans="1:9" ht="12.75">
      <c r="A29" s="13" t="s">
        <v>75</v>
      </c>
      <c r="B29" s="15"/>
      <c r="C29" s="15"/>
      <c r="D29" s="15"/>
      <c r="E29" s="15"/>
      <c r="F29" s="15"/>
      <c r="G29" s="40">
        <v>0</v>
      </c>
      <c r="H29" s="40">
        <v>2001.86</v>
      </c>
      <c r="I29" s="39" t="str">
        <f t="shared" si="0"/>
        <v>-</v>
      </c>
    </row>
    <row r="30" spans="1:9" ht="12.75">
      <c r="A30" s="36" t="str">
        <f>List1!A204</f>
        <v>16001 DRUGE KOMUNALNE DEJAVNOSTI</v>
      </c>
      <c r="B30" s="15">
        <v>0</v>
      </c>
      <c r="C30" s="15"/>
      <c r="D30" s="15">
        <v>0.1</v>
      </c>
      <c r="E30" s="15"/>
      <c r="F30" s="15"/>
      <c r="G30" s="15">
        <v>0</v>
      </c>
      <c r="H30" s="15">
        <v>0</v>
      </c>
      <c r="I30" s="39" t="str">
        <f t="shared" si="0"/>
        <v>-</v>
      </c>
    </row>
    <row r="31" spans="1:9" ht="12.75">
      <c r="A31" s="36" t="str">
        <f>List1!A208</f>
        <v>16002 UREJANJE IN NADZOR NA PODROČJU GEODETSKIH EVIDENC</v>
      </c>
      <c r="B31" s="15">
        <v>1229.16</v>
      </c>
      <c r="C31" s="15"/>
      <c r="D31" s="15"/>
      <c r="E31" s="15"/>
      <c r="F31" s="15">
        <v>1425.6</v>
      </c>
      <c r="G31" s="15">
        <v>0</v>
      </c>
      <c r="H31" s="15">
        <v>585.6</v>
      </c>
      <c r="I31" s="39" t="str">
        <f t="shared" si="0"/>
        <v>-</v>
      </c>
    </row>
    <row r="32" spans="1:9" ht="12.75">
      <c r="A32" s="36" t="str">
        <f>List1!A213</f>
        <v>16003 PROSTORSKO NAČRTOVANJE</v>
      </c>
      <c r="B32" s="15">
        <v>2192.69</v>
      </c>
      <c r="C32" s="15"/>
      <c r="D32" s="15">
        <v>11768.64</v>
      </c>
      <c r="E32" s="15"/>
      <c r="F32" s="15">
        <v>100.39</v>
      </c>
      <c r="G32" s="40">
        <v>3845.88</v>
      </c>
      <c r="H32" s="40">
        <v>111.54</v>
      </c>
      <c r="I32" s="39">
        <f t="shared" si="0"/>
        <v>0.03</v>
      </c>
    </row>
    <row r="33" spans="1:9" ht="12.75">
      <c r="A33" s="13" t="s">
        <v>59</v>
      </c>
      <c r="B33" s="15">
        <v>0</v>
      </c>
      <c r="C33" s="15"/>
      <c r="D33" s="15">
        <v>1000</v>
      </c>
      <c r="E33" s="15"/>
      <c r="F33" s="15"/>
      <c r="G33" s="15">
        <v>0</v>
      </c>
      <c r="H33" s="15">
        <v>0</v>
      </c>
      <c r="I33" s="39" t="str">
        <f t="shared" si="0"/>
        <v>-</v>
      </c>
    </row>
    <row r="34" spans="1:9" ht="12.75">
      <c r="A34" s="36" t="str">
        <f>List1!A220</f>
        <v>16006 INVESTICIJE V VODOOSKRBO</v>
      </c>
      <c r="B34" s="15">
        <f>SUM(C34:D34)</f>
        <v>0</v>
      </c>
      <c r="C34" s="15"/>
      <c r="D34" s="15"/>
      <c r="E34" s="15"/>
      <c r="F34" s="15">
        <v>589.5</v>
      </c>
      <c r="G34" s="15">
        <v>0</v>
      </c>
      <c r="H34" s="15">
        <v>0</v>
      </c>
      <c r="I34" s="39" t="str">
        <f t="shared" si="0"/>
        <v>-</v>
      </c>
    </row>
    <row r="35" spans="1:9" ht="12.75">
      <c r="A35" s="36" t="str">
        <f>List1!A224</f>
        <v>16011 PRAZNIČNO UREJANJE NASELIJ</v>
      </c>
      <c r="B35" s="15">
        <v>2344.57</v>
      </c>
      <c r="C35" s="15"/>
      <c r="D35" s="15">
        <v>2667.32</v>
      </c>
      <c r="E35" s="15"/>
      <c r="F35" s="15">
        <v>962.96</v>
      </c>
      <c r="G35" s="40">
        <v>2314.94</v>
      </c>
      <c r="H35" s="40">
        <v>893.33</v>
      </c>
      <c r="I35" s="39">
        <f t="shared" si="0"/>
        <v>0.39</v>
      </c>
    </row>
    <row r="36" spans="1:9" ht="12.75">
      <c r="A36" s="36" t="str">
        <f>List1!A228</f>
        <v>16012 DRUGI PROGRAMI NA STANOVANJSKEM PODROČJU</v>
      </c>
      <c r="B36" s="15">
        <v>5161.28</v>
      </c>
      <c r="C36" s="15"/>
      <c r="D36" s="15">
        <v>3878.96</v>
      </c>
      <c r="E36" s="15"/>
      <c r="F36" s="15">
        <v>798.43</v>
      </c>
      <c r="G36" s="40">
        <v>11.08</v>
      </c>
      <c r="H36" s="40">
        <v>2971.84</v>
      </c>
      <c r="I36" s="39">
        <f t="shared" si="0"/>
        <v>268.22</v>
      </c>
    </row>
    <row r="37" spans="1:9" ht="12.75">
      <c r="A37" s="36" t="str">
        <f>List1!A235</f>
        <v>16016 DRUGE KOMUNALNE DEJAVNOSTI</v>
      </c>
      <c r="B37" s="15">
        <v>7497.25</v>
      </c>
      <c r="C37" s="15"/>
      <c r="D37" s="15">
        <v>9175.33</v>
      </c>
      <c r="E37" s="15"/>
      <c r="F37" s="15">
        <v>20329.9</v>
      </c>
      <c r="G37" s="40">
        <v>9412.83</v>
      </c>
      <c r="H37" s="40">
        <v>2877.32</v>
      </c>
      <c r="I37" s="39">
        <f t="shared" si="0"/>
        <v>0.31</v>
      </c>
    </row>
    <row r="38" spans="1:9" ht="12.75">
      <c r="A38" s="36" t="str">
        <f>List1!A250</f>
        <v>16019 NAKUP STAVB IN ZEMLJIŠČ</v>
      </c>
      <c r="B38" s="15">
        <v>0</v>
      </c>
      <c r="C38" s="15"/>
      <c r="D38" s="15">
        <v>45.14</v>
      </c>
      <c r="E38" s="15"/>
      <c r="F38" s="15">
        <v>356.24</v>
      </c>
      <c r="G38" s="40">
        <v>244</v>
      </c>
      <c r="H38" s="40">
        <v>34.16</v>
      </c>
      <c r="I38" s="39">
        <f t="shared" si="0"/>
        <v>0.14</v>
      </c>
    </row>
    <row r="39" spans="1:9" ht="12.75">
      <c r="A39" s="36" t="str">
        <f>List1!A257</f>
        <v>16021 NAKUP ZEMLJIŠČ</v>
      </c>
      <c r="B39" s="15">
        <v>18319</v>
      </c>
      <c r="C39" s="15"/>
      <c r="D39" s="15">
        <v>34137.06</v>
      </c>
      <c r="E39" s="15"/>
      <c r="F39" s="15">
        <v>0</v>
      </c>
      <c r="G39" s="15">
        <v>0</v>
      </c>
      <c r="H39" s="15">
        <v>0</v>
      </c>
      <c r="I39" s="39" t="str">
        <f t="shared" si="0"/>
        <v>-</v>
      </c>
    </row>
    <row r="40" spans="1:9" ht="12.75">
      <c r="A40" s="36" t="str">
        <f>List1!A261</f>
        <v>17002 NUJNO ZDRAVSTVENO VARSTVO</v>
      </c>
      <c r="B40" s="15">
        <v>1678.6</v>
      </c>
      <c r="C40" s="15"/>
      <c r="D40" s="15">
        <v>1546.32</v>
      </c>
      <c r="E40" s="15"/>
      <c r="F40" s="15">
        <v>1512.63</v>
      </c>
      <c r="G40" s="40">
        <v>1694.55</v>
      </c>
      <c r="H40" s="40">
        <v>1536.64</v>
      </c>
      <c r="I40" s="39">
        <f t="shared" si="0"/>
        <v>0.91</v>
      </c>
    </row>
    <row r="41" spans="1:9" ht="12.75">
      <c r="A41" s="36" t="str">
        <f>List1!A265</f>
        <v>17003 MRLIŠKO OGLEDNA SLUŽBA</v>
      </c>
      <c r="B41" s="15">
        <v>0</v>
      </c>
      <c r="C41" s="15"/>
      <c r="D41" s="15">
        <v>113.4</v>
      </c>
      <c r="E41" s="15"/>
      <c r="F41" s="15">
        <v>1679.65</v>
      </c>
      <c r="G41" s="40">
        <v>1179.39</v>
      </c>
      <c r="H41" s="40">
        <v>1232.7</v>
      </c>
      <c r="I41" s="39">
        <f t="shared" si="0"/>
        <v>1.05</v>
      </c>
    </row>
    <row r="42" spans="1:9" ht="12.75">
      <c r="A42" s="36" t="str">
        <f>List1!A273</f>
        <v>18004 KNJIŽNIČARSTVO</v>
      </c>
      <c r="B42" s="15">
        <v>25.3</v>
      </c>
      <c r="C42" s="15"/>
      <c r="D42" s="15">
        <v>28.52</v>
      </c>
      <c r="E42" s="15"/>
      <c r="F42" s="15">
        <v>2248.17</v>
      </c>
      <c r="G42" s="40">
        <v>339.07</v>
      </c>
      <c r="H42" s="40">
        <v>444.49</v>
      </c>
      <c r="I42" s="39">
        <f t="shared" si="0"/>
        <v>1.31</v>
      </c>
    </row>
    <row r="43" spans="1:9" ht="12.75">
      <c r="A43" s="36" t="str">
        <f>List1!A279</f>
        <v>18009 DRUGI PROGRAMI V KULTURI</v>
      </c>
      <c r="B43" s="15">
        <v>1795.27</v>
      </c>
      <c r="C43" s="15"/>
      <c r="D43" s="15">
        <v>732</v>
      </c>
      <c r="E43" s="15"/>
      <c r="F43" s="15">
        <v>4550.58</v>
      </c>
      <c r="G43" s="40">
        <f>403.51+3006.54</f>
        <v>3410.05</v>
      </c>
      <c r="H43" s="40">
        <v>2520.94</v>
      </c>
      <c r="I43" s="39">
        <f t="shared" si="0"/>
        <v>0.74</v>
      </c>
    </row>
    <row r="44" spans="1:9" ht="12.75">
      <c r="A44" s="38" t="s">
        <v>71</v>
      </c>
      <c r="B44" s="15"/>
      <c r="C44" s="15"/>
      <c r="D44" s="15"/>
      <c r="E44" s="15"/>
      <c r="F44" s="15"/>
      <c r="G44" s="40">
        <v>1303.77</v>
      </c>
      <c r="H44" s="40">
        <f>3205.46+12.41</f>
        <v>3217.87</v>
      </c>
      <c r="I44" s="39">
        <f t="shared" si="0"/>
        <v>2.47</v>
      </c>
    </row>
    <row r="45" spans="1:9" ht="12.75">
      <c r="A45" s="36" t="str">
        <f>List1!A283</f>
        <v>18014 PODPORA DRUGIH POSEBNIH SKUPIN </v>
      </c>
      <c r="B45" s="15">
        <v>0</v>
      </c>
      <c r="C45" s="15"/>
      <c r="D45" s="15">
        <v>578.37</v>
      </c>
      <c r="E45" s="15"/>
      <c r="F45" s="15">
        <v>423.52</v>
      </c>
      <c r="G45" s="40">
        <v>22.14</v>
      </c>
      <c r="H45" s="40">
        <v>22.16</v>
      </c>
      <c r="I45" s="42">
        <f t="shared" si="0"/>
        <v>1</v>
      </c>
    </row>
    <row r="46" spans="1:9" ht="12.75">
      <c r="A46" s="38" t="s">
        <v>72</v>
      </c>
      <c r="B46" s="15">
        <v>7615.86</v>
      </c>
      <c r="C46" s="15"/>
      <c r="D46" s="15">
        <v>6871.58</v>
      </c>
      <c r="E46" s="15"/>
      <c r="F46" s="15">
        <v>4854.35</v>
      </c>
      <c r="G46" s="40">
        <v>11735.97</v>
      </c>
      <c r="H46" s="40">
        <v>13733.84</v>
      </c>
      <c r="I46" s="39">
        <f t="shared" si="0"/>
        <v>1.17</v>
      </c>
    </row>
    <row r="47" spans="1:9" ht="12.75">
      <c r="A47" s="36" t="str">
        <f>List1!A311</f>
        <v>190011 VRTEC VITANJE</v>
      </c>
      <c r="B47" s="15">
        <v>14875.44</v>
      </c>
      <c r="C47" s="15"/>
      <c r="D47" s="15">
        <v>14871.14</v>
      </c>
      <c r="E47" s="15"/>
      <c r="F47" s="15">
        <v>13188.57</v>
      </c>
      <c r="G47" s="40">
        <v>14044.05</v>
      </c>
      <c r="H47" s="40">
        <v>16699.78</v>
      </c>
      <c r="I47" s="39">
        <f t="shared" si="0"/>
        <v>1.19</v>
      </c>
    </row>
    <row r="48" spans="1:9" ht="12.75">
      <c r="A48" s="36" t="str">
        <f>List1!A318</f>
        <v>19004 OSNOVNO ŠOLSTVO</v>
      </c>
      <c r="B48" s="15">
        <v>2428.78</v>
      </c>
      <c r="C48" s="15"/>
      <c r="D48" s="15"/>
      <c r="E48" s="15"/>
      <c r="F48" s="15">
        <v>0</v>
      </c>
      <c r="G48" s="40">
        <v>5040.15</v>
      </c>
      <c r="H48" s="40">
        <v>2044.05</v>
      </c>
      <c r="I48" s="39">
        <f t="shared" si="0"/>
        <v>0.41</v>
      </c>
    </row>
    <row r="49" spans="1:9" ht="12.75">
      <c r="A49" s="36" t="str">
        <f>List1!A326</f>
        <v>190041 OŠ POD GORO</v>
      </c>
      <c r="B49" s="15">
        <v>591.6</v>
      </c>
      <c r="C49" s="15"/>
      <c r="D49" s="15">
        <v>747.8</v>
      </c>
      <c r="E49" s="15"/>
      <c r="F49" s="15">
        <v>295.8</v>
      </c>
      <c r="G49" s="40">
        <v>351.4</v>
      </c>
      <c r="H49" s="40">
        <v>282.5</v>
      </c>
      <c r="I49" s="42">
        <f t="shared" si="0"/>
        <v>0.8</v>
      </c>
    </row>
    <row r="50" spans="1:9" ht="12.75">
      <c r="A50" s="36" t="str">
        <f>List1!A330</f>
        <v>19017 GLASBENO ŠOLSTVO</v>
      </c>
      <c r="B50" s="15">
        <f>SUM(C50:D50)</f>
        <v>0</v>
      </c>
      <c r="C50" s="15"/>
      <c r="D50" s="15"/>
      <c r="E50" s="15"/>
      <c r="F50" s="15"/>
      <c r="G50" s="15">
        <v>0</v>
      </c>
      <c r="H50" s="15">
        <v>0</v>
      </c>
      <c r="I50" s="39" t="str">
        <f t="shared" si="0"/>
        <v>-</v>
      </c>
    </row>
    <row r="51" spans="1:9" ht="12.75">
      <c r="A51" s="36" t="str">
        <f>List1!A334</f>
        <v>19019 REGRESIRAN PREVOZ V ŠOLO</v>
      </c>
      <c r="B51" s="15">
        <v>19708.13</v>
      </c>
      <c r="C51" s="15"/>
      <c r="D51" s="15">
        <v>17185.25</v>
      </c>
      <c r="E51" s="15"/>
      <c r="F51" s="15">
        <v>19641.55</v>
      </c>
      <c r="G51" s="40">
        <v>19602.54</v>
      </c>
      <c r="H51" s="40">
        <v>19741.61</v>
      </c>
      <c r="I51" s="39">
        <f t="shared" si="0"/>
        <v>1.01</v>
      </c>
    </row>
    <row r="52" spans="1:9" ht="12.75">
      <c r="A52" s="35" t="str">
        <f>List1!A350</f>
        <v>20001 DRUGI PROGRAMI V POMOČ DRUŽINI</v>
      </c>
      <c r="B52" s="15">
        <v>650</v>
      </c>
      <c r="C52" s="15">
        <v>848.41</v>
      </c>
      <c r="D52" s="15">
        <v>390</v>
      </c>
      <c r="E52" s="15"/>
      <c r="F52" s="15">
        <v>390</v>
      </c>
      <c r="G52" s="15">
        <v>0</v>
      </c>
      <c r="H52" s="15">
        <v>130</v>
      </c>
      <c r="I52" s="39" t="str">
        <f t="shared" si="0"/>
        <v>-</v>
      </c>
    </row>
    <row r="53" spans="1:9" ht="12.75">
      <c r="A53" s="37" t="s">
        <v>64</v>
      </c>
      <c r="B53" s="15">
        <v>848.74</v>
      </c>
      <c r="C53" s="15"/>
      <c r="D53" s="15"/>
      <c r="E53" s="15">
        <v>849.47</v>
      </c>
      <c r="F53" s="15"/>
      <c r="G53" s="15">
        <v>849.97</v>
      </c>
      <c r="H53" s="15">
        <v>852.83</v>
      </c>
      <c r="I53" s="42">
        <f t="shared" si="0"/>
        <v>1</v>
      </c>
    </row>
    <row r="54" spans="1:9" ht="12.75">
      <c r="A54" s="35" t="str">
        <f>List1!A356</f>
        <v>20004 SOCIALNO VARSTVO STAREJŠIH OBČANOV</v>
      </c>
      <c r="B54" s="15">
        <v>18157.23</v>
      </c>
      <c r="C54" s="15"/>
      <c r="D54" s="15">
        <v>18425.31</v>
      </c>
      <c r="E54" s="15"/>
      <c r="F54" s="15">
        <v>20619.69</v>
      </c>
      <c r="G54" s="40">
        <v>19558.68</v>
      </c>
      <c r="H54" s="40">
        <v>22222.13</v>
      </c>
      <c r="I54" s="39">
        <f t="shared" si="0"/>
        <v>1.14</v>
      </c>
    </row>
    <row r="55" spans="1:9" ht="12.75">
      <c r="A55" s="35" t="str">
        <f>List1!A365</f>
        <v>20006 SOCIALNO VARSTVO MATERIALNO OGROŽENIH </v>
      </c>
      <c r="B55" s="15">
        <v>677.21</v>
      </c>
      <c r="C55" s="15"/>
      <c r="D55" s="15">
        <v>640.64</v>
      </c>
      <c r="E55" s="15"/>
      <c r="F55" s="15">
        <v>633.83</v>
      </c>
      <c r="G55" s="40">
        <v>553.07</v>
      </c>
      <c r="H55" s="40">
        <v>573.3</v>
      </c>
      <c r="I55" s="39">
        <f t="shared" si="0"/>
        <v>1.04</v>
      </c>
    </row>
    <row r="56" spans="1:9" s="5" customFormat="1" ht="12.75">
      <c r="A56" s="35" t="str">
        <f>List1!A373</f>
        <v>2201 SERVISIRANJE JAVNEGA DOLGA</v>
      </c>
      <c r="B56" s="15">
        <v>1170.47</v>
      </c>
      <c r="C56" s="15"/>
      <c r="D56" s="15">
        <v>2048.66</v>
      </c>
      <c r="E56" s="15"/>
      <c r="F56" s="15">
        <v>1073.26</v>
      </c>
      <c r="G56" s="40">
        <v>669.4</v>
      </c>
      <c r="H56" s="40">
        <v>742.68</v>
      </c>
      <c r="I56" s="39">
        <f t="shared" si="0"/>
        <v>1.11</v>
      </c>
    </row>
    <row r="57" spans="1:9" ht="12.75">
      <c r="A57" s="35" t="str">
        <f>List1!A383</f>
        <v>2302 POSEBNA PRORAČUNSKA REZERVA</v>
      </c>
      <c r="B57" s="15">
        <f>SUM(C57:D57)</f>
        <v>0</v>
      </c>
      <c r="C57" s="15"/>
      <c r="D57" s="15"/>
      <c r="E57" s="15"/>
      <c r="F57" s="15">
        <v>0</v>
      </c>
      <c r="G57" s="15">
        <v>0</v>
      </c>
      <c r="H57" s="15">
        <v>0</v>
      </c>
      <c r="I57" s="39" t="str">
        <f t="shared" si="0"/>
        <v>-</v>
      </c>
    </row>
    <row r="58" spans="1:9" ht="12.75">
      <c r="A58" s="35" t="str">
        <f>List1!A387</f>
        <v>2305 ELEMENTAR</v>
      </c>
      <c r="B58" s="15">
        <v>2081.24</v>
      </c>
      <c r="C58" s="15"/>
      <c r="D58" s="15">
        <v>240.43</v>
      </c>
      <c r="E58" s="15"/>
      <c r="F58" s="15">
        <v>1640</v>
      </c>
      <c r="G58" s="40">
        <v>627.22</v>
      </c>
      <c r="H58" s="40">
        <v>0</v>
      </c>
      <c r="I58" s="42">
        <f t="shared" si="0"/>
        <v>0</v>
      </c>
    </row>
    <row r="59" spans="1:9" ht="12.75">
      <c r="A59" s="14" t="s">
        <v>65</v>
      </c>
      <c r="B59" s="15">
        <f aca="true" t="shared" si="1" ref="B59:H59">SUM(B4:B58)</f>
        <v>237141.05999999997</v>
      </c>
      <c r="C59" s="15">
        <f t="shared" si="1"/>
        <v>19526.15</v>
      </c>
      <c r="D59" s="15">
        <f t="shared" si="1"/>
        <v>193803.73</v>
      </c>
      <c r="E59" s="15">
        <f t="shared" si="1"/>
        <v>13315.779999999999</v>
      </c>
      <c r="F59" s="15">
        <f t="shared" si="1"/>
        <v>172467.16000000003</v>
      </c>
      <c r="G59" s="15">
        <f t="shared" si="1"/>
        <v>172820.15000000002</v>
      </c>
      <c r="H59" s="15">
        <f t="shared" si="1"/>
        <v>194366.46</v>
      </c>
      <c r="I59" s="39">
        <f t="shared" si="0"/>
        <v>1.12</v>
      </c>
    </row>
    <row r="60" spans="4:8" ht="12.75">
      <c r="D60" s="6"/>
      <c r="F60" s="6"/>
      <c r="G60" s="6"/>
      <c r="H60" s="6"/>
    </row>
    <row r="61" spans="1:8" ht="12.75">
      <c r="A61" s="26" t="s">
        <v>76</v>
      </c>
      <c r="D61" s="6"/>
      <c r="F61" s="6"/>
      <c r="G61" s="6"/>
      <c r="H61" s="6"/>
    </row>
    <row r="62" spans="4:8" ht="12.75">
      <c r="D62" s="6"/>
      <c r="F62" s="6"/>
      <c r="G62" s="6"/>
      <c r="H62" s="6"/>
    </row>
    <row r="63" spans="1:8" ht="12.75">
      <c r="A63" s="26" t="s">
        <v>77</v>
      </c>
      <c r="D63" s="6"/>
      <c r="F63" s="6"/>
      <c r="G63" s="6"/>
      <c r="H63" s="6"/>
    </row>
    <row r="64" spans="4:8" ht="12.75">
      <c r="D64" s="6"/>
      <c r="F64" s="6"/>
      <c r="G64" s="6"/>
      <c r="H64" s="6"/>
    </row>
    <row r="65" spans="4:8" ht="12.75">
      <c r="D65" s="6"/>
      <c r="F65" s="6"/>
      <c r="G65" s="6"/>
      <c r="H65" s="6"/>
    </row>
    <row r="66" spans="4:8" ht="12.75">
      <c r="D66" s="6"/>
      <c r="F66" s="6"/>
      <c r="G66" s="6"/>
      <c r="H66" s="6"/>
    </row>
    <row r="67" spans="4:8" ht="12.75">
      <c r="D67" s="6"/>
      <c r="F67" s="6"/>
      <c r="G67" s="6"/>
      <c r="H67" s="6"/>
    </row>
    <row r="68" spans="4:8" ht="12.75">
      <c r="D68" s="6"/>
      <c r="F68" s="6"/>
      <c r="G68" s="6"/>
      <c r="H68" s="6"/>
    </row>
    <row r="69" spans="4:8" ht="12.75">
      <c r="D69" s="6"/>
      <c r="F69" s="6"/>
      <c r="G69" s="6"/>
      <c r="H69" s="6"/>
    </row>
    <row r="70" spans="4:8" ht="12.75">
      <c r="D70" s="6"/>
      <c r="F70" s="6"/>
      <c r="G70" s="6"/>
      <c r="H70" s="6"/>
    </row>
    <row r="71" spans="4:8" ht="12.75">
      <c r="D71" s="6"/>
      <c r="F71" s="6"/>
      <c r="G71" s="6"/>
      <c r="H71" s="6"/>
    </row>
    <row r="72" spans="4:8" ht="12.75">
      <c r="D72" s="6"/>
      <c r="F72" s="6"/>
      <c r="G72" s="6"/>
      <c r="H72" s="6"/>
    </row>
    <row r="73" spans="4:8" ht="12.75">
      <c r="D73" s="6"/>
      <c r="F73" s="6"/>
      <c r="G73" s="6"/>
      <c r="H73" s="6"/>
    </row>
    <row r="74" spans="4:8" ht="12.75">
      <c r="D74" s="6"/>
      <c r="F74" s="6"/>
      <c r="G74" s="6"/>
      <c r="H74" s="6"/>
    </row>
    <row r="75" spans="4:8" ht="12.75">
      <c r="D75" s="6"/>
      <c r="F75" s="6"/>
      <c r="G75" s="6"/>
      <c r="H75" s="6"/>
    </row>
    <row r="76" spans="4:8" ht="12.75">
      <c r="D76" s="6"/>
      <c r="F76" s="6"/>
      <c r="G76" s="6"/>
      <c r="H76" s="6"/>
    </row>
    <row r="77" spans="4:8" ht="12.75">
      <c r="D77" s="6"/>
      <c r="F77" s="6"/>
      <c r="G77" s="6"/>
      <c r="H77" s="6"/>
    </row>
    <row r="78" spans="4:8" ht="12.75">
      <c r="D78" s="6"/>
      <c r="F78" s="6"/>
      <c r="G78" s="6"/>
      <c r="H78" s="6"/>
    </row>
    <row r="79" spans="4:8" ht="12.75">
      <c r="D79" s="6"/>
      <c r="F79" s="6"/>
      <c r="G79" s="6"/>
      <c r="H79" s="6"/>
    </row>
    <row r="80" spans="4:8" ht="12.75">
      <c r="D80" s="6"/>
      <c r="F80" s="6"/>
      <c r="G80" s="6"/>
      <c r="H80" s="6"/>
    </row>
    <row r="81" spans="4:8" ht="12.75">
      <c r="D81" s="6"/>
      <c r="F81" s="6"/>
      <c r="G81" s="6"/>
      <c r="H81" s="6"/>
    </row>
    <row r="82" spans="4:8" ht="12.75">
      <c r="D82" s="6"/>
      <c r="F82" s="6"/>
      <c r="G82" s="6"/>
      <c r="H82" s="6"/>
    </row>
    <row r="83" spans="4:8" ht="12.75">
      <c r="D83" s="6"/>
      <c r="F83" s="6"/>
      <c r="G83" s="6"/>
      <c r="H83" s="6"/>
    </row>
    <row r="84" spans="4:8" ht="12.75">
      <c r="D84" s="6"/>
      <c r="F84" s="6"/>
      <c r="G84" s="6"/>
      <c r="H84" s="6"/>
    </row>
    <row r="85" spans="4:8" ht="12.75">
      <c r="D85" s="6"/>
      <c r="F85" s="6"/>
      <c r="G85" s="6"/>
      <c r="H85" s="6"/>
    </row>
    <row r="86" spans="4:8" ht="12.75">
      <c r="D86" s="6"/>
      <c r="F86" s="6"/>
      <c r="G86" s="6"/>
      <c r="H86" s="6"/>
    </row>
    <row r="87" spans="4:8" ht="12.75">
      <c r="D87" s="6"/>
      <c r="F87" s="6"/>
      <c r="G87" s="6"/>
      <c r="H87" s="6"/>
    </row>
    <row r="88" spans="4:8" ht="12.75">
      <c r="D88" s="6"/>
      <c r="F88" s="6"/>
      <c r="G88" s="6"/>
      <c r="H88" s="6"/>
    </row>
    <row r="89" spans="4:8" ht="12.75">
      <c r="D89" s="6"/>
      <c r="F89" s="6"/>
      <c r="G89" s="6"/>
      <c r="H89" s="6"/>
    </row>
    <row r="90" spans="4:8" ht="12.75">
      <c r="D90" s="6"/>
      <c r="F90" s="6"/>
      <c r="G90" s="6"/>
      <c r="H90" s="6"/>
    </row>
    <row r="91" spans="4:8" ht="12.75">
      <c r="D91" s="6"/>
      <c r="F91" s="6"/>
      <c r="G91" s="6"/>
      <c r="H91" s="6"/>
    </row>
    <row r="92" spans="4:8" ht="12.75">
      <c r="D92" s="6"/>
      <c r="F92" s="6"/>
      <c r="G92" s="6"/>
      <c r="H92" s="6"/>
    </row>
    <row r="93" spans="4:8" ht="12.75">
      <c r="D93" s="6"/>
      <c r="F93" s="6"/>
      <c r="G93" s="6"/>
      <c r="H93" s="6"/>
    </row>
    <row r="94" spans="4:8" ht="12.75">
      <c r="D94" s="6"/>
      <c r="F94" s="6"/>
      <c r="G94" s="6"/>
      <c r="H94" s="6"/>
    </row>
    <row r="95" spans="4:8" ht="12.75">
      <c r="D95" s="6"/>
      <c r="F95" s="6"/>
      <c r="G95" s="6"/>
      <c r="H95" s="6"/>
    </row>
    <row r="96" spans="4:8" ht="12.75">
      <c r="D96" s="6"/>
      <c r="F96" s="6"/>
      <c r="G96" s="6"/>
      <c r="H96" s="6"/>
    </row>
    <row r="97" spans="4:8" ht="12.75">
      <c r="D97" s="6"/>
      <c r="F97" s="6"/>
      <c r="G97" s="6"/>
      <c r="H97" s="6"/>
    </row>
    <row r="98" spans="4:8" ht="12.75">
      <c r="D98" s="6"/>
      <c r="F98" s="6"/>
      <c r="G98" s="6"/>
      <c r="H98" s="6"/>
    </row>
    <row r="99" spans="4:8" ht="12.75">
      <c r="D99" s="6"/>
      <c r="F99" s="6"/>
      <c r="G99" s="6"/>
      <c r="H99" s="6"/>
    </row>
    <row r="100" spans="4:8" ht="12.75">
      <c r="D100" s="6"/>
      <c r="F100" s="6"/>
      <c r="G100" s="6"/>
      <c r="H100" s="6"/>
    </row>
    <row r="101" spans="4:8" ht="12.75">
      <c r="D101" s="6"/>
      <c r="F101" s="6"/>
      <c r="G101" s="6"/>
      <c r="H101" s="6"/>
    </row>
    <row r="102" spans="4:8" ht="12.75">
      <c r="D102" s="6"/>
      <c r="F102" s="6"/>
      <c r="G102" s="6"/>
      <c r="H102" s="6"/>
    </row>
    <row r="103" spans="4:8" ht="12.75">
      <c r="D103" s="6"/>
      <c r="F103" s="6"/>
      <c r="G103" s="6"/>
      <c r="H103" s="6"/>
    </row>
    <row r="104" spans="4:8" ht="12.75">
      <c r="D104" s="6"/>
      <c r="F104" s="6"/>
      <c r="G104" s="6"/>
      <c r="H104" s="6"/>
    </row>
    <row r="105" spans="4:8" ht="12.75">
      <c r="D105" s="6"/>
      <c r="F105" s="6"/>
      <c r="G105" s="6"/>
      <c r="H105" s="6"/>
    </row>
    <row r="106" spans="4:8" ht="12.75">
      <c r="D106" s="6"/>
      <c r="F106" s="6"/>
      <c r="G106" s="6"/>
      <c r="H106" s="6"/>
    </row>
    <row r="107" spans="4:8" ht="12.75">
      <c r="D107" s="6"/>
      <c r="F107" s="6"/>
      <c r="G107" s="6"/>
      <c r="H107" s="6"/>
    </row>
    <row r="108" spans="4:8" ht="12.75">
      <c r="D108" s="6"/>
      <c r="F108" s="6"/>
      <c r="G108" s="6"/>
      <c r="H108" s="6"/>
    </row>
    <row r="109" spans="4:8" ht="12.75">
      <c r="D109" s="6"/>
      <c r="F109" s="6"/>
      <c r="G109" s="6"/>
      <c r="H109" s="6"/>
    </row>
    <row r="110" spans="4:8" ht="12.75">
      <c r="D110" s="6"/>
      <c r="F110" s="6"/>
      <c r="G110" s="6"/>
      <c r="H110" s="6"/>
    </row>
    <row r="111" spans="4:8" ht="12.75">
      <c r="D111" s="6"/>
      <c r="F111" s="6"/>
      <c r="G111" s="6"/>
      <c r="H111" s="6"/>
    </row>
    <row r="112" spans="4:8" ht="12.75">
      <c r="D112" s="6"/>
      <c r="F112" s="6"/>
      <c r="G112" s="6"/>
      <c r="H112" s="6"/>
    </row>
    <row r="113" spans="4:8" ht="12.75">
      <c r="D113" s="6"/>
      <c r="F113" s="6"/>
      <c r="G113" s="6"/>
      <c r="H113" s="6"/>
    </row>
    <row r="114" spans="4:8" ht="12.75">
      <c r="D114" s="6"/>
      <c r="F114" s="6"/>
      <c r="G114" s="6"/>
      <c r="H114" s="6"/>
    </row>
    <row r="115" spans="4:8" ht="12.75">
      <c r="D115" s="6"/>
      <c r="F115" s="6"/>
      <c r="G115" s="6"/>
      <c r="H115" s="6"/>
    </row>
    <row r="116" spans="4:8" ht="12.75">
      <c r="D116" s="6"/>
      <c r="F116" s="6"/>
      <c r="G116" s="6"/>
      <c r="H116" s="6"/>
    </row>
    <row r="117" spans="4:8" ht="12.75">
      <c r="D117" s="6"/>
      <c r="F117" s="6"/>
      <c r="G117" s="6"/>
      <c r="H117" s="6"/>
    </row>
    <row r="118" spans="4:8" ht="12.75">
      <c r="D118" s="6"/>
      <c r="F118" s="6"/>
      <c r="G118" s="6"/>
      <c r="H118" s="6"/>
    </row>
    <row r="119" spans="4:8" ht="12.75">
      <c r="D119" s="6"/>
      <c r="F119" s="6"/>
      <c r="G119" s="6"/>
      <c r="H119" s="6"/>
    </row>
    <row r="120" spans="4:8" ht="12.75">
      <c r="D120" s="6"/>
      <c r="F120" s="6"/>
      <c r="G120" s="6"/>
      <c r="H120" s="6"/>
    </row>
    <row r="121" spans="4:8" ht="12.75">
      <c r="D121" s="6"/>
      <c r="F121" s="6"/>
      <c r="G121" s="6"/>
      <c r="H121" s="6"/>
    </row>
    <row r="122" spans="4:8" ht="12.75">
      <c r="D122" s="6"/>
      <c r="F122" s="6"/>
      <c r="G122" s="6"/>
      <c r="H122" s="6"/>
    </row>
    <row r="123" spans="4:8" ht="12.75">
      <c r="D123" s="6"/>
      <c r="F123" s="6"/>
      <c r="G123" s="6"/>
      <c r="H123" s="6"/>
    </row>
    <row r="124" spans="4:8" ht="12.75">
      <c r="D124" s="6"/>
      <c r="F124" s="6"/>
      <c r="G124" s="6"/>
      <c r="H124" s="6"/>
    </row>
    <row r="125" spans="4:8" ht="12.75">
      <c r="D125" s="6"/>
      <c r="F125" s="6"/>
      <c r="G125" s="6"/>
      <c r="H125" s="6"/>
    </row>
    <row r="126" spans="4:8" ht="12.75">
      <c r="D126" s="6"/>
      <c r="F126" s="6"/>
      <c r="G126" s="6"/>
      <c r="H126" s="6"/>
    </row>
    <row r="127" spans="4:8" ht="12.75">
      <c r="D127" s="6"/>
      <c r="F127" s="6"/>
      <c r="G127" s="6"/>
      <c r="H127" s="6"/>
    </row>
    <row r="128" spans="4:8" ht="12.75">
      <c r="D128" s="6"/>
      <c r="F128" s="6"/>
      <c r="G128" s="6"/>
      <c r="H128" s="6"/>
    </row>
    <row r="129" spans="4:8" ht="12.75">
      <c r="D129" s="6"/>
      <c r="F129" s="6"/>
      <c r="G129" s="6"/>
      <c r="H129" s="6"/>
    </row>
    <row r="130" spans="4:8" ht="12.75">
      <c r="D130" s="6"/>
      <c r="F130" s="6"/>
      <c r="G130" s="6"/>
      <c r="H130" s="6"/>
    </row>
    <row r="131" spans="4:8" ht="12.75">
      <c r="D131" s="6"/>
      <c r="F131" s="6"/>
      <c r="G131" s="6"/>
      <c r="H131" s="6"/>
    </row>
    <row r="132" spans="4:8" ht="12.75">
      <c r="D132" s="6"/>
      <c r="F132" s="6"/>
      <c r="G132" s="6"/>
      <c r="H132" s="6"/>
    </row>
    <row r="133" spans="4:8" ht="12.75">
      <c r="D133" s="6"/>
      <c r="F133" s="6"/>
      <c r="G133" s="6"/>
      <c r="H133" s="6"/>
    </row>
    <row r="134" spans="4:8" ht="12.75">
      <c r="D134" s="6"/>
      <c r="F134" s="6"/>
      <c r="G134" s="6"/>
      <c r="H134" s="6"/>
    </row>
    <row r="135" spans="4:8" ht="12.75">
      <c r="D135" s="6"/>
      <c r="F135" s="6"/>
      <c r="G135" s="6"/>
      <c r="H135" s="6"/>
    </row>
    <row r="136" spans="4:8" ht="12.75">
      <c r="D136" s="6"/>
      <c r="F136" s="6"/>
      <c r="G136" s="6"/>
      <c r="H136" s="6"/>
    </row>
    <row r="137" spans="4:8" ht="12.75">
      <c r="D137" s="6"/>
      <c r="F137" s="6"/>
      <c r="G137" s="6"/>
      <c r="H137" s="6"/>
    </row>
    <row r="138" spans="4:8" ht="12.75">
      <c r="D138" s="6"/>
      <c r="F138" s="6"/>
      <c r="G138" s="6"/>
      <c r="H138" s="6"/>
    </row>
    <row r="139" spans="4:8" ht="12.75">
      <c r="D139" s="6"/>
      <c r="F139" s="6"/>
      <c r="G139" s="6"/>
      <c r="H139" s="6"/>
    </row>
    <row r="140" spans="4:8" ht="12.75">
      <c r="D140" s="6"/>
      <c r="F140" s="6"/>
      <c r="G140" s="6"/>
      <c r="H140" s="6"/>
    </row>
    <row r="141" spans="4:8" ht="12.75">
      <c r="D141" s="6"/>
      <c r="F141" s="6"/>
      <c r="G141" s="6"/>
      <c r="H141" s="6"/>
    </row>
    <row r="142" spans="4:8" ht="12.75">
      <c r="D142" s="6"/>
      <c r="F142" s="6"/>
      <c r="G142" s="6"/>
      <c r="H142" s="6"/>
    </row>
    <row r="143" spans="4:8" ht="12.75">
      <c r="D143" s="6"/>
      <c r="F143" s="6"/>
      <c r="G143" s="6"/>
      <c r="H143" s="6"/>
    </row>
    <row r="144" spans="4:8" ht="12.75">
      <c r="D144" s="6"/>
      <c r="F144" s="6"/>
      <c r="G144" s="6"/>
      <c r="H144" s="6"/>
    </row>
    <row r="145" spans="4:8" ht="12.75">
      <c r="D145" s="6"/>
      <c r="F145" s="6"/>
      <c r="G145" s="6"/>
      <c r="H145" s="6"/>
    </row>
    <row r="146" spans="4:8" ht="12.75">
      <c r="D146" s="6"/>
      <c r="F146" s="6"/>
      <c r="G146" s="6"/>
      <c r="H146" s="6"/>
    </row>
    <row r="147" spans="4:8" ht="12.75">
      <c r="D147" s="6"/>
      <c r="F147" s="6"/>
      <c r="G147" s="6"/>
      <c r="H147" s="6"/>
    </row>
    <row r="148" spans="4:8" ht="12.75">
      <c r="D148" s="6"/>
      <c r="F148" s="6"/>
      <c r="G148" s="6"/>
      <c r="H148" s="6"/>
    </row>
  </sheetData>
  <sheetProtection/>
  <printOptions/>
  <pageMargins left="0.64" right="0.24" top="0.43" bottom="0.3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9"/>
  <sheetViews>
    <sheetView zoomScalePageLayoutView="0" workbookViewId="0" topLeftCell="A85">
      <selection activeCell="C19" sqref="C19"/>
    </sheetView>
  </sheetViews>
  <sheetFormatPr defaultColWidth="9.140625" defaultRowHeight="12.75"/>
  <cols>
    <col min="1" max="3" width="13.7109375" style="2" customWidth="1"/>
    <col min="4" max="4" width="11.140625" style="10" customWidth="1"/>
    <col min="5" max="16384" width="9.140625" style="2" customWidth="1"/>
  </cols>
  <sheetData>
    <row r="1" ht="15.75">
      <c r="A1" s="3" t="s">
        <v>1</v>
      </c>
    </row>
    <row r="2" ht="15.75">
      <c r="A2" s="3"/>
    </row>
    <row r="3" spans="1:3" ht="12.75">
      <c r="A3" s="14" t="s">
        <v>2</v>
      </c>
      <c r="B3" s="14" t="s">
        <v>3</v>
      </c>
      <c r="C3" s="14" t="s">
        <v>4</v>
      </c>
    </row>
    <row r="4" spans="1:4" ht="15.75">
      <c r="A4" s="24">
        <f>A10+A23+A33+A39+A46+A50+A54+A58+A92+A101+A106+A121+A125+A132+A144+A154+A160+A177+A184+A192+A196+A202+A206+A215+A222+A226+A230+A237+A248+A252+A259+A263+A267+A275+A281+A285+A292+A296+A303+A313+A320+A328+A332+A336+A347+A352+A358+A367+A375+A385+A389</f>
        <v>144026.59999999998</v>
      </c>
      <c r="B4" s="24">
        <f>B10+B23+B33+B39+B46+B50+B54+B58+B92+B101+B106+B121+B125+B132+B144+B154+B160+B177+B184+B192+B196+B202+B206+B215+B222+B226+B230+B237+B248+B252+B259+B263+B267+B275+B281+B285+B292+B296+B303+B313+B320+B328+B332+B336+B347+B352+B358+B367+B375+B385+B389+B210</f>
        <v>159099.61000000002</v>
      </c>
      <c r="C4" s="24">
        <f>C10+C23+C33+C39+C46+C50+C54+C58+C92+C101+C106+C121+C125+C132+C144+C154+C160+C177+C184+C192+C196+C202+C206+C215+C222+C226+C230+C237+C248+C252+C259+C263+C267+C275+C281+C285+C292+C296+C303+C313+C320+C328+C332+C336+C347+C352+C358+C367+C375+C385+C389</f>
        <v>126778.01</v>
      </c>
      <c r="D4" s="10">
        <f>SUM(A4:C4)</f>
        <v>429904.22</v>
      </c>
    </row>
    <row r="5" spans="1:3" ht="15.75">
      <c r="A5" s="24">
        <f>A4-A259-A347</f>
        <v>90989.53999999998</v>
      </c>
      <c r="B5" s="24"/>
      <c r="C5" s="24"/>
    </row>
    <row r="6" ht="12.75">
      <c r="A6" s="26" t="s">
        <v>52</v>
      </c>
    </row>
    <row r="8" spans="1:4" s="5" customFormat="1" ht="12.75">
      <c r="A8" s="4" t="s">
        <v>0</v>
      </c>
      <c r="D8" s="10"/>
    </row>
    <row r="9" spans="1:4" s="5" customFormat="1" ht="12.75">
      <c r="A9" s="14" t="s">
        <v>2</v>
      </c>
      <c r="B9" s="14" t="s">
        <v>3</v>
      </c>
      <c r="C9" s="14" t="s">
        <v>4</v>
      </c>
      <c r="D9" s="10"/>
    </row>
    <row r="10" spans="1:4" s="5" customFormat="1" ht="12.75">
      <c r="A10" s="15">
        <f>SUM(A11:A19)</f>
        <v>2895.4399999999996</v>
      </c>
      <c r="B10" s="15">
        <f>SUM(B11:B19)</f>
        <v>1105.1200000000001</v>
      </c>
      <c r="C10" s="15">
        <f>SUM(C11:C19)</f>
        <v>3268.63</v>
      </c>
      <c r="D10" s="10">
        <f>SUM(A10:C10)</f>
        <v>7269.19</v>
      </c>
    </row>
    <row r="11" spans="1:3" ht="12.75">
      <c r="A11" s="13">
        <v>387</v>
      </c>
      <c r="B11" s="13">
        <v>38.64</v>
      </c>
      <c r="C11" s="13">
        <v>96.77</v>
      </c>
    </row>
    <row r="12" spans="1:3" ht="12.75">
      <c r="A12" s="13">
        <v>660.6</v>
      </c>
      <c r="B12" s="13">
        <v>10</v>
      </c>
      <c r="C12" s="13">
        <v>218</v>
      </c>
    </row>
    <row r="13" spans="1:3" ht="12.75">
      <c r="A13" s="13">
        <v>423.72</v>
      </c>
      <c r="B13" s="13">
        <v>79.99</v>
      </c>
      <c r="C13" s="13">
        <v>76.27</v>
      </c>
    </row>
    <row r="14" spans="1:3" ht="12.75">
      <c r="A14" s="13">
        <v>385.2</v>
      </c>
      <c r="B14" s="13">
        <v>252.71</v>
      </c>
      <c r="C14" s="13">
        <v>180</v>
      </c>
    </row>
    <row r="15" spans="1:3" ht="12.75">
      <c r="A15" s="13">
        <v>18.14</v>
      </c>
      <c r="B15" s="13">
        <v>605.7</v>
      </c>
      <c r="C15" s="13">
        <v>79.99</v>
      </c>
    </row>
    <row r="16" spans="1:3" ht="12.75">
      <c r="A16" s="13">
        <v>252.71</v>
      </c>
      <c r="B16" s="13">
        <v>118.08</v>
      </c>
      <c r="C16" s="13">
        <v>124.66</v>
      </c>
    </row>
    <row r="17" spans="1:3" ht="12.75">
      <c r="A17" s="13">
        <v>79.99</v>
      </c>
      <c r="B17" s="13"/>
      <c r="C17" s="13">
        <v>480</v>
      </c>
    </row>
    <row r="18" spans="1:3" ht="12.75">
      <c r="A18" s="13">
        <v>570</v>
      </c>
      <c r="B18" s="13"/>
      <c r="C18" s="13">
        <v>1427.81</v>
      </c>
    </row>
    <row r="19" spans="1:3" ht="12.75">
      <c r="A19" s="13">
        <v>118.08</v>
      </c>
      <c r="B19" s="13"/>
      <c r="C19" s="13">
        <v>585.13</v>
      </c>
    </row>
    <row r="20" spans="1:3" ht="12.75">
      <c r="A20" s="1"/>
      <c r="B20" s="1"/>
      <c r="C20" s="1"/>
    </row>
    <row r="21" spans="1:4" s="4" customFormat="1" ht="12.75">
      <c r="A21" s="7" t="s">
        <v>5</v>
      </c>
      <c r="B21" s="7"/>
      <c r="C21" s="7"/>
      <c r="D21" s="11"/>
    </row>
    <row r="22" spans="1:4" s="5" customFormat="1" ht="12.75">
      <c r="A22" s="14" t="s">
        <v>2</v>
      </c>
      <c r="B22" s="14" t="s">
        <v>3</v>
      </c>
      <c r="C22" s="14" t="s">
        <v>4</v>
      </c>
      <c r="D22" s="10"/>
    </row>
    <row r="23" spans="1:4" s="5" customFormat="1" ht="12.75">
      <c r="A23" s="15">
        <f>SUM(A24:A27)</f>
        <v>1034.1</v>
      </c>
      <c r="B23" s="15">
        <f>SUM(B24:B29)</f>
        <v>3617.8300000000004</v>
      </c>
      <c r="C23" s="15">
        <f>SUM(C24:C27)</f>
        <v>442.86</v>
      </c>
      <c r="D23" s="10">
        <f>SUM(A23:C23)</f>
        <v>5094.79</v>
      </c>
    </row>
    <row r="24" spans="1:3" ht="12.75">
      <c r="A24" s="13">
        <v>80</v>
      </c>
      <c r="B24" s="13">
        <v>207</v>
      </c>
      <c r="C24" s="13">
        <v>163.61</v>
      </c>
    </row>
    <row r="25" spans="1:3" ht="12.75">
      <c r="A25" s="13">
        <v>185</v>
      </c>
      <c r="B25" s="13">
        <v>7.3</v>
      </c>
      <c r="C25" s="13">
        <v>279.25</v>
      </c>
    </row>
    <row r="26" spans="1:3" ht="12.75">
      <c r="A26" s="13">
        <v>89.9</v>
      </c>
      <c r="B26" s="13"/>
      <c r="C26" s="13"/>
    </row>
    <row r="27" spans="1:3" ht="12.75">
      <c r="A27" s="13">
        <v>679.2</v>
      </c>
      <c r="B27" s="13"/>
      <c r="C27" s="13"/>
    </row>
    <row r="28" spans="1:3" ht="12.75">
      <c r="A28" s="27"/>
      <c r="B28" s="28">
        <v>2462.96</v>
      </c>
      <c r="C28" s="27"/>
    </row>
    <row r="29" spans="1:3" ht="12.75">
      <c r="A29" s="27"/>
      <c r="B29" s="28">
        <v>940.57</v>
      </c>
      <c r="C29" s="27"/>
    </row>
    <row r="30" spans="1:3" ht="12.75">
      <c r="A30" s="1"/>
      <c r="B30" s="1"/>
      <c r="C30" s="1"/>
    </row>
    <row r="31" spans="1:4" s="5" customFormat="1" ht="12.75">
      <c r="A31" s="7" t="s">
        <v>6</v>
      </c>
      <c r="B31" s="6"/>
      <c r="C31" s="6"/>
      <c r="D31" s="10"/>
    </row>
    <row r="32" spans="1:4" s="5" customFormat="1" ht="12.75">
      <c r="A32" s="14" t="s">
        <v>2</v>
      </c>
      <c r="B32" s="14" t="s">
        <v>3</v>
      </c>
      <c r="C32" s="14" t="s">
        <v>4</v>
      </c>
      <c r="D32" s="10"/>
    </row>
    <row r="33" spans="1:4" s="5" customFormat="1" ht="12.75">
      <c r="A33" s="15">
        <f>SUM(A34:A35)</f>
        <v>0</v>
      </c>
      <c r="B33" s="15">
        <f>SUM(B34:B35)</f>
        <v>104.57</v>
      </c>
      <c r="C33" s="15">
        <f>SUM(C34:C35)</f>
        <v>81.48</v>
      </c>
      <c r="D33" s="10">
        <f>SUM(A33:C33)</f>
        <v>186.05</v>
      </c>
    </row>
    <row r="34" spans="1:3" ht="12.75">
      <c r="A34" s="13"/>
      <c r="B34" s="13">
        <v>19.36</v>
      </c>
      <c r="C34" s="13">
        <v>11.12</v>
      </c>
    </row>
    <row r="35" spans="1:3" ht="12.75">
      <c r="A35" s="13"/>
      <c r="B35" s="13">
        <v>85.21</v>
      </c>
      <c r="C35" s="13">
        <v>70.36</v>
      </c>
    </row>
    <row r="36" spans="1:3" ht="12.75">
      <c r="A36" s="1"/>
      <c r="B36" s="1"/>
      <c r="C36" s="1"/>
    </row>
    <row r="37" spans="1:4" s="5" customFormat="1" ht="12.75">
      <c r="A37" s="7" t="s">
        <v>7</v>
      </c>
      <c r="B37" s="6"/>
      <c r="C37" s="6"/>
      <c r="D37" s="6"/>
    </row>
    <row r="38" spans="1:3" s="5" customFormat="1" ht="12.75">
      <c r="A38" s="14" t="s">
        <v>2</v>
      </c>
      <c r="B38" s="14" t="s">
        <v>3</v>
      </c>
      <c r="C38" s="14" t="s">
        <v>4</v>
      </c>
    </row>
    <row r="39" spans="1:4" s="5" customFormat="1" ht="12.75">
      <c r="A39" s="15">
        <f>SUM(A40:A41)</f>
        <v>386.8</v>
      </c>
      <c r="B39" s="15">
        <f>SUM(B40:B42)</f>
        <v>11047.77</v>
      </c>
      <c r="C39" s="15">
        <f>SUM(C40:C41)</f>
        <v>0</v>
      </c>
      <c r="D39" s="10">
        <f>SUM(A40:C42)</f>
        <v>11434.57</v>
      </c>
    </row>
    <row r="40" spans="1:3" ht="12.75">
      <c r="A40" s="13">
        <v>300</v>
      </c>
      <c r="B40" s="13"/>
      <c r="C40" s="13"/>
    </row>
    <row r="41" spans="1:3" ht="12.75">
      <c r="A41" s="13">
        <v>86.8</v>
      </c>
      <c r="B41" s="13"/>
      <c r="C41" s="13"/>
    </row>
    <row r="42" spans="1:3" ht="12.75">
      <c r="A42" s="27"/>
      <c r="B42" s="28">
        <v>11047.77</v>
      </c>
      <c r="C42" s="27"/>
    </row>
    <row r="43" spans="1:3" ht="12.75">
      <c r="A43" s="1"/>
      <c r="B43" s="1"/>
      <c r="C43" s="1"/>
    </row>
    <row r="44" spans="1:4" s="5" customFormat="1" ht="12.75">
      <c r="A44" s="7" t="s">
        <v>50</v>
      </c>
      <c r="B44" s="7"/>
      <c r="C44" s="7"/>
      <c r="D44" s="6"/>
    </row>
    <row r="45" spans="1:4" s="5" customFormat="1" ht="12.75">
      <c r="A45" s="14" t="s">
        <v>2</v>
      </c>
      <c r="B45" s="14" t="s">
        <v>3</v>
      </c>
      <c r="C45" s="14" t="s">
        <v>4</v>
      </c>
      <c r="D45" s="10"/>
    </row>
    <row r="46" spans="1:4" s="5" customFormat="1" ht="12.75">
      <c r="A46" s="15"/>
      <c r="B46" s="15"/>
      <c r="C46" s="15">
        <v>593.23</v>
      </c>
      <c r="D46" s="10">
        <f>SUM(C46)</f>
        <v>593.23</v>
      </c>
    </row>
    <row r="47" spans="1:3" ht="12.75">
      <c r="A47" s="1"/>
      <c r="B47" s="1"/>
      <c r="C47" s="1"/>
    </row>
    <row r="48" spans="1:4" ht="12.75">
      <c r="A48" s="7" t="s">
        <v>8</v>
      </c>
      <c r="B48" s="7"/>
      <c r="C48" s="7"/>
      <c r="D48" s="6"/>
    </row>
    <row r="49" spans="1:3" ht="12.75">
      <c r="A49" s="14" t="s">
        <v>2</v>
      </c>
      <c r="B49" s="14" t="s">
        <v>3</v>
      </c>
      <c r="C49" s="14" t="s">
        <v>4</v>
      </c>
    </row>
    <row r="50" spans="1:4" ht="12.75">
      <c r="A50" s="16"/>
      <c r="B50" s="16"/>
      <c r="C50" s="17">
        <v>546.11</v>
      </c>
      <c r="D50" s="10">
        <f>SUM(C50)</f>
        <v>546.11</v>
      </c>
    </row>
    <row r="51" spans="1:3" ht="12.75">
      <c r="A51" s="7"/>
      <c r="B51" s="7"/>
      <c r="C51" s="8"/>
    </row>
    <row r="52" spans="1:4" ht="12.75">
      <c r="A52" s="7" t="s">
        <v>63</v>
      </c>
      <c r="B52" s="7"/>
      <c r="C52" s="8"/>
      <c r="D52" s="6"/>
    </row>
    <row r="53" spans="1:3" ht="12.75">
      <c r="A53" s="14" t="s">
        <v>2</v>
      </c>
      <c r="B53" s="14" t="s">
        <v>3</v>
      </c>
      <c r="C53" s="14" t="s">
        <v>4</v>
      </c>
    </row>
    <row r="54" spans="1:4" ht="12.75">
      <c r="A54" s="16"/>
      <c r="B54" s="16"/>
      <c r="C54" s="15">
        <v>2485.24</v>
      </c>
      <c r="D54" s="10">
        <f>SUM(C54)</f>
        <v>2485.24</v>
      </c>
    </row>
    <row r="55" spans="1:3" ht="12.75">
      <c r="A55" s="7"/>
      <c r="B55" s="7"/>
      <c r="C55" s="1"/>
    </row>
    <row r="56" spans="1:4" ht="12.75">
      <c r="A56" s="7" t="s">
        <v>56</v>
      </c>
      <c r="B56" s="7"/>
      <c r="C56" s="1"/>
      <c r="D56" s="6"/>
    </row>
    <row r="57" spans="1:3" ht="12.75">
      <c r="A57" s="14" t="s">
        <v>2</v>
      </c>
      <c r="B57" s="14" t="s">
        <v>3</v>
      </c>
      <c r="C57" s="14" t="s">
        <v>4</v>
      </c>
    </row>
    <row r="58" spans="1:4" ht="12.75">
      <c r="A58" s="15">
        <f>SUM(A59:A88)</f>
        <v>4833.099999999999</v>
      </c>
      <c r="B58" s="15">
        <f>SUM(B59:B88)</f>
        <v>7198.41</v>
      </c>
      <c r="C58" s="15">
        <f>SUM(C59:C88)</f>
        <v>1821.8499999999997</v>
      </c>
      <c r="D58" s="10">
        <f>SUM(A59:C88)</f>
        <v>13853.359999999997</v>
      </c>
    </row>
    <row r="59" spans="1:3" ht="12.75">
      <c r="A59" s="13">
        <v>2818.58</v>
      </c>
      <c r="B59" s="13">
        <v>0.76</v>
      </c>
      <c r="C59" s="13">
        <v>12</v>
      </c>
    </row>
    <row r="60" spans="1:3" ht="12.75">
      <c r="A60" s="13">
        <v>-1409.3</v>
      </c>
      <c r="B60" s="13">
        <v>383.65</v>
      </c>
      <c r="C60" s="13">
        <v>69.3</v>
      </c>
    </row>
    <row r="61" spans="1:3" ht="12.75">
      <c r="A61" s="13">
        <v>439.2</v>
      </c>
      <c r="B61" s="13">
        <v>221.4</v>
      </c>
      <c r="C61" s="13">
        <v>107.03</v>
      </c>
    </row>
    <row r="62" spans="1:3" ht="12.75">
      <c r="A62" s="13">
        <v>206.17</v>
      </c>
      <c r="B62" s="13">
        <v>3192.74</v>
      </c>
      <c r="C62" s="13">
        <v>25.8</v>
      </c>
    </row>
    <row r="63" spans="1:3" ht="12.75">
      <c r="A63" s="13">
        <v>262.79</v>
      </c>
      <c r="B63" s="13">
        <v>-2430.76</v>
      </c>
      <c r="C63" s="13">
        <v>90</v>
      </c>
    </row>
    <row r="64" spans="1:3" ht="12.75">
      <c r="A64" s="13">
        <v>76.04</v>
      </c>
      <c r="B64" s="13">
        <v>5467.89</v>
      </c>
      <c r="C64" s="13">
        <v>12.62</v>
      </c>
    </row>
    <row r="65" spans="1:3" ht="12.75">
      <c r="A65" s="13">
        <v>99.6</v>
      </c>
      <c r="B65" s="13">
        <v>-2203.71</v>
      </c>
      <c r="C65" s="13">
        <v>40.14</v>
      </c>
    </row>
    <row r="66" spans="1:3" ht="12.75">
      <c r="A66" s="13">
        <v>100.24</v>
      </c>
      <c r="B66" s="13">
        <v>86.76</v>
      </c>
      <c r="C66" s="13">
        <v>339.37</v>
      </c>
    </row>
    <row r="67" spans="1:3" ht="12.75">
      <c r="A67" s="13">
        <v>186</v>
      </c>
      <c r="B67" s="13">
        <v>217.58</v>
      </c>
      <c r="C67" s="13">
        <v>11.98</v>
      </c>
    </row>
    <row r="68" spans="1:3" ht="12.75">
      <c r="A68" s="13">
        <v>170.25</v>
      </c>
      <c r="B68" s="13">
        <v>-19</v>
      </c>
      <c r="C68" s="13">
        <v>99.6</v>
      </c>
    </row>
    <row r="69" spans="1:3" ht="12.75">
      <c r="A69" s="13">
        <v>10.74</v>
      </c>
      <c r="B69" s="13">
        <v>74.48</v>
      </c>
      <c r="C69" s="13">
        <v>100.24</v>
      </c>
    </row>
    <row r="70" spans="1:3" ht="12.75">
      <c r="A70" s="13">
        <v>240</v>
      </c>
      <c r="B70" s="13">
        <v>99.6</v>
      </c>
      <c r="C70" s="13">
        <v>43.8</v>
      </c>
    </row>
    <row r="71" spans="1:3" ht="12.75">
      <c r="A71" s="13">
        <v>12.62</v>
      </c>
      <c r="B71" s="13">
        <v>100.24</v>
      </c>
      <c r="C71" s="13">
        <v>164.76</v>
      </c>
    </row>
    <row r="72" spans="1:3" ht="12.75">
      <c r="A72" s="13">
        <v>710.74</v>
      </c>
      <c r="B72" s="13">
        <v>91.49</v>
      </c>
      <c r="C72" s="13">
        <v>274.95</v>
      </c>
    </row>
    <row r="73" spans="1:3" ht="12.75">
      <c r="A73" s="13">
        <v>123.46</v>
      </c>
      <c r="B73" s="13">
        <v>173.06</v>
      </c>
      <c r="C73" s="13">
        <v>143.88</v>
      </c>
    </row>
    <row r="74" spans="1:3" ht="12.75">
      <c r="A74" s="13">
        <v>36</v>
      </c>
      <c r="B74" s="13">
        <v>113.63</v>
      </c>
      <c r="C74" s="13">
        <v>124.57</v>
      </c>
    </row>
    <row r="75" spans="1:3" ht="12.75">
      <c r="A75" s="13">
        <v>68.4</v>
      </c>
      <c r="B75" s="13">
        <v>10.74</v>
      </c>
      <c r="C75" s="13">
        <v>72.22</v>
      </c>
    </row>
    <row r="76" spans="1:3" ht="12.75">
      <c r="A76" s="13">
        <v>108</v>
      </c>
      <c r="B76" s="13">
        <v>153.91</v>
      </c>
      <c r="C76" s="13">
        <v>86.76</v>
      </c>
    </row>
    <row r="77" spans="1:3" ht="12.75">
      <c r="A77" s="13">
        <v>289.79</v>
      </c>
      <c r="B77" s="13">
        <v>86.76</v>
      </c>
      <c r="C77" s="13">
        <v>2.83</v>
      </c>
    </row>
    <row r="78" spans="1:3" ht="12.75">
      <c r="A78" s="13">
        <v>164.76</v>
      </c>
      <c r="B78" s="13">
        <v>5.21</v>
      </c>
      <c r="C78" s="12"/>
    </row>
    <row r="79" spans="1:3" ht="12.75">
      <c r="A79" s="13">
        <v>119.02</v>
      </c>
      <c r="B79" s="13">
        <v>294</v>
      </c>
      <c r="C79" s="13"/>
    </row>
    <row r="80" spans="1:3" ht="12.75">
      <c r="A80" s="13"/>
      <c r="B80" s="13">
        <v>16</v>
      </c>
      <c r="C80" s="13"/>
    </row>
    <row r="81" spans="1:3" ht="12.75">
      <c r="A81" s="13"/>
      <c r="B81" s="13">
        <v>300</v>
      </c>
      <c r="C81" s="13"/>
    </row>
    <row r="82" spans="1:3" ht="12.75">
      <c r="A82" s="13"/>
      <c r="B82" s="13">
        <v>224.28</v>
      </c>
      <c r="C82" s="13"/>
    </row>
    <row r="83" spans="1:3" ht="12.75">
      <c r="A83" s="12"/>
      <c r="B83" s="13">
        <v>352.9</v>
      </c>
      <c r="C83" s="13"/>
    </row>
    <row r="84" spans="1:3" ht="12.75">
      <c r="A84" s="12"/>
      <c r="B84" s="13">
        <v>6</v>
      </c>
      <c r="C84" s="13"/>
    </row>
    <row r="85" spans="1:3" ht="12.75">
      <c r="A85" s="12"/>
      <c r="B85" s="13">
        <v>56.4</v>
      </c>
      <c r="C85" s="13"/>
    </row>
    <row r="86" spans="1:3" ht="12.75">
      <c r="A86" s="12"/>
      <c r="B86" s="13">
        <v>30</v>
      </c>
      <c r="C86" s="13"/>
    </row>
    <row r="87" spans="1:3" ht="12.75">
      <c r="A87" s="12"/>
      <c r="B87" s="13">
        <v>58.8</v>
      </c>
      <c r="C87" s="13"/>
    </row>
    <row r="88" spans="1:3" ht="12.75">
      <c r="A88" s="12"/>
      <c r="B88" s="13">
        <v>33.6</v>
      </c>
      <c r="C88" s="13"/>
    </row>
    <row r="89" spans="2:3" ht="12.75">
      <c r="B89" s="1"/>
      <c r="C89" s="1"/>
    </row>
    <row r="90" spans="1:5" ht="12.75">
      <c r="A90" s="4" t="s">
        <v>9</v>
      </c>
      <c r="C90" s="1"/>
      <c r="E90" s="1"/>
    </row>
    <row r="91" spans="1:3" ht="12.75">
      <c r="A91" s="14" t="s">
        <v>2</v>
      </c>
      <c r="B91" s="14" t="s">
        <v>3</v>
      </c>
      <c r="C91" s="14" t="s">
        <v>4</v>
      </c>
    </row>
    <row r="92" spans="1:4" ht="12.75">
      <c r="A92" s="15">
        <f>SUM(A93:A96)</f>
        <v>380.28999999999996</v>
      </c>
      <c r="B92" s="15">
        <f>SUM(B93:B97)</f>
        <v>569.8499999999999</v>
      </c>
      <c r="C92" s="15">
        <f>SUM(C93:C96)</f>
        <v>0</v>
      </c>
      <c r="D92" s="10">
        <f>SUM(A93:C97)</f>
        <v>950.1400000000001</v>
      </c>
    </row>
    <row r="93" spans="1:3" ht="12.75">
      <c r="A93" s="13">
        <v>200.29</v>
      </c>
      <c r="B93" s="13">
        <v>1582.32</v>
      </c>
      <c r="C93" s="12"/>
    </row>
    <row r="94" spans="1:3" ht="12.75">
      <c r="A94" s="13">
        <v>180</v>
      </c>
      <c r="B94" s="12">
        <v>167.6</v>
      </c>
      <c r="C94" s="13"/>
    </row>
    <row r="95" spans="1:3" ht="12.75">
      <c r="A95" s="13"/>
      <c r="B95" s="12">
        <v>200.29</v>
      </c>
      <c r="C95" s="13"/>
    </row>
    <row r="96" spans="1:3" ht="12.75">
      <c r="A96" s="13"/>
      <c r="B96" s="12">
        <v>21.67</v>
      </c>
      <c r="C96" s="13"/>
    </row>
    <row r="97" spans="1:3" ht="12.75">
      <c r="A97" s="13"/>
      <c r="B97" s="13">
        <v>-1402.03</v>
      </c>
      <c r="C97" s="13"/>
    </row>
    <row r="98" spans="1:3" ht="12.75">
      <c r="A98" s="1"/>
      <c r="C98" s="1"/>
    </row>
    <row r="99" spans="1:3" ht="12.75">
      <c r="A99" s="7" t="s">
        <v>10</v>
      </c>
      <c r="C99" s="1"/>
    </row>
    <row r="100" spans="1:4" ht="12.75">
      <c r="A100" s="14" t="s">
        <v>2</v>
      </c>
      <c r="B100" s="14" t="s">
        <v>3</v>
      </c>
      <c r="C100" s="14" t="s">
        <v>4</v>
      </c>
      <c r="D100" s="6"/>
    </row>
    <row r="101" spans="1:4" ht="12.75">
      <c r="A101" s="15">
        <v>1000</v>
      </c>
      <c r="B101" s="14"/>
      <c r="C101" s="15"/>
      <c r="D101" s="10">
        <f>SUM(A101)</f>
        <v>1000</v>
      </c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2" ht="12.75">
      <c r="A104" s="6" t="s">
        <v>57</v>
      </c>
      <c r="B104" s="1"/>
    </row>
    <row r="105" spans="1:4" ht="12.75">
      <c r="A105" s="14" t="s">
        <v>2</v>
      </c>
      <c r="B105" s="14" t="s">
        <v>3</v>
      </c>
      <c r="C105" s="14" t="s">
        <v>4</v>
      </c>
      <c r="D105" s="6"/>
    </row>
    <row r="106" spans="1:4" ht="12.75">
      <c r="A106" s="15">
        <f>SUM(A107:A116)</f>
        <v>4929.42</v>
      </c>
      <c r="B106" s="14"/>
      <c r="C106" s="14"/>
      <c r="D106" s="10">
        <f>SUM(A107:A116)</f>
        <v>4929.42</v>
      </c>
    </row>
    <row r="107" spans="1:3" ht="12.75">
      <c r="A107" s="13">
        <v>250</v>
      </c>
      <c r="B107" s="13"/>
      <c r="C107" s="13"/>
    </row>
    <row r="108" spans="1:3" ht="12.75">
      <c r="A108" s="13">
        <v>200</v>
      </c>
      <c r="B108" s="13"/>
      <c r="C108" s="13"/>
    </row>
    <row r="109" spans="1:3" ht="12.75">
      <c r="A109" s="13">
        <v>300</v>
      </c>
      <c r="B109" s="13"/>
      <c r="C109" s="13"/>
    </row>
    <row r="110" spans="1:3" ht="12.75">
      <c r="A110" s="13">
        <v>100</v>
      </c>
      <c r="B110" s="13"/>
      <c r="C110" s="13"/>
    </row>
    <row r="111" spans="1:3" ht="12.75">
      <c r="A111" s="13">
        <v>420</v>
      </c>
      <c r="B111" s="13"/>
      <c r="C111" s="13"/>
    </row>
    <row r="112" spans="1:3" ht="12.75">
      <c r="A112" s="13">
        <v>699.96</v>
      </c>
      <c r="B112" s="13"/>
      <c r="C112" s="13"/>
    </row>
    <row r="113" spans="1:3" ht="12.75">
      <c r="A113" s="13">
        <v>1316.16</v>
      </c>
      <c r="B113" s="13"/>
      <c r="C113" s="13"/>
    </row>
    <row r="114" spans="1:3" ht="12.75">
      <c r="A114" s="13">
        <v>638.65</v>
      </c>
      <c r="B114" s="13"/>
      <c r="C114" s="13"/>
    </row>
    <row r="115" spans="1:3" ht="12.75">
      <c r="A115" s="13">
        <v>488.86</v>
      </c>
      <c r="B115" s="13"/>
      <c r="C115" s="13"/>
    </row>
    <row r="116" spans="1:3" ht="12.75">
      <c r="A116" s="13">
        <v>515.79</v>
      </c>
      <c r="B116" s="13"/>
      <c r="C116" s="13"/>
    </row>
    <row r="117" spans="2:3" ht="12.75">
      <c r="B117" s="1"/>
      <c r="C117" s="1"/>
    </row>
    <row r="118" spans="1:3" ht="12.75">
      <c r="A118" s="1"/>
      <c r="B118" s="1"/>
      <c r="C118" s="1"/>
    </row>
    <row r="119" spans="1:4" ht="12.75">
      <c r="A119" s="6" t="s">
        <v>11</v>
      </c>
      <c r="C119" s="1"/>
      <c r="D119" s="6"/>
    </row>
    <row r="120" spans="1:3" ht="12.75">
      <c r="A120" s="14" t="s">
        <v>2</v>
      </c>
      <c r="B120" s="14" t="s">
        <v>3</v>
      </c>
      <c r="C120" s="14" t="s">
        <v>4</v>
      </c>
    </row>
    <row r="121" spans="1:4" ht="12.75">
      <c r="A121" s="15"/>
      <c r="B121" s="15">
        <v>1975.65</v>
      </c>
      <c r="C121" s="15"/>
      <c r="D121" s="10">
        <f>SUM(B121)</f>
        <v>1975.65</v>
      </c>
    </row>
    <row r="122" spans="1:3" ht="12.75">
      <c r="A122" s="1"/>
      <c r="B122" s="1"/>
      <c r="C122" s="1"/>
    </row>
    <row r="123" spans="1:4" ht="12.75">
      <c r="A123" s="6" t="s">
        <v>12</v>
      </c>
      <c r="B123" s="1"/>
      <c r="C123" s="1"/>
      <c r="D123" s="10">
        <f>SUM(B126:C128)</f>
        <v>34054.17</v>
      </c>
    </row>
    <row r="124" spans="1:3" ht="12.75">
      <c r="A124" s="14" t="s">
        <v>2</v>
      </c>
      <c r="B124" s="14" t="s">
        <v>3</v>
      </c>
      <c r="C124" s="14" t="s">
        <v>4</v>
      </c>
    </row>
    <row r="125" spans="1:3" ht="12.75">
      <c r="A125" s="15">
        <f>SUM(A126:A128)</f>
        <v>0</v>
      </c>
      <c r="B125" s="15">
        <f>SUM(B126:B128)</f>
        <v>26444.53</v>
      </c>
      <c r="C125" s="15">
        <f>SUM(C126:C128)</f>
        <v>7609.639999999999</v>
      </c>
    </row>
    <row r="126" spans="1:3" ht="12.75">
      <c r="A126" s="13"/>
      <c r="B126" s="13">
        <v>46929.31</v>
      </c>
      <c r="C126" s="13">
        <v>2687.94</v>
      </c>
    </row>
    <row r="127" spans="1:3" ht="12.75">
      <c r="A127" s="13"/>
      <c r="B127" s="13">
        <v>-29165.61</v>
      </c>
      <c r="C127" s="13">
        <v>4921.7</v>
      </c>
    </row>
    <row r="128" spans="1:3" ht="12.75">
      <c r="A128" s="13"/>
      <c r="B128" s="13">
        <v>8680.83</v>
      </c>
      <c r="C128" s="12"/>
    </row>
    <row r="129" spans="1:3" ht="12.75">
      <c r="A129" s="1"/>
      <c r="B129" s="1"/>
      <c r="C129" s="1"/>
    </row>
    <row r="130" spans="1:4" ht="12.75">
      <c r="A130" s="6" t="s">
        <v>13</v>
      </c>
      <c r="B130" s="6"/>
      <c r="C130" s="6"/>
      <c r="D130" s="6"/>
    </row>
    <row r="131" spans="1:3" ht="12.75">
      <c r="A131" s="14" t="s">
        <v>2</v>
      </c>
      <c r="B131" s="14" t="s">
        <v>3</v>
      </c>
      <c r="C131" s="14" t="s">
        <v>4</v>
      </c>
    </row>
    <row r="132" spans="1:4" ht="12.75">
      <c r="A132" s="15">
        <f>SUM(A133:A140)</f>
        <v>9664.09</v>
      </c>
      <c r="B132" s="15">
        <f>SUM(B133:B140)</f>
        <v>9122.29</v>
      </c>
      <c r="C132" s="15">
        <f>SUM(C133:C140)</f>
        <v>836.27</v>
      </c>
      <c r="D132" s="10">
        <f>SUM(A133:C140)</f>
        <v>19622.649999999998</v>
      </c>
    </row>
    <row r="133" spans="1:3" ht="12.75">
      <c r="A133" s="13">
        <v>710.56</v>
      </c>
      <c r="B133" s="13">
        <v>1293.56</v>
      </c>
      <c r="C133" s="13">
        <v>836.27</v>
      </c>
    </row>
    <row r="134" spans="1:3" ht="12.75">
      <c r="A134" s="13">
        <v>336.6</v>
      </c>
      <c r="B134" s="13">
        <v>-1200.17</v>
      </c>
      <c r="C134" s="13"/>
    </row>
    <row r="135" spans="1:3" ht="12.75">
      <c r="A135" s="13">
        <v>5344.3</v>
      </c>
      <c r="B135" s="13">
        <v>248.45</v>
      </c>
      <c r="C135" s="13"/>
    </row>
    <row r="136" spans="1:3" ht="12.75">
      <c r="A136" s="13">
        <v>1456.72</v>
      </c>
      <c r="B136" s="13">
        <v>835.65</v>
      </c>
      <c r="C136" s="13"/>
    </row>
    <row r="137" spans="1:3" ht="12.75">
      <c r="A137" s="13">
        <v>160.91</v>
      </c>
      <c r="B137" s="13">
        <v>6889.66</v>
      </c>
      <c r="C137" s="13"/>
    </row>
    <row r="138" spans="1:3" ht="12.75">
      <c r="A138" s="13">
        <v>159.2</v>
      </c>
      <c r="B138" s="13">
        <v>939.44</v>
      </c>
      <c r="C138" s="13"/>
    </row>
    <row r="139" spans="1:3" ht="12.75">
      <c r="A139" s="13">
        <v>1417.88</v>
      </c>
      <c r="B139" s="13">
        <v>115.7</v>
      </c>
      <c r="C139" s="13"/>
    </row>
    <row r="140" spans="1:3" ht="12.75">
      <c r="A140" s="13">
        <v>77.92</v>
      </c>
      <c r="B140" s="13"/>
      <c r="C140" s="13"/>
    </row>
    <row r="141" spans="1:3" ht="12.75">
      <c r="A141" s="1"/>
      <c r="B141" s="1"/>
      <c r="C141" s="1"/>
    </row>
    <row r="142" spans="1:4" ht="12.75">
      <c r="A142" s="6" t="s">
        <v>14</v>
      </c>
      <c r="B142" s="1"/>
      <c r="C142" s="1"/>
      <c r="D142" s="6"/>
    </row>
    <row r="143" spans="1:3" ht="12.75">
      <c r="A143" s="14" t="s">
        <v>2</v>
      </c>
      <c r="B143" s="14" t="s">
        <v>3</v>
      </c>
      <c r="C143" s="14" t="s">
        <v>4</v>
      </c>
    </row>
    <row r="144" spans="1:4" ht="12.75">
      <c r="A144" s="15">
        <f>SUM(A145:A149)</f>
        <v>0</v>
      </c>
      <c r="B144" s="15">
        <f>SUM(B145:B149)</f>
        <v>1141.56</v>
      </c>
      <c r="C144" s="15">
        <f>SUM(C145:C149)</f>
        <v>42192.13</v>
      </c>
      <c r="D144" s="10">
        <f>SUM(B145:C149)</f>
        <v>43333.69</v>
      </c>
    </row>
    <row r="145" spans="1:3" ht="12.75">
      <c r="A145" s="13"/>
      <c r="B145" s="13">
        <v>61.56</v>
      </c>
      <c r="C145" s="13">
        <v>6923.41</v>
      </c>
    </row>
    <row r="146" spans="1:3" ht="12.75">
      <c r="A146" s="13"/>
      <c r="B146" s="13">
        <v>1080</v>
      </c>
      <c r="C146" s="13">
        <v>6574.09</v>
      </c>
    </row>
    <row r="147" spans="1:3" ht="12.75">
      <c r="A147" s="13"/>
      <c r="B147" s="13"/>
      <c r="C147" s="13">
        <v>22916.21</v>
      </c>
    </row>
    <row r="148" spans="1:3" ht="12.75">
      <c r="A148" s="13"/>
      <c r="B148" s="13"/>
      <c r="C148" s="13">
        <v>5587.58</v>
      </c>
    </row>
    <row r="149" spans="1:3" ht="12.75">
      <c r="A149" s="13"/>
      <c r="B149" s="13"/>
      <c r="C149" s="13">
        <v>190.84</v>
      </c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4" ht="12.75">
      <c r="A152" s="6" t="s">
        <v>15</v>
      </c>
      <c r="B152" s="1"/>
      <c r="C152" s="1"/>
      <c r="D152" s="6"/>
    </row>
    <row r="153" spans="1:3" ht="12.75">
      <c r="A153" s="14" t="s">
        <v>2</v>
      </c>
      <c r="B153" s="14" t="s">
        <v>3</v>
      </c>
      <c r="C153" s="14" t="s">
        <v>4</v>
      </c>
    </row>
    <row r="154" spans="1:4" ht="12.75">
      <c r="A154" s="15">
        <f>SUM(A155:A156)</f>
        <v>0</v>
      </c>
      <c r="B154" s="15">
        <f>SUM(B155:B156)</f>
        <v>9217.78</v>
      </c>
      <c r="C154" s="15">
        <f>SUM(C155:C156)</f>
        <v>9559.48</v>
      </c>
      <c r="D154" s="10">
        <f>SUM(B155:C156)</f>
        <v>18777.26</v>
      </c>
    </row>
    <row r="155" spans="1:3" ht="12.75">
      <c r="A155" s="13"/>
      <c r="B155" s="13">
        <v>9217.78</v>
      </c>
      <c r="C155" s="13">
        <v>15986.18</v>
      </c>
    </row>
    <row r="156" spans="1:3" ht="12.75">
      <c r="A156" s="13"/>
      <c r="B156" s="13"/>
      <c r="C156" s="13">
        <v>-6426.7</v>
      </c>
    </row>
    <row r="157" spans="1:3" ht="12.75">
      <c r="A157" s="1"/>
      <c r="B157" s="1"/>
      <c r="C157" s="1"/>
    </row>
    <row r="158" spans="1:4" ht="12.75">
      <c r="A158" s="6" t="s">
        <v>16</v>
      </c>
      <c r="B158" s="1"/>
      <c r="C158" s="1"/>
      <c r="D158" s="6"/>
    </row>
    <row r="159" spans="1:3" ht="12.75">
      <c r="A159" s="14" t="s">
        <v>2</v>
      </c>
      <c r="B159" s="14" t="s">
        <v>3</v>
      </c>
      <c r="C159" s="14" t="s">
        <v>4</v>
      </c>
    </row>
    <row r="160" spans="1:4" ht="12.75">
      <c r="A160" s="15">
        <f>SUM(A161:A173)</f>
        <v>1913.1200000000001</v>
      </c>
      <c r="B160" s="15">
        <f>SUM(B161:B173)</f>
        <v>2612.8099999999995</v>
      </c>
      <c r="C160" s="15">
        <f>SUM(C161:C173)</f>
        <v>471.03</v>
      </c>
      <c r="D160" s="10">
        <f>SUM(A161:C173)</f>
        <v>4996.959999999999</v>
      </c>
    </row>
    <row r="161" spans="1:3" ht="12.75">
      <c r="A161" s="13">
        <v>76.52</v>
      </c>
      <c r="B161" s="13">
        <v>2929.54</v>
      </c>
      <c r="C161" s="13">
        <v>26.44</v>
      </c>
    </row>
    <row r="162" spans="1:3" ht="12.75">
      <c r="A162" s="13">
        <v>26.44</v>
      </c>
      <c r="B162" s="13">
        <v>-2607.8</v>
      </c>
      <c r="C162" s="13">
        <v>62.06</v>
      </c>
    </row>
    <row r="163" spans="1:3" ht="12.75">
      <c r="A163" s="13">
        <v>28.64</v>
      </c>
      <c r="B163" s="13">
        <v>60.67</v>
      </c>
      <c r="C163" s="13">
        <v>76.52</v>
      </c>
    </row>
    <row r="164" spans="1:3" ht="12.75">
      <c r="A164" s="13">
        <v>42.32</v>
      </c>
      <c r="B164" s="13">
        <v>357.02</v>
      </c>
      <c r="C164" s="13">
        <v>23.64</v>
      </c>
    </row>
    <row r="165" spans="1:3" ht="12.75">
      <c r="A165" s="13">
        <v>271.58</v>
      </c>
      <c r="B165" s="13">
        <v>75.36</v>
      </c>
      <c r="C165" s="13">
        <v>18.13</v>
      </c>
    </row>
    <row r="166" spans="1:3" ht="12.75">
      <c r="A166" s="13">
        <v>593.24</v>
      </c>
      <c r="B166" s="13">
        <v>611.1</v>
      </c>
      <c r="C166" s="13">
        <v>264.24</v>
      </c>
    </row>
    <row r="167" spans="1:3" ht="12.75">
      <c r="A167" s="13">
        <v>62.06</v>
      </c>
      <c r="B167" s="13">
        <v>17.88</v>
      </c>
      <c r="C167" s="13"/>
    </row>
    <row r="168" spans="1:3" ht="12.75">
      <c r="A168" s="13">
        <v>17.88</v>
      </c>
      <c r="B168" s="13">
        <v>30.96</v>
      </c>
      <c r="C168" s="13"/>
    </row>
    <row r="169" spans="1:3" ht="12.75">
      <c r="A169" s="13">
        <v>25.79</v>
      </c>
      <c r="B169" s="13">
        <v>181.14</v>
      </c>
      <c r="C169" s="13"/>
    </row>
    <row r="170" spans="1:3" ht="12.75">
      <c r="A170" s="13">
        <v>175.27</v>
      </c>
      <c r="B170" s="13">
        <v>26.44</v>
      </c>
      <c r="C170" s="13"/>
    </row>
    <row r="171" spans="1:3" ht="12.75">
      <c r="A171" s="13">
        <v>514.46</v>
      </c>
      <c r="B171" s="13">
        <v>41.11</v>
      </c>
      <c r="C171" s="13"/>
    </row>
    <row r="172" spans="1:3" ht="12.75">
      <c r="A172" s="13">
        <v>28.64</v>
      </c>
      <c r="B172" s="13">
        <v>31.12</v>
      </c>
      <c r="C172" s="13"/>
    </row>
    <row r="173" spans="1:3" ht="12.75">
      <c r="A173" s="13">
        <v>50.28</v>
      </c>
      <c r="B173" s="13">
        <v>858.27</v>
      </c>
      <c r="C173" s="13"/>
    </row>
    <row r="174" spans="1:3" ht="12.75">
      <c r="A174" s="1"/>
      <c r="C174" s="1"/>
    </row>
    <row r="175" spans="1:4" ht="12.75">
      <c r="A175" s="6" t="s">
        <v>51</v>
      </c>
      <c r="C175" s="1"/>
      <c r="D175" s="6"/>
    </row>
    <row r="176" spans="1:3" ht="12.75">
      <c r="A176" s="14" t="s">
        <v>2</v>
      </c>
      <c r="B176" s="14" t="s">
        <v>3</v>
      </c>
      <c r="C176" s="14" t="s">
        <v>4</v>
      </c>
    </row>
    <row r="177" spans="1:4" ht="12.75">
      <c r="A177" s="15">
        <f>SUM(A178:A180)</f>
        <v>4028</v>
      </c>
      <c r="B177" s="15">
        <f>SUM(B178:B180)</f>
        <v>151.9</v>
      </c>
      <c r="C177" s="15">
        <f>SUM(C178:C180)</f>
        <v>0</v>
      </c>
      <c r="D177" s="10">
        <f>SUM(A178:B180)</f>
        <v>4179.9</v>
      </c>
    </row>
    <row r="178" spans="1:3" ht="12.75">
      <c r="A178" s="13">
        <v>264</v>
      </c>
      <c r="B178" s="13">
        <v>151.9</v>
      </c>
      <c r="C178" s="13"/>
    </row>
    <row r="179" spans="1:3" ht="12.75">
      <c r="A179" s="12">
        <v>1400</v>
      </c>
      <c r="B179" s="13"/>
      <c r="C179" s="13"/>
    </row>
    <row r="180" spans="1:3" ht="12.75">
      <c r="A180" s="12">
        <v>2364</v>
      </c>
      <c r="B180" s="13"/>
      <c r="C180" s="13"/>
    </row>
    <row r="181" spans="1:3" ht="12.75">
      <c r="A181" s="1"/>
      <c r="B181" s="1"/>
      <c r="C181" s="1"/>
    </row>
    <row r="182" spans="1:4" ht="12.75">
      <c r="A182" s="9" t="s">
        <v>17</v>
      </c>
      <c r="C182" s="1"/>
      <c r="D182" s="6"/>
    </row>
    <row r="183" spans="1:3" ht="12.75">
      <c r="A183" s="14" t="s">
        <v>2</v>
      </c>
      <c r="B183" s="14" t="s">
        <v>3</v>
      </c>
      <c r="C183" s="14" t="s">
        <v>4</v>
      </c>
    </row>
    <row r="184" spans="1:4" ht="12.75">
      <c r="A184" s="15">
        <f>SUM(A185:A188)</f>
        <v>40.6</v>
      </c>
      <c r="B184" s="15">
        <f>SUM(B185:B188)</f>
        <v>2423.02</v>
      </c>
      <c r="C184" s="15">
        <f>SUM(C185:C188)</f>
        <v>0</v>
      </c>
      <c r="D184" s="10">
        <f>SUM(A185:B188)</f>
        <v>2463.62</v>
      </c>
    </row>
    <row r="185" spans="1:3" ht="12.75">
      <c r="A185" s="13">
        <v>40.6</v>
      </c>
      <c r="B185" s="13">
        <v>14.6</v>
      </c>
      <c r="C185" s="13"/>
    </row>
    <row r="186" spans="1:3" ht="12.75">
      <c r="A186" s="12"/>
      <c r="B186" s="13">
        <v>706.8</v>
      </c>
      <c r="C186" s="13"/>
    </row>
    <row r="187" spans="1:3" ht="12.75">
      <c r="A187" s="12"/>
      <c r="B187" s="13">
        <v>1341.62</v>
      </c>
      <c r="C187" s="13"/>
    </row>
    <row r="188" spans="1:3" ht="12.75">
      <c r="A188" s="13"/>
      <c r="B188" s="13">
        <v>360</v>
      </c>
      <c r="C188" s="13"/>
    </row>
    <row r="189" spans="1:3" ht="12.75">
      <c r="A189" s="1"/>
      <c r="B189" s="1"/>
      <c r="C189" s="1"/>
    </row>
    <row r="190" spans="1:4" ht="12.75">
      <c r="A190" s="6" t="s">
        <v>18</v>
      </c>
      <c r="B190" s="6"/>
      <c r="C190" s="6"/>
      <c r="D190" s="6"/>
    </row>
    <row r="191" spans="1:3" ht="12.75">
      <c r="A191" s="14" t="s">
        <v>2</v>
      </c>
      <c r="B191" s="14" t="s">
        <v>3</v>
      </c>
      <c r="C191" s="14" t="s">
        <v>4</v>
      </c>
    </row>
    <row r="192" spans="1:4" ht="12.75">
      <c r="A192" s="15"/>
      <c r="B192" s="15"/>
      <c r="C192" s="15">
        <v>1286.3</v>
      </c>
      <c r="D192" s="10">
        <f>SUM(C192)</f>
        <v>1286.3</v>
      </c>
    </row>
    <row r="193" spans="1:3" ht="12.75">
      <c r="A193" s="1"/>
      <c r="B193" s="1"/>
      <c r="C193" s="1"/>
    </row>
    <row r="194" spans="1:4" ht="12.75">
      <c r="A194" s="6" t="s">
        <v>19</v>
      </c>
      <c r="B194" s="6"/>
      <c r="C194" s="1"/>
      <c r="D194" s="6"/>
    </row>
    <row r="195" spans="1:3" ht="12.75">
      <c r="A195" s="14" t="s">
        <v>2</v>
      </c>
      <c r="B195" s="14" t="s">
        <v>3</v>
      </c>
      <c r="C195" s="14" t="s">
        <v>4</v>
      </c>
    </row>
    <row r="196" spans="1:4" ht="12.75">
      <c r="A196" s="14"/>
      <c r="B196" s="15">
        <f>SUM(B197:B198)</f>
        <v>145.6600000000003</v>
      </c>
      <c r="C196" s="15">
        <f>SUM(C197:C198)</f>
        <v>503.54</v>
      </c>
      <c r="D196" s="10">
        <f>SUM(B197:C198)</f>
        <v>649.2000000000003</v>
      </c>
    </row>
    <row r="197" spans="1:3" ht="12.75">
      <c r="A197" s="13"/>
      <c r="B197" s="13">
        <v>2278.11</v>
      </c>
      <c r="C197" s="13">
        <v>447.98</v>
      </c>
    </row>
    <row r="198" spans="1:3" ht="12.75">
      <c r="A198" s="13"/>
      <c r="B198" s="13">
        <v>-2132.45</v>
      </c>
      <c r="C198" s="13">
        <v>55.56</v>
      </c>
    </row>
    <row r="199" spans="1:3" ht="12.75">
      <c r="A199" s="1"/>
      <c r="B199" s="1"/>
      <c r="C199" s="1"/>
    </row>
    <row r="200" spans="1:4" ht="12.75">
      <c r="A200" s="6" t="s">
        <v>20</v>
      </c>
      <c r="B200" s="6"/>
      <c r="C200" s="6"/>
      <c r="D200" s="6"/>
    </row>
    <row r="201" spans="1:3" ht="12.75">
      <c r="A201" s="14" t="s">
        <v>2</v>
      </c>
      <c r="B201" s="14" t="s">
        <v>3</v>
      </c>
      <c r="C201" s="14" t="s">
        <v>4</v>
      </c>
    </row>
    <row r="202" spans="1:4" ht="12.75">
      <c r="A202" s="15"/>
      <c r="B202" s="15">
        <v>3765.11</v>
      </c>
      <c r="C202" s="15"/>
      <c r="D202" s="10">
        <f>SUM(B202)</f>
        <v>3765.11</v>
      </c>
    </row>
    <row r="203" spans="1:3" ht="12.75">
      <c r="A203" s="1"/>
      <c r="B203" s="1"/>
      <c r="C203" s="1"/>
    </row>
    <row r="204" spans="1:4" ht="12.75">
      <c r="A204" s="6" t="s">
        <v>21</v>
      </c>
      <c r="B204" s="6"/>
      <c r="C204" s="1"/>
      <c r="D204" s="6"/>
    </row>
    <row r="205" spans="1:3" ht="12.75">
      <c r="A205" s="14" t="s">
        <v>2</v>
      </c>
      <c r="B205" s="14" t="s">
        <v>3</v>
      </c>
      <c r="C205" s="14" t="s">
        <v>4</v>
      </c>
    </row>
    <row r="206" spans="1:4" ht="12.75">
      <c r="A206" s="15"/>
      <c r="B206" s="15"/>
      <c r="C206" s="15">
        <v>429.22</v>
      </c>
      <c r="D206" s="10">
        <f>SUM(C206)</f>
        <v>429.22</v>
      </c>
    </row>
    <row r="207" spans="1:3" ht="12.75">
      <c r="A207" s="1"/>
      <c r="B207" s="1"/>
      <c r="C207" s="1"/>
    </row>
    <row r="208" spans="1:3" ht="12.75">
      <c r="A208" s="6" t="s">
        <v>53</v>
      </c>
      <c r="B208" s="1"/>
      <c r="C208" s="1"/>
    </row>
    <row r="209" spans="1:3" ht="12.75">
      <c r="A209" s="14" t="s">
        <v>2</v>
      </c>
      <c r="B209" s="14" t="s">
        <v>3</v>
      </c>
      <c r="C209" s="14" t="s">
        <v>4</v>
      </c>
    </row>
    <row r="210" spans="1:4" ht="12.75">
      <c r="A210" s="15"/>
      <c r="B210" s="15">
        <v>280.9</v>
      </c>
      <c r="C210" s="15"/>
      <c r="D210" s="10">
        <f>SUM(A210:C210)</f>
        <v>280.9</v>
      </c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4" ht="12.75">
      <c r="A213" s="6" t="s">
        <v>22</v>
      </c>
      <c r="B213" s="6"/>
      <c r="C213" s="1"/>
      <c r="D213" s="6"/>
    </row>
    <row r="214" spans="1:3" ht="12.75">
      <c r="A214" s="14" t="s">
        <v>2</v>
      </c>
      <c r="B214" s="14" t="s">
        <v>3</v>
      </c>
      <c r="C214" s="14" t="s">
        <v>4</v>
      </c>
    </row>
    <row r="215" spans="1:4" ht="12.75">
      <c r="A215" s="15">
        <f>SUM(A216:A218)</f>
        <v>1509.3000000000002</v>
      </c>
      <c r="B215" s="15">
        <f>SUM(B216:B218)</f>
        <v>462.23</v>
      </c>
      <c r="C215" s="15">
        <f>SUM(C216:C218)</f>
        <v>29.94</v>
      </c>
      <c r="D215" s="10">
        <f>SUM(A216:C218)</f>
        <v>2001.4700000000003</v>
      </c>
    </row>
    <row r="216" spans="1:3" ht="12.75">
      <c r="A216" s="13">
        <v>185.36</v>
      </c>
      <c r="B216" s="13">
        <v>338.29</v>
      </c>
      <c r="C216" s="13">
        <v>29.94</v>
      </c>
    </row>
    <row r="217" spans="1:3" ht="12.75">
      <c r="A217" s="13">
        <v>1200</v>
      </c>
      <c r="B217" s="13">
        <v>123.94</v>
      </c>
      <c r="C217" s="13"/>
    </row>
    <row r="218" spans="1:3" ht="12.75">
      <c r="A218" s="13">
        <v>123.94</v>
      </c>
      <c r="B218" s="13"/>
      <c r="C218" s="13"/>
    </row>
    <row r="219" spans="1:3" ht="12.75">
      <c r="A219" s="1"/>
      <c r="B219" s="1"/>
      <c r="C219" s="1"/>
    </row>
    <row r="220" spans="1:4" ht="12.75">
      <c r="A220" s="6" t="s">
        <v>23</v>
      </c>
      <c r="B220" s="6"/>
      <c r="C220" s="1"/>
      <c r="D220" s="6"/>
    </row>
    <row r="221" spans="1:3" ht="12.75">
      <c r="A221" s="14" t="s">
        <v>2</v>
      </c>
      <c r="B221" s="14" t="s">
        <v>3</v>
      </c>
      <c r="C221" s="14" t="s">
        <v>4</v>
      </c>
    </row>
    <row r="222" spans="1:4" ht="12.75">
      <c r="A222" s="15"/>
      <c r="B222" s="15"/>
      <c r="C222" s="15">
        <v>18960</v>
      </c>
      <c r="D222" s="10">
        <f>SUM(C222)</f>
        <v>18960</v>
      </c>
    </row>
    <row r="223" spans="1:3" ht="12.75">
      <c r="A223" s="1"/>
      <c r="B223" s="1"/>
      <c r="C223" s="1"/>
    </row>
    <row r="224" spans="1:4" ht="12.75">
      <c r="A224" s="6" t="s">
        <v>24</v>
      </c>
      <c r="B224" s="6"/>
      <c r="C224" s="1"/>
      <c r="D224" s="6"/>
    </row>
    <row r="225" spans="1:3" ht="12.75">
      <c r="A225" s="14" t="s">
        <v>2</v>
      </c>
      <c r="B225" s="14" t="s">
        <v>3</v>
      </c>
      <c r="C225" s="14" t="s">
        <v>4</v>
      </c>
    </row>
    <row r="226" spans="1:4" ht="12.75">
      <c r="A226" s="15">
        <v>232.07</v>
      </c>
      <c r="B226" s="15">
        <v>1572</v>
      </c>
      <c r="C226" s="15">
        <v>320.52</v>
      </c>
      <c r="D226" s="10">
        <f>SUM(A226:C226)</f>
        <v>2124.59</v>
      </c>
    </row>
    <row r="227" spans="1:3" ht="12.75">
      <c r="A227" s="1"/>
      <c r="B227" s="1"/>
      <c r="C227" s="1"/>
    </row>
    <row r="228" spans="1:4" ht="12.75">
      <c r="A228" s="6" t="s">
        <v>26</v>
      </c>
      <c r="B228" s="6"/>
      <c r="C228" s="6"/>
      <c r="D228" s="6"/>
    </row>
    <row r="229" spans="1:3" ht="12.75">
      <c r="A229" s="14" t="s">
        <v>2</v>
      </c>
      <c r="B229" s="14" t="s">
        <v>3</v>
      </c>
      <c r="C229" s="14" t="s">
        <v>4</v>
      </c>
    </row>
    <row r="230" spans="1:4" ht="12.75">
      <c r="A230" s="15">
        <f>SUM(A231:A233)</f>
        <v>271.68</v>
      </c>
      <c r="B230" s="15">
        <f>SUM(B231:B233)</f>
        <v>1174.57</v>
      </c>
      <c r="C230" s="15">
        <f>SUM(C231:C233)</f>
        <v>214.5</v>
      </c>
      <c r="D230" s="10">
        <f>SUM(A231:C234)</f>
        <v>1660.7499999999998</v>
      </c>
    </row>
    <row r="231" spans="1:3" ht="12.75">
      <c r="A231" s="13">
        <v>19.56</v>
      </c>
      <c r="B231" s="13">
        <v>1174.57</v>
      </c>
      <c r="C231" s="13">
        <v>191.38</v>
      </c>
    </row>
    <row r="232" spans="1:3" ht="12.75">
      <c r="A232" s="13">
        <v>66.64</v>
      </c>
      <c r="B232" s="13"/>
      <c r="C232" s="13">
        <v>3.56</v>
      </c>
    </row>
    <row r="233" spans="1:3" ht="12.75">
      <c r="A233" s="13">
        <v>185.48</v>
      </c>
      <c r="B233" s="13"/>
      <c r="C233" s="13">
        <v>19.56</v>
      </c>
    </row>
    <row r="234" spans="1:3" ht="12.75">
      <c r="A234" s="1"/>
      <c r="B234" s="1"/>
      <c r="C234" s="1"/>
    </row>
    <row r="235" spans="1:4" ht="12.75">
      <c r="A235" s="6" t="s">
        <v>49</v>
      </c>
      <c r="B235" s="6"/>
      <c r="C235" s="6"/>
      <c r="D235" s="6"/>
    </row>
    <row r="236" spans="1:3" ht="12.75">
      <c r="A236" s="14" t="s">
        <v>2</v>
      </c>
      <c r="B236" s="14" t="s">
        <v>3</v>
      </c>
      <c r="C236" s="14" t="s">
        <v>4</v>
      </c>
    </row>
    <row r="237" spans="1:4" ht="12.75">
      <c r="A237" s="15">
        <f>SUM(A238:A244)</f>
        <v>3924.91</v>
      </c>
      <c r="B237" s="15">
        <f>SUM(B238:B244)</f>
        <v>16369.95</v>
      </c>
      <c r="C237" s="15">
        <f>SUM(C238:C244)</f>
        <v>4150.66</v>
      </c>
      <c r="D237" s="10">
        <f>SUM(A238:C244)</f>
        <v>24445.52</v>
      </c>
    </row>
    <row r="238" spans="1:3" ht="12.75">
      <c r="A238" s="13">
        <v>629.98</v>
      </c>
      <c r="B238" s="13">
        <v>3179.34</v>
      </c>
      <c r="C238" s="13">
        <v>1335.09</v>
      </c>
    </row>
    <row r="239" spans="1:3" ht="12.75">
      <c r="A239" s="13">
        <v>992.83</v>
      </c>
      <c r="B239" s="13">
        <v>-2543.4</v>
      </c>
      <c r="C239" s="13">
        <v>2815.57</v>
      </c>
    </row>
    <row r="240" spans="1:3" ht="12.75">
      <c r="A240" s="13">
        <v>43.2</v>
      </c>
      <c r="B240" s="13">
        <v>13289.48</v>
      </c>
      <c r="C240" s="13"/>
    </row>
    <row r="241" spans="1:3" ht="12.75">
      <c r="A241" s="13">
        <v>258.72</v>
      </c>
      <c r="B241" s="13">
        <v>2239.33</v>
      </c>
      <c r="C241" s="13"/>
    </row>
    <row r="242" spans="1:3" ht="12.75">
      <c r="A242" s="13">
        <v>451.18</v>
      </c>
      <c r="B242" s="13">
        <v>205.2</v>
      </c>
      <c r="C242" s="13"/>
    </row>
    <row r="243" spans="1:3" ht="12.75">
      <c r="A243" s="13">
        <v>469</v>
      </c>
      <c r="B243" s="13"/>
      <c r="C243" s="13"/>
    </row>
    <row r="244" spans="1:3" ht="12.75">
      <c r="A244" s="13">
        <v>1080</v>
      </c>
      <c r="B244" s="13"/>
      <c r="C244" s="13"/>
    </row>
    <row r="245" spans="1:3" ht="12.75">
      <c r="A245" s="1"/>
      <c r="B245" s="1"/>
      <c r="C245" s="1"/>
    </row>
    <row r="246" spans="1:4" ht="12.75">
      <c r="A246" s="6" t="s">
        <v>25</v>
      </c>
      <c r="B246" s="6"/>
      <c r="C246" s="6"/>
      <c r="D246" s="6"/>
    </row>
    <row r="247" spans="1:3" ht="12.75">
      <c r="A247" s="14" t="s">
        <v>2</v>
      </c>
      <c r="B247" s="14" t="s">
        <v>3</v>
      </c>
      <c r="C247" s="14" t="s">
        <v>4</v>
      </c>
    </row>
    <row r="248" spans="1:4" ht="12.75">
      <c r="A248" s="15"/>
      <c r="B248" s="15"/>
      <c r="C248" s="15">
        <v>1200</v>
      </c>
      <c r="D248" s="10">
        <f>SUM(C248)</f>
        <v>1200</v>
      </c>
    </row>
    <row r="249" spans="1:3" ht="12.75">
      <c r="A249" s="1"/>
      <c r="B249" s="1"/>
      <c r="C249" s="1"/>
    </row>
    <row r="250" spans="1:4" ht="12.75">
      <c r="A250" s="6" t="s">
        <v>27</v>
      </c>
      <c r="B250" s="6"/>
      <c r="C250" s="1"/>
      <c r="D250" s="6"/>
    </row>
    <row r="251" spans="1:3" ht="12.75">
      <c r="A251" s="14" t="s">
        <v>2</v>
      </c>
      <c r="B251" s="14" t="s">
        <v>3</v>
      </c>
      <c r="C251" s="14" t="s">
        <v>4</v>
      </c>
    </row>
    <row r="252" spans="1:4" ht="12.75">
      <c r="A252" s="14"/>
      <c r="B252" s="15">
        <f>SUM(B253:B255)</f>
        <v>2.6</v>
      </c>
      <c r="C252" s="14"/>
      <c r="D252" s="10">
        <f>SUM(B253:B255)</f>
        <v>2.6</v>
      </c>
    </row>
    <row r="253" spans="1:3" ht="12.75">
      <c r="A253" s="13"/>
      <c r="B253" s="13">
        <v>0.56</v>
      </c>
      <c r="C253" s="13"/>
    </row>
    <row r="254" spans="1:3" ht="12.75">
      <c r="A254" s="13"/>
      <c r="B254" s="13">
        <v>0.56</v>
      </c>
      <c r="C254" s="13"/>
    </row>
    <row r="255" spans="1:3" ht="12.75">
      <c r="A255" s="13"/>
      <c r="B255" s="13">
        <v>1.48</v>
      </c>
      <c r="C255" s="13"/>
    </row>
    <row r="256" spans="1:4" ht="12.75">
      <c r="A256" s="1"/>
      <c r="B256" s="1"/>
      <c r="C256" s="1"/>
      <c r="D256" s="6"/>
    </row>
    <row r="257" spans="1:3" ht="12.75">
      <c r="A257" s="6" t="s">
        <v>28</v>
      </c>
      <c r="B257" s="6"/>
      <c r="C257" s="1"/>
    </row>
    <row r="258" spans="1:3" ht="12.75">
      <c r="A258" s="14" t="s">
        <v>2</v>
      </c>
      <c r="B258" s="14" t="s">
        <v>3</v>
      </c>
      <c r="C258" s="14" t="s">
        <v>4</v>
      </c>
    </row>
    <row r="259" spans="1:4" ht="12.75">
      <c r="A259" s="25">
        <v>34137.06</v>
      </c>
      <c r="B259" s="15"/>
      <c r="C259" s="15"/>
      <c r="D259" s="10">
        <f>SUM(A259)</f>
        <v>34137.06</v>
      </c>
    </row>
    <row r="260" spans="1:3" ht="12.75">
      <c r="A260" s="1"/>
      <c r="B260" s="1"/>
      <c r="C260" s="1"/>
    </row>
    <row r="261" spans="1:4" ht="12.75">
      <c r="A261" s="6" t="s">
        <v>29</v>
      </c>
      <c r="B261" s="6"/>
      <c r="C261" s="1"/>
      <c r="D261" s="6"/>
    </row>
    <row r="262" spans="1:3" ht="12.75">
      <c r="A262" s="14" t="s">
        <v>2</v>
      </c>
      <c r="B262" s="14" t="s">
        <v>3</v>
      </c>
      <c r="C262" s="14" t="s">
        <v>4</v>
      </c>
    </row>
    <row r="263" spans="1:4" ht="12.75">
      <c r="A263" s="15">
        <v>1480.29</v>
      </c>
      <c r="B263" s="15">
        <v>1540.71</v>
      </c>
      <c r="C263" s="15"/>
      <c r="D263" s="10">
        <f>SUM(A263:B264)</f>
        <v>3021</v>
      </c>
    </row>
    <row r="264" spans="1:3" ht="12.75">
      <c r="A264" s="1"/>
      <c r="B264" s="1"/>
      <c r="C264" s="1"/>
    </row>
    <row r="265" spans="1:4" ht="12.75">
      <c r="A265" s="6" t="s">
        <v>30</v>
      </c>
      <c r="B265" s="6"/>
      <c r="C265" s="1"/>
      <c r="D265" s="6"/>
    </row>
    <row r="266" spans="1:3" ht="12.75">
      <c r="A266" s="14" t="s">
        <v>2</v>
      </c>
      <c r="B266" s="14" t="s">
        <v>3</v>
      </c>
      <c r="C266" s="14" t="s">
        <v>4</v>
      </c>
    </row>
    <row r="267" spans="1:4" ht="12.75">
      <c r="A267" s="15">
        <f>SUM(A268:A271)</f>
        <v>628.4200000000001</v>
      </c>
      <c r="B267" s="14"/>
      <c r="C267" s="14"/>
      <c r="D267" s="10">
        <f>SUM(A268:A271)</f>
        <v>628.4200000000001</v>
      </c>
    </row>
    <row r="268" spans="1:3" ht="12.75">
      <c r="A268" s="13">
        <v>56</v>
      </c>
      <c r="B268" s="13"/>
      <c r="C268" s="13"/>
    </row>
    <row r="269" spans="1:3" ht="12.75">
      <c r="A269" s="13">
        <v>56.7</v>
      </c>
      <c r="B269" s="13"/>
      <c r="C269" s="13"/>
    </row>
    <row r="270" spans="1:3" ht="12.75">
      <c r="A270" s="13">
        <v>459.02</v>
      </c>
      <c r="B270" s="13"/>
      <c r="C270" s="13"/>
    </row>
    <row r="271" spans="1:3" ht="12.75">
      <c r="A271" s="13">
        <v>56.7</v>
      </c>
      <c r="B271" s="13"/>
      <c r="C271" s="13"/>
    </row>
    <row r="272" spans="1:3" ht="12.75">
      <c r="A272" s="1"/>
      <c r="B272" s="1"/>
      <c r="C272" s="1"/>
    </row>
    <row r="273" spans="1:4" ht="12.75">
      <c r="A273" s="6" t="s">
        <v>31</v>
      </c>
      <c r="B273" s="6"/>
      <c r="C273" s="1"/>
      <c r="D273" s="6"/>
    </row>
    <row r="274" spans="1:3" ht="12.75">
      <c r="A274" s="14" t="s">
        <v>2</v>
      </c>
      <c r="B274" s="14" t="s">
        <v>3</v>
      </c>
      <c r="C274" s="14" t="s">
        <v>4</v>
      </c>
    </row>
    <row r="275" spans="1:4" ht="12.75">
      <c r="A275" s="15">
        <f>SUM(A276:A277)</f>
        <v>2095.45</v>
      </c>
      <c r="B275" s="15">
        <f>SUM(B276:B277)</f>
        <v>1.63</v>
      </c>
      <c r="C275" s="15">
        <f>SUM(C276:C277)</f>
        <v>19.79</v>
      </c>
      <c r="D275" s="10">
        <f>SUM(A276:C277)</f>
        <v>2116.8700000000003</v>
      </c>
    </row>
    <row r="276" spans="1:3" ht="12.75">
      <c r="A276" s="13">
        <v>19.45</v>
      </c>
      <c r="B276" s="13">
        <v>1.63</v>
      </c>
      <c r="C276" s="13">
        <v>15.78</v>
      </c>
    </row>
    <row r="277" spans="1:3" ht="12.75">
      <c r="A277" s="13">
        <v>2076</v>
      </c>
      <c r="B277" s="13"/>
      <c r="C277" s="13">
        <v>4.01</v>
      </c>
    </row>
    <row r="278" spans="1:3" ht="12.75">
      <c r="A278" s="1"/>
      <c r="B278" s="1"/>
      <c r="C278" s="1"/>
    </row>
    <row r="279" spans="1:4" ht="12.75">
      <c r="A279" s="6" t="s">
        <v>32</v>
      </c>
      <c r="B279" s="6"/>
      <c r="C279" s="1"/>
      <c r="D279" s="6"/>
    </row>
    <row r="280" spans="1:3" ht="12.75">
      <c r="A280" s="14" t="s">
        <v>2</v>
      </c>
      <c r="B280" s="14" t="s">
        <v>3</v>
      </c>
      <c r="C280" s="14" t="s">
        <v>4</v>
      </c>
    </row>
    <row r="281" spans="1:4" ht="12.75">
      <c r="A281" s="15">
        <v>150</v>
      </c>
      <c r="B281" s="15">
        <v>975.84</v>
      </c>
      <c r="C281" s="15">
        <v>150</v>
      </c>
      <c r="D281" s="10">
        <f>SUM(A281:C281)</f>
        <v>1275.8400000000001</v>
      </c>
    </row>
    <row r="282" spans="1:3" ht="12.75">
      <c r="A282" s="1"/>
      <c r="B282" s="1"/>
      <c r="C282" s="1"/>
    </row>
    <row r="283" spans="1:4" ht="12.75">
      <c r="A283" s="6" t="s">
        <v>33</v>
      </c>
      <c r="B283" s="6"/>
      <c r="C283" s="6"/>
      <c r="D283" s="6"/>
    </row>
    <row r="284" spans="1:3" ht="12.75">
      <c r="A284" s="14" t="s">
        <v>2</v>
      </c>
      <c r="B284" s="14" t="s">
        <v>3</v>
      </c>
      <c r="C284" s="14" t="s">
        <v>4</v>
      </c>
    </row>
    <row r="285" spans="1:4" ht="12.75">
      <c r="A285" s="15">
        <f>SUM(A286:A288)</f>
        <v>1099.42</v>
      </c>
      <c r="B285" s="15">
        <f>SUM(B286:B288)</f>
        <v>0</v>
      </c>
      <c r="C285" s="15">
        <f>SUM(C286:C288)</f>
        <v>372</v>
      </c>
      <c r="D285" s="10">
        <f>SUM(A286:C288)</f>
        <v>1471.42</v>
      </c>
    </row>
    <row r="286" spans="1:3" ht="12.75">
      <c r="A286" s="13">
        <v>853</v>
      </c>
      <c r="B286" s="13"/>
      <c r="C286" s="13">
        <v>372</v>
      </c>
    </row>
    <row r="287" spans="1:3" ht="12.75">
      <c r="A287" s="13">
        <v>107.42</v>
      </c>
      <c r="B287" s="13"/>
      <c r="C287" s="13"/>
    </row>
    <row r="288" spans="1:3" ht="12.75">
      <c r="A288" s="13">
        <v>139</v>
      </c>
      <c r="B288" s="13"/>
      <c r="C288" s="13"/>
    </row>
    <row r="289" spans="1:3" ht="12.75">
      <c r="A289" s="1"/>
      <c r="B289" s="1"/>
      <c r="C289" s="1"/>
    </row>
    <row r="290" spans="1:4" ht="12.75">
      <c r="A290" s="6" t="s">
        <v>34</v>
      </c>
      <c r="B290" s="6"/>
      <c r="C290" s="6"/>
      <c r="D290" s="6"/>
    </row>
    <row r="291" spans="1:3" ht="12.75">
      <c r="A291" s="14" t="s">
        <v>2</v>
      </c>
      <c r="B291" s="14" t="s">
        <v>3</v>
      </c>
      <c r="C291" s="14" t="s">
        <v>4</v>
      </c>
    </row>
    <row r="292" spans="1:4" ht="12.75">
      <c r="A292" s="15">
        <v>2097.79</v>
      </c>
      <c r="B292" s="15"/>
      <c r="C292" s="15"/>
      <c r="D292" s="10">
        <f>SUM(A292)</f>
        <v>2097.79</v>
      </c>
    </row>
    <row r="293" spans="1:3" ht="12.75">
      <c r="A293" s="1"/>
      <c r="B293" s="1"/>
      <c r="C293" s="1"/>
    </row>
    <row r="294" spans="1:4" ht="12.75">
      <c r="A294" s="6" t="s">
        <v>35</v>
      </c>
      <c r="B294" s="6"/>
      <c r="C294" s="6"/>
      <c r="D294" s="6"/>
    </row>
    <row r="295" spans="1:3" ht="12.75">
      <c r="A295" s="14" t="s">
        <v>2</v>
      </c>
      <c r="B295" s="14" t="s">
        <v>3</v>
      </c>
      <c r="C295" s="14" t="s">
        <v>4</v>
      </c>
    </row>
    <row r="296" spans="1:4" ht="12.75">
      <c r="A296" s="15">
        <f>SUM(A297:A299)</f>
        <v>4202.399999999998</v>
      </c>
      <c r="B296" s="15">
        <f>SUM(B297:B299)</f>
        <v>576</v>
      </c>
      <c r="C296" s="18"/>
      <c r="D296" s="10">
        <f>SUM(A297:B299)</f>
        <v>4778.399999999998</v>
      </c>
    </row>
    <row r="297" spans="1:3" ht="12.75">
      <c r="A297" s="13">
        <v>16991.6</v>
      </c>
      <c r="B297" s="13">
        <v>576</v>
      </c>
      <c r="C297" s="13"/>
    </row>
    <row r="298" spans="1:3" ht="12.75">
      <c r="A298" s="13">
        <v>-13091.6</v>
      </c>
      <c r="B298" s="13"/>
      <c r="C298" s="13"/>
    </row>
    <row r="299" spans="1:3" ht="12.75">
      <c r="A299" s="13">
        <v>302.4</v>
      </c>
      <c r="B299" s="13"/>
      <c r="C299" s="13"/>
    </row>
    <row r="300" spans="1:3" ht="12.75">
      <c r="A300" s="1"/>
      <c r="B300" s="1"/>
      <c r="C300" s="1"/>
    </row>
    <row r="301" spans="1:4" ht="12.75">
      <c r="A301" s="6" t="s">
        <v>36</v>
      </c>
      <c r="B301" s="1"/>
      <c r="C301" s="1"/>
      <c r="D301" s="6"/>
    </row>
    <row r="302" spans="1:3" ht="12.75">
      <c r="A302" s="14" t="s">
        <v>2</v>
      </c>
      <c r="B302" s="14" t="s">
        <v>3</v>
      </c>
      <c r="C302" s="14" t="s">
        <v>4</v>
      </c>
    </row>
    <row r="303" spans="1:4" ht="12.75">
      <c r="A303" s="15">
        <f>SUM(A304:A309)</f>
        <v>10356.14</v>
      </c>
      <c r="B303" s="15">
        <f>SUM(B304:B309)</f>
        <v>5540.51</v>
      </c>
      <c r="C303" s="15">
        <f>SUM(C304:C309)</f>
        <v>14868.96</v>
      </c>
      <c r="D303" s="10">
        <f>SUM(A304:C309)</f>
        <v>30765.61</v>
      </c>
    </row>
    <row r="304" spans="1:3" ht="12.75">
      <c r="A304" s="13">
        <v>7229.4</v>
      </c>
      <c r="B304" s="13">
        <v>39.69</v>
      </c>
      <c r="C304" s="13">
        <v>380.22</v>
      </c>
    </row>
    <row r="305" spans="1:3" ht="12.75">
      <c r="A305" s="13">
        <v>2532.65</v>
      </c>
      <c r="B305" s="13">
        <v>476.18</v>
      </c>
      <c r="C305" s="13">
        <v>-293.67</v>
      </c>
    </row>
    <row r="306" spans="1:3" ht="12.75">
      <c r="A306" s="13">
        <v>39.69</v>
      </c>
      <c r="B306" s="13">
        <v>2538.9</v>
      </c>
      <c r="C306" s="13">
        <v>39.69</v>
      </c>
    </row>
    <row r="307" spans="1:3" ht="12.75">
      <c r="A307" s="13">
        <v>554.4</v>
      </c>
      <c r="B307" s="13">
        <v>2485.74</v>
      </c>
      <c r="C307" s="13">
        <v>288.7</v>
      </c>
    </row>
    <row r="308" spans="1:3" ht="12.75">
      <c r="A308" s="13"/>
      <c r="B308" s="13"/>
      <c r="C308" s="13">
        <v>481.69</v>
      </c>
    </row>
    <row r="309" spans="1:3" ht="12.75">
      <c r="A309" s="13"/>
      <c r="B309" s="13"/>
      <c r="C309" s="13">
        <v>13972.33</v>
      </c>
    </row>
    <row r="310" spans="1:3" ht="12.75">
      <c r="A310" s="1"/>
      <c r="B310" s="1"/>
      <c r="C310" s="1"/>
    </row>
    <row r="311" spans="1:4" ht="12.75">
      <c r="A311" s="6" t="s">
        <v>37</v>
      </c>
      <c r="B311" s="6"/>
      <c r="C311" s="1"/>
      <c r="D311" s="6"/>
    </row>
    <row r="312" spans="1:3" ht="12.75">
      <c r="A312" s="14" t="s">
        <v>2</v>
      </c>
      <c r="B312" s="14" t="s">
        <v>3</v>
      </c>
      <c r="C312" s="14" t="s">
        <v>4</v>
      </c>
    </row>
    <row r="313" spans="1:4" ht="12.75">
      <c r="A313" s="15">
        <f>SUM(A314:A316)</f>
        <v>1991.12</v>
      </c>
      <c r="B313" s="15">
        <f>SUM(B314:B316)</f>
        <v>714.18</v>
      </c>
      <c r="C313" s="15">
        <f>SUM(C314:C316)</f>
        <v>1009.01</v>
      </c>
      <c r="D313" s="10">
        <f>SUM(A314:C316)</f>
        <v>3714.31</v>
      </c>
    </row>
    <row r="314" spans="1:3" ht="12.75">
      <c r="A314" s="13">
        <v>453.61</v>
      </c>
      <c r="B314" s="13">
        <v>714.18</v>
      </c>
      <c r="C314" s="13">
        <v>256.42</v>
      </c>
    </row>
    <row r="315" spans="1:3" ht="12.75">
      <c r="A315" s="13">
        <v>756.58</v>
      </c>
      <c r="B315" s="13"/>
      <c r="C315" s="13">
        <v>752.59</v>
      </c>
    </row>
    <row r="316" spans="1:3" ht="12.75">
      <c r="A316" s="13">
        <v>780.93</v>
      </c>
      <c r="B316" s="13"/>
      <c r="C316" s="13"/>
    </row>
    <row r="317" spans="1:3" ht="12.75">
      <c r="A317" s="1"/>
      <c r="B317" s="1"/>
      <c r="C317" s="1"/>
    </row>
    <row r="318" spans="1:4" ht="12.75">
      <c r="A318" s="6" t="s">
        <v>38</v>
      </c>
      <c r="B318" s="6"/>
      <c r="C318" s="1"/>
      <c r="D318" s="6"/>
    </row>
    <row r="319" spans="1:3" ht="12.75">
      <c r="A319" s="14" t="s">
        <v>2</v>
      </c>
      <c r="B319" s="14" t="s">
        <v>3</v>
      </c>
      <c r="C319" s="14" t="s">
        <v>4</v>
      </c>
    </row>
    <row r="320" spans="1:4" ht="12.75">
      <c r="A320" s="15">
        <f>SUM(A321:A324)</f>
        <v>0</v>
      </c>
      <c r="B320" s="15">
        <f>SUM(B321:B324)</f>
        <v>15193.86</v>
      </c>
      <c r="C320" s="15">
        <f>SUM(C321:C324)</f>
        <v>0</v>
      </c>
      <c r="D320" s="10">
        <f>SUM(B321:B324)</f>
        <v>15193.86</v>
      </c>
    </row>
    <row r="321" spans="1:3" ht="12.75">
      <c r="A321" s="13"/>
      <c r="B321" s="13">
        <v>447.44</v>
      </c>
      <c r="C321" s="13"/>
    </row>
    <row r="322" spans="1:3" ht="12.75">
      <c r="A322" s="13"/>
      <c r="B322" s="13">
        <v>1191.92</v>
      </c>
      <c r="C322" s="13"/>
    </row>
    <row r="323" spans="1:3" ht="12.75">
      <c r="A323" s="13"/>
      <c r="B323" s="13">
        <v>11994</v>
      </c>
      <c r="C323" s="13"/>
    </row>
    <row r="324" spans="1:3" ht="12.75">
      <c r="A324" s="13"/>
      <c r="B324" s="13">
        <v>1560.5</v>
      </c>
      <c r="C324" s="13"/>
    </row>
    <row r="325" spans="1:3" ht="12.75">
      <c r="A325" s="1"/>
      <c r="B325" s="1"/>
      <c r="C325" s="1"/>
    </row>
    <row r="326" spans="1:4" ht="12.75">
      <c r="A326" s="6" t="s">
        <v>39</v>
      </c>
      <c r="B326" s="6"/>
      <c r="C326" s="1"/>
      <c r="D326" s="6"/>
    </row>
    <row r="327" spans="1:3" ht="12.75">
      <c r="A327" s="14" t="s">
        <v>2</v>
      </c>
      <c r="B327" s="14" t="s">
        <v>3</v>
      </c>
      <c r="C327" s="14" t="s">
        <v>4</v>
      </c>
    </row>
    <row r="328" spans="1:4" ht="12.75">
      <c r="A328" s="15">
        <v>451.59</v>
      </c>
      <c r="B328" s="15">
        <v>451.59</v>
      </c>
      <c r="C328" s="15">
        <v>451.59</v>
      </c>
      <c r="D328" s="10">
        <f>SUM(A328:C328)</f>
        <v>1354.77</v>
      </c>
    </row>
    <row r="329" spans="1:3" ht="12.75">
      <c r="A329" s="1"/>
      <c r="B329" s="1"/>
      <c r="C329" s="1"/>
    </row>
    <row r="330" spans="1:4" ht="12.75">
      <c r="A330" s="6" t="s">
        <v>40</v>
      </c>
      <c r="B330" s="6"/>
      <c r="C330" s="1"/>
      <c r="D330" s="6"/>
    </row>
    <row r="331" spans="1:3" ht="12.75">
      <c r="A331" s="14" t="s">
        <v>2</v>
      </c>
      <c r="B331" s="14" t="s">
        <v>3</v>
      </c>
      <c r="C331" s="14" t="s">
        <v>4</v>
      </c>
    </row>
    <row r="332" spans="1:4" ht="12.75">
      <c r="A332" s="15">
        <v>1868.72</v>
      </c>
      <c r="B332" s="15"/>
      <c r="C332" s="15"/>
      <c r="D332" s="10">
        <f>SUM(A332)</f>
        <v>1868.72</v>
      </c>
    </row>
    <row r="333" spans="1:3" ht="12.75">
      <c r="A333" s="1"/>
      <c r="B333" s="1"/>
      <c r="C333" s="1"/>
    </row>
    <row r="334" spans="1:4" ht="12.75">
      <c r="A334" s="6" t="s">
        <v>41</v>
      </c>
      <c r="B334" s="6"/>
      <c r="C334" s="1"/>
      <c r="D334" s="6"/>
    </row>
    <row r="335" spans="1:3" ht="12.75">
      <c r="A335" s="14" t="s">
        <v>2</v>
      </c>
      <c r="B335" s="14" t="s">
        <v>3</v>
      </c>
      <c r="C335" s="14" t="s">
        <v>4</v>
      </c>
    </row>
    <row r="336" spans="1:4" ht="12.75">
      <c r="A336" s="15">
        <f>SUM(A337:A343)</f>
        <v>9603.439999999999</v>
      </c>
      <c r="B336" s="15">
        <f>SUM(B337:B343)</f>
        <v>9816.94</v>
      </c>
      <c r="C336" s="15">
        <f>SUM(C337:C343)</f>
        <v>5854.18</v>
      </c>
      <c r="D336" s="10">
        <f>SUM(A337:C343)</f>
        <v>25274.56</v>
      </c>
    </row>
    <row r="337" spans="1:3" ht="12.75">
      <c r="A337" s="13">
        <v>187.97</v>
      </c>
      <c r="B337" s="13">
        <v>6835.5</v>
      </c>
      <c r="C337" s="13">
        <v>184.18</v>
      </c>
    </row>
    <row r="338" spans="1:3" ht="12.75">
      <c r="A338" s="13">
        <v>1584.1</v>
      </c>
      <c r="B338" s="13">
        <v>1584.1</v>
      </c>
      <c r="C338" s="13">
        <v>5670</v>
      </c>
    </row>
    <row r="339" spans="1:3" ht="12.75">
      <c r="A339" s="13">
        <v>6835.5</v>
      </c>
      <c r="B339" s="13">
        <v>130.06</v>
      </c>
      <c r="C339" s="13"/>
    </row>
    <row r="340" spans="1:3" ht="12.75">
      <c r="A340" s="13">
        <v>215.75</v>
      </c>
      <c r="B340" s="13">
        <v>1267.28</v>
      </c>
      <c r="C340" s="13"/>
    </row>
    <row r="341" spans="1:3" ht="12.75">
      <c r="A341" s="13">
        <v>375.5</v>
      </c>
      <c r="B341" s="13"/>
      <c r="C341" s="13"/>
    </row>
    <row r="342" spans="1:3" ht="12.75">
      <c r="A342" s="13">
        <v>258.15</v>
      </c>
      <c r="B342" s="13"/>
      <c r="C342" s="13"/>
    </row>
    <row r="343" spans="1:3" ht="12.75">
      <c r="A343" s="13">
        <v>146.47</v>
      </c>
      <c r="B343" s="13"/>
      <c r="C343" s="13"/>
    </row>
    <row r="344" spans="1:3" ht="12.75">
      <c r="A344" s="1"/>
      <c r="B344" s="1"/>
      <c r="C344" s="1"/>
    </row>
    <row r="345" spans="1:4" ht="12.75">
      <c r="A345" s="6" t="s">
        <v>42</v>
      </c>
      <c r="B345" s="6"/>
      <c r="C345" s="6"/>
      <c r="D345" s="6"/>
    </row>
    <row r="346" spans="1:3" ht="12.75">
      <c r="A346" s="14" t="s">
        <v>2</v>
      </c>
      <c r="B346" s="14" t="s">
        <v>3</v>
      </c>
      <c r="C346" s="14" t="s">
        <v>4</v>
      </c>
    </row>
    <row r="347" spans="1:4" ht="12.75">
      <c r="A347" s="25">
        <v>18900</v>
      </c>
      <c r="B347" s="15"/>
      <c r="C347" s="14"/>
      <c r="D347" s="10">
        <f>SUM(A347)</f>
        <v>18900</v>
      </c>
    </row>
    <row r="348" ht="12.75">
      <c r="B348" s="1"/>
    </row>
    <row r="349" ht="12.75">
      <c r="B349" s="1"/>
    </row>
    <row r="350" spans="1:4" ht="12.75">
      <c r="A350" s="5" t="s">
        <v>43</v>
      </c>
      <c r="B350" s="5"/>
      <c r="C350" s="5"/>
      <c r="D350" s="6"/>
    </row>
    <row r="351" spans="1:3" ht="12.75">
      <c r="A351" s="14" t="s">
        <v>2</v>
      </c>
      <c r="B351" s="14" t="s">
        <v>3</v>
      </c>
      <c r="C351" s="14" t="s">
        <v>4</v>
      </c>
    </row>
    <row r="352" spans="1:4" ht="12.75">
      <c r="A352" s="14">
        <f>SUM(A353:A354)</f>
        <v>130</v>
      </c>
      <c r="B352" s="14">
        <f>SUM(B353:B354)</f>
        <v>260</v>
      </c>
      <c r="C352" s="14">
        <f>SUM(C353:C354)</f>
        <v>0</v>
      </c>
      <c r="D352" s="10">
        <f>SUM(A353:B354)</f>
        <v>390</v>
      </c>
    </row>
    <row r="353" spans="1:3" ht="12.75">
      <c r="A353" s="12">
        <v>130</v>
      </c>
      <c r="B353" s="12">
        <v>130</v>
      </c>
      <c r="C353" s="12"/>
    </row>
    <row r="354" spans="1:3" ht="12.75">
      <c r="A354" s="12"/>
      <c r="B354" s="12">
        <v>130</v>
      </c>
      <c r="C354" s="12"/>
    </row>
    <row r="356" spans="1:3" ht="12.75">
      <c r="A356" s="5" t="s">
        <v>44</v>
      </c>
      <c r="B356" s="5"/>
      <c r="C356" s="5"/>
    </row>
    <row r="357" spans="1:3" ht="12.75">
      <c r="A357" s="14" t="s">
        <v>2</v>
      </c>
      <c r="B357" s="14" t="s">
        <v>3</v>
      </c>
      <c r="C357" s="14" t="s">
        <v>4</v>
      </c>
    </row>
    <row r="358" spans="1:4" ht="12.75">
      <c r="A358" s="14">
        <f>SUM(A359:A363)</f>
        <v>7040.67</v>
      </c>
      <c r="B358" s="14">
        <f>SUM(B359:B363)</f>
        <v>6701.95</v>
      </c>
      <c r="C358" s="14">
        <f>SUM(C359:C363)</f>
        <v>6793.950000000001</v>
      </c>
      <c r="D358" s="10">
        <f>SUM(A359:C363)</f>
        <v>20536.57</v>
      </c>
    </row>
    <row r="359" spans="1:3" ht="12.75">
      <c r="A359" s="12">
        <v>957.55</v>
      </c>
      <c r="B359" s="12">
        <v>912.52</v>
      </c>
      <c r="C359" s="12">
        <v>957.55</v>
      </c>
    </row>
    <row r="360" spans="1:3" ht="12.75">
      <c r="A360" s="12">
        <v>633.42</v>
      </c>
      <c r="B360" s="12">
        <v>610.82</v>
      </c>
      <c r="C360" s="12">
        <v>672.48</v>
      </c>
    </row>
    <row r="361" spans="1:3" ht="12.75">
      <c r="A361" s="12">
        <v>440.57</v>
      </c>
      <c r="B361" s="12">
        <v>415.55</v>
      </c>
      <c r="C361" s="12">
        <v>441.81</v>
      </c>
    </row>
    <row r="362" spans="1:3" ht="12.75">
      <c r="A362" s="13">
        <v>3273.21</v>
      </c>
      <c r="B362" s="13">
        <v>3133.48</v>
      </c>
      <c r="C362" s="13">
        <v>2986.19</v>
      </c>
    </row>
    <row r="363" spans="1:3" ht="12.75">
      <c r="A363" s="13">
        <v>1735.92</v>
      </c>
      <c r="B363" s="13">
        <v>1629.58</v>
      </c>
      <c r="C363" s="13">
        <v>1735.92</v>
      </c>
    </row>
    <row r="365" spans="1:4" ht="12.75">
      <c r="A365" s="5" t="s">
        <v>45</v>
      </c>
      <c r="B365" s="5"/>
      <c r="C365" s="5"/>
      <c r="D365" s="2"/>
    </row>
    <row r="366" spans="1:3" ht="12.75">
      <c r="A366" s="14" t="s">
        <v>2</v>
      </c>
      <c r="B366" s="14" t="s">
        <v>3</v>
      </c>
      <c r="C366" s="14" t="s">
        <v>4</v>
      </c>
    </row>
    <row r="367" spans="1:4" ht="12.75">
      <c r="A367" s="14">
        <f>SUM(A368:A371)</f>
        <v>620.64</v>
      </c>
      <c r="B367" s="14">
        <f>SUM(B368:B371)</f>
        <v>566.91</v>
      </c>
      <c r="C367" s="14">
        <f>SUM(C368:C371)</f>
        <v>255.89999999999998</v>
      </c>
      <c r="D367" s="19">
        <f>SUM(A368:C371)</f>
        <v>1443.45</v>
      </c>
    </row>
    <row r="368" spans="1:3" ht="12.75">
      <c r="A368" s="12">
        <v>177.23</v>
      </c>
      <c r="B368" s="12">
        <v>177.23</v>
      </c>
      <c r="C368" s="12">
        <v>32.61</v>
      </c>
    </row>
    <row r="369" spans="1:3" ht="12.75">
      <c r="A369" s="12">
        <v>46.06</v>
      </c>
      <c r="B369" s="12">
        <v>27.37</v>
      </c>
      <c r="C369" s="12">
        <v>177.23</v>
      </c>
    </row>
    <row r="370" spans="1:3" ht="12.75">
      <c r="A370" s="12">
        <v>81.1</v>
      </c>
      <c r="B370" s="12">
        <v>46.06</v>
      </c>
      <c r="C370" s="12">
        <v>46.06</v>
      </c>
    </row>
    <row r="371" spans="1:3" ht="12.75">
      <c r="A371" s="12">
        <v>316.25</v>
      </c>
      <c r="B371" s="12">
        <v>316.25</v>
      </c>
      <c r="C371" s="12"/>
    </row>
    <row r="373" spans="1:4" ht="12.75">
      <c r="A373" s="5" t="s">
        <v>46</v>
      </c>
      <c r="B373" s="5"/>
      <c r="D373" s="2"/>
    </row>
    <row r="374" spans="1:3" ht="12.75">
      <c r="A374" s="14" t="s">
        <v>2</v>
      </c>
      <c r="B374" s="14" t="s">
        <v>3</v>
      </c>
      <c r="C374" s="14" t="s">
        <v>4</v>
      </c>
    </row>
    <row r="375" spans="1:4" ht="12.75">
      <c r="A375" s="14"/>
      <c r="B375" s="20">
        <f>SUM(B376:B381)</f>
        <v>1019.76</v>
      </c>
      <c r="C375" s="14"/>
      <c r="D375" s="19">
        <f>SUM(B376:B381)</f>
        <v>1019.76</v>
      </c>
    </row>
    <row r="376" spans="1:3" ht="12.75">
      <c r="A376" s="12"/>
      <c r="B376" s="21">
        <v>270</v>
      </c>
      <c r="C376" s="12"/>
    </row>
    <row r="377" spans="1:3" ht="12.75">
      <c r="A377" s="12"/>
      <c r="B377" s="21">
        <v>93.5</v>
      </c>
      <c r="C377" s="12"/>
    </row>
    <row r="378" spans="1:3" ht="12.75">
      <c r="A378" s="12"/>
      <c r="B378" s="12">
        <v>13.86</v>
      </c>
      <c r="C378" s="12"/>
    </row>
    <row r="379" spans="1:3" ht="12.75">
      <c r="A379" s="12"/>
      <c r="B379" s="12">
        <v>240.88</v>
      </c>
      <c r="C379" s="12"/>
    </row>
    <row r="380" spans="1:3" ht="12.75">
      <c r="A380" s="12"/>
      <c r="B380" s="12">
        <v>38.27</v>
      </c>
      <c r="C380" s="12"/>
    </row>
    <row r="381" spans="1:3" ht="12.75">
      <c r="A381" s="12"/>
      <c r="B381" s="12">
        <v>363.25</v>
      </c>
      <c r="C381" s="12"/>
    </row>
    <row r="383" spans="1:4" ht="12.75">
      <c r="A383" s="5" t="s">
        <v>47</v>
      </c>
      <c r="B383" s="5"/>
      <c r="D383" s="2"/>
    </row>
    <row r="384" spans="1:3" ht="12.75">
      <c r="A384" s="14" t="s">
        <v>2</v>
      </c>
      <c r="B384" s="14" t="s">
        <v>3</v>
      </c>
      <c r="C384" s="14" t="s">
        <v>4</v>
      </c>
    </row>
    <row r="385" spans="1:4" ht="12.75">
      <c r="A385" s="15">
        <v>587.43</v>
      </c>
      <c r="B385" s="22">
        <v>10699.62</v>
      </c>
      <c r="C385" s="14"/>
      <c r="D385" s="19">
        <f>SUM(A385:B385)</f>
        <v>11287.050000000001</v>
      </c>
    </row>
    <row r="387" spans="1:4" ht="12.75">
      <c r="A387" s="5" t="s">
        <v>48</v>
      </c>
      <c r="B387" s="5"/>
      <c r="D387" s="2"/>
    </row>
    <row r="388" spans="1:3" ht="12.75">
      <c r="A388" s="14" t="s">
        <v>2</v>
      </c>
      <c r="B388" s="14" t="s">
        <v>3</v>
      </c>
      <c r="C388" s="14" t="s">
        <v>4</v>
      </c>
    </row>
    <row r="389" spans="1:4" ht="12.75">
      <c r="A389" s="15">
        <f>SUM(A390:A393)</f>
        <v>9543.1</v>
      </c>
      <c r="B389" s="15">
        <f>SUM(B390:B393)</f>
        <v>4534</v>
      </c>
      <c r="C389" s="15">
        <f>SUM(C390:C393)</f>
        <v>0</v>
      </c>
      <c r="D389" s="19">
        <f>SUM(A390:B393)</f>
        <v>14077.1</v>
      </c>
    </row>
    <row r="390" spans="1:3" ht="12.75">
      <c r="A390" s="23">
        <v>720</v>
      </c>
      <c r="B390" s="13">
        <v>4454</v>
      </c>
      <c r="C390" s="13"/>
    </row>
    <row r="391" spans="1:3" ht="12.75">
      <c r="A391" s="23">
        <v>7431.08</v>
      </c>
      <c r="B391" s="23">
        <v>80</v>
      </c>
      <c r="C391" s="13"/>
    </row>
    <row r="392" spans="1:3" ht="12.75">
      <c r="A392" s="13">
        <v>1318.62</v>
      </c>
      <c r="B392" s="13"/>
      <c r="C392" s="13"/>
    </row>
    <row r="393" spans="1:3" ht="12.75">
      <c r="A393" s="23">
        <v>73.4</v>
      </c>
      <c r="B393" s="13"/>
      <c r="C393" s="13"/>
    </row>
    <row r="395" ht="12.75">
      <c r="D395" s="10">
        <f>SUM(D8:D394)</f>
        <v>429904.2199999999</v>
      </c>
    </row>
    <row r="397" spans="3:4" ht="12.75">
      <c r="C397" s="2">
        <v>1890</v>
      </c>
      <c r="D397" s="10">
        <v>415172.02</v>
      </c>
    </row>
    <row r="398" spans="3:4" ht="12.75">
      <c r="C398" s="29" t="s">
        <v>54</v>
      </c>
      <c r="D398" s="10">
        <f>11047.77+2462.96+940.57+280.9</f>
        <v>14732.199999999999</v>
      </c>
    </row>
    <row r="399" ht="12.75">
      <c r="D399" s="10">
        <f>SUM(D397:D398)</f>
        <v>429904.22000000003</v>
      </c>
    </row>
  </sheetData>
  <sheetProtection/>
  <printOptions/>
  <pageMargins left="0.75" right="0.75" top="0.64" bottom="0.6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VOJNIK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vodusekm</dc:creator>
  <cp:keywords/>
  <dc:description/>
  <cp:lastModifiedBy>Mojca Vodušek</cp:lastModifiedBy>
  <cp:lastPrinted>2017-03-16T08:19:34Z</cp:lastPrinted>
  <dcterms:created xsi:type="dcterms:W3CDTF">2013-03-13T08:01:18Z</dcterms:created>
  <dcterms:modified xsi:type="dcterms:W3CDTF">2018-03-20T11:57:57Z</dcterms:modified>
  <cp:category/>
  <cp:version/>
  <cp:contentType/>
  <cp:contentStatus/>
</cp:coreProperties>
</file>