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7"/>
  </bookViews>
  <sheets>
    <sheet name="ČEČOVJE" sheetId="1" r:id="rId1"/>
    <sheet name="JAVORNIK" sheetId="2" r:id="rId2"/>
    <sheet name="TRG" sheetId="3" r:id="rId3"/>
    <sheet name="KOTLJE" sheetId="4" r:id="rId4"/>
    <sheet name="STROJNSKA" sheetId="5" r:id="rId5"/>
    <sheet name="DOBJA VAS" sheetId="6" r:id="rId6"/>
    <sheet name="DOBRIJE" sheetId="7" r:id="rId7"/>
    <sheet name="STROJNA" sheetId="8" r:id="rId8"/>
  </sheets>
  <definedNames>
    <definedName name="_xlnm.Print_Area" localSheetId="0">'ČEČOVJE'!$A$1:$H$69</definedName>
    <definedName name="_xlnm.Print_Area" localSheetId="5">'DOBJA VAS'!$A$1:$H$77</definedName>
    <definedName name="_xlnm.Print_Area" localSheetId="6">'DOBRIJE'!$A$1:$H$58</definedName>
    <definedName name="_xlnm.Print_Area" localSheetId="1">'JAVORNIK'!$A$1:$H$64</definedName>
    <definedName name="_xlnm.Print_Area" localSheetId="3">'KOTLJE'!$A$1:$H$100</definedName>
    <definedName name="_xlnm.Print_Area" localSheetId="7">'STROJNA'!$A$1:$H$59</definedName>
    <definedName name="_xlnm.Print_Area" localSheetId="4">'STROJNSKA'!$A$1:$H$93</definedName>
    <definedName name="_xlnm.Print_Area" localSheetId="2">'TRG'!$A$1:$H$88</definedName>
  </definedNames>
  <calcPr fullCalcOnLoad="1"/>
</workbook>
</file>

<file path=xl/sharedStrings.xml><?xml version="1.0" encoding="utf-8"?>
<sst xmlns="http://schemas.openxmlformats.org/spreadsheetml/2006/main" count="527" uniqueCount="118">
  <si>
    <t>SM</t>
  </si>
  <si>
    <t>KONTO</t>
  </si>
  <si>
    <t>NAZIV KONTA</t>
  </si>
  <si>
    <t>PRORAČUN 2006</t>
  </si>
  <si>
    <t>INDEKS</t>
  </si>
  <si>
    <t>Pisarniški in splošni material in storitve</t>
  </si>
  <si>
    <t>Pisarniški material in storitve</t>
  </si>
  <si>
    <t>Čistilni material in storitve</t>
  </si>
  <si>
    <t>Založniške in tiskarske storitve</t>
  </si>
  <si>
    <t>Stroški oglaševalskih storitev</t>
  </si>
  <si>
    <t>Izdatki za reprezentanco (stroški za pokrov.prireditve)</t>
  </si>
  <si>
    <t>Skupaj 4020:</t>
  </si>
  <si>
    <t>Energija, voda, komunalne storitve in komunikacije</t>
  </si>
  <si>
    <t>Električna energija</t>
  </si>
  <si>
    <t>Poraba kuriv in stroški ogrevanja</t>
  </si>
  <si>
    <t>Voda in komunalne storitve</t>
  </si>
  <si>
    <t>Telefon, telefaks, faks, elektronska pošta</t>
  </si>
  <si>
    <t>Skupaj 4022:</t>
  </si>
  <si>
    <t>Izdatki za službena potovanja</t>
  </si>
  <si>
    <t>Drugi operativni stroški</t>
  </si>
  <si>
    <t>Skupaj 402:</t>
  </si>
  <si>
    <t>Tekoče vzdrževanje</t>
  </si>
  <si>
    <t>Plačila za dela preko Študentskega servisa</t>
  </si>
  <si>
    <t>Sejnine</t>
  </si>
  <si>
    <t>Skupaj 4029:</t>
  </si>
  <si>
    <t>Skupaj 420:</t>
  </si>
  <si>
    <t>Tekoče vzdrževanje parkov, javnih zelenic in površin</t>
  </si>
  <si>
    <t>Skupaj 4025:</t>
  </si>
  <si>
    <t>Košnja javnih zelenic</t>
  </si>
  <si>
    <t>Urejanje cvetličnih gred</t>
  </si>
  <si>
    <t>Nabava košev za odpadke</t>
  </si>
  <si>
    <t xml:space="preserve">Pustni karneval </t>
  </si>
  <si>
    <t>Krajevni praznik</t>
  </si>
  <si>
    <t>Kuharjevi dnevi</t>
  </si>
  <si>
    <t>Skupaj :</t>
  </si>
  <si>
    <t>Skupaj svet KS:</t>
  </si>
  <si>
    <t>Skupaj prireditve v KS:</t>
  </si>
  <si>
    <t>Skupaj Kulturni dom:</t>
  </si>
  <si>
    <t>II.</t>
  </si>
  <si>
    <t xml:space="preserve">ODHODKI  </t>
  </si>
  <si>
    <t>I.</t>
  </si>
  <si>
    <t xml:space="preserve">PRIHODKI </t>
  </si>
  <si>
    <t>Prejeta sredstva iz proračunov lokalnih skupnosti</t>
  </si>
  <si>
    <t>Prihodki od obresti</t>
  </si>
  <si>
    <t>Skupaj 740100:</t>
  </si>
  <si>
    <t xml:space="preserve">SKUPAJ  PRIHODKI: </t>
  </si>
  <si>
    <t xml:space="preserve">SKUPAJ  ODHODKI: </t>
  </si>
  <si>
    <t>Popravilo klopi in otroških igrišč</t>
  </si>
  <si>
    <t>Drugi prihodki (najemnine, kom.takse, drugo, …)</t>
  </si>
  <si>
    <t>3. Namenska sredstva iz proračuna za prireditve</t>
  </si>
  <si>
    <t>1. Dotacije občine</t>
  </si>
  <si>
    <t>2. Namenska sredstva iz proračuna za Kulturni dom</t>
  </si>
  <si>
    <t xml:space="preserve">    - Košnja javnih zelenic</t>
  </si>
  <si>
    <t xml:space="preserve">    - Ureditev cvetličnih gred</t>
  </si>
  <si>
    <t xml:space="preserve">    - Popravilo klopi in otroških igrišč</t>
  </si>
  <si>
    <t xml:space="preserve">    - Nabava košev za odpadke</t>
  </si>
  <si>
    <t>4. Sredstva za prenesene pristojnosti-skupaj</t>
  </si>
  <si>
    <t>Prireditve v KS</t>
  </si>
  <si>
    <t>Prenesene pristojnosti na KS</t>
  </si>
  <si>
    <t>Kulturni dom Kotlje</t>
  </si>
  <si>
    <t>Svet krajevne skupnosti</t>
  </si>
  <si>
    <t>OŽJI DELI OBČINE - KS KOTLJE</t>
  </si>
  <si>
    <t>Plačila pogodb o delu</t>
  </si>
  <si>
    <t>Drugi operativni odhodki</t>
  </si>
  <si>
    <t xml:space="preserve">Dnevnice za službena potovanja </t>
  </si>
  <si>
    <t>Stroški prevoza v državi</t>
  </si>
  <si>
    <t>Plačila storitev org. poob. za plačilni promet</t>
  </si>
  <si>
    <t>Skupaj 4024:</t>
  </si>
  <si>
    <t>Tekoči transferi neprofitnim organizacijam in društvom</t>
  </si>
  <si>
    <t>Sofinanciranje prireditev na območj KS</t>
  </si>
  <si>
    <t>Prevozni stroški in storitve</t>
  </si>
  <si>
    <t>Povrnitev stroškov goriva za košnjo (kjer kosijo sami)</t>
  </si>
  <si>
    <t>Skupaj 4023:</t>
  </si>
  <si>
    <t>2. Sredstva za prenesene pristojnosti-skupaj</t>
  </si>
  <si>
    <t>Prireditve v ČS</t>
  </si>
  <si>
    <t>Skupaj prenesene pristojnosti:</t>
  </si>
  <si>
    <t>OŽJI DELI OBČINE - ČS ČEČOVJE</t>
  </si>
  <si>
    <t>Svet četrtne skupnosti</t>
  </si>
  <si>
    <t>OŽJI DELI OBČINE - ČS JAVORNIK - ŠANCE</t>
  </si>
  <si>
    <t>OŽJI DELI OBČINE - ČS TRG</t>
  </si>
  <si>
    <t>2. Namenska sredstva iz proračuna za prostor</t>
  </si>
  <si>
    <t>Prostor ČS</t>
  </si>
  <si>
    <t>Skupaj prostor ČS:</t>
  </si>
  <si>
    <t>Skupaj prireditve v ČS:</t>
  </si>
  <si>
    <t>Prenesene pristojnosti na ČS</t>
  </si>
  <si>
    <t>Sofinanciranje prireditev na območj ČS</t>
  </si>
  <si>
    <t>OŽJI DELI OBČINE - KS STROJNSKA REKA</t>
  </si>
  <si>
    <t xml:space="preserve">Mladinski dom </t>
  </si>
  <si>
    <t>Skupaj Mladinski dom:</t>
  </si>
  <si>
    <t>Dan žena in materinski dan</t>
  </si>
  <si>
    <t>Sankaške tekme</t>
  </si>
  <si>
    <t>OŽJI DELI OBČINE - VS DOBRIJE</t>
  </si>
  <si>
    <t>Svet vaške skupnosti</t>
  </si>
  <si>
    <t>Sofinanciranje prireditev na območj VS</t>
  </si>
  <si>
    <t>Skupaj prireditve v VS:</t>
  </si>
  <si>
    <t>Srečanje krajanov VS</t>
  </si>
  <si>
    <t>Prenesene pristojnosti na VS</t>
  </si>
  <si>
    <t>Skupaj svet VS:</t>
  </si>
  <si>
    <t>Prireditve v VS</t>
  </si>
  <si>
    <t>OŽJI DELI OBČINE - VS STROJNA</t>
  </si>
  <si>
    <t>3. Sredstva za prenesene pristojnosti-skupaj</t>
  </si>
  <si>
    <t>2. Namenska sredstva iz proračuna za Mladinski dom</t>
  </si>
  <si>
    <t>Plačilo po pogodbah o delu</t>
  </si>
  <si>
    <t>Plačilo po pogodbah o delu-osebno dopolnilno delo</t>
  </si>
  <si>
    <t>Kresovanje</t>
  </si>
  <si>
    <t>Miklavževanje</t>
  </si>
  <si>
    <t>Zimske igre in obdaritev otrok</t>
  </si>
  <si>
    <t>2. Dotacija občine za Krajevni praznik</t>
  </si>
  <si>
    <t>Krajevni praznik in prednovoletno praznovanje</t>
  </si>
  <si>
    <t>Silvesterski tek</t>
  </si>
  <si>
    <t>Skupaj svet ČS:</t>
  </si>
  <si>
    <t xml:space="preserve">Izdatki za reprezentanco </t>
  </si>
  <si>
    <t>Izdatki za reprezentanco</t>
  </si>
  <si>
    <t xml:space="preserve">Sejnine </t>
  </si>
  <si>
    <t>PRORAČUN 2007</t>
  </si>
  <si>
    <t>OŽJI DELI OBČINE - ČS DOBJA VAS</t>
  </si>
  <si>
    <t>REALIZACIJA 2007</t>
  </si>
  <si>
    <t>Vodovod</t>
  </si>
</sst>
</file>

<file path=xl/styles.xml><?xml version="1.0" encoding="utf-8"?>
<styleSheet xmlns="http://schemas.openxmlformats.org/spreadsheetml/2006/main">
  <numFmts count="4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True&quot;;&quot;True&quot;;&quot;False&quot;"/>
    <numFmt numFmtId="189" formatCode="&quot;On&quot;;&quot;On&quot;;&quot;Off&quot;"/>
    <numFmt numFmtId="190" formatCode="0.0"/>
    <numFmt numFmtId="191" formatCode="0.000"/>
    <numFmt numFmtId="192" formatCode="#,##0.00\ &quot;SIT&quot;"/>
    <numFmt numFmtId="193" formatCode="#,##0.00\ _S_I_T"/>
    <numFmt numFmtId="194" formatCode="0.00000"/>
    <numFmt numFmtId="195" formatCode="0.0000"/>
    <numFmt numFmtId="196" formatCode="#.##0.00"/>
    <numFmt numFmtId="197" formatCode="#,##0.0000000"/>
    <numFmt numFmtId="198" formatCode="#,##0.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1"/>
      <name val="Arial CE"/>
      <family val="0"/>
    </font>
    <font>
      <b/>
      <sz val="20"/>
      <name val="Arial Narrow"/>
      <family val="2"/>
    </font>
    <font>
      <sz val="20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7"/>
      <name val="Arial Narrow"/>
      <family val="2"/>
    </font>
    <font>
      <b/>
      <sz val="12"/>
      <color indexed="10"/>
      <name val="Arial CE"/>
      <family val="2"/>
    </font>
    <font>
      <b/>
      <sz val="12"/>
      <color indexed="10"/>
      <name val="Arial"/>
      <family val="2"/>
    </font>
    <font>
      <sz val="11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sz val="12"/>
      <name val="Arial CE"/>
      <family val="0"/>
    </font>
    <font>
      <i/>
      <sz val="11"/>
      <name val="Arial"/>
      <family val="2"/>
    </font>
    <font>
      <i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5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2" fillId="0" borderId="5" xfId="0" applyFont="1" applyBorder="1" applyAlignment="1">
      <alignment horizontal="right"/>
    </xf>
    <xf numFmtId="0" fontId="7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6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4" fontId="15" fillId="2" borderId="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7" fillId="2" borderId="1" xfId="0" applyFont="1" applyFill="1" applyBorder="1" applyAlignment="1">
      <alignment/>
    </xf>
    <xf numFmtId="4" fontId="15" fillId="2" borderId="1" xfId="0" applyNumberFormat="1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19" fillId="2" borderId="8" xfId="0" applyFont="1" applyFill="1" applyBorder="1" applyAlignment="1">
      <alignment horizontal="left"/>
    </xf>
    <xf numFmtId="4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2" borderId="8" xfId="0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4" fontId="10" fillId="2" borderId="1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18" fillId="2" borderId="9" xfId="0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0" fontId="21" fillId="2" borderId="8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12" fillId="0" borderId="1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9" fillId="0" borderId="0" xfId="0" applyFont="1" applyAlignment="1">
      <alignment/>
    </xf>
    <xf numFmtId="4" fontId="26" fillId="0" borderId="1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4" fontId="27" fillId="0" borderId="0" xfId="0" applyNumberFormat="1" applyFont="1" applyBorder="1" applyAlignment="1">
      <alignment/>
    </xf>
    <xf numFmtId="4" fontId="31" fillId="0" borderId="0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 horizontal="right"/>
    </xf>
    <xf numFmtId="4" fontId="3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="75" zoomScaleNormal="90" zoomScaleSheetLayoutView="75" workbookViewId="0" topLeftCell="A35">
      <selection activeCell="G59" sqref="G59"/>
    </sheetView>
  </sheetViews>
  <sheetFormatPr defaultColWidth="9.00390625" defaultRowHeight="12.75"/>
  <cols>
    <col min="1" max="1" width="6.875" style="53" customWidth="1"/>
    <col min="2" max="2" width="9.625" style="47" customWidth="1"/>
    <col min="3" max="3" width="50.375" style="9" customWidth="1"/>
    <col min="4" max="4" width="20.00390625" style="9" hidden="1" customWidth="1"/>
    <col min="5" max="5" width="20.00390625" style="9" customWidth="1"/>
    <col min="6" max="6" width="20.00390625" style="9" hidden="1" customWidth="1"/>
    <col min="7" max="7" width="20.00390625" style="9" customWidth="1"/>
    <col min="8" max="8" width="13.00390625" style="9" customWidth="1"/>
    <col min="9" max="16384" width="9.125" style="9" customWidth="1"/>
  </cols>
  <sheetData>
    <row r="1" spans="1:8" s="3" customFormat="1" ht="27" customHeight="1">
      <c r="A1" s="73" t="s">
        <v>76</v>
      </c>
      <c r="B1" s="74"/>
      <c r="C1" s="75"/>
      <c r="D1" s="1"/>
      <c r="E1" s="1"/>
      <c r="F1" s="1"/>
      <c r="G1" s="1"/>
      <c r="H1" s="2"/>
    </row>
    <row r="2" spans="1:8" s="7" customFormat="1" ht="17.25" customHeight="1" thickBot="1">
      <c r="A2" s="53"/>
      <c r="B2" s="5"/>
      <c r="C2" s="4"/>
      <c r="D2" s="6"/>
      <c r="E2" s="6"/>
      <c r="F2" s="6"/>
      <c r="G2" s="6"/>
      <c r="H2" s="6"/>
    </row>
    <row r="3" spans="1:8" ht="17.25" thickBot="1" thickTop="1">
      <c r="A3" s="59" t="s">
        <v>0</v>
      </c>
      <c r="B3" s="8" t="s">
        <v>1</v>
      </c>
      <c r="C3" s="8" t="s">
        <v>2</v>
      </c>
      <c r="D3" s="8" t="s">
        <v>3</v>
      </c>
      <c r="E3" s="8" t="s">
        <v>114</v>
      </c>
      <c r="F3" s="8" t="s">
        <v>114</v>
      </c>
      <c r="G3" s="8" t="s">
        <v>116</v>
      </c>
      <c r="H3" s="8" t="s">
        <v>4</v>
      </c>
    </row>
    <row r="4" spans="1:8" ht="17.25" thickBot="1" thickTop="1">
      <c r="A4" s="59"/>
      <c r="B4" s="10">
        <v>1</v>
      </c>
      <c r="C4" s="10">
        <v>2</v>
      </c>
      <c r="D4" s="10">
        <v>4</v>
      </c>
      <c r="E4" s="10">
        <v>3</v>
      </c>
      <c r="F4" s="10">
        <v>4</v>
      </c>
      <c r="G4" s="10">
        <v>4</v>
      </c>
      <c r="H4" s="10">
        <v>5</v>
      </c>
    </row>
    <row r="5" spans="1:8" ht="16.5" thickTop="1">
      <c r="A5" s="60"/>
      <c r="B5" s="11"/>
      <c r="C5" s="11"/>
      <c r="D5" s="11"/>
      <c r="E5" s="11"/>
      <c r="F5" s="11"/>
      <c r="G5" s="11"/>
      <c r="H5" s="11"/>
    </row>
    <row r="6" spans="1:8" ht="23.25">
      <c r="A6" s="64" t="s">
        <v>40</v>
      </c>
      <c r="B6" s="65" t="s">
        <v>41</v>
      </c>
      <c r="C6" s="65"/>
      <c r="D6" s="66"/>
      <c r="E6" s="66"/>
      <c r="F6" s="66"/>
      <c r="G6" s="66"/>
      <c r="H6" s="67"/>
    </row>
    <row r="7" spans="1:8" ht="15.75">
      <c r="A7" s="63"/>
      <c r="B7" s="11"/>
      <c r="C7" s="11"/>
      <c r="D7" s="11"/>
      <c r="E7" s="11"/>
      <c r="F7" s="11"/>
      <c r="G7" s="11"/>
      <c r="H7" s="11"/>
    </row>
    <row r="8" spans="1:8" ht="15.75">
      <c r="A8" s="63"/>
      <c r="B8" s="68">
        <v>740100</v>
      </c>
      <c r="C8" s="36" t="s">
        <v>42</v>
      </c>
      <c r="D8" s="69"/>
      <c r="E8" s="69"/>
      <c r="F8" s="69"/>
      <c r="G8" s="69"/>
      <c r="H8" s="11"/>
    </row>
    <row r="9" spans="1:8" ht="15.75">
      <c r="A9" s="63"/>
      <c r="B9" s="68"/>
      <c r="C9" s="36" t="s">
        <v>50</v>
      </c>
      <c r="D9" s="70">
        <v>1391280</v>
      </c>
      <c r="E9" s="70">
        <v>5928</v>
      </c>
      <c r="F9" s="70">
        <v>1420497</v>
      </c>
      <c r="G9" s="70">
        <v>5928</v>
      </c>
      <c r="H9" s="12">
        <f>(G9/E9)*100</f>
        <v>100</v>
      </c>
    </row>
    <row r="10" spans="1:8" ht="15.75">
      <c r="A10" s="63"/>
      <c r="B10" s="68"/>
      <c r="C10" s="36" t="s">
        <v>107</v>
      </c>
      <c r="D10" s="70">
        <v>325000</v>
      </c>
      <c r="E10" s="70">
        <v>0</v>
      </c>
      <c r="F10" s="70">
        <v>0</v>
      </c>
      <c r="G10" s="70"/>
      <c r="H10" s="12"/>
    </row>
    <row r="11" spans="1:8" ht="15.75">
      <c r="A11" s="63"/>
      <c r="B11" s="68"/>
      <c r="C11" s="36" t="s">
        <v>100</v>
      </c>
      <c r="D11" s="70">
        <f>SUM(D12:D15)</f>
        <v>2898578</v>
      </c>
      <c r="E11" s="70">
        <v>13866</v>
      </c>
      <c r="F11" s="70">
        <f>SUM(F12:F15)</f>
        <v>3323426</v>
      </c>
      <c r="G11" s="70">
        <v>13866</v>
      </c>
      <c r="H11" s="12">
        <f aca="true" t="shared" si="0" ref="H11:H18">(G11/E11)*100</f>
        <v>100</v>
      </c>
    </row>
    <row r="12" spans="1:8" ht="15.75">
      <c r="A12" s="63"/>
      <c r="B12" s="68"/>
      <c r="C12" s="36" t="s">
        <v>52</v>
      </c>
      <c r="D12" s="72">
        <v>2336348</v>
      </c>
      <c r="E12" s="72">
        <v>10041</v>
      </c>
      <c r="F12" s="72">
        <v>2406440</v>
      </c>
      <c r="G12" s="72">
        <v>10041</v>
      </c>
      <c r="H12" s="12">
        <f t="shared" si="0"/>
        <v>100</v>
      </c>
    </row>
    <row r="13" spans="1:8" ht="15.75">
      <c r="A13" s="63"/>
      <c r="B13" s="68"/>
      <c r="C13" s="36" t="s">
        <v>53</v>
      </c>
      <c r="D13" s="72">
        <v>186000</v>
      </c>
      <c r="E13" s="72">
        <v>1474</v>
      </c>
      <c r="F13" s="72">
        <v>353256</v>
      </c>
      <c r="G13" s="72">
        <v>1474</v>
      </c>
      <c r="H13" s="12">
        <f t="shared" si="0"/>
        <v>100</v>
      </c>
    </row>
    <row r="14" spans="1:8" ht="15.75">
      <c r="A14" s="63"/>
      <c r="B14" s="68"/>
      <c r="C14" s="36" t="s">
        <v>54</v>
      </c>
      <c r="D14" s="72">
        <v>204126</v>
      </c>
      <c r="E14" s="72">
        <v>893</v>
      </c>
      <c r="F14" s="72">
        <v>214120</v>
      </c>
      <c r="G14" s="72">
        <v>893</v>
      </c>
      <c r="H14" s="12">
        <f t="shared" si="0"/>
        <v>100</v>
      </c>
    </row>
    <row r="15" spans="1:8" ht="15.75">
      <c r="A15" s="63"/>
      <c r="B15" s="68"/>
      <c r="C15" s="36" t="s">
        <v>55</v>
      </c>
      <c r="D15" s="72">
        <v>172104</v>
      </c>
      <c r="E15" s="72">
        <v>1458</v>
      </c>
      <c r="F15" s="72">
        <v>349610</v>
      </c>
      <c r="G15" s="72">
        <v>1458</v>
      </c>
      <c r="H15" s="12">
        <f t="shared" si="0"/>
        <v>100</v>
      </c>
    </row>
    <row r="16" spans="1:8" ht="15.75">
      <c r="A16" s="63"/>
      <c r="B16" s="68"/>
      <c r="C16" s="15" t="s">
        <v>44</v>
      </c>
      <c r="D16" s="16">
        <f>D9+D11+D10</f>
        <v>4614858</v>
      </c>
      <c r="E16" s="16">
        <f>E9+E11+E10</f>
        <v>19794</v>
      </c>
      <c r="F16" s="16">
        <f>F9+F11+F10</f>
        <v>4743923</v>
      </c>
      <c r="G16" s="16">
        <f>G9+G11+G10</f>
        <v>19794</v>
      </c>
      <c r="H16" s="16">
        <f t="shared" si="0"/>
        <v>100</v>
      </c>
    </row>
    <row r="17" spans="1:8" ht="15.75">
      <c r="A17" s="63"/>
      <c r="B17" s="68">
        <v>710200</v>
      </c>
      <c r="C17" s="36" t="s">
        <v>43</v>
      </c>
      <c r="D17" s="70">
        <v>13900</v>
      </c>
      <c r="E17" s="70">
        <v>59</v>
      </c>
      <c r="F17" s="70">
        <v>14100</v>
      </c>
      <c r="G17" s="70">
        <v>93.65</v>
      </c>
      <c r="H17" s="12">
        <f t="shared" si="0"/>
        <v>158.72881355932205</v>
      </c>
    </row>
    <row r="18" spans="1:8" ht="15.75">
      <c r="A18" s="63"/>
      <c r="B18" s="68">
        <v>714199</v>
      </c>
      <c r="C18" s="36" t="s">
        <v>48</v>
      </c>
      <c r="D18" s="70">
        <v>105000</v>
      </c>
      <c r="E18" s="70">
        <v>450</v>
      </c>
      <c r="F18" s="70">
        <v>108000</v>
      </c>
      <c r="G18" s="70">
        <v>565.35</v>
      </c>
      <c r="H18" s="12">
        <f t="shared" si="0"/>
        <v>125.63333333333333</v>
      </c>
    </row>
    <row r="19" spans="1:8" ht="15.75">
      <c r="A19" s="63"/>
      <c r="B19" s="11"/>
      <c r="C19" s="36"/>
      <c r="D19" s="11"/>
      <c r="E19" s="11"/>
      <c r="F19" s="11"/>
      <c r="G19" s="11"/>
      <c r="H19" s="11"/>
    </row>
    <row r="20" spans="1:8" ht="23.25">
      <c r="A20" s="61"/>
      <c r="B20" s="40"/>
      <c r="C20" s="41" t="s">
        <v>45</v>
      </c>
      <c r="D20" s="42">
        <f>D18+D17+D16</f>
        <v>4733758</v>
      </c>
      <c r="E20" s="42">
        <f>E18+E17+E16</f>
        <v>20303</v>
      </c>
      <c r="F20" s="42">
        <f>F18+F17+F16</f>
        <v>4866023</v>
      </c>
      <c r="G20" s="42">
        <f>G18+G17+G16</f>
        <v>20453</v>
      </c>
      <c r="H20" s="42">
        <f>(G20/E20)*100</f>
        <v>100.73880707284637</v>
      </c>
    </row>
    <row r="21" spans="1:8" ht="15.75">
      <c r="A21" s="63"/>
      <c r="B21" s="11"/>
      <c r="C21" s="11"/>
      <c r="D21" s="11"/>
      <c r="E21" s="11"/>
      <c r="F21" s="11"/>
      <c r="G21" s="11"/>
      <c r="H21" s="11"/>
    </row>
    <row r="22" spans="1:8" ht="15.75">
      <c r="A22" s="63"/>
      <c r="B22" s="11"/>
      <c r="C22" s="11"/>
      <c r="D22" s="11"/>
      <c r="E22" s="11"/>
      <c r="F22" s="11"/>
      <c r="G22" s="11"/>
      <c r="H22" s="11"/>
    </row>
    <row r="23" spans="1:8" ht="23.25">
      <c r="A23" s="64" t="s">
        <v>38</v>
      </c>
      <c r="B23" s="65" t="s">
        <v>39</v>
      </c>
      <c r="C23" s="65"/>
      <c r="D23" s="66"/>
      <c r="E23" s="66"/>
      <c r="F23" s="66"/>
      <c r="G23" s="66"/>
      <c r="H23" s="67"/>
    </row>
    <row r="24" spans="1:8" ht="15.75">
      <c r="A24" s="63"/>
      <c r="B24" s="11"/>
      <c r="C24" s="11"/>
      <c r="D24" s="11"/>
      <c r="E24" s="11"/>
      <c r="F24" s="11"/>
      <c r="G24" s="11"/>
      <c r="H24" s="11"/>
    </row>
    <row r="25" spans="1:8" ht="22.5">
      <c r="A25" s="76">
        <v>5010</v>
      </c>
      <c r="B25" s="14"/>
      <c r="C25" s="79" t="s">
        <v>77</v>
      </c>
      <c r="D25" s="18"/>
      <c r="E25" s="18"/>
      <c r="F25" s="18"/>
      <c r="G25" s="18"/>
      <c r="H25" s="18"/>
    </row>
    <row r="26" spans="1:8" ht="15.75">
      <c r="A26" s="19"/>
      <c r="B26" s="20">
        <v>4020</v>
      </c>
      <c r="C26" s="19" t="s">
        <v>5</v>
      </c>
      <c r="D26" s="21"/>
      <c r="E26" s="21"/>
      <c r="F26" s="21"/>
      <c r="G26" s="21"/>
      <c r="H26" s="21"/>
    </row>
    <row r="27" spans="1:8" ht="15.75">
      <c r="A27" s="43"/>
      <c r="B27" s="14">
        <v>402000</v>
      </c>
      <c r="C27" s="13" t="s">
        <v>6</v>
      </c>
      <c r="D27" s="22">
        <v>39000</v>
      </c>
      <c r="E27" s="70">
        <v>175</v>
      </c>
      <c r="F27" s="22">
        <v>41800</v>
      </c>
      <c r="G27" s="70">
        <v>42.2</v>
      </c>
      <c r="H27" s="12">
        <f>(G27/E27)*100</f>
        <v>24.114285714285717</v>
      </c>
    </row>
    <row r="28" spans="1:8" ht="15.75">
      <c r="A28" s="43"/>
      <c r="B28" s="14">
        <v>402009</v>
      </c>
      <c r="C28" s="13" t="s">
        <v>111</v>
      </c>
      <c r="D28" s="22">
        <v>65000</v>
      </c>
      <c r="E28" s="70">
        <v>275</v>
      </c>
      <c r="F28" s="22">
        <v>66000</v>
      </c>
      <c r="G28" s="70">
        <v>29</v>
      </c>
      <c r="H28" s="12">
        <f>(G28/E28)*100</f>
        <v>10.545454545454545</v>
      </c>
    </row>
    <row r="29" spans="1:8" ht="15.75">
      <c r="A29" s="43"/>
      <c r="B29" s="14"/>
      <c r="C29" s="15" t="s">
        <v>11</v>
      </c>
      <c r="D29" s="16">
        <f>SUM(D27:D28)</f>
        <v>104000</v>
      </c>
      <c r="E29" s="16">
        <f>SUM(E27:E28)</f>
        <v>450</v>
      </c>
      <c r="F29" s="16">
        <f>SUM(F27:F28)</f>
        <v>107800</v>
      </c>
      <c r="G29" s="16">
        <f>SUM(G27:G28)</f>
        <v>71.2</v>
      </c>
      <c r="H29" s="16">
        <f>(G29/E29)*100</f>
        <v>15.822222222222223</v>
      </c>
    </row>
    <row r="30" spans="1:8" ht="15.75">
      <c r="A30" s="43"/>
      <c r="B30" s="14"/>
      <c r="C30" s="81"/>
      <c r="D30" s="82"/>
      <c r="E30" s="82"/>
      <c r="F30" s="82"/>
      <c r="G30" s="82"/>
      <c r="H30" s="82"/>
    </row>
    <row r="31" spans="1:8" ht="15.75">
      <c r="A31" s="19"/>
      <c r="B31" s="20">
        <v>4029</v>
      </c>
      <c r="C31" s="19" t="s">
        <v>19</v>
      </c>
      <c r="D31" s="21"/>
      <c r="E31" s="21"/>
      <c r="F31" s="21"/>
      <c r="G31" s="21"/>
      <c r="H31" s="21"/>
    </row>
    <row r="32" spans="1:8" ht="15.75">
      <c r="A32" s="19"/>
      <c r="B32" s="14">
        <v>402905</v>
      </c>
      <c r="C32" s="13" t="s">
        <v>23</v>
      </c>
      <c r="D32" s="22">
        <v>895000</v>
      </c>
      <c r="E32" s="70">
        <v>3818</v>
      </c>
      <c r="F32" s="22">
        <v>915000</v>
      </c>
      <c r="G32" s="70">
        <v>5780.7</v>
      </c>
      <c r="H32" s="12">
        <f>(G32/E32)*100</f>
        <v>151.40649554740702</v>
      </c>
    </row>
    <row r="33" spans="1:8" ht="15.75">
      <c r="A33" s="43"/>
      <c r="B33" s="14">
        <v>402930</v>
      </c>
      <c r="C33" s="13" t="s">
        <v>66</v>
      </c>
      <c r="D33" s="22">
        <v>10562</v>
      </c>
      <c r="E33" s="70">
        <v>53</v>
      </c>
      <c r="F33" s="22">
        <v>12597</v>
      </c>
      <c r="G33" s="70">
        <v>33.87</v>
      </c>
      <c r="H33" s="12">
        <f>(G33/E33)*100</f>
        <v>63.90566037735849</v>
      </c>
    </row>
    <row r="34" spans="1:8" ht="15.75">
      <c r="A34" s="43"/>
      <c r="B34" s="14">
        <v>402999</v>
      </c>
      <c r="C34" s="13" t="s">
        <v>63</v>
      </c>
      <c r="D34" s="22">
        <v>72000</v>
      </c>
      <c r="E34" s="70">
        <v>305</v>
      </c>
      <c r="F34" s="22">
        <v>73200</v>
      </c>
      <c r="G34" s="70">
        <v>154.02</v>
      </c>
      <c r="H34" s="12">
        <f>(G34/E34)*100</f>
        <v>50.498360655737706</v>
      </c>
    </row>
    <row r="35" spans="1:8" ht="15.75">
      <c r="A35" s="43"/>
      <c r="B35" s="14"/>
      <c r="C35" s="15" t="s">
        <v>24</v>
      </c>
      <c r="D35" s="16">
        <f>SUM(D32:D34)</f>
        <v>977562</v>
      </c>
      <c r="E35" s="16">
        <f>SUM(E32:E34)</f>
        <v>4176</v>
      </c>
      <c r="F35" s="16">
        <f>SUM(F32:F34)</f>
        <v>1000797</v>
      </c>
      <c r="G35" s="16">
        <f>SUM(G32:G34)</f>
        <v>5968.59</v>
      </c>
      <c r="H35" s="16">
        <f>(G35/E35)*100</f>
        <v>142.92600574712645</v>
      </c>
    </row>
    <row r="36" spans="1:8" ht="15.75">
      <c r="A36" s="43"/>
      <c r="B36" s="14"/>
      <c r="C36" s="23"/>
      <c r="D36" s="18"/>
      <c r="E36" s="18"/>
      <c r="F36" s="18"/>
      <c r="G36" s="18"/>
      <c r="H36" s="18"/>
    </row>
    <row r="37" spans="1:8" ht="15.75">
      <c r="A37" s="19"/>
      <c r="B37" s="20">
        <v>4120</v>
      </c>
      <c r="C37" s="19" t="s">
        <v>68</v>
      </c>
      <c r="D37" s="21"/>
      <c r="E37" s="21"/>
      <c r="F37" s="21"/>
      <c r="G37" s="21"/>
      <c r="H37" s="21"/>
    </row>
    <row r="38" spans="1:8" ht="15.75">
      <c r="A38" s="19"/>
      <c r="B38" s="32">
        <v>412000</v>
      </c>
      <c r="C38" s="33" t="s">
        <v>85</v>
      </c>
      <c r="D38" s="34">
        <v>210000</v>
      </c>
      <c r="E38" s="70">
        <v>897</v>
      </c>
      <c r="F38" s="34">
        <v>215000</v>
      </c>
      <c r="G38" s="70">
        <v>1377.32</v>
      </c>
      <c r="H38" s="12">
        <f>(G38/E38)*100</f>
        <v>153.5473801560758</v>
      </c>
    </row>
    <row r="39" spans="1:8" ht="15.75">
      <c r="A39" s="43"/>
      <c r="B39" s="14"/>
      <c r="C39" s="35" t="s">
        <v>25</v>
      </c>
      <c r="D39" s="16">
        <f>SUM(D38)</f>
        <v>210000</v>
      </c>
      <c r="E39" s="16">
        <f>SUM(E38)</f>
        <v>897</v>
      </c>
      <c r="F39" s="16">
        <f>SUM(F38)</f>
        <v>215000</v>
      </c>
      <c r="G39" s="16">
        <f>SUM(G38)</f>
        <v>1377.32</v>
      </c>
      <c r="H39" s="16">
        <f>(G39/E39)*100</f>
        <v>153.5473801560758</v>
      </c>
    </row>
    <row r="40" spans="1:8" ht="15.75">
      <c r="A40" s="43"/>
      <c r="B40" s="14"/>
      <c r="C40" s="23"/>
      <c r="D40" s="18"/>
      <c r="E40" s="18"/>
      <c r="F40" s="18"/>
      <c r="G40" s="18"/>
      <c r="H40" s="18"/>
    </row>
    <row r="41" spans="1:9" ht="23.25" customHeight="1">
      <c r="A41" s="61"/>
      <c r="B41" s="54"/>
      <c r="C41" s="80" t="s">
        <v>110</v>
      </c>
      <c r="D41" s="55">
        <f>D39+D35+D30+D29</f>
        <v>1291562</v>
      </c>
      <c r="E41" s="55">
        <f>E39+E35+E30+E29</f>
        <v>5523</v>
      </c>
      <c r="F41" s="55">
        <f>F39+F35+F30+F29</f>
        <v>1323597</v>
      </c>
      <c r="G41" s="55">
        <f>G39+G35+G30+G29</f>
        <v>7417.11</v>
      </c>
      <c r="H41" s="42">
        <f>(G41/E41)*100</f>
        <v>134.29494839760997</v>
      </c>
      <c r="I41" s="71"/>
    </row>
    <row r="42" spans="1:8" ht="15.75">
      <c r="A42" s="43"/>
      <c r="B42" s="14"/>
      <c r="C42" s="57"/>
      <c r="D42" s="18"/>
      <c r="E42" s="18"/>
      <c r="F42" s="18"/>
      <c r="G42" s="18"/>
      <c r="H42" s="18"/>
    </row>
    <row r="43" spans="1:8" ht="23.25" customHeight="1">
      <c r="A43" s="76">
        <v>5012</v>
      </c>
      <c r="B43" s="14"/>
      <c r="C43" s="79" t="s">
        <v>74</v>
      </c>
      <c r="D43" s="22"/>
      <c r="E43" s="22"/>
      <c r="F43" s="22"/>
      <c r="G43" s="22"/>
      <c r="H43" s="22"/>
    </row>
    <row r="44" spans="2:3" ht="15.75" customHeight="1">
      <c r="B44" s="9"/>
      <c r="C44" s="53" t="s">
        <v>108</v>
      </c>
    </row>
    <row r="45" spans="2:8" ht="15.75" customHeight="1">
      <c r="B45" s="14">
        <v>402009</v>
      </c>
      <c r="C45" s="13" t="s">
        <v>10</v>
      </c>
      <c r="D45" s="22">
        <v>450000</v>
      </c>
      <c r="E45" s="70">
        <v>676</v>
      </c>
      <c r="F45" s="22">
        <v>162000</v>
      </c>
      <c r="G45" s="70">
        <v>1629.94</v>
      </c>
      <c r="H45" s="12">
        <f>(G45/E45)*100</f>
        <v>241.1153846153846</v>
      </c>
    </row>
    <row r="46" spans="2:8" ht="15.75" customHeight="1">
      <c r="B46" s="14">
        <v>402999</v>
      </c>
      <c r="C46" s="13" t="s">
        <v>63</v>
      </c>
      <c r="D46" s="22">
        <v>55000</v>
      </c>
      <c r="E46" s="70">
        <v>238</v>
      </c>
      <c r="F46" s="22">
        <v>57000</v>
      </c>
      <c r="G46" s="70">
        <v>678.75</v>
      </c>
      <c r="H46" s="12">
        <f>(G46/E46)*100</f>
        <v>285.1890756302521</v>
      </c>
    </row>
    <row r="47" spans="2:8" ht="15.75" customHeight="1">
      <c r="B47" s="14"/>
      <c r="C47" s="15" t="s">
        <v>34</v>
      </c>
      <c r="D47" s="16">
        <f>SUM(D45:D46)</f>
        <v>505000</v>
      </c>
      <c r="E47" s="16">
        <f>SUM(E45:E46)</f>
        <v>914</v>
      </c>
      <c r="F47" s="16">
        <f>SUM(F45:F46)</f>
        <v>219000</v>
      </c>
      <c r="G47" s="16">
        <f>SUM(G45:G46)</f>
        <v>2308.69</v>
      </c>
      <c r="H47" s="16">
        <f>(G47/E47)*100</f>
        <v>252.59190371991247</v>
      </c>
    </row>
    <row r="48" spans="2:7" ht="15.75" customHeight="1">
      <c r="B48" s="14"/>
      <c r="C48" s="13"/>
      <c r="D48" s="22"/>
      <c r="E48" s="22"/>
      <c r="F48" s="22"/>
      <c r="G48" s="22"/>
    </row>
    <row r="49" spans="1:8" ht="23.25" customHeight="1">
      <c r="A49" s="61"/>
      <c r="B49" s="54"/>
      <c r="C49" s="80" t="s">
        <v>83</v>
      </c>
      <c r="D49" s="55">
        <f>D47</f>
        <v>505000</v>
      </c>
      <c r="E49" s="55">
        <f>E47</f>
        <v>914</v>
      </c>
      <c r="F49" s="55">
        <f>F47</f>
        <v>219000</v>
      </c>
      <c r="G49" s="55">
        <f>G47</f>
        <v>2308.69</v>
      </c>
      <c r="H49" s="42">
        <f>(G49/E49)*100</f>
        <v>252.59190371991247</v>
      </c>
    </row>
    <row r="50" spans="2:7" ht="15.75" customHeight="1">
      <c r="B50" s="14"/>
      <c r="C50" s="13"/>
      <c r="D50" s="22"/>
      <c r="E50" s="22"/>
      <c r="F50" s="22"/>
      <c r="G50" s="22"/>
    </row>
    <row r="51" spans="1:3" ht="23.25" customHeight="1">
      <c r="A51" s="77">
        <v>5013</v>
      </c>
      <c r="B51" s="9"/>
      <c r="C51" s="79" t="s">
        <v>84</v>
      </c>
    </row>
    <row r="52" spans="1:8" ht="15.75">
      <c r="A52" s="43"/>
      <c r="B52" s="14"/>
      <c r="C52" s="23"/>
      <c r="D52" s="18"/>
      <c r="E52" s="18"/>
      <c r="F52" s="18"/>
      <c r="G52" s="18"/>
      <c r="H52" s="18"/>
    </row>
    <row r="53" spans="1:8" ht="15.75">
      <c r="A53" s="43"/>
      <c r="B53" s="20">
        <v>4023</v>
      </c>
      <c r="C53" s="53" t="s">
        <v>70</v>
      </c>
      <c r="D53" s="18"/>
      <c r="E53" s="18"/>
      <c r="F53" s="18"/>
      <c r="G53" s="18"/>
      <c r="H53" s="18"/>
    </row>
    <row r="54" spans="1:8" ht="15.75">
      <c r="A54" s="43"/>
      <c r="B54" s="14">
        <v>402300</v>
      </c>
      <c r="C54" s="13" t="s">
        <v>71</v>
      </c>
      <c r="D54" s="62">
        <v>95500</v>
      </c>
      <c r="E54" s="70">
        <v>409</v>
      </c>
      <c r="F54" s="62">
        <v>98000</v>
      </c>
      <c r="G54" s="70">
        <v>452.41</v>
      </c>
      <c r="H54" s="12">
        <f>(G54/E54)*100</f>
        <v>110.61369193154036</v>
      </c>
    </row>
    <row r="55" spans="1:8" ht="15.75">
      <c r="A55" s="43"/>
      <c r="B55" s="14"/>
      <c r="C55" s="51" t="s">
        <v>72</v>
      </c>
      <c r="D55" s="78">
        <f>SUM(D50:D54)</f>
        <v>95500</v>
      </c>
      <c r="E55" s="78">
        <f>SUM(E50:E54)</f>
        <v>409</v>
      </c>
      <c r="F55" s="78">
        <f>SUM(F50:F54)</f>
        <v>98000</v>
      </c>
      <c r="G55" s="78">
        <f>SUM(G50:G54)</f>
        <v>452.41</v>
      </c>
      <c r="H55" s="16">
        <f>(G55/E55)*100</f>
        <v>110.61369193154036</v>
      </c>
    </row>
    <row r="56" spans="1:8" ht="15.75">
      <c r="A56" s="43"/>
      <c r="B56" s="14"/>
      <c r="C56" s="20"/>
      <c r="D56" s="21"/>
      <c r="E56" s="21"/>
      <c r="F56" s="21"/>
      <c r="G56" s="21"/>
      <c r="H56" s="18"/>
    </row>
    <row r="57" spans="1:8" ht="15.75">
      <c r="A57" s="43"/>
      <c r="B57" s="20">
        <v>4025</v>
      </c>
      <c r="C57" s="48" t="s">
        <v>26</v>
      </c>
      <c r="D57" s="26"/>
      <c r="E57" s="26"/>
      <c r="F57" s="26"/>
      <c r="G57" s="26"/>
      <c r="H57" s="24"/>
    </row>
    <row r="58" spans="1:8" ht="15.75">
      <c r="A58" s="43"/>
      <c r="B58" s="28">
        <v>402503</v>
      </c>
      <c r="C58" s="29" t="s">
        <v>28</v>
      </c>
      <c r="D58" s="62">
        <v>2213348</v>
      </c>
      <c r="E58" s="70">
        <v>9357</v>
      </c>
      <c r="F58" s="62">
        <f>2406440-98000-66000</f>
        <v>2242440</v>
      </c>
      <c r="G58" s="70">
        <v>8901.03</v>
      </c>
      <c r="H58" s="12">
        <f>(G58/E58)*100</f>
        <v>95.12696377043926</v>
      </c>
    </row>
    <row r="59" spans="1:8" ht="15.75">
      <c r="A59" s="43"/>
      <c r="B59" s="28">
        <v>402503</v>
      </c>
      <c r="C59" s="29" t="s">
        <v>29</v>
      </c>
      <c r="D59" s="62">
        <v>186000</v>
      </c>
      <c r="E59" s="70">
        <v>1474</v>
      </c>
      <c r="F59" s="62">
        <v>353256</v>
      </c>
      <c r="G59" s="70">
        <v>408.38</v>
      </c>
      <c r="H59" s="12">
        <f>(G59/E59)*100</f>
        <v>27.705563093622793</v>
      </c>
    </row>
    <row r="60" spans="1:8" ht="15.75">
      <c r="A60" s="43"/>
      <c r="B60" s="28">
        <v>402503</v>
      </c>
      <c r="C60" s="13" t="s">
        <v>47</v>
      </c>
      <c r="D60" s="62">
        <v>205244</v>
      </c>
      <c r="E60" s="70">
        <v>893</v>
      </c>
      <c r="F60" s="62">
        <v>214120</v>
      </c>
      <c r="G60" s="70">
        <v>524.8</v>
      </c>
      <c r="H60" s="12">
        <f>(G60/E60)*100</f>
        <v>58.76819708846585</v>
      </c>
    </row>
    <row r="61" spans="1:8" ht="15.75">
      <c r="A61" s="43"/>
      <c r="B61" s="28">
        <v>402503</v>
      </c>
      <c r="C61" s="29" t="s">
        <v>30</v>
      </c>
      <c r="D61" s="62">
        <v>172104</v>
      </c>
      <c r="E61" s="70">
        <v>1458</v>
      </c>
      <c r="F61" s="62">
        <v>349610</v>
      </c>
      <c r="G61" s="70">
        <v>466.8</v>
      </c>
      <c r="H61" s="12">
        <f>(G61/E61)*100</f>
        <v>32.016460905349795</v>
      </c>
    </row>
    <row r="62" spans="1:8" ht="15.75">
      <c r="A62" s="43"/>
      <c r="B62" s="50"/>
      <c r="C62" s="51" t="s">
        <v>27</v>
      </c>
      <c r="D62" s="78">
        <f>SUM(D57:D61)</f>
        <v>2776696</v>
      </c>
      <c r="E62" s="78">
        <f>SUM(E57:E61)</f>
        <v>13182</v>
      </c>
      <c r="F62" s="78">
        <f>SUM(F57:F61)</f>
        <v>3159426</v>
      </c>
      <c r="G62" s="78">
        <f>SUM(G57:G61)</f>
        <v>10301.009999999998</v>
      </c>
      <c r="H62" s="16">
        <f>(G62/E62)*100</f>
        <v>78.14451524806553</v>
      </c>
    </row>
    <row r="63" spans="1:8" ht="15.75">
      <c r="A63" s="43"/>
      <c r="B63" s="14"/>
      <c r="C63" s="20"/>
      <c r="D63" s="21"/>
      <c r="E63" s="21"/>
      <c r="F63" s="21"/>
      <c r="G63" s="21"/>
      <c r="H63" s="18"/>
    </row>
    <row r="64" spans="1:8" ht="15.75">
      <c r="A64" s="43"/>
      <c r="B64" s="20">
        <v>4029</v>
      </c>
      <c r="C64" s="19" t="s">
        <v>19</v>
      </c>
      <c r="D64" s="21"/>
      <c r="E64" s="21"/>
      <c r="F64" s="21"/>
      <c r="G64" s="21"/>
      <c r="H64" s="21"/>
    </row>
    <row r="65" spans="1:8" ht="15.75">
      <c r="A65" s="43"/>
      <c r="B65" s="14">
        <v>402903</v>
      </c>
      <c r="C65" s="13" t="s">
        <v>22</v>
      </c>
      <c r="D65" s="22">
        <v>65000</v>
      </c>
      <c r="E65" s="70">
        <v>275</v>
      </c>
      <c r="F65" s="22">
        <v>66000</v>
      </c>
      <c r="G65" s="70">
        <v>60</v>
      </c>
      <c r="H65" s="12">
        <f>(G65/E65)*100</f>
        <v>21.818181818181817</v>
      </c>
    </row>
    <row r="66" spans="1:8" ht="15.75">
      <c r="A66" s="43"/>
      <c r="B66" s="14"/>
      <c r="C66" s="15" t="s">
        <v>24</v>
      </c>
      <c r="D66" s="16">
        <f>SUM(D65)</f>
        <v>65000</v>
      </c>
      <c r="E66" s="16">
        <f>SUM(E65)</f>
        <v>275</v>
      </c>
      <c r="F66" s="16">
        <f>SUM(F65)</f>
        <v>66000</v>
      </c>
      <c r="G66" s="16">
        <f>SUM(G65)</f>
        <v>60</v>
      </c>
      <c r="H66" s="16">
        <f>(G66/E66)*100</f>
        <v>21.818181818181817</v>
      </c>
    </row>
    <row r="67" spans="1:9" ht="15.75">
      <c r="A67" s="27"/>
      <c r="B67" s="50"/>
      <c r="C67" s="20"/>
      <c r="D67" s="21"/>
      <c r="E67" s="21"/>
      <c r="F67" s="21"/>
      <c r="G67" s="21"/>
      <c r="H67" s="18"/>
      <c r="I67" s="52"/>
    </row>
    <row r="68" spans="1:9" ht="22.5">
      <c r="A68" s="61"/>
      <c r="B68" s="54"/>
      <c r="C68" s="80" t="s">
        <v>75</v>
      </c>
      <c r="D68" s="55">
        <f>D55+D66+D62</f>
        <v>2937196</v>
      </c>
      <c r="E68" s="55">
        <f>E55+E66+E62</f>
        <v>13866</v>
      </c>
      <c r="F68" s="55">
        <f>F55+F66+F62</f>
        <v>3323426</v>
      </c>
      <c r="G68" s="55">
        <f>G55+G66+G62</f>
        <v>10813.419999999998</v>
      </c>
      <c r="H68" s="42">
        <f>(G68/E68)*100</f>
        <v>77.98514351651521</v>
      </c>
      <c r="I68" s="52"/>
    </row>
    <row r="69" spans="1:8" s="3" customFormat="1" ht="23.25">
      <c r="A69" s="61"/>
      <c r="B69" s="40"/>
      <c r="C69" s="41" t="s">
        <v>46</v>
      </c>
      <c r="D69" s="42">
        <f>D68+D49+D41</f>
        <v>4733758</v>
      </c>
      <c r="E69" s="42">
        <f>E68+E49+E41</f>
        <v>20303</v>
      </c>
      <c r="F69" s="42">
        <f>F68+F49+F41</f>
        <v>4866023</v>
      </c>
      <c r="G69" s="42">
        <f>G68+G49+G41</f>
        <v>20539.219999999998</v>
      </c>
      <c r="H69" s="42">
        <f>(G69/E69)*100</f>
        <v>101.16347337831846</v>
      </c>
    </row>
    <row r="70" spans="2:8" ht="15.75">
      <c r="B70" s="38"/>
      <c r="C70" s="39"/>
      <c r="D70" s="37">
        <f>D20-D69</f>
        <v>0</v>
      </c>
      <c r="E70" s="37">
        <f>E20-E69</f>
        <v>0</v>
      </c>
      <c r="F70" s="37">
        <f>F20-F69</f>
        <v>0</v>
      </c>
      <c r="G70" s="37">
        <f>G20-G69</f>
        <v>-86.21999999999753</v>
      </c>
      <c r="H70" s="37"/>
    </row>
    <row r="71" spans="2:8" ht="15.75">
      <c r="B71" s="38"/>
      <c r="C71" s="39"/>
      <c r="D71" s="6">
        <f>D11-D68</f>
        <v>-38618</v>
      </c>
      <c r="E71" s="6">
        <f>E69*239.64</f>
        <v>4865410.92</v>
      </c>
      <c r="F71" s="6">
        <f>F11-F68</f>
        <v>0</v>
      </c>
      <c r="G71" s="6">
        <f>G69*239.64</f>
        <v>4922018.680799999</v>
      </c>
      <c r="H71" s="6"/>
    </row>
    <row r="72" spans="2:7" ht="15.75">
      <c r="B72" s="38"/>
      <c r="D72" s="6"/>
      <c r="E72" s="6">
        <f>E11-E68</f>
        <v>0</v>
      </c>
      <c r="F72" s="6"/>
      <c r="G72" s="6">
        <f>G11-G68</f>
        <v>3052.5800000000017</v>
      </c>
    </row>
    <row r="73" spans="2:3" ht="15.75">
      <c r="B73" s="38"/>
      <c r="C73" s="36"/>
    </row>
    <row r="74" spans="2:3" ht="15.75">
      <c r="B74" s="38"/>
      <c r="C74" s="36"/>
    </row>
    <row r="75" spans="2:3" ht="15.75">
      <c r="B75" s="38"/>
      <c r="C75" s="36"/>
    </row>
    <row r="76" spans="2:3" ht="15.75">
      <c r="B76" s="38"/>
      <c r="C76" s="36"/>
    </row>
    <row r="77" spans="1:7" ht="15.75">
      <c r="A77" s="58"/>
      <c r="B77" s="45"/>
      <c r="C77" s="44"/>
      <c r="D77" s="46"/>
      <c r="E77" s="46"/>
      <c r="F77" s="46"/>
      <c r="G77" s="46"/>
    </row>
    <row r="78" spans="2:3" ht="15.75">
      <c r="B78" s="38"/>
      <c r="C78" s="36"/>
    </row>
    <row r="79" spans="2:3" ht="15.75">
      <c r="B79" s="38"/>
      <c r="C79" s="36"/>
    </row>
    <row r="80" spans="2:3" ht="15.75">
      <c r="B80" s="38"/>
      <c r="C80" s="36"/>
    </row>
    <row r="81" spans="2:3" ht="15.75">
      <c r="B81" s="38"/>
      <c r="C81" s="36"/>
    </row>
    <row r="82" spans="2:3" ht="15.75">
      <c r="B82" s="38"/>
      <c r="C82" s="36"/>
    </row>
    <row r="83" spans="2:3" ht="15.75">
      <c r="B83" s="38"/>
      <c r="C83" s="36"/>
    </row>
    <row r="84" spans="2:3" ht="15.75">
      <c r="B84" s="38"/>
      <c r="C84" s="36"/>
    </row>
    <row r="85" spans="2:3" ht="15.75">
      <c r="B85" s="38"/>
      <c r="C85" s="36"/>
    </row>
    <row r="86" spans="2:3" ht="15.75">
      <c r="B86" s="38"/>
      <c r="C86" s="36"/>
    </row>
    <row r="87" spans="2:3" ht="15.75">
      <c r="B87" s="38"/>
      <c r="C87" s="36"/>
    </row>
    <row r="88" spans="2:3" ht="15.75">
      <c r="B88" s="38"/>
      <c r="C88" s="36"/>
    </row>
    <row r="89" spans="2:3" ht="15.75">
      <c r="B89" s="38"/>
      <c r="C89" s="36"/>
    </row>
    <row r="90" ht="15.75">
      <c r="C90" s="36"/>
    </row>
    <row r="91" ht="15.75">
      <c r="C91" s="36"/>
    </row>
    <row r="92" spans="2:3" ht="15.75">
      <c r="B92" s="38"/>
      <c r="C92" s="36"/>
    </row>
    <row r="93" spans="2:3" ht="15.75">
      <c r="B93" s="38"/>
      <c r="C93" s="36"/>
    </row>
    <row r="94" spans="2:3" ht="15.75">
      <c r="B94" s="38"/>
      <c r="C94" s="36"/>
    </row>
    <row r="95" spans="2:3" ht="15.75">
      <c r="B95" s="38"/>
      <c r="C95" s="36"/>
    </row>
    <row r="96" spans="2:3" ht="15.75">
      <c r="B96" s="38"/>
      <c r="C96" s="36"/>
    </row>
    <row r="97" spans="2:3" ht="15.75">
      <c r="B97" s="38"/>
      <c r="C97" s="36"/>
    </row>
    <row r="98" spans="2:3" ht="15.75">
      <c r="B98" s="38"/>
      <c r="C98" s="6"/>
    </row>
    <row r="99" spans="2:3" ht="15.75">
      <c r="B99" s="38"/>
      <c r="C99" s="36"/>
    </row>
    <row r="100" spans="2:3" ht="15.75">
      <c r="B100" s="38"/>
      <c r="C100" s="36"/>
    </row>
    <row r="101" spans="2:3" ht="15.75">
      <c r="B101" s="38"/>
      <c r="C101" s="36"/>
    </row>
    <row r="102" spans="2:3" ht="15.75">
      <c r="B102" s="38"/>
      <c r="C102" s="36"/>
    </row>
    <row r="103" spans="2:3" ht="15.75">
      <c r="B103" s="38"/>
      <c r="C103" s="36"/>
    </row>
    <row r="104" spans="2:3" ht="15.75">
      <c r="B104" s="38"/>
      <c r="C104" s="36"/>
    </row>
    <row r="105" spans="2:3" ht="15.75">
      <c r="B105" s="38"/>
      <c r="C105" s="36"/>
    </row>
    <row r="106" spans="2:3" ht="15.75">
      <c r="B106" s="38"/>
      <c r="C106" s="36"/>
    </row>
    <row r="107" spans="2:3" ht="15.75">
      <c r="B107" s="38"/>
      <c r="C107" s="36"/>
    </row>
    <row r="108" spans="2:3" ht="15.75">
      <c r="B108" s="38"/>
      <c r="C108" s="36"/>
    </row>
    <row r="109" spans="2:3" ht="15.75">
      <c r="B109" s="38"/>
      <c r="C109" s="36"/>
    </row>
    <row r="110" spans="2:3" ht="15.75">
      <c r="B110" s="38"/>
      <c r="C110" s="36"/>
    </row>
    <row r="111" spans="2:3" ht="15.75">
      <c r="B111" s="38"/>
      <c r="C111" s="36"/>
    </row>
    <row r="112" spans="2:3" ht="15.75">
      <c r="B112" s="38"/>
      <c r="C112" s="36"/>
    </row>
    <row r="113" spans="2:3" ht="15.75">
      <c r="B113" s="38"/>
      <c r="C113" s="36"/>
    </row>
    <row r="114" spans="2:3" ht="15.75">
      <c r="B114" s="38"/>
      <c r="C114" s="36"/>
    </row>
    <row r="115" spans="2:3" ht="15.75">
      <c r="B115" s="38"/>
      <c r="C115" s="36"/>
    </row>
    <row r="116" spans="2:3" ht="15.75">
      <c r="B116" s="38"/>
      <c r="C116" s="36"/>
    </row>
    <row r="117" spans="2:3" ht="15.75">
      <c r="B117" s="38"/>
      <c r="C117" s="36"/>
    </row>
    <row r="118" spans="2:3" ht="15.75">
      <c r="B118" s="38"/>
      <c r="C118" s="36"/>
    </row>
    <row r="119" spans="2:3" ht="15.75">
      <c r="B119" s="38"/>
      <c r="C119" s="36"/>
    </row>
    <row r="120" spans="2:3" ht="15.75">
      <c r="B120" s="38"/>
      <c r="C120" s="36"/>
    </row>
    <row r="121" spans="2:3" ht="15.75">
      <c r="B121" s="38"/>
      <c r="C121" s="36"/>
    </row>
  </sheetData>
  <printOptions horizontalCentered="1"/>
  <pageMargins left="0.7874015748031497" right="0.7874015748031497" top="0.984251968503937" bottom="0.3937007874015748" header="0.3937007874015748" footer="0.5905511811023623"/>
  <pageSetup fitToHeight="2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="75" zoomScaleNormal="90" zoomScaleSheetLayoutView="75" workbookViewId="0" topLeftCell="A19">
      <selection activeCell="G64" sqref="G64"/>
    </sheetView>
  </sheetViews>
  <sheetFormatPr defaultColWidth="9.00390625" defaultRowHeight="12.75"/>
  <cols>
    <col min="1" max="1" width="6.875" style="53" customWidth="1"/>
    <col min="2" max="2" width="9.625" style="47" customWidth="1"/>
    <col min="3" max="3" width="50.375" style="9" customWidth="1"/>
    <col min="4" max="4" width="20.00390625" style="9" hidden="1" customWidth="1"/>
    <col min="5" max="5" width="18.875" style="9" bestFit="1" customWidth="1"/>
    <col min="6" max="6" width="20.00390625" style="9" hidden="1" customWidth="1"/>
    <col min="7" max="7" width="20.00390625" style="9" customWidth="1"/>
    <col min="8" max="8" width="13.00390625" style="9" customWidth="1"/>
    <col min="9" max="16384" width="9.125" style="9" customWidth="1"/>
  </cols>
  <sheetData>
    <row r="1" spans="1:8" s="3" customFormat="1" ht="27" customHeight="1">
      <c r="A1" s="73" t="s">
        <v>78</v>
      </c>
      <c r="B1" s="74"/>
      <c r="C1" s="75"/>
      <c r="D1" s="1"/>
      <c r="E1" s="1"/>
      <c r="F1" s="1"/>
      <c r="G1" s="1"/>
      <c r="H1" s="2"/>
    </row>
    <row r="2" spans="1:8" s="7" customFormat="1" ht="17.25" customHeight="1" thickBot="1">
      <c r="A2" s="53"/>
      <c r="B2" s="5"/>
      <c r="C2" s="4"/>
      <c r="D2" s="6"/>
      <c r="E2" s="6"/>
      <c r="F2" s="6"/>
      <c r="G2" s="6"/>
      <c r="H2" s="6"/>
    </row>
    <row r="3" spans="1:8" ht="17.25" thickBot="1" thickTop="1">
      <c r="A3" s="59" t="s">
        <v>0</v>
      </c>
      <c r="B3" s="8" t="s">
        <v>1</v>
      </c>
      <c r="C3" s="8" t="s">
        <v>2</v>
      </c>
      <c r="D3" s="8" t="s">
        <v>3</v>
      </c>
      <c r="E3" s="8" t="s">
        <v>114</v>
      </c>
      <c r="F3" s="8" t="s">
        <v>114</v>
      </c>
      <c r="G3" s="8" t="s">
        <v>116</v>
      </c>
      <c r="H3" s="8" t="s">
        <v>4</v>
      </c>
    </row>
    <row r="4" spans="1:8" ht="17.25" thickBot="1" thickTop="1">
      <c r="A4" s="59"/>
      <c r="B4" s="10">
        <v>1</v>
      </c>
      <c r="C4" s="10">
        <v>2</v>
      </c>
      <c r="D4" s="10">
        <v>4</v>
      </c>
      <c r="E4" s="10">
        <v>3</v>
      </c>
      <c r="F4" s="10">
        <v>4</v>
      </c>
      <c r="G4" s="10">
        <v>4</v>
      </c>
      <c r="H4" s="10">
        <v>5</v>
      </c>
    </row>
    <row r="5" spans="1:8" ht="16.5" thickTop="1">
      <c r="A5" s="60"/>
      <c r="B5" s="11"/>
      <c r="C5" s="11"/>
      <c r="D5" s="11"/>
      <c r="E5" s="11"/>
      <c r="F5" s="11"/>
      <c r="G5" s="11"/>
      <c r="H5" s="11"/>
    </row>
    <row r="6" spans="1:8" ht="23.25">
      <c r="A6" s="64" t="s">
        <v>40</v>
      </c>
      <c r="B6" s="65" t="s">
        <v>41</v>
      </c>
      <c r="C6" s="65"/>
      <c r="D6" s="66"/>
      <c r="E6" s="66"/>
      <c r="F6" s="66"/>
      <c r="G6" s="66"/>
      <c r="H6" s="67"/>
    </row>
    <row r="7" spans="1:8" ht="15.75">
      <c r="A7" s="63"/>
      <c r="B7" s="11"/>
      <c r="C7" s="11"/>
      <c r="D7" s="11"/>
      <c r="E7" s="11"/>
      <c r="F7" s="11"/>
      <c r="G7" s="11"/>
      <c r="H7" s="11"/>
    </row>
    <row r="8" spans="1:8" ht="15.75">
      <c r="A8" s="63"/>
      <c r="B8" s="68">
        <v>740100</v>
      </c>
      <c r="C8" s="36" t="s">
        <v>42</v>
      </c>
      <c r="D8" s="69"/>
      <c r="E8" s="69"/>
      <c r="F8" s="69"/>
      <c r="G8" s="69"/>
      <c r="H8" s="11"/>
    </row>
    <row r="9" spans="1:8" ht="15.75">
      <c r="A9" s="63"/>
      <c r="B9" s="68"/>
      <c r="C9" s="36" t="s">
        <v>50</v>
      </c>
      <c r="D9" s="70">
        <v>1391280</v>
      </c>
      <c r="E9" s="70">
        <v>5928</v>
      </c>
      <c r="F9" s="70">
        <v>1420497</v>
      </c>
      <c r="G9" s="70">
        <v>5928</v>
      </c>
      <c r="H9" s="12">
        <f>(G9/E9)*100</f>
        <v>100</v>
      </c>
    </row>
    <row r="10" spans="1:8" ht="15.75">
      <c r="A10" s="63"/>
      <c r="B10" s="68"/>
      <c r="C10" s="36" t="s">
        <v>107</v>
      </c>
      <c r="D10" s="70">
        <v>0</v>
      </c>
      <c r="E10" s="70">
        <v>1356</v>
      </c>
      <c r="F10" s="70">
        <v>325000</v>
      </c>
      <c r="G10" s="70">
        <v>1200</v>
      </c>
      <c r="H10" s="12">
        <f>(G10/E10)*100</f>
        <v>88.49557522123894</v>
      </c>
    </row>
    <row r="11" spans="1:8" ht="15.75">
      <c r="A11" s="63"/>
      <c r="B11" s="68"/>
      <c r="C11" s="36" t="s">
        <v>100</v>
      </c>
      <c r="D11" s="70">
        <f>SUM(D12:D15)</f>
        <v>2380906</v>
      </c>
      <c r="E11" s="70">
        <v>11634</v>
      </c>
      <c r="F11" s="70">
        <f>SUM(F12:F15)</f>
        <v>2788161</v>
      </c>
      <c r="G11" s="70">
        <v>11634</v>
      </c>
      <c r="H11" s="12">
        <f aca="true" t="shared" si="0" ref="H11:H18">(G11/E11)*100</f>
        <v>100</v>
      </c>
    </row>
    <row r="12" spans="1:8" ht="15.75">
      <c r="A12" s="63"/>
      <c r="B12" s="68"/>
      <c r="C12" s="36" t="s">
        <v>52</v>
      </c>
      <c r="D12" s="72">
        <v>1831500</v>
      </c>
      <c r="E12" s="98">
        <f>D12/239.64</f>
        <v>7642.71407110666</v>
      </c>
      <c r="F12" s="72">
        <v>1886445</v>
      </c>
      <c r="G12" s="98">
        <v>7642</v>
      </c>
      <c r="H12" s="12">
        <f t="shared" si="0"/>
        <v>99.99065683865683</v>
      </c>
    </row>
    <row r="13" spans="1:8" ht="15.75">
      <c r="A13" s="63"/>
      <c r="B13" s="68"/>
      <c r="C13" s="36" t="s">
        <v>53</v>
      </c>
      <c r="D13" s="72">
        <v>183864</v>
      </c>
      <c r="E13" s="98">
        <v>1458</v>
      </c>
      <c r="F13" s="72">
        <v>349206</v>
      </c>
      <c r="G13" s="98">
        <v>1458</v>
      </c>
      <c r="H13" s="12">
        <f t="shared" si="0"/>
        <v>100</v>
      </c>
    </row>
    <row r="14" spans="1:8" ht="15.75">
      <c r="A14" s="63"/>
      <c r="B14" s="68"/>
      <c r="C14" s="36" t="s">
        <v>54</v>
      </c>
      <c r="D14" s="72">
        <v>193438</v>
      </c>
      <c r="E14" s="98">
        <v>846</v>
      </c>
      <c r="F14" s="72">
        <v>202900</v>
      </c>
      <c r="G14" s="98">
        <v>846</v>
      </c>
      <c r="H14" s="12">
        <f t="shared" si="0"/>
        <v>100</v>
      </c>
    </row>
    <row r="15" spans="1:8" ht="15.75">
      <c r="A15" s="63"/>
      <c r="B15" s="68"/>
      <c r="C15" s="36" t="s">
        <v>55</v>
      </c>
      <c r="D15" s="72">
        <v>172104</v>
      </c>
      <c r="E15" s="98">
        <v>1458</v>
      </c>
      <c r="F15" s="72">
        <v>349610</v>
      </c>
      <c r="G15" s="98">
        <v>1458</v>
      </c>
      <c r="H15" s="12">
        <f t="shared" si="0"/>
        <v>100</v>
      </c>
    </row>
    <row r="16" spans="1:8" ht="15.75">
      <c r="A16" s="63"/>
      <c r="B16" s="68"/>
      <c r="C16" s="15" t="s">
        <v>44</v>
      </c>
      <c r="D16" s="16">
        <f>D9+D11</f>
        <v>3772186</v>
      </c>
      <c r="E16" s="16">
        <f>E9+E11+E10</f>
        <v>18918</v>
      </c>
      <c r="F16" s="16">
        <f>F9+F11+F10</f>
        <v>4533658</v>
      </c>
      <c r="G16" s="16">
        <f>G9+G11+G10</f>
        <v>18762</v>
      </c>
      <c r="H16" s="16">
        <f t="shared" si="0"/>
        <v>99.17538851887092</v>
      </c>
    </row>
    <row r="17" spans="1:8" ht="15.75">
      <c r="A17" s="63"/>
      <c r="B17" s="68">
        <v>710200</v>
      </c>
      <c r="C17" s="36" t="s">
        <v>43</v>
      </c>
      <c r="D17" s="70">
        <v>11600</v>
      </c>
      <c r="E17" s="70">
        <v>50</v>
      </c>
      <c r="F17" s="70">
        <v>11900</v>
      </c>
      <c r="G17" s="70">
        <v>83.25</v>
      </c>
      <c r="H17" s="12">
        <f t="shared" si="0"/>
        <v>166.5</v>
      </c>
    </row>
    <row r="18" spans="1:8" ht="15.75">
      <c r="A18" s="63"/>
      <c r="B18" s="68">
        <v>714199</v>
      </c>
      <c r="C18" s="36" t="s">
        <v>48</v>
      </c>
      <c r="D18" s="70">
        <v>142000</v>
      </c>
      <c r="E18" s="70">
        <v>563</v>
      </c>
      <c r="F18" s="70">
        <v>135000</v>
      </c>
      <c r="G18" s="70">
        <v>1087.68</v>
      </c>
      <c r="H18" s="12">
        <f t="shared" si="0"/>
        <v>193.1936056838366</v>
      </c>
    </row>
    <row r="19" spans="1:8" ht="15.75">
      <c r="A19" s="63"/>
      <c r="B19" s="11"/>
      <c r="C19" s="36"/>
      <c r="D19" s="11"/>
      <c r="E19" s="11"/>
      <c r="F19" s="11"/>
      <c r="G19" s="11"/>
      <c r="H19" s="11"/>
    </row>
    <row r="20" spans="1:8" ht="23.25">
      <c r="A20" s="61"/>
      <c r="B20" s="40"/>
      <c r="C20" s="41" t="s">
        <v>45</v>
      </c>
      <c r="D20" s="42">
        <f>D18+D17+D16</f>
        <v>3925786</v>
      </c>
      <c r="E20" s="42">
        <f>E18+E17+E16</f>
        <v>19531</v>
      </c>
      <c r="F20" s="42">
        <f>F18+F17+F16</f>
        <v>4680558</v>
      </c>
      <c r="G20" s="42">
        <f>G18+G17+G16</f>
        <v>19932.93</v>
      </c>
      <c r="H20" s="42">
        <f>(G20/E20)*100</f>
        <v>102.05790794122164</v>
      </c>
    </row>
    <row r="21" spans="1:8" ht="15.75">
      <c r="A21" s="63"/>
      <c r="B21" s="11"/>
      <c r="C21" s="11"/>
      <c r="D21" s="11"/>
      <c r="E21" s="11"/>
      <c r="F21" s="11"/>
      <c r="G21" s="11"/>
      <c r="H21" s="11"/>
    </row>
    <row r="22" spans="1:8" ht="15.75">
      <c r="A22" s="63"/>
      <c r="B22" s="11"/>
      <c r="C22" s="11"/>
      <c r="D22" s="11"/>
      <c r="E22" s="11"/>
      <c r="F22" s="11"/>
      <c r="G22" s="11"/>
      <c r="H22" s="11"/>
    </row>
    <row r="23" spans="1:8" ht="23.25">
      <c r="A23" s="64" t="s">
        <v>38</v>
      </c>
      <c r="B23" s="65" t="s">
        <v>39</v>
      </c>
      <c r="C23" s="65"/>
      <c r="D23" s="66"/>
      <c r="E23" s="66"/>
      <c r="F23" s="66"/>
      <c r="G23" s="66"/>
      <c r="H23" s="67"/>
    </row>
    <row r="24" spans="1:8" ht="15.75">
      <c r="A24" s="63"/>
      <c r="B24" s="11"/>
      <c r="C24" s="11"/>
      <c r="D24" s="11"/>
      <c r="E24" s="11"/>
      <c r="F24" s="11"/>
      <c r="G24" s="11"/>
      <c r="H24" s="11"/>
    </row>
    <row r="25" spans="1:8" ht="22.5">
      <c r="A25" s="76">
        <v>5010</v>
      </c>
      <c r="B25" s="14"/>
      <c r="C25" s="79" t="s">
        <v>77</v>
      </c>
      <c r="D25" s="18"/>
      <c r="E25" s="18"/>
      <c r="F25" s="18"/>
      <c r="G25" s="18"/>
      <c r="H25" s="18"/>
    </row>
    <row r="26" spans="1:8" ht="15.75">
      <c r="A26" s="19"/>
      <c r="B26" s="20">
        <v>4020</v>
      </c>
      <c r="C26" s="19" t="s">
        <v>5</v>
      </c>
      <c r="D26" s="21"/>
      <c r="E26" s="21"/>
      <c r="F26" s="21"/>
      <c r="G26" s="21"/>
      <c r="H26" s="21"/>
    </row>
    <row r="27" spans="1:8" ht="15.75">
      <c r="A27" s="43"/>
      <c r="B27" s="14">
        <v>402000</v>
      </c>
      <c r="C27" s="13" t="s">
        <v>6</v>
      </c>
      <c r="D27" s="22">
        <v>35400</v>
      </c>
      <c r="E27" s="70">
        <v>159</v>
      </c>
      <c r="F27" s="22">
        <v>38000</v>
      </c>
      <c r="G27" s="70">
        <v>71.82</v>
      </c>
      <c r="H27" s="12">
        <f>(G27/E27)*100</f>
        <v>45.16981132075471</v>
      </c>
    </row>
    <row r="28" spans="1:8" ht="15.75">
      <c r="A28" s="43"/>
      <c r="B28" s="14">
        <v>402009</v>
      </c>
      <c r="C28" s="13" t="s">
        <v>112</v>
      </c>
      <c r="D28" s="22">
        <v>59000</v>
      </c>
      <c r="E28" s="70">
        <v>254</v>
      </c>
      <c r="F28" s="22">
        <v>61000</v>
      </c>
      <c r="G28" s="70">
        <v>388</v>
      </c>
      <c r="H28" s="12">
        <f>(G28/E28)*100</f>
        <v>152.75590551181102</v>
      </c>
    </row>
    <row r="29" spans="1:8" ht="15.75">
      <c r="A29" s="43"/>
      <c r="B29" s="14"/>
      <c r="C29" s="15" t="s">
        <v>11</v>
      </c>
      <c r="D29" s="16">
        <f>SUM(D27:D28)</f>
        <v>94400</v>
      </c>
      <c r="E29" s="16">
        <f>SUM(E27:E28)</f>
        <v>413</v>
      </c>
      <c r="F29" s="16">
        <f>SUM(F27:F28)</f>
        <v>99000</v>
      </c>
      <c r="G29" s="16">
        <f>SUM(G27:G28)</f>
        <v>459.82</v>
      </c>
      <c r="H29" s="16">
        <f>(G29/E29)*100</f>
        <v>111.3365617433414</v>
      </c>
    </row>
    <row r="30" spans="1:8" ht="15.75">
      <c r="A30" s="43"/>
      <c r="B30" s="14"/>
      <c r="C30" s="81"/>
      <c r="D30" s="82"/>
      <c r="E30" s="82"/>
      <c r="F30" s="82"/>
      <c r="G30" s="82"/>
      <c r="H30" s="82"/>
    </row>
    <row r="31" spans="1:8" ht="15.75">
      <c r="A31" s="19"/>
      <c r="B31" s="20">
        <v>4029</v>
      </c>
      <c r="C31" s="19" t="s">
        <v>19</v>
      </c>
      <c r="D31" s="21"/>
      <c r="E31" s="21"/>
      <c r="F31" s="21"/>
      <c r="G31" s="21"/>
      <c r="H31" s="21"/>
    </row>
    <row r="32" spans="1:8" ht="15.75">
      <c r="A32" s="43"/>
      <c r="B32" s="14">
        <v>402905</v>
      </c>
      <c r="C32" s="13" t="s">
        <v>23</v>
      </c>
      <c r="D32" s="22">
        <v>825000</v>
      </c>
      <c r="E32" s="70">
        <v>3737</v>
      </c>
      <c r="F32" s="22">
        <v>895000</v>
      </c>
      <c r="G32" s="70">
        <v>5037.56</v>
      </c>
      <c r="H32" s="12">
        <f>(G32/E32)*100</f>
        <v>134.8022477923468</v>
      </c>
    </row>
    <row r="33" spans="1:8" ht="15.75">
      <c r="A33" s="43"/>
      <c r="B33" s="14">
        <v>402930</v>
      </c>
      <c r="C33" s="13" t="s">
        <v>66</v>
      </c>
      <c r="D33" s="22">
        <v>8480</v>
      </c>
      <c r="E33" s="70">
        <v>40</v>
      </c>
      <c r="F33" s="22">
        <v>9697</v>
      </c>
      <c r="G33" s="70">
        <v>32.66</v>
      </c>
      <c r="H33" s="12">
        <f>(G33/E33)*100</f>
        <v>81.64999999999999</v>
      </c>
    </row>
    <row r="34" spans="1:8" ht="15.75">
      <c r="A34" s="43"/>
      <c r="B34" s="14">
        <v>402999</v>
      </c>
      <c r="C34" s="13" t="s">
        <v>63</v>
      </c>
      <c r="D34" s="22">
        <v>54000</v>
      </c>
      <c r="E34" s="70">
        <v>231</v>
      </c>
      <c r="F34" s="22">
        <v>55500</v>
      </c>
      <c r="G34" s="70">
        <v>24.18</v>
      </c>
      <c r="H34" s="12">
        <f>(G34/E34)*100</f>
        <v>10.467532467532466</v>
      </c>
    </row>
    <row r="35" spans="1:8" ht="15.75">
      <c r="A35" s="43"/>
      <c r="B35" s="14"/>
      <c r="C35" s="15" t="s">
        <v>24</v>
      </c>
      <c r="D35" s="16">
        <f>SUM(D32:D34)</f>
        <v>887480</v>
      </c>
      <c r="E35" s="16">
        <f>SUM(E32:E34)</f>
        <v>4008</v>
      </c>
      <c r="F35" s="16">
        <f>SUM(F32:F34)</f>
        <v>960197</v>
      </c>
      <c r="G35" s="16">
        <f>SUM(G32:G34)</f>
        <v>5094.400000000001</v>
      </c>
      <c r="H35" s="16">
        <f>(G35/E35)*100</f>
        <v>127.1057884231537</v>
      </c>
    </row>
    <row r="36" spans="1:8" ht="15.75">
      <c r="A36" s="43"/>
      <c r="B36" s="14"/>
      <c r="C36" s="23"/>
      <c r="D36" s="18"/>
      <c r="E36" s="18"/>
      <c r="F36" s="18"/>
      <c r="G36" s="18"/>
      <c r="H36" s="18"/>
    </row>
    <row r="37" spans="1:8" ht="15.75">
      <c r="A37" s="19"/>
      <c r="B37" s="20">
        <v>4120</v>
      </c>
      <c r="C37" s="19" t="s">
        <v>68</v>
      </c>
      <c r="D37" s="21"/>
      <c r="E37" s="21"/>
      <c r="F37" s="21"/>
      <c r="G37" s="21"/>
      <c r="H37" s="21"/>
    </row>
    <row r="38" spans="1:8" ht="15.75">
      <c r="A38" s="19"/>
      <c r="B38" s="32">
        <v>412000</v>
      </c>
      <c r="C38" s="33" t="s">
        <v>85</v>
      </c>
      <c r="D38" s="34">
        <v>120000</v>
      </c>
      <c r="E38" s="70">
        <v>505</v>
      </c>
      <c r="F38" s="34">
        <v>121000</v>
      </c>
      <c r="G38" s="70"/>
      <c r="H38" s="12">
        <f>(G38/E38)*100</f>
        <v>0</v>
      </c>
    </row>
    <row r="39" spans="1:8" ht="15.75">
      <c r="A39" s="43"/>
      <c r="B39" s="14"/>
      <c r="C39" s="35" t="s">
        <v>25</v>
      </c>
      <c r="D39" s="16">
        <f>SUM(D38)</f>
        <v>120000</v>
      </c>
      <c r="E39" s="16">
        <f>SUM(E38)</f>
        <v>505</v>
      </c>
      <c r="F39" s="16">
        <f>SUM(F38)</f>
        <v>121000</v>
      </c>
      <c r="G39" s="16">
        <f>SUM(G38)</f>
        <v>0</v>
      </c>
      <c r="H39" s="16">
        <f>(G39/E39)*100</f>
        <v>0</v>
      </c>
    </row>
    <row r="40" spans="1:8" ht="15.75">
      <c r="A40" s="43"/>
      <c r="B40" s="14"/>
      <c r="C40" s="23"/>
      <c r="D40" s="18"/>
      <c r="E40" s="18"/>
      <c r="F40" s="18"/>
      <c r="G40" s="18"/>
      <c r="H40" s="18"/>
    </row>
    <row r="41" spans="1:9" ht="23.25" customHeight="1">
      <c r="A41" s="61"/>
      <c r="B41" s="54"/>
      <c r="C41" s="80" t="s">
        <v>35</v>
      </c>
      <c r="D41" s="55">
        <f>D39+D35+D29</f>
        <v>1101880</v>
      </c>
      <c r="E41" s="55">
        <f>E39+E35+E29</f>
        <v>4926</v>
      </c>
      <c r="F41" s="55">
        <f>F39+F35+F29</f>
        <v>1180197</v>
      </c>
      <c r="G41" s="55">
        <f>G39+G35+G29</f>
        <v>5554.22</v>
      </c>
      <c r="H41" s="42">
        <f>(G41/E41)*100</f>
        <v>112.75314656922453</v>
      </c>
      <c r="I41" s="71"/>
    </row>
    <row r="42" spans="1:8" ht="15.75">
      <c r="A42" s="43"/>
      <c r="B42" s="14"/>
      <c r="C42" s="57"/>
      <c r="D42" s="18"/>
      <c r="E42" s="18"/>
      <c r="F42" s="18"/>
      <c r="G42" s="18"/>
      <c r="H42" s="18"/>
    </row>
    <row r="43" spans="1:8" ht="23.25" customHeight="1">
      <c r="A43" s="76">
        <v>5012</v>
      </c>
      <c r="B43" s="14"/>
      <c r="C43" s="79" t="s">
        <v>74</v>
      </c>
      <c r="D43" s="22"/>
      <c r="E43" s="22"/>
      <c r="F43" s="22"/>
      <c r="G43" s="22"/>
      <c r="H43" s="22"/>
    </row>
    <row r="44" spans="2:3" ht="15.75" customHeight="1">
      <c r="B44" s="9"/>
      <c r="C44" s="53" t="s">
        <v>32</v>
      </c>
    </row>
    <row r="45" spans="2:8" ht="15.75" customHeight="1">
      <c r="B45" s="14">
        <v>402009</v>
      </c>
      <c r="C45" s="13" t="s">
        <v>10</v>
      </c>
      <c r="D45" s="22">
        <v>200000</v>
      </c>
      <c r="E45" s="70">
        <v>1815</v>
      </c>
      <c r="F45" s="22">
        <v>435000</v>
      </c>
      <c r="G45" s="70">
        <v>2562.91</v>
      </c>
      <c r="H45" s="12">
        <f>(G45/E45)*100</f>
        <v>141.20716253443527</v>
      </c>
    </row>
    <row r="46" spans="2:8" ht="15.75" customHeight="1">
      <c r="B46" s="14">
        <v>402999</v>
      </c>
      <c r="C46" s="13" t="s">
        <v>63</v>
      </c>
      <c r="D46" s="22">
        <v>35000</v>
      </c>
      <c r="E46" s="70">
        <v>158</v>
      </c>
      <c r="F46" s="22">
        <v>38000</v>
      </c>
      <c r="G46" s="70">
        <v>100</v>
      </c>
      <c r="H46" s="12">
        <f>(G46/E46)*100</f>
        <v>63.29113924050633</v>
      </c>
    </row>
    <row r="47" spans="2:8" ht="15.75" customHeight="1">
      <c r="B47" s="14"/>
      <c r="C47" s="15" t="s">
        <v>34</v>
      </c>
      <c r="D47" s="16">
        <f>SUM(D45:D46)</f>
        <v>235000</v>
      </c>
      <c r="E47" s="16">
        <f>SUM(E45:E46)</f>
        <v>1973</v>
      </c>
      <c r="F47" s="16">
        <f>SUM(F45:F46)</f>
        <v>473000</v>
      </c>
      <c r="G47" s="16">
        <f>SUM(G45:G46)</f>
        <v>2662.91</v>
      </c>
      <c r="H47" s="16">
        <f>(G47/E47)*100</f>
        <v>134.96756208819056</v>
      </c>
    </row>
    <row r="48" spans="2:8" ht="15.75" customHeight="1">
      <c r="B48" s="14"/>
      <c r="C48" s="23"/>
      <c r="D48" s="18"/>
      <c r="E48" s="18"/>
      <c r="F48" s="18"/>
      <c r="G48" s="18"/>
      <c r="H48" s="18"/>
    </row>
    <row r="49" spans="2:8" ht="15.75" customHeight="1">
      <c r="B49" s="14"/>
      <c r="C49" s="53" t="s">
        <v>109</v>
      </c>
      <c r="D49" s="18"/>
      <c r="E49" s="18"/>
      <c r="F49" s="18"/>
      <c r="G49" s="18"/>
      <c r="H49" s="18"/>
    </row>
    <row r="50" spans="2:8" ht="15.75" customHeight="1">
      <c r="B50" s="14">
        <v>402009</v>
      </c>
      <c r="C50" s="13" t="s">
        <v>10</v>
      </c>
      <c r="D50" s="22">
        <v>155000</v>
      </c>
      <c r="E50" s="70">
        <v>772</v>
      </c>
      <c r="F50" s="22">
        <v>185000</v>
      </c>
      <c r="G50" s="70">
        <v>2849.45</v>
      </c>
      <c r="H50" s="12">
        <f>(G50/E50)*100</f>
        <v>369.0997409326425</v>
      </c>
    </row>
    <row r="51" spans="2:8" ht="15.75" customHeight="1">
      <c r="B51" s="14">
        <v>402999</v>
      </c>
      <c r="C51" s="13" t="s">
        <v>63</v>
      </c>
      <c r="D51" s="22">
        <v>53000</v>
      </c>
      <c r="E51" s="70">
        <v>226</v>
      </c>
      <c r="F51" s="22">
        <v>54200</v>
      </c>
      <c r="G51" s="70">
        <v>254.99</v>
      </c>
      <c r="H51" s="12">
        <f>(G51/E51)*100</f>
        <v>112.8274336283186</v>
      </c>
    </row>
    <row r="52" spans="2:8" ht="15.75" customHeight="1">
      <c r="B52" s="14"/>
      <c r="C52" s="15" t="s">
        <v>34</v>
      </c>
      <c r="D52" s="16">
        <f>SUM(D50:D51)</f>
        <v>208000</v>
      </c>
      <c r="E52" s="16">
        <f>SUM(E50:E51)</f>
        <v>998</v>
      </c>
      <c r="F52" s="16">
        <f>SUM(F50:F51)</f>
        <v>239200</v>
      </c>
      <c r="G52" s="16">
        <f>SUM(G50:G51)</f>
        <v>3104.4399999999996</v>
      </c>
      <c r="H52" s="16">
        <f>(G52/E52)*100</f>
        <v>311.066132264529</v>
      </c>
    </row>
    <row r="53" spans="2:7" ht="15.75" customHeight="1">
      <c r="B53" s="14"/>
      <c r="C53" s="13"/>
      <c r="D53" s="22"/>
      <c r="E53" s="22"/>
      <c r="F53" s="22"/>
      <c r="G53" s="22"/>
    </row>
    <row r="54" spans="1:8" ht="23.25" customHeight="1">
      <c r="A54" s="61"/>
      <c r="B54" s="54"/>
      <c r="C54" s="80" t="s">
        <v>83</v>
      </c>
      <c r="D54" s="55">
        <f>D52+D47</f>
        <v>443000</v>
      </c>
      <c r="E54" s="55">
        <f>E52+E47</f>
        <v>2971</v>
      </c>
      <c r="F54" s="55">
        <f>F52+F47</f>
        <v>712200</v>
      </c>
      <c r="G54" s="55">
        <f>G52+G47</f>
        <v>5767.349999999999</v>
      </c>
      <c r="H54" s="42">
        <f>(G54/E54)*100</f>
        <v>194.12150790979464</v>
      </c>
    </row>
    <row r="55" spans="2:7" ht="15.75" customHeight="1">
      <c r="B55" s="14"/>
      <c r="C55" s="13"/>
      <c r="D55" s="22"/>
      <c r="E55" s="22"/>
      <c r="F55" s="22"/>
      <c r="G55" s="22"/>
    </row>
    <row r="56" spans="1:3" ht="23.25" customHeight="1">
      <c r="A56" s="77">
        <v>5013</v>
      </c>
      <c r="B56" s="9"/>
      <c r="C56" s="79" t="s">
        <v>84</v>
      </c>
    </row>
    <row r="57" spans="1:3" ht="15.75" customHeight="1">
      <c r="A57" s="77"/>
      <c r="B57" s="9"/>
      <c r="C57" s="79"/>
    </row>
    <row r="58" spans="1:9" ht="15.75">
      <c r="A58" s="19"/>
      <c r="B58" s="20">
        <v>4025</v>
      </c>
      <c r="C58" s="48" t="s">
        <v>26</v>
      </c>
      <c r="D58" s="26"/>
      <c r="E58" s="26"/>
      <c r="F58" s="26"/>
      <c r="G58" s="26"/>
      <c r="H58" s="24"/>
      <c r="I58" s="49"/>
    </row>
    <row r="59" spans="1:9" ht="15.75">
      <c r="A59" s="17"/>
      <c r="B59" s="28">
        <v>402503</v>
      </c>
      <c r="C59" s="29" t="s">
        <v>28</v>
      </c>
      <c r="D59" s="62">
        <v>1831500</v>
      </c>
      <c r="E59" s="97">
        <v>7872</v>
      </c>
      <c r="F59" s="62">
        <v>1886445</v>
      </c>
      <c r="G59" s="97">
        <v>4598.62</v>
      </c>
      <c r="H59" s="12">
        <f aca="true" t="shared" si="1" ref="H59:H64">(G59/E59)*100</f>
        <v>58.417428861788615</v>
      </c>
      <c r="I59" s="49"/>
    </row>
    <row r="60" spans="1:9" ht="15.75">
      <c r="A60" s="27"/>
      <c r="B60" s="28">
        <v>402503</v>
      </c>
      <c r="C60" s="29" t="s">
        <v>29</v>
      </c>
      <c r="D60" s="62">
        <v>183864</v>
      </c>
      <c r="E60" s="97">
        <v>1458</v>
      </c>
      <c r="F60" s="62">
        <v>349206</v>
      </c>
      <c r="G60" s="97">
        <v>479.4</v>
      </c>
      <c r="H60" s="12">
        <f t="shared" si="1"/>
        <v>32.88065843621399</v>
      </c>
      <c r="I60" s="49"/>
    </row>
    <row r="61" spans="1:9" ht="15.75">
      <c r="A61" s="43"/>
      <c r="B61" s="28">
        <v>402503</v>
      </c>
      <c r="C61" s="13" t="s">
        <v>47</v>
      </c>
      <c r="D61" s="62">
        <v>193438</v>
      </c>
      <c r="E61" s="97">
        <v>846</v>
      </c>
      <c r="F61" s="62">
        <v>202900</v>
      </c>
      <c r="G61" s="97">
        <v>382.7</v>
      </c>
      <c r="H61" s="12">
        <f t="shared" si="1"/>
        <v>45.23640661938534</v>
      </c>
      <c r="I61" s="49"/>
    </row>
    <row r="62" spans="1:9" ht="15.75">
      <c r="A62" s="27"/>
      <c r="B62" s="28">
        <v>402503</v>
      </c>
      <c r="C62" s="29" t="s">
        <v>30</v>
      </c>
      <c r="D62" s="62">
        <v>172104</v>
      </c>
      <c r="E62" s="97">
        <v>1458</v>
      </c>
      <c r="F62" s="62">
        <v>349610</v>
      </c>
      <c r="G62" s="97">
        <v>612</v>
      </c>
      <c r="H62" s="12">
        <f t="shared" si="1"/>
        <v>41.9753086419753</v>
      </c>
      <c r="I62" s="49"/>
    </row>
    <row r="63" spans="1:9" ht="15.75">
      <c r="A63" s="27"/>
      <c r="B63" s="50"/>
      <c r="C63" s="51" t="s">
        <v>27</v>
      </c>
      <c r="D63" s="78">
        <f>SUM(D58:D62)</f>
        <v>2380906</v>
      </c>
      <c r="E63" s="78">
        <f>SUM(E58:E62)</f>
        <v>11634</v>
      </c>
      <c r="F63" s="78">
        <f>SUM(F58:F62)</f>
        <v>2788161</v>
      </c>
      <c r="G63" s="78">
        <f>SUM(G58:G62)</f>
        <v>6072.719999999999</v>
      </c>
      <c r="H63" s="16">
        <f t="shared" si="1"/>
        <v>52.19804022692108</v>
      </c>
      <c r="I63" s="52"/>
    </row>
    <row r="64" spans="1:8" s="3" customFormat="1" ht="23.25">
      <c r="A64" s="61"/>
      <c r="B64" s="40"/>
      <c r="C64" s="41" t="s">
        <v>46</v>
      </c>
      <c r="D64" s="42">
        <f>D63+D54+D41</f>
        <v>3925786</v>
      </c>
      <c r="E64" s="42">
        <f>E63+E54+E41</f>
        <v>19531</v>
      </c>
      <c r="F64" s="42">
        <f>F63+F54+F41</f>
        <v>4680558</v>
      </c>
      <c r="G64" s="42">
        <f>G63+G54+G41</f>
        <v>17394.29</v>
      </c>
      <c r="H64" s="42">
        <f t="shared" si="1"/>
        <v>89.05990476678102</v>
      </c>
    </row>
    <row r="65" spans="2:8" ht="15.75">
      <c r="B65" s="38"/>
      <c r="C65" s="39"/>
      <c r="D65" s="37">
        <f>D20-D64</f>
        <v>0</v>
      </c>
      <c r="E65" s="37">
        <f>E20-E64</f>
        <v>0</v>
      </c>
      <c r="F65" s="37">
        <f>F20-F64</f>
        <v>0</v>
      </c>
      <c r="G65" s="37">
        <f>G20-G64</f>
        <v>2538.6399999999994</v>
      </c>
      <c r="H65" s="37"/>
    </row>
    <row r="66" spans="2:8" ht="15.75">
      <c r="B66" s="38"/>
      <c r="C66" s="39"/>
      <c r="D66" s="6"/>
      <c r="E66" s="6">
        <f>E64*239.64</f>
        <v>4680408.84</v>
      </c>
      <c r="F66" s="6"/>
      <c r="G66" s="6">
        <f>G64*239.64</f>
        <v>4168367.6556</v>
      </c>
      <c r="H66" s="6"/>
    </row>
    <row r="67" spans="2:7" ht="15.75">
      <c r="B67" s="38"/>
      <c r="D67" s="6"/>
      <c r="E67" s="6"/>
      <c r="F67" s="6"/>
      <c r="G67" s="6"/>
    </row>
    <row r="68" spans="2:3" ht="15.75">
      <c r="B68" s="38"/>
      <c r="C68" s="36"/>
    </row>
    <row r="69" spans="2:3" ht="15.75">
      <c r="B69" s="38"/>
      <c r="C69" s="36"/>
    </row>
    <row r="70" spans="2:3" ht="15.75">
      <c r="B70" s="38"/>
      <c r="C70" s="36"/>
    </row>
    <row r="71" spans="2:3" ht="15.75">
      <c r="B71" s="38"/>
      <c r="C71" s="36"/>
    </row>
    <row r="72" spans="1:7" ht="15.75">
      <c r="A72" s="58"/>
      <c r="B72" s="45"/>
      <c r="C72" s="44"/>
      <c r="D72" s="46"/>
      <c r="E72" s="46"/>
      <c r="F72" s="46"/>
      <c r="G72" s="46"/>
    </row>
    <row r="73" spans="2:3" ht="15.75">
      <c r="B73" s="38"/>
      <c r="C73" s="36"/>
    </row>
    <row r="74" spans="2:3" ht="15.75">
      <c r="B74" s="38"/>
      <c r="C74" s="36"/>
    </row>
    <row r="75" spans="2:3" ht="15.75">
      <c r="B75" s="38"/>
      <c r="C75" s="36"/>
    </row>
    <row r="76" spans="2:3" ht="15.75">
      <c r="B76" s="38"/>
      <c r="C76" s="36"/>
    </row>
    <row r="77" spans="2:3" ht="15.75">
      <c r="B77" s="38"/>
      <c r="C77" s="36"/>
    </row>
    <row r="78" spans="2:3" ht="15.75">
      <c r="B78" s="38"/>
      <c r="C78" s="36"/>
    </row>
    <row r="79" spans="2:3" ht="15.75">
      <c r="B79" s="38"/>
      <c r="C79" s="36"/>
    </row>
    <row r="80" spans="2:3" ht="15.75">
      <c r="B80" s="38"/>
      <c r="C80" s="36"/>
    </row>
    <row r="81" spans="2:3" ht="15.75">
      <c r="B81" s="38"/>
      <c r="C81" s="36"/>
    </row>
    <row r="82" spans="2:3" ht="15.75">
      <c r="B82" s="38"/>
      <c r="C82" s="36"/>
    </row>
    <row r="83" spans="2:3" ht="15.75">
      <c r="B83" s="38"/>
      <c r="C83" s="36"/>
    </row>
    <row r="84" spans="2:3" ht="15.75">
      <c r="B84" s="38"/>
      <c r="C84" s="36"/>
    </row>
    <row r="85" ht="15.75">
      <c r="C85" s="36"/>
    </row>
    <row r="86" ht="15.75">
      <c r="C86" s="36"/>
    </row>
    <row r="87" spans="2:3" ht="15.75">
      <c r="B87" s="38"/>
      <c r="C87" s="36"/>
    </row>
    <row r="88" spans="2:3" ht="15.75">
      <c r="B88" s="38"/>
      <c r="C88" s="36"/>
    </row>
    <row r="89" spans="2:3" ht="15.75">
      <c r="B89" s="38"/>
      <c r="C89" s="36"/>
    </row>
    <row r="90" spans="2:3" ht="15.75">
      <c r="B90" s="38"/>
      <c r="C90" s="36"/>
    </row>
    <row r="91" spans="2:3" ht="15.75">
      <c r="B91" s="38"/>
      <c r="C91" s="36"/>
    </row>
    <row r="92" spans="2:3" ht="15.75">
      <c r="B92" s="38"/>
      <c r="C92" s="36"/>
    </row>
    <row r="93" spans="2:3" ht="15.75">
      <c r="B93" s="38"/>
      <c r="C93" s="6"/>
    </row>
    <row r="94" spans="2:3" ht="15.75">
      <c r="B94" s="38"/>
      <c r="C94" s="36"/>
    </row>
    <row r="95" spans="2:3" ht="15.75">
      <c r="B95" s="38"/>
      <c r="C95" s="36"/>
    </row>
    <row r="96" spans="2:3" ht="15.75">
      <c r="B96" s="38"/>
      <c r="C96" s="36"/>
    </row>
    <row r="97" spans="2:3" ht="15.75">
      <c r="B97" s="38"/>
      <c r="C97" s="36"/>
    </row>
    <row r="98" spans="2:3" ht="15.75">
      <c r="B98" s="38"/>
      <c r="C98" s="36"/>
    </row>
    <row r="99" spans="2:3" ht="15.75">
      <c r="B99" s="38"/>
      <c r="C99" s="36"/>
    </row>
    <row r="100" spans="2:3" ht="15.75">
      <c r="B100" s="38"/>
      <c r="C100" s="36"/>
    </row>
    <row r="101" spans="2:3" ht="15.75">
      <c r="B101" s="38"/>
      <c r="C101" s="36"/>
    </row>
    <row r="102" spans="2:3" ht="15.75">
      <c r="B102" s="38"/>
      <c r="C102" s="36"/>
    </row>
    <row r="103" spans="2:3" ht="15.75">
      <c r="B103" s="38"/>
      <c r="C103" s="36"/>
    </row>
    <row r="104" spans="2:3" ht="15.75">
      <c r="B104" s="38"/>
      <c r="C104" s="36"/>
    </row>
    <row r="105" spans="2:3" ht="15.75">
      <c r="B105" s="38"/>
      <c r="C105" s="36"/>
    </row>
    <row r="106" spans="2:3" ht="15.75">
      <c r="B106" s="38"/>
      <c r="C106" s="36"/>
    </row>
    <row r="107" spans="2:3" ht="15.75">
      <c r="B107" s="38"/>
      <c r="C107" s="36"/>
    </row>
    <row r="108" spans="2:3" ht="15.75">
      <c r="B108" s="38"/>
      <c r="C108" s="36"/>
    </row>
    <row r="109" spans="2:3" ht="15.75">
      <c r="B109" s="38"/>
      <c r="C109" s="36"/>
    </row>
    <row r="110" spans="2:3" ht="15.75">
      <c r="B110" s="38"/>
      <c r="C110" s="36"/>
    </row>
    <row r="111" spans="2:3" ht="15.75">
      <c r="B111" s="38"/>
      <c r="C111" s="36"/>
    </row>
    <row r="112" spans="2:3" ht="15.75">
      <c r="B112" s="38"/>
      <c r="C112" s="36"/>
    </row>
    <row r="113" spans="2:3" ht="15.75">
      <c r="B113" s="38"/>
      <c r="C113" s="36"/>
    </row>
    <row r="114" spans="2:3" ht="15.75">
      <c r="B114" s="38"/>
      <c r="C114" s="36"/>
    </row>
    <row r="115" spans="2:3" ht="15.75">
      <c r="B115" s="38"/>
      <c r="C115" s="36"/>
    </row>
    <row r="116" spans="2:3" ht="15.75">
      <c r="B116" s="38"/>
      <c r="C116" s="36"/>
    </row>
  </sheetData>
  <printOptions horizontalCentered="1"/>
  <pageMargins left="0.7874015748031497" right="0.7874015748031497" top="0.984251968503937" bottom="0.3937007874015748" header="0.3937007874015748" footer="0.5905511811023623"/>
  <pageSetup fitToHeight="2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view="pageBreakPreview" zoomScale="75" zoomScaleNormal="90" zoomScaleSheetLayoutView="75" workbookViewId="0" topLeftCell="A45">
      <selection activeCell="G77" sqref="G77"/>
    </sheetView>
  </sheetViews>
  <sheetFormatPr defaultColWidth="9.00390625" defaultRowHeight="12.75"/>
  <cols>
    <col min="1" max="1" width="6.875" style="53" customWidth="1"/>
    <col min="2" max="2" width="9.625" style="47" customWidth="1"/>
    <col min="3" max="3" width="50.375" style="9" customWidth="1"/>
    <col min="4" max="4" width="20.00390625" style="9" hidden="1" customWidth="1"/>
    <col min="5" max="5" width="20.00390625" style="9" customWidth="1"/>
    <col min="6" max="6" width="20.00390625" style="9" hidden="1" customWidth="1"/>
    <col min="7" max="7" width="20.00390625" style="9" customWidth="1"/>
    <col min="8" max="8" width="13.00390625" style="9" customWidth="1"/>
    <col min="9" max="9" width="13.875" style="9" customWidth="1"/>
    <col min="10" max="10" width="13.625" style="9" customWidth="1"/>
    <col min="11" max="16384" width="9.125" style="9" customWidth="1"/>
  </cols>
  <sheetData>
    <row r="1" spans="1:8" s="3" customFormat="1" ht="27" customHeight="1">
      <c r="A1" s="73" t="s">
        <v>79</v>
      </c>
      <c r="B1" s="74"/>
      <c r="C1" s="75"/>
      <c r="D1" s="1"/>
      <c r="E1" s="1"/>
      <c r="F1" s="1"/>
      <c r="G1" s="1"/>
      <c r="H1" s="2"/>
    </row>
    <row r="2" spans="1:8" s="7" customFormat="1" ht="17.25" customHeight="1" thickBot="1">
      <c r="A2" s="53"/>
      <c r="B2" s="5"/>
      <c r="C2" s="4"/>
      <c r="D2" s="6"/>
      <c r="E2" s="6"/>
      <c r="F2" s="6"/>
      <c r="G2" s="6"/>
      <c r="H2" s="6"/>
    </row>
    <row r="3" spans="1:8" ht="17.25" thickBot="1" thickTop="1">
      <c r="A3" s="59" t="s">
        <v>0</v>
      </c>
      <c r="B3" s="8" t="s">
        <v>1</v>
      </c>
      <c r="C3" s="8" t="s">
        <v>2</v>
      </c>
      <c r="D3" s="8" t="s">
        <v>3</v>
      </c>
      <c r="E3" s="8" t="s">
        <v>114</v>
      </c>
      <c r="F3" s="8" t="s">
        <v>114</v>
      </c>
      <c r="G3" s="8" t="s">
        <v>116</v>
      </c>
      <c r="H3" s="8" t="s">
        <v>4</v>
      </c>
    </row>
    <row r="4" spans="1:8" ht="17.25" thickBot="1" thickTop="1">
      <c r="A4" s="59"/>
      <c r="B4" s="10">
        <v>1</v>
      </c>
      <c r="C4" s="10">
        <v>2</v>
      </c>
      <c r="D4" s="10">
        <v>4</v>
      </c>
      <c r="E4" s="10">
        <v>3</v>
      </c>
      <c r="F4" s="10">
        <v>4</v>
      </c>
      <c r="G4" s="10">
        <v>4</v>
      </c>
      <c r="H4" s="10">
        <v>5</v>
      </c>
    </row>
    <row r="5" spans="1:8" ht="16.5" thickTop="1">
      <c r="A5" s="60"/>
      <c r="B5" s="11"/>
      <c r="C5" s="11"/>
      <c r="D5" s="11"/>
      <c r="E5" s="11"/>
      <c r="F5" s="11"/>
      <c r="G5" s="11"/>
      <c r="H5" s="11"/>
    </row>
    <row r="6" spans="1:8" ht="23.25">
      <c r="A6" s="64" t="s">
        <v>40</v>
      </c>
      <c r="B6" s="65" t="s">
        <v>41</v>
      </c>
      <c r="C6" s="65"/>
      <c r="D6" s="66"/>
      <c r="E6" s="66"/>
      <c r="F6" s="66"/>
      <c r="G6" s="66"/>
      <c r="H6" s="67"/>
    </row>
    <row r="7" spans="1:8" ht="15.75">
      <c r="A7" s="63"/>
      <c r="B7" s="11"/>
      <c r="C7" s="11"/>
      <c r="D7" s="11"/>
      <c r="E7" s="11"/>
      <c r="F7" s="11"/>
      <c r="G7" s="11"/>
      <c r="H7" s="11"/>
    </row>
    <row r="8" spans="1:8" ht="15.75">
      <c r="A8" s="63"/>
      <c r="B8" s="68">
        <v>740100</v>
      </c>
      <c r="C8" s="36" t="s">
        <v>42</v>
      </c>
      <c r="D8" s="69"/>
      <c r="E8" s="69"/>
      <c r="F8" s="69"/>
      <c r="G8" s="69"/>
      <c r="H8" s="11"/>
    </row>
    <row r="9" spans="1:8" ht="15.75">
      <c r="A9" s="63"/>
      <c r="B9" s="68"/>
      <c r="C9" s="36" t="s">
        <v>50</v>
      </c>
      <c r="D9" s="70">
        <v>1391280</v>
      </c>
      <c r="E9" s="70">
        <v>5928</v>
      </c>
      <c r="F9" s="70">
        <v>1420497</v>
      </c>
      <c r="G9" s="70">
        <v>5928</v>
      </c>
      <c r="H9" s="12">
        <f>(G9/E9)*100</f>
        <v>100</v>
      </c>
    </row>
    <row r="10" spans="1:8" ht="15.75">
      <c r="A10" s="63"/>
      <c r="B10" s="68"/>
      <c r="C10" s="36" t="s">
        <v>80</v>
      </c>
      <c r="D10" s="70">
        <v>214830</v>
      </c>
      <c r="E10" s="70">
        <v>915</v>
      </c>
      <c r="F10" s="70">
        <v>219341</v>
      </c>
      <c r="G10" s="70">
        <v>915</v>
      </c>
      <c r="H10" s="12">
        <f aca="true" t="shared" si="0" ref="H10:H15">(G10/E10)*100</f>
        <v>100</v>
      </c>
    </row>
    <row r="11" spans="1:8" ht="15.75">
      <c r="A11" s="63"/>
      <c r="B11" s="68"/>
      <c r="C11" s="36" t="s">
        <v>100</v>
      </c>
      <c r="D11" s="70">
        <f>SUM(D12:D15)</f>
        <v>2419281</v>
      </c>
      <c r="E11" s="70">
        <v>12366</v>
      </c>
      <c r="F11" s="70">
        <f>SUM(F12:F15)</f>
        <v>2963476</v>
      </c>
      <c r="G11" s="70">
        <v>12366</v>
      </c>
      <c r="H11" s="12">
        <f t="shared" si="0"/>
        <v>100</v>
      </c>
    </row>
    <row r="12" spans="1:8" ht="15.75">
      <c r="A12" s="63"/>
      <c r="B12" s="68"/>
      <c r="C12" s="36" t="s">
        <v>52</v>
      </c>
      <c r="D12" s="72">
        <v>1799571</v>
      </c>
      <c r="E12" s="97">
        <v>7930</v>
      </c>
      <c r="F12" s="62">
        <v>1900090</v>
      </c>
      <c r="G12" s="97">
        <v>7930</v>
      </c>
      <c r="H12" s="12">
        <f t="shared" si="0"/>
        <v>100</v>
      </c>
    </row>
    <row r="13" spans="1:8" ht="15.75">
      <c r="A13" s="63"/>
      <c r="B13" s="68"/>
      <c r="C13" s="36" t="s">
        <v>53</v>
      </c>
      <c r="D13" s="72">
        <v>287262</v>
      </c>
      <c r="E13" s="97">
        <v>2276</v>
      </c>
      <c r="F13" s="62">
        <v>545576</v>
      </c>
      <c r="G13" s="97">
        <v>2276</v>
      </c>
      <c r="H13" s="12">
        <f t="shared" si="0"/>
        <v>100</v>
      </c>
    </row>
    <row r="14" spans="1:8" ht="15.75">
      <c r="A14" s="63"/>
      <c r="B14" s="68"/>
      <c r="C14" s="36" t="s">
        <v>54</v>
      </c>
      <c r="D14" s="72">
        <v>160344</v>
      </c>
      <c r="E14" s="97">
        <v>702</v>
      </c>
      <c r="F14" s="62">
        <v>168200</v>
      </c>
      <c r="G14" s="97">
        <v>702</v>
      </c>
      <c r="H14" s="12">
        <f t="shared" si="0"/>
        <v>100</v>
      </c>
    </row>
    <row r="15" spans="1:8" ht="15.75">
      <c r="A15" s="63"/>
      <c r="B15" s="68"/>
      <c r="C15" s="36" t="s">
        <v>55</v>
      </c>
      <c r="D15" s="72">
        <v>172104</v>
      </c>
      <c r="E15" s="97">
        <v>1458</v>
      </c>
      <c r="F15" s="62">
        <v>349610</v>
      </c>
      <c r="G15" s="97">
        <v>1458</v>
      </c>
      <c r="H15" s="12">
        <f t="shared" si="0"/>
        <v>100</v>
      </c>
    </row>
    <row r="16" spans="1:8" ht="15.75">
      <c r="A16" s="63"/>
      <c r="B16" s="68"/>
      <c r="C16" s="15" t="s">
        <v>44</v>
      </c>
      <c r="D16" s="16">
        <f>D11+D10+D9</f>
        <v>4025391</v>
      </c>
      <c r="E16" s="16">
        <f>E11+E10+E9</f>
        <v>19209</v>
      </c>
      <c r="F16" s="16">
        <f>F11+F10+F9</f>
        <v>4603314</v>
      </c>
      <c r="G16" s="16">
        <f>G11+G10+G9</f>
        <v>19209</v>
      </c>
      <c r="H16" s="16">
        <f>(G16/E16)*100</f>
        <v>100</v>
      </c>
    </row>
    <row r="17" spans="1:8" ht="15.75">
      <c r="A17" s="63"/>
      <c r="B17" s="68">
        <v>710200</v>
      </c>
      <c r="C17" s="36" t="s">
        <v>43</v>
      </c>
      <c r="D17" s="70">
        <v>11750</v>
      </c>
      <c r="E17" s="70">
        <v>50</v>
      </c>
      <c r="F17" s="70">
        <v>11900</v>
      </c>
      <c r="G17" s="70">
        <v>80.74</v>
      </c>
      <c r="H17" s="12">
        <f>(G17/E17)*100</f>
        <v>161.48</v>
      </c>
    </row>
    <row r="18" spans="1:8" ht="15.75">
      <c r="A18" s="63"/>
      <c r="B18" s="68">
        <v>714199</v>
      </c>
      <c r="C18" s="36" t="s">
        <v>48</v>
      </c>
      <c r="D18" s="70">
        <v>78000</v>
      </c>
      <c r="E18" s="70">
        <v>330</v>
      </c>
      <c r="F18" s="70">
        <v>79000</v>
      </c>
      <c r="G18" s="70">
        <v>1154.36</v>
      </c>
      <c r="H18" s="12">
        <f>(G18/E18)*100</f>
        <v>349.8060606060606</v>
      </c>
    </row>
    <row r="19" spans="1:8" ht="15.75">
      <c r="A19" s="63"/>
      <c r="B19" s="11"/>
      <c r="C19" s="36"/>
      <c r="D19" s="11"/>
      <c r="E19" s="11"/>
      <c r="F19" s="11"/>
      <c r="G19" s="11"/>
      <c r="H19" s="11"/>
    </row>
    <row r="20" spans="1:8" ht="23.25">
      <c r="A20" s="61"/>
      <c r="B20" s="40"/>
      <c r="C20" s="41" t="s">
        <v>45</v>
      </c>
      <c r="D20" s="42">
        <f>D18+D17+D16</f>
        <v>4115141</v>
      </c>
      <c r="E20" s="42">
        <f>E18+E17+E16</f>
        <v>19589</v>
      </c>
      <c r="F20" s="42">
        <f>F18+F17+F16</f>
        <v>4694214</v>
      </c>
      <c r="G20" s="42">
        <f>G18+G17+G16</f>
        <v>20444.1</v>
      </c>
      <c r="H20" s="42">
        <f>(G20/E20)*100</f>
        <v>104.36520496196844</v>
      </c>
    </row>
    <row r="21" spans="1:8" ht="15.75">
      <c r="A21" s="63"/>
      <c r="B21" s="11"/>
      <c r="C21" s="11"/>
      <c r="D21" s="11"/>
      <c r="E21" s="11"/>
      <c r="F21" s="11"/>
      <c r="G21" s="11"/>
      <c r="H21" s="11"/>
    </row>
    <row r="22" spans="1:8" ht="15.75">
      <c r="A22" s="63"/>
      <c r="B22" s="11"/>
      <c r="C22" s="11"/>
      <c r="D22" s="11"/>
      <c r="E22" s="11"/>
      <c r="F22" s="11"/>
      <c r="G22" s="11"/>
      <c r="H22" s="11"/>
    </row>
    <row r="23" spans="1:8" ht="23.25">
      <c r="A23" s="64" t="s">
        <v>38</v>
      </c>
      <c r="B23" s="65" t="s">
        <v>39</v>
      </c>
      <c r="C23" s="65"/>
      <c r="D23" s="66"/>
      <c r="E23" s="66"/>
      <c r="F23" s="66"/>
      <c r="G23" s="66"/>
      <c r="H23" s="67"/>
    </row>
    <row r="24" spans="1:8" ht="15.75">
      <c r="A24" s="63"/>
      <c r="B24" s="11"/>
      <c r="C24" s="11"/>
      <c r="D24" s="11"/>
      <c r="E24" s="11"/>
      <c r="F24" s="11"/>
      <c r="G24" s="11"/>
      <c r="H24" s="11"/>
    </row>
    <row r="25" spans="1:8" ht="22.5">
      <c r="A25" s="76">
        <v>5010</v>
      </c>
      <c r="B25" s="14"/>
      <c r="C25" s="79" t="s">
        <v>77</v>
      </c>
      <c r="D25" s="18"/>
      <c r="E25" s="18"/>
      <c r="F25" s="18"/>
      <c r="G25" s="18"/>
      <c r="H25" s="18"/>
    </row>
    <row r="26" spans="1:8" ht="15.75">
      <c r="A26" s="19"/>
      <c r="B26" s="20">
        <v>4020</v>
      </c>
      <c r="C26" s="19" t="s">
        <v>5</v>
      </c>
      <c r="D26" s="21"/>
      <c r="E26" s="21"/>
      <c r="F26" s="21"/>
      <c r="G26" s="21"/>
      <c r="H26" s="21"/>
    </row>
    <row r="27" spans="1:8" ht="15.75">
      <c r="A27" s="43"/>
      <c r="B27" s="14">
        <v>402000</v>
      </c>
      <c r="C27" s="13" t="s">
        <v>6</v>
      </c>
      <c r="D27" s="22">
        <v>43000</v>
      </c>
      <c r="E27" s="70">
        <v>184</v>
      </c>
      <c r="F27" s="22">
        <v>44200</v>
      </c>
      <c r="G27" s="70">
        <v>20</v>
      </c>
      <c r="H27" s="12">
        <f>(G27/E27)*100</f>
        <v>10.869565217391305</v>
      </c>
    </row>
    <row r="28" spans="1:8" ht="15.75">
      <c r="A28" s="43"/>
      <c r="B28" s="14">
        <v>402001</v>
      </c>
      <c r="C28" s="13" t="s">
        <v>7</v>
      </c>
      <c r="D28" s="22">
        <v>11000</v>
      </c>
      <c r="E28" s="70">
        <v>50</v>
      </c>
      <c r="F28" s="22">
        <v>12000</v>
      </c>
      <c r="G28" s="70">
        <v>11.69</v>
      </c>
      <c r="H28" s="12">
        <f>(G28/E28)*100</f>
        <v>23.38</v>
      </c>
    </row>
    <row r="29" spans="1:8" ht="15.75">
      <c r="A29" s="43"/>
      <c r="B29" s="14">
        <v>402009</v>
      </c>
      <c r="C29" s="13" t="s">
        <v>112</v>
      </c>
      <c r="D29" s="22">
        <v>60000</v>
      </c>
      <c r="E29" s="70">
        <v>242</v>
      </c>
      <c r="F29" s="22">
        <v>58000</v>
      </c>
      <c r="G29" s="70">
        <v>80.25</v>
      </c>
      <c r="H29" s="12">
        <f>(G29/E29)*100</f>
        <v>33.16115702479338</v>
      </c>
    </row>
    <row r="30" spans="1:8" ht="15.75">
      <c r="A30" s="43"/>
      <c r="B30" s="14"/>
      <c r="C30" s="15" t="s">
        <v>11</v>
      </c>
      <c r="D30" s="16">
        <f>SUM(D27:D29)</f>
        <v>114000</v>
      </c>
      <c r="E30" s="16">
        <f>SUM(E27:E29)</f>
        <v>476</v>
      </c>
      <c r="F30" s="16">
        <f>SUM(F27:F29)</f>
        <v>114200</v>
      </c>
      <c r="G30" s="16">
        <f>SUM(G27:G29)</f>
        <v>111.94</v>
      </c>
      <c r="H30" s="16">
        <f>(G30/E30)*100</f>
        <v>23.516806722689076</v>
      </c>
    </row>
    <row r="31" spans="1:8" ht="15.75">
      <c r="A31" s="43"/>
      <c r="B31" s="14"/>
      <c r="C31" s="81"/>
      <c r="D31" s="82"/>
      <c r="E31" s="82"/>
      <c r="F31" s="82"/>
      <c r="G31" s="82"/>
      <c r="H31" s="82"/>
    </row>
    <row r="32" spans="1:8" ht="15.75">
      <c r="A32" s="19"/>
      <c r="B32" s="20">
        <v>4029</v>
      </c>
      <c r="C32" s="19" t="s">
        <v>19</v>
      </c>
      <c r="D32" s="21"/>
      <c r="E32" s="21"/>
      <c r="F32" s="21"/>
      <c r="G32" s="21"/>
      <c r="H32" s="21"/>
    </row>
    <row r="33" spans="1:8" ht="15.75">
      <c r="A33" s="43"/>
      <c r="B33" s="14">
        <v>402905</v>
      </c>
      <c r="C33" s="13" t="s">
        <v>23</v>
      </c>
      <c r="D33" s="22">
        <v>925000</v>
      </c>
      <c r="E33" s="70">
        <v>3960</v>
      </c>
      <c r="F33" s="22">
        <v>949000</v>
      </c>
      <c r="G33" s="70">
        <v>5028.5</v>
      </c>
      <c r="H33" s="12">
        <f>(G33/E33)*100</f>
        <v>126.98232323232324</v>
      </c>
    </row>
    <row r="34" spans="1:8" ht="15.75">
      <c r="A34" s="43"/>
      <c r="B34" s="14">
        <v>402930</v>
      </c>
      <c r="C34" s="13" t="s">
        <v>66</v>
      </c>
      <c r="D34" s="22">
        <v>5860</v>
      </c>
      <c r="E34" s="70">
        <v>26</v>
      </c>
      <c r="F34" s="22">
        <v>6338</v>
      </c>
      <c r="G34" s="70">
        <v>38.36</v>
      </c>
      <c r="H34" s="12">
        <f>(G34/E34)*100</f>
        <v>147.53846153846152</v>
      </c>
    </row>
    <row r="35" spans="1:8" ht="15.75">
      <c r="A35" s="43"/>
      <c r="B35" s="14">
        <v>402999</v>
      </c>
      <c r="C35" s="13" t="s">
        <v>63</v>
      </c>
      <c r="D35" s="22">
        <v>25000</v>
      </c>
      <c r="E35" s="70">
        <v>105</v>
      </c>
      <c r="F35" s="22">
        <v>25100</v>
      </c>
      <c r="G35" s="70">
        <v>436.5</v>
      </c>
      <c r="H35" s="12">
        <f>(G35/E35)*100</f>
        <v>415.7142857142857</v>
      </c>
    </row>
    <row r="36" spans="1:8" ht="15.75">
      <c r="A36" s="43"/>
      <c r="B36" s="14"/>
      <c r="C36" s="15" t="s">
        <v>24</v>
      </c>
      <c r="D36" s="16">
        <f>SUM(D33:D35)</f>
        <v>955860</v>
      </c>
      <c r="E36" s="16">
        <f>SUM(E33:E35)</f>
        <v>4091</v>
      </c>
      <c r="F36" s="16">
        <f>SUM(F33:F35)</f>
        <v>980438</v>
      </c>
      <c r="G36" s="16">
        <f>SUM(G33:G35)</f>
        <v>5503.36</v>
      </c>
      <c r="H36" s="16">
        <f>(G36/E36)*100</f>
        <v>134.523588364703</v>
      </c>
    </row>
    <row r="37" spans="1:8" ht="15.75">
      <c r="A37" s="43"/>
      <c r="B37" s="14"/>
      <c r="C37" s="23"/>
      <c r="D37" s="18"/>
      <c r="E37" s="18"/>
      <c r="F37" s="18"/>
      <c r="G37" s="18"/>
      <c r="H37" s="18"/>
    </row>
    <row r="38" spans="1:8" ht="15.75">
      <c r="A38" s="19"/>
      <c r="B38" s="20">
        <v>4120</v>
      </c>
      <c r="C38" s="19" t="s">
        <v>68</v>
      </c>
      <c r="D38" s="21"/>
      <c r="E38" s="21"/>
      <c r="F38" s="21"/>
      <c r="G38" s="21"/>
      <c r="H38" s="21"/>
    </row>
    <row r="39" spans="1:8" ht="15.75">
      <c r="A39" s="19"/>
      <c r="B39" s="32">
        <v>412000</v>
      </c>
      <c r="C39" s="33" t="s">
        <v>69</v>
      </c>
      <c r="D39" s="34">
        <v>98000</v>
      </c>
      <c r="E39" s="70">
        <v>409</v>
      </c>
      <c r="F39" s="34">
        <v>98000</v>
      </c>
      <c r="G39" s="70">
        <v>843.84</v>
      </c>
      <c r="H39" s="12">
        <f>(G39/E39)*100</f>
        <v>206.31784841075796</v>
      </c>
    </row>
    <row r="40" spans="1:8" ht="15.75">
      <c r="A40" s="43"/>
      <c r="B40" s="14"/>
      <c r="C40" s="35" t="s">
        <v>25</v>
      </c>
      <c r="D40" s="16">
        <f>SUM(D39)</f>
        <v>98000</v>
      </c>
      <c r="E40" s="16">
        <f>SUM(E39)</f>
        <v>409</v>
      </c>
      <c r="F40" s="16">
        <f>SUM(F39)</f>
        <v>98000</v>
      </c>
      <c r="G40" s="16">
        <f>SUM(G39)</f>
        <v>843.84</v>
      </c>
      <c r="H40" s="16">
        <f>(G40/E40)*100</f>
        <v>206.31784841075796</v>
      </c>
    </row>
    <row r="41" spans="1:8" ht="15.75">
      <c r="A41" s="43"/>
      <c r="B41" s="14"/>
      <c r="C41" s="23"/>
      <c r="D41" s="18"/>
      <c r="E41" s="18"/>
      <c r="F41" s="18"/>
      <c r="G41" s="18"/>
      <c r="H41" s="18"/>
    </row>
    <row r="42" spans="1:9" ht="23.25" customHeight="1">
      <c r="A42" s="61"/>
      <c r="B42" s="54"/>
      <c r="C42" s="80" t="s">
        <v>35</v>
      </c>
      <c r="D42" s="55">
        <f>D40+D36+D30</f>
        <v>1167860</v>
      </c>
      <c r="E42" s="55">
        <f>E40+E36+E30</f>
        <v>4976</v>
      </c>
      <c r="F42" s="55">
        <f>F40+F36+F30</f>
        <v>1192638</v>
      </c>
      <c r="G42" s="55">
        <f>G40+G36+G30</f>
        <v>6459.139999999999</v>
      </c>
      <c r="H42" s="42">
        <f>(G42/E42)*100</f>
        <v>129.80586816720256</v>
      </c>
      <c r="I42" s="71"/>
    </row>
    <row r="43" spans="1:8" ht="15.75">
      <c r="A43" s="43"/>
      <c r="B43" s="14"/>
      <c r="C43" s="57"/>
      <c r="D43" s="18"/>
      <c r="E43" s="18"/>
      <c r="F43" s="18"/>
      <c r="G43" s="18"/>
      <c r="H43" s="18"/>
    </row>
    <row r="44" spans="1:8" ht="23.25" customHeight="1">
      <c r="A44" s="76">
        <v>5011</v>
      </c>
      <c r="B44" s="14"/>
      <c r="C44" s="79" t="s">
        <v>81</v>
      </c>
      <c r="D44" s="18"/>
      <c r="E44" s="18"/>
      <c r="F44" s="18"/>
      <c r="G44" s="18"/>
      <c r="H44" s="18"/>
    </row>
    <row r="45" spans="1:8" ht="15.75">
      <c r="A45" s="19"/>
      <c r="B45" s="20">
        <v>4022</v>
      </c>
      <c r="C45" s="19" t="s">
        <v>12</v>
      </c>
      <c r="D45" s="21"/>
      <c r="E45" s="21"/>
      <c r="F45" s="21"/>
      <c r="G45" s="21"/>
      <c r="H45" s="21"/>
    </row>
    <row r="46" spans="1:8" ht="15.75">
      <c r="A46" s="43"/>
      <c r="B46" s="14">
        <v>402201</v>
      </c>
      <c r="C46" s="13" t="s">
        <v>14</v>
      </c>
      <c r="D46" s="22">
        <v>118000</v>
      </c>
      <c r="E46" s="70">
        <v>500</v>
      </c>
      <c r="F46" s="22">
        <v>120000</v>
      </c>
      <c r="G46" s="70">
        <v>474.66</v>
      </c>
      <c r="H46" s="12">
        <f>(G46/E46)*100</f>
        <v>94.932</v>
      </c>
    </row>
    <row r="47" spans="1:8" ht="15.75">
      <c r="A47" s="43"/>
      <c r="B47" s="14">
        <v>402205</v>
      </c>
      <c r="C47" s="13" t="s">
        <v>16</v>
      </c>
      <c r="D47" s="22">
        <v>32000</v>
      </c>
      <c r="E47" s="70">
        <v>142</v>
      </c>
      <c r="F47" s="22">
        <v>34000</v>
      </c>
      <c r="G47" s="70">
        <v>116.93</v>
      </c>
      <c r="H47" s="12">
        <f>(G47/E47)*100</f>
        <v>82.34507042253522</v>
      </c>
    </row>
    <row r="48" spans="1:8" ht="15.75">
      <c r="A48" s="43"/>
      <c r="B48" s="25"/>
      <c r="C48" s="15" t="s">
        <v>17</v>
      </c>
      <c r="D48" s="16">
        <f>SUM(D46:D47)</f>
        <v>150000</v>
      </c>
      <c r="E48" s="16">
        <f>SUM(E46:E47)</f>
        <v>642</v>
      </c>
      <c r="F48" s="16">
        <f>SUM(F46:F47)</f>
        <v>154000</v>
      </c>
      <c r="G48" s="16">
        <f>SUM(G46:G47)</f>
        <v>591.59</v>
      </c>
      <c r="H48" s="16">
        <f>(G48/E48)*100</f>
        <v>92.14797507788163</v>
      </c>
    </row>
    <row r="49" spans="1:8" ht="15.75">
      <c r="A49" s="43"/>
      <c r="B49" s="25"/>
      <c r="C49" s="23"/>
      <c r="D49" s="18"/>
      <c r="E49" s="18"/>
      <c r="F49" s="18"/>
      <c r="G49" s="18"/>
      <c r="H49" s="18"/>
    </row>
    <row r="50" spans="1:8" ht="15.75">
      <c r="A50" s="19"/>
      <c r="B50" s="20">
        <v>402</v>
      </c>
      <c r="C50" s="19" t="s">
        <v>21</v>
      </c>
      <c r="D50" s="31"/>
      <c r="E50" s="31"/>
      <c r="F50" s="31"/>
      <c r="G50" s="31"/>
      <c r="H50" s="31"/>
    </row>
    <row r="51" spans="1:8" ht="15.75">
      <c r="A51" s="43"/>
      <c r="B51" s="14">
        <v>4025</v>
      </c>
      <c r="C51" s="13" t="s">
        <v>21</v>
      </c>
      <c r="D51" s="22">
        <v>45000</v>
      </c>
      <c r="E51" s="70">
        <v>196</v>
      </c>
      <c r="F51" s="22">
        <v>47000</v>
      </c>
      <c r="G51" s="70">
        <v>53.79</v>
      </c>
      <c r="H51" s="12">
        <f>(G51/E51)*100</f>
        <v>27.443877551020407</v>
      </c>
    </row>
    <row r="52" spans="1:8" ht="15.75">
      <c r="A52" s="43"/>
      <c r="B52" s="14"/>
      <c r="C52" s="15" t="s">
        <v>20</v>
      </c>
      <c r="D52" s="16">
        <f>SUM(D51:D51)</f>
        <v>45000</v>
      </c>
      <c r="E52" s="16">
        <f>SUM(E51:E51)</f>
        <v>196</v>
      </c>
      <c r="F52" s="16">
        <f>SUM(F51:F51)</f>
        <v>47000</v>
      </c>
      <c r="G52" s="16">
        <f>SUM(G51:G51)</f>
        <v>53.79</v>
      </c>
      <c r="H52" s="16">
        <f>(G52/E52)*100</f>
        <v>27.443877551020407</v>
      </c>
    </row>
    <row r="53" spans="1:8" ht="15.75">
      <c r="A53" s="43"/>
      <c r="B53" s="14"/>
      <c r="C53" s="23"/>
      <c r="D53" s="18"/>
      <c r="E53" s="18"/>
      <c r="F53" s="18"/>
      <c r="G53" s="18"/>
      <c r="H53" s="18"/>
    </row>
    <row r="54" spans="1:8" ht="15.75">
      <c r="A54" s="43"/>
      <c r="B54" s="20">
        <v>4029</v>
      </c>
      <c r="C54" s="19" t="s">
        <v>19</v>
      </c>
      <c r="D54" s="21"/>
      <c r="E54" s="21"/>
      <c r="F54" s="21"/>
      <c r="G54" s="21"/>
      <c r="H54" s="21"/>
    </row>
    <row r="55" spans="1:8" ht="15.75">
      <c r="A55" s="43"/>
      <c r="B55" s="14">
        <v>402903</v>
      </c>
      <c r="C55" s="13" t="s">
        <v>22</v>
      </c>
      <c r="D55" s="22">
        <v>110000</v>
      </c>
      <c r="E55" s="70">
        <v>467</v>
      </c>
      <c r="F55" s="22">
        <v>112000</v>
      </c>
      <c r="G55" s="70">
        <v>1007.6</v>
      </c>
      <c r="H55" s="12">
        <f>(G55/E55)*100</f>
        <v>215.76017130620983</v>
      </c>
    </row>
    <row r="56" spans="1:8" ht="15.75">
      <c r="A56" s="43"/>
      <c r="B56" s="14"/>
      <c r="C56" s="15" t="s">
        <v>24</v>
      </c>
      <c r="D56" s="16">
        <f>SUM(D55)</f>
        <v>110000</v>
      </c>
      <c r="E56" s="16">
        <f>SUM(E55)</f>
        <v>467</v>
      </c>
      <c r="F56" s="16">
        <f>SUM(F55)</f>
        <v>112000</v>
      </c>
      <c r="G56" s="16">
        <f>SUM(G55)</f>
        <v>1007.6</v>
      </c>
      <c r="H56" s="16">
        <f>(G56/E56)*100</f>
        <v>215.76017130620983</v>
      </c>
    </row>
    <row r="57" spans="1:8" ht="15.75">
      <c r="A57" s="43"/>
      <c r="B57" s="14"/>
      <c r="C57" s="23"/>
      <c r="D57" s="18"/>
      <c r="E57" s="18"/>
      <c r="F57" s="18"/>
      <c r="G57" s="18"/>
      <c r="H57" s="18"/>
    </row>
    <row r="58" spans="1:9" ht="23.25" customHeight="1">
      <c r="A58" s="61"/>
      <c r="B58" s="54"/>
      <c r="C58" s="80" t="s">
        <v>82</v>
      </c>
      <c r="D58" s="55">
        <f>D56+D52+D48</f>
        <v>305000</v>
      </c>
      <c r="E58" s="55">
        <f>E56+E52+E48</f>
        <v>1305</v>
      </c>
      <c r="F58" s="55">
        <f>F56+F52+F48</f>
        <v>313000</v>
      </c>
      <c r="G58" s="55">
        <f>G56+G52+G48</f>
        <v>1652.98</v>
      </c>
      <c r="H58" s="42">
        <f>(G58/E58)*100</f>
        <v>126.66513409961686</v>
      </c>
      <c r="I58" s="56"/>
    </row>
    <row r="59" spans="1:8" ht="15.75" customHeight="1">
      <c r="A59" s="43"/>
      <c r="B59" s="14"/>
      <c r="C59" s="13"/>
      <c r="D59" s="22"/>
      <c r="E59" s="22"/>
      <c r="F59" s="22"/>
      <c r="G59" s="22"/>
      <c r="H59" s="22"/>
    </row>
    <row r="60" spans="1:8" ht="23.25" customHeight="1">
      <c r="A60" s="76">
        <v>5012</v>
      </c>
      <c r="B60" s="14"/>
      <c r="C60" s="79" t="s">
        <v>74</v>
      </c>
      <c r="D60" s="22"/>
      <c r="E60" s="22"/>
      <c r="F60" s="22"/>
      <c r="G60" s="22"/>
      <c r="H60" s="22"/>
    </row>
    <row r="61" spans="2:3" ht="15.75" customHeight="1">
      <c r="B61" s="9"/>
      <c r="C61" s="19" t="s">
        <v>32</v>
      </c>
    </row>
    <row r="62" spans="2:8" ht="15.75" customHeight="1">
      <c r="B62" s="14">
        <v>402009</v>
      </c>
      <c r="C62" s="13" t="s">
        <v>10</v>
      </c>
      <c r="D62" s="22">
        <v>190000</v>
      </c>
      <c r="E62" s="70">
        <v>801</v>
      </c>
      <c r="F62" s="22">
        <v>192000</v>
      </c>
      <c r="G62" s="70">
        <v>249.91</v>
      </c>
      <c r="H62" s="12">
        <f>(G62/E62)*100</f>
        <v>31.199750312109863</v>
      </c>
    </row>
    <row r="63" spans="2:8" ht="15.75" customHeight="1">
      <c r="B63" s="14">
        <v>402999</v>
      </c>
      <c r="C63" s="13" t="s">
        <v>63</v>
      </c>
      <c r="D63" s="22">
        <v>33000</v>
      </c>
      <c r="E63" s="70">
        <v>138</v>
      </c>
      <c r="F63" s="22">
        <v>33100</v>
      </c>
      <c r="G63" s="70">
        <v>79.57</v>
      </c>
      <c r="H63" s="12">
        <f>(G63/E63)*100</f>
        <v>57.65942028985507</v>
      </c>
    </row>
    <row r="64" spans="2:8" ht="15.75" customHeight="1">
      <c r="B64" s="14"/>
      <c r="C64" s="15" t="s">
        <v>34</v>
      </c>
      <c r="D64" s="16">
        <f>SUM(D62:D63)</f>
        <v>223000</v>
      </c>
      <c r="E64" s="16">
        <f>SUM(E62:E63)</f>
        <v>939</v>
      </c>
      <c r="F64" s="16">
        <f>SUM(F62:F63)</f>
        <v>225100</v>
      </c>
      <c r="G64" s="16">
        <f>SUM(G62:G63)</f>
        <v>329.48</v>
      </c>
      <c r="H64" s="16">
        <f>(G64/E64)*100</f>
        <v>35.088391906283285</v>
      </c>
    </row>
    <row r="65" spans="2:7" ht="15.75" customHeight="1">
      <c r="B65" s="14"/>
      <c r="C65" s="13"/>
      <c r="D65" s="22"/>
      <c r="E65" s="22"/>
      <c r="F65" s="22"/>
      <c r="G65" s="22"/>
    </row>
    <row r="66" spans="1:8" ht="23.25" customHeight="1">
      <c r="A66" s="61"/>
      <c r="B66" s="54"/>
      <c r="C66" s="80" t="s">
        <v>83</v>
      </c>
      <c r="D66" s="55">
        <f>D64</f>
        <v>223000</v>
      </c>
      <c r="E66" s="55">
        <f>E64</f>
        <v>939</v>
      </c>
      <c r="F66" s="55">
        <f>F64</f>
        <v>225100</v>
      </c>
      <c r="G66" s="55">
        <f>G64</f>
        <v>329.48</v>
      </c>
      <c r="H66" s="42">
        <f>(G66/E66)*100</f>
        <v>35.088391906283285</v>
      </c>
    </row>
    <row r="67" spans="2:7" ht="15.75" customHeight="1">
      <c r="B67" s="14"/>
      <c r="C67" s="13"/>
      <c r="D67" s="22"/>
      <c r="E67" s="22"/>
      <c r="F67" s="22"/>
      <c r="G67" s="22"/>
    </row>
    <row r="68" spans="1:3" ht="23.25" customHeight="1">
      <c r="A68" s="77">
        <v>5013</v>
      </c>
      <c r="B68" s="9"/>
      <c r="C68" s="79" t="s">
        <v>84</v>
      </c>
    </row>
    <row r="69" spans="1:8" ht="15.75">
      <c r="A69" s="43"/>
      <c r="B69" s="14"/>
      <c r="C69" s="23"/>
      <c r="D69" s="18"/>
      <c r="E69" s="18"/>
      <c r="F69" s="18"/>
      <c r="G69" s="18"/>
      <c r="H69" s="18"/>
    </row>
    <row r="70" spans="1:8" ht="15.75">
      <c r="A70" s="43"/>
      <c r="B70" s="20">
        <v>4023</v>
      </c>
      <c r="C70" s="53" t="s">
        <v>70</v>
      </c>
      <c r="D70" s="18"/>
      <c r="E70" s="18"/>
      <c r="F70" s="18"/>
      <c r="G70" s="18"/>
      <c r="H70" s="18"/>
    </row>
    <row r="71" spans="1:8" ht="15.75">
      <c r="A71" s="43"/>
      <c r="B71" s="14">
        <v>402300</v>
      </c>
      <c r="C71" s="13" t="s">
        <v>71</v>
      </c>
      <c r="D71" s="62">
        <v>42000</v>
      </c>
      <c r="E71" s="70">
        <v>179</v>
      </c>
      <c r="F71" s="62">
        <v>43000</v>
      </c>
      <c r="G71" s="70">
        <v>311.58</v>
      </c>
      <c r="H71" s="12">
        <f>(G71/E71)*100</f>
        <v>174.06703910614524</v>
      </c>
    </row>
    <row r="72" spans="1:8" ht="15.75">
      <c r="A72" s="43"/>
      <c r="B72" s="14"/>
      <c r="C72" s="51" t="s">
        <v>72</v>
      </c>
      <c r="D72" s="78">
        <f>SUM(D67:D71)</f>
        <v>42000</v>
      </c>
      <c r="E72" s="78">
        <f>SUM(E67:E71)</f>
        <v>179</v>
      </c>
      <c r="F72" s="78">
        <f>SUM(F67:F71)</f>
        <v>43000</v>
      </c>
      <c r="G72" s="78">
        <f>SUM(G67:G71)</f>
        <v>311.58</v>
      </c>
      <c r="H72" s="16">
        <f>(G72/E72)*100</f>
        <v>174.06703910614524</v>
      </c>
    </row>
    <row r="73" spans="1:8" ht="15.75">
      <c r="A73" s="43"/>
      <c r="B73" s="14"/>
      <c r="C73" s="20"/>
      <c r="D73" s="21"/>
      <c r="E73" s="21"/>
      <c r="F73" s="21"/>
      <c r="G73" s="21"/>
      <c r="H73" s="18"/>
    </row>
    <row r="74" spans="1:9" ht="15.75">
      <c r="A74" s="19"/>
      <c r="B74" s="20">
        <v>4025</v>
      </c>
      <c r="C74" s="48" t="s">
        <v>26</v>
      </c>
      <c r="D74" s="26"/>
      <c r="E74" s="26"/>
      <c r="F74" s="26"/>
      <c r="G74" s="26"/>
      <c r="H74" s="24"/>
      <c r="I74" s="49"/>
    </row>
    <row r="75" spans="1:10" ht="15.75">
      <c r="A75" s="17"/>
      <c r="B75" s="28">
        <v>402503</v>
      </c>
      <c r="C75" s="29" t="s">
        <v>28</v>
      </c>
      <c r="D75" s="62">
        <v>1532833</v>
      </c>
      <c r="E75" s="70">
        <v>6943</v>
      </c>
      <c r="F75" s="62">
        <f>1610420+53523</f>
        <v>1663943</v>
      </c>
      <c r="G75" s="70">
        <v>6048.48</v>
      </c>
      <c r="H75" s="12">
        <f>(G75/E75)*100</f>
        <v>87.11623217629267</v>
      </c>
      <c r="I75" s="72"/>
      <c r="J75" s="95"/>
    </row>
    <row r="76" spans="1:10" ht="15.75">
      <c r="A76" s="27"/>
      <c r="B76" s="28">
        <v>402503</v>
      </c>
      <c r="C76" s="29" t="s">
        <v>29</v>
      </c>
      <c r="D76" s="62">
        <v>152000</v>
      </c>
      <c r="E76" s="70">
        <v>1560</v>
      </c>
      <c r="F76" s="62">
        <v>373723</v>
      </c>
      <c r="G76" s="70">
        <v>1199.03</v>
      </c>
      <c r="H76" s="12">
        <f>(G76/E76)*100</f>
        <v>76.86089743589744</v>
      </c>
      <c r="I76" s="72"/>
      <c r="J76" s="95"/>
    </row>
    <row r="77" spans="1:10" ht="15.75">
      <c r="A77" s="43"/>
      <c r="B77" s="28">
        <v>402503</v>
      </c>
      <c r="C77" s="13" t="s">
        <v>47</v>
      </c>
      <c r="D77" s="62">
        <v>160344</v>
      </c>
      <c r="E77" s="70">
        <v>702</v>
      </c>
      <c r="F77" s="62">
        <v>168200</v>
      </c>
      <c r="G77" s="70">
        <v>1045.39</v>
      </c>
      <c r="H77" s="12">
        <f>(G77/E77)*100</f>
        <v>148.91595441595442</v>
      </c>
      <c r="I77" s="72"/>
      <c r="J77" s="95"/>
    </row>
    <row r="78" spans="1:9" ht="15.75">
      <c r="A78" s="27"/>
      <c r="B78" s="28">
        <v>402503</v>
      </c>
      <c r="C78" s="29" t="s">
        <v>30</v>
      </c>
      <c r="D78" s="62">
        <v>172104</v>
      </c>
      <c r="E78" s="70">
        <v>1458</v>
      </c>
      <c r="F78" s="62">
        <v>349610</v>
      </c>
      <c r="G78" s="70">
        <v>1023.78</v>
      </c>
      <c r="H78" s="12">
        <f>(G78/E78)*100</f>
        <v>70.21810699588478</v>
      </c>
      <c r="I78" s="72"/>
    </row>
    <row r="79" spans="1:9" ht="15.75">
      <c r="A79" s="27"/>
      <c r="B79" s="50"/>
      <c r="C79" s="51" t="s">
        <v>27</v>
      </c>
      <c r="D79" s="78">
        <f>SUM(D75:D78)</f>
        <v>2017281</v>
      </c>
      <c r="E79" s="78">
        <f>SUM(E75:E78)</f>
        <v>10663</v>
      </c>
      <c r="F79" s="78">
        <f>SUM(F75:F78)</f>
        <v>2555476</v>
      </c>
      <c r="G79" s="78">
        <f>SUM(G75:G78)</f>
        <v>9316.68</v>
      </c>
      <c r="H79" s="16">
        <f>(G79/E79)*100</f>
        <v>87.37390978148738</v>
      </c>
      <c r="I79" s="52"/>
    </row>
    <row r="80" spans="1:9" ht="15.75">
      <c r="A80" s="27"/>
      <c r="B80" s="50"/>
      <c r="C80" s="20"/>
      <c r="D80" s="21"/>
      <c r="E80" s="21"/>
      <c r="F80" s="21"/>
      <c r="G80" s="21"/>
      <c r="H80" s="18"/>
      <c r="I80" s="52"/>
    </row>
    <row r="81" spans="1:9" ht="15.75">
      <c r="A81" s="27"/>
      <c r="B81" s="20">
        <v>402902</v>
      </c>
      <c r="C81" s="53" t="s">
        <v>102</v>
      </c>
      <c r="D81" s="18"/>
      <c r="E81" s="18"/>
      <c r="F81" s="18"/>
      <c r="G81" s="18"/>
      <c r="H81" s="18"/>
      <c r="I81" s="96"/>
    </row>
    <row r="82" spans="1:9" ht="15.75">
      <c r="A82" s="27"/>
      <c r="B82" s="14">
        <v>402902</v>
      </c>
      <c r="C82" s="13" t="s">
        <v>103</v>
      </c>
      <c r="D82" s="62">
        <v>360000</v>
      </c>
      <c r="E82" s="70">
        <v>1524</v>
      </c>
      <c r="F82" s="62">
        <v>365000</v>
      </c>
      <c r="G82" s="70">
        <v>2503.95</v>
      </c>
      <c r="H82" s="12">
        <f>(G82/E82)*100</f>
        <v>164.3011811023622</v>
      </c>
      <c r="I82" s="52"/>
    </row>
    <row r="83" spans="2:8" ht="15.75">
      <c r="B83" s="14"/>
      <c r="C83" s="51" t="s">
        <v>72</v>
      </c>
      <c r="D83" s="78">
        <f>SUM(D82)</f>
        <v>360000</v>
      </c>
      <c r="E83" s="78">
        <f>SUM(E82)</f>
        <v>1524</v>
      </c>
      <c r="F83" s="78">
        <f>SUM(F82)</f>
        <v>365000</v>
      </c>
      <c r="G83" s="78">
        <f>SUM(G82)</f>
        <v>2503.95</v>
      </c>
      <c r="H83" s="16">
        <f>(G83/E83)*100</f>
        <v>164.3011811023622</v>
      </c>
    </row>
    <row r="84" spans="2:8" ht="15.75">
      <c r="B84" s="14"/>
      <c r="C84" s="20"/>
      <c r="D84" s="21"/>
      <c r="E84" s="21"/>
      <c r="F84" s="21"/>
      <c r="G84" s="21"/>
      <c r="H84" s="18"/>
    </row>
    <row r="85" spans="1:8" ht="22.5">
      <c r="A85" s="61"/>
      <c r="B85" s="54"/>
      <c r="C85" s="80" t="s">
        <v>75</v>
      </c>
      <c r="D85" s="55">
        <f>D83+D79+D72</f>
        <v>2419281</v>
      </c>
      <c r="E85" s="55">
        <f>E83+E79+E72</f>
        <v>12366</v>
      </c>
      <c r="F85" s="55">
        <f>F83+F79+F72</f>
        <v>2963476</v>
      </c>
      <c r="G85" s="55">
        <f>G83+G79+G72</f>
        <v>12132.210000000001</v>
      </c>
      <c r="H85" s="42">
        <f>(G85/E85)*100</f>
        <v>98.10941290635614</v>
      </c>
    </row>
    <row r="86" spans="2:8" ht="15.75">
      <c r="B86" s="14"/>
      <c r="C86" s="20"/>
      <c r="D86" s="21"/>
      <c r="E86" s="21"/>
      <c r="F86" s="21"/>
      <c r="G86" s="21"/>
      <c r="H86" s="18"/>
    </row>
    <row r="87" spans="2:8" ht="15.75">
      <c r="B87" s="38"/>
      <c r="C87" s="39"/>
      <c r="D87" s="37"/>
      <c r="E87" s="37"/>
      <c r="F87" s="37"/>
      <c r="G87" s="37"/>
      <c r="H87" s="37"/>
    </row>
    <row r="88" spans="1:8" s="3" customFormat="1" ht="23.25">
      <c r="A88" s="61"/>
      <c r="B88" s="40"/>
      <c r="C88" s="41" t="s">
        <v>46</v>
      </c>
      <c r="D88" s="42">
        <f>D85+D66+D58+D42</f>
        <v>4115141</v>
      </c>
      <c r="E88" s="42">
        <f>E85+E66+E58+E42</f>
        <v>19586</v>
      </c>
      <c r="F88" s="42">
        <f>F85+F66+F58+F42</f>
        <v>4694214</v>
      </c>
      <c r="G88" s="42">
        <f>G85+G66+G58+G42</f>
        <v>20573.809999999998</v>
      </c>
      <c r="H88" s="42">
        <f>(G88/E88)*100</f>
        <v>105.04344940263452</v>
      </c>
    </row>
    <row r="89" spans="2:8" ht="15.75">
      <c r="B89" s="38"/>
      <c r="C89" s="39"/>
      <c r="D89" s="37">
        <f>D20-D88</f>
        <v>0</v>
      </c>
      <c r="E89" s="37"/>
      <c r="F89" s="37">
        <f>F20-F88</f>
        <v>0</v>
      </c>
      <c r="G89" s="37"/>
      <c r="H89" s="37"/>
    </row>
    <row r="90" spans="2:8" ht="15.75">
      <c r="B90" s="38"/>
      <c r="C90" s="39"/>
      <c r="D90" s="6"/>
      <c r="E90" s="6"/>
      <c r="F90" s="6">
        <f>F11-F85</f>
        <v>0</v>
      </c>
      <c r="G90" s="6"/>
      <c r="H90" s="6"/>
    </row>
    <row r="91" spans="2:7" ht="15.75">
      <c r="B91" s="38"/>
      <c r="D91" s="6"/>
      <c r="E91" s="6"/>
      <c r="F91" s="6"/>
      <c r="G91" s="6"/>
    </row>
    <row r="92" spans="2:7" ht="15.75">
      <c r="B92" s="38"/>
      <c r="C92" s="36"/>
      <c r="E92" s="9">
        <f>E88*239.64</f>
        <v>4693589.04</v>
      </c>
      <c r="G92" s="9">
        <f>G88*239.64</f>
        <v>4930307.828399999</v>
      </c>
    </row>
    <row r="93" spans="2:3" ht="15.75">
      <c r="B93" s="38"/>
      <c r="C93" s="36"/>
    </row>
    <row r="94" spans="2:3" ht="15.75">
      <c r="B94" s="38"/>
      <c r="C94" s="36"/>
    </row>
    <row r="95" spans="2:3" ht="15.75">
      <c r="B95" s="38"/>
      <c r="C95" s="36"/>
    </row>
    <row r="96" spans="1:7" ht="15.75">
      <c r="A96" s="58"/>
      <c r="B96" s="45"/>
      <c r="C96" s="44"/>
      <c r="D96" s="46"/>
      <c r="E96" s="46"/>
      <c r="F96" s="46"/>
      <c r="G96" s="46"/>
    </row>
    <row r="97" spans="2:3" ht="15.75">
      <c r="B97" s="38"/>
      <c r="C97" s="36"/>
    </row>
    <row r="98" spans="2:3" ht="15.75">
      <c r="B98" s="38"/>
      <c r="C98" s="36"/>
    </row>
    <row r="99" spans="2:3" ht="15.75">
      <c r="B99" s="38"/>
      <c r="C99" s="36"/>
    </row>
    <row r="100" spans="2:3" ht="15.75">
      <c r="B100" s="38"/>
      <c r="C100" s="36"/>
    </row>
    <row r="101" spans="2:3" ht="15.75">
      <c r="B101" s="38"/>
      <c r="C101" s="36"/>
    </row>
    <row r="102" spans="2:3" ht="15.75">
      <c r="B102" s="38"/>
      <c r="C102" s="36"/>
    </row>
    <row r="103" spans="2:3" ht="15.75">
      <c r="B103" s="38"/>
      <c r="C103" s="36"/>
    </row>
    <row r="104" spans="2:3" ht="15.75">
      <c r="B104" s="38"/>
      <c r="C104" s="36"/>
    </row>
    <row r="105" spans="2:3" ht="15.75">
      <c r="B105" s="38"/>
      <c r="C105" s="36"/>
    </row>
    <row r="106" spans="2:3" ht="15.75">
      <c r="B106" s="38"/>
      <c r="C106" s="36"/>
    </row>
    <row r="107" spans="2:3" ht="15.75">
      <c r="B107" s="38"/>
      <c r="C107" s="36"/>
    </row>
    <row r="108" spans="2:3" ht="15.75">
      <c r="B108" s="38"/>
      <c r="C108" s="36"/>
    </row>
    <row r="109" ht="15.75">
      <c r="C109" s="36"/>
    </row>
    <row r="110" ht="15.75">
      <c r="C110" s="36"/>
    </row>
    <row r="111" spans="2:3" ht="15.75">
      <c r="B111" s="38"/>
      <c r="C111" s="36"/>
    </row>
    <row r="112" spans="2:3" ht="15.75">
      <c r="B112" s="38"/>
      <c r="C112" s="36"/>
    </row>
    <row r="113" spans="2:3" ht="15.75">
      <c r="B113" s="38"/>
      <c r="C113" s="36"/>
    </row>
    <row r="114" spans="2:3" ht="15.75">
      <c r="B114" s="38"/>
      <c r="C114" s="36"/>
    </row>
    <row r="115" spans="2:3" ht="15.75">
      <c r="B115" s="38"/>
      <c r="C115" s="36"/>
    </row>
    <row r="116" spans="2:3" ht="15.75">
      <c r="B116" s="38"/>
      <c r="C116" s="36"/>
    </row>
    <row r="117" spans="2:3" ht="15.75">
      <c r="B117" s="38"/>
      <c r="C117" s="6"/>
    </row>
    <row r="118" spans="2:3" ht="15.75">
      <c r="B118" s="38"/>
      <c r="C118" s="36"/>
    </row>
    <row r="119" spans="2:3" ht="15.75">
      <c r="B119" s="38"/>
      <c r="C119" s="36"/>
    </row>
    <row r="120" spans="2:3" ht="15.75">
      <c r="B120" s="38"/>
      <c r="C120" s="36"/>
    </row>
    <row r="121" spans="2:3" ht="15.75">
      <c r="B121" s="38"/>
      <c r="C121" s="36"/>
    </row>
    <row r="122" spans="2:3" ht="15.75">
      <c r="B122" s="38"/>
      <c r="C122" s="36"/>
    </row>
    <row r="123" spans="2:3" ht="15.75">
      <c r="B123" s="38"/>
      <c r="C123" s="36"/>
    </row>
    <row r="124" spans="2:3" ht="15.75">
      <c r="B124" s="38"/>
      <c r="C124" s="36"/>
    </row>
    <row r="125" spans="2:3" ht="15.75">
      <c r="B125" s="38"/>
      <c r="C125" s="36"/>
    </row>
    <row r="126" spans="2:3" ht="15.75">
      <c r="B126" s="38"/>
      <c r="C126" s="36"/>
    </row>
    <row r="127" spans="2:3" ht="15.75">
      <c r="B127" s="38"/>
      <c r="C127" s="36"/>
    </row>
    <row r="128" spans="2:3" ht="15.75">
      <c r="B128" s="38"/>
      <c r="C128" s="36"/>
    </row>
    <row r="129" spans="2:3" ht="15.75">
      <c r="B129" s="38"/>
      <c r="C129" s="36"/>
    </row>
    <row r="130" spans="2:3" ht="15.75">
      <c r="B130" s="38"/>
      <c r="C130" s="36"/>
    </row>
    <row r="131" spans="2:3" ht="15.75">
      <c r="B131" s="38"/>
      <c r="C131" s="36"/>
    </row>
    <row r="132" spans="2:3" ht="15.75">
      <c r="B132" s="38"/>
      <c r="C132" s="36"/>
    </row>
    <row r="133" spans="2:3" ht="15.75">
      <c r="B133" s="38"/>
      <c r="C133" s="36"/>
    </row>
    <row r="134" spans="2:3" ht="15.75">
      <c r="B134" s="38"/>
      <c r="C134" s="36"/>
    </row>
    <row r="135" spans="2:3" ht="15.75">
      <c r="B135" s="38"/>
      <c r="C135" s="36"/>
    </row>
    <row r="136" spans="2:3" ht="15.75">
      <c r="B136" s="38"/>
      <c r="C136" s="36"/>
    </row>
    <row r="137" spans="2:3" ht="15.75">
      <c r="B137" s="38"/>
      <c r="C137" s="36"/>
    </row>
    <row r="138" spans="2:3" ht="15.75">
      <c r="B138" s="38"/>
      <c r="C138" s="36"/>
    </row>
    <row r="139" spans="2:3" ht="15.75">
      <c r="B139" s="38"/>
      <c r="C139" s="36"/>
    </row>
    <row r="140" spans="2:3" ht="15.75">
      <c r="B140" s="38"/>
      <c r="C140" s="36"/>
    </row>
  </sheetData>
  <printOptions horizontalCentered="1"/>
  <pageMargins left="0.7874015748031497" right="0.7874015748031497" top="0.984251968503937" bottom="0.3937007874015748" header="0.3937007874015748" footer="0.5905511811023623"/>
  <pageSetup fitToHeight="2" horizontalDpi="600" verticalDpi="600" orientation="portrait" paperSize="9" scale="70" r:id="rId1"/>
  <rowBreaks count="1" manualBreakCount="1">
    <brk id="5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zoomScale="75" zoomScaleNormal="90" zoomScaleSheetLayoutView="75" workbookViewId="0" topLeftCell="A55">
      <selection activeCell="G100" sqref="G100"/>
    </sheetView>
  </sheetViews>
  <sheetFormatPr defaultColWidth="9.00390625" defaultRowHeight="12.75"/>
  <cols>
    <col min="1" max="1" width="6.875" style="53" customWidth="1"/>
    <col min="2" max="2" width="9.625" style="47" customWidth="1"/>
    <col min="3" max="3" width="50.375" style="9" customWidth="1"/>
    <col min="4" max="4" width="20.00390625" style="9" hidden="1" customWidth="1"/>
    <col min="5" max="5" width="20.00390625" style="9" customWidth="1"/>
    <col min="6" max="6" width="20.00390625" style="9" hidden="1" customWidth="1"/>
    <col min="7" max="7" width="20.00390625" style="9" customWidth="1"/>
    <col min="8" max="8" width="13.00390625" style="9" customWidth="1"/>
    <col min="9" max="16384" width="9.125" style="9" customWidth="1"/>
  </cols>
  <sheetData>
    <row r="1" spans="1:8" s="3" customFormat="1" ht="27" customHeight="1">
      <c r="A1" s="73" t="s">
        <v>61</v>
      </c>
      <c r="B1" s="74"/>
      <c r="C1" s="75"/>
      <c r="D1" s="1"/>
      <c r="E1" s="1"/>
      <c r="F1" s="1"/>
      <c r="G1" s="1"/>
      <c r="H1" s="2"/>
    </row>
    <row r="2" spans="1:8" s="7" customFormat="1" ht="17.25" customHeight="1" thickBot="1">
      <c r="A2" s="53"/>
      <c r="B2" s="5"/>
      <c r="C2" s="4"/>
      <c r="D2" s="6"/>
      <c r="E2" s="6"/>
      <c r="F2" s="6"/>
      <c r="G2" s="6"/>
      <c r="H2" s="6"/>
    </row>
    <row r="3" spans="1:8" ht="17.25" thickBot="1" thickTop="1">
      <c r="A3" s="59" t="s">
        <v>0</v>
      </c>
      <c r="B3" s="8" t="s">
        <v>1</v>
      </c>
      <c r="C3" s="8" t="s">
        <v>2</v>
      </c>
      <c r="D3" s="8" t="s">
        <v>3</v>
      </c>
      <c r="E3" s="8" t="s">
        <v>114</v>
      </c>
      <c r="F3" s="8" t="s">
        <v>114</v>
      </c>
      <c r="G3" s="8" t="s">
        <v>116</v>
      </c>
      <c r="H3" s="8" t="s">
        <v>4</v>
      </c>
    </row>
    <row r="4" spans="1:8" ht="17.25" thickBot="1" thickTop="1">
      <c r="A4" s="59"/>
      <c r="B4" s="10">
        <v>1</v>
      </c>
      <c r="C4" s="10">
        <v>2</v>
      </c>
      <c r="D4" s="10">
        <v>4</v>
      </c>
      <c r="E4" s="10">
        <v>3</v>
      </c>
      <c r="F4" s="10">
        <v>4</v>
      </c>
      <c r="G4" s="10">
        <v>4</v>
      </c>
      <c r="H4" s="10">
        <v>5</v>
      </c>
    </row>
    <row r="5" spans="1:8" ht="16.5" thickTop="1">
      <c r="A5" s="60"/>
      <c r="B5" s="11"/>
      <c r="C5" s="11"/>
      <c r="D5" s="11"/>
      <c r="E5" s="11"/>
      <c r="F5" s="11"/>
      <c r="G5" s="11"/>
      <c r="H5" s="11"/>
    </row>
    <row r="6" spans="1:8" ht="23.25">
      <c r="A6" s="64" t="s">
        <v>40</v>
      </c>
      <c r="B6" s="65" t="s">
        <v>41</v>
      </c>
      <c r="C6" s="65"/>
      <c r="D6" s="66"/>
      <c r="E6" s="66"/>
      <c r="F6" s="66"/>
      <c r="G6" s="66"/>
      <c r="H6" s="67"/>
    </row>
    <row r="7" spans="1:8" ht="15.75">
      <c r="A7" s="63"/>
      <c r="B7" s="11"/>
      <c r="C7" s="11"/>
      <c r="D7" s="11"/>
      <c r="E7" s="11"/>
      <c r="F7" s="11"/>
      <c r="G7" s="11"/>
      <c r="H7" s="11"/>
    </row>
    <row r="8" spans="1:8" ht="15.75">
      <c r="A8" s="63"/>
      <c r="B8" s="68">
        <v>740100</v>
      </c>
      <c r="C8" s="36" t="s">
        <v>42</v>
      </c>
      <c r="D8" s="69"/>
      <c r="E8" s="69"/>
      <c r="F8" s="69"/>
      <c r="G8" s="69"/>
      <c r="H8" s="11"/>
    </row>
    <row r="9" spans="1:8" ht="15.75">
      <c r="A9" s="63"/>
      <c r="B9" s="68"/>
      <c r="C9" s="36" t="s">
        <v>50</v>
      </c>
      <c r="D9" s="70">
        <v>1394000</v>
      </c>
      <c r="E9" s="70">
        <v>5928</v>
      </c>
      <c r="F9" s="70">
        <v>1420497</v>
      </c>
      <c r="G9" s="70">
        <v>5928</v>
      </c>
      <c r="H9" s="12">
        <f>(G9/E9)*100</f>
        <v>100</v>
      </c>
    </row>
    <row r="10" spans="1:8" ht="15.75">
      <c r="A10" s="63"/>
      <c r="B10" s="68"/>
      <c r="C10" s="36" t="s">
        <v>51</v>
      </c>
      <c r="D10" s="70">
        <v>1000000</v>
      </c>
      <c r="E10" s="70">
        <v>4173</v>
      </c>
      <c r="F10" s="70">
        <v>1000000</v>
      </c>
      <c r="G10" s="70">
        <v>4173</v>
      </c>
      <c r="H10" s="12">
        <f aca="true" t="shared" si="0" ref="H10:H16">(G10/E10)*100</f>
        <v>100</v>
      </c>
    </row>
    <row r="11" spans="1:8" ht="15.75">
      <c r="A11" s="63"/>
      <c r="B11" s="68"/>
      <c r="C11" s="36" t="s">
        <v>49</v>
      </c>
      <c r="D11" s="70">
        <v>650000</v>
      </c>
      <c r="E11" s="70">
        <v>2712</v>
      </c>
      <c r="F11" s="70">
        <v>650000</v>
      </c>
      <c r="G11" s="70">
        <v>2462.33</v>
      </c>
      <c r="H11" s="12">
        <f t="shared" si="0"/>
        <v>90.7938790560472</v>
      </c>
    </row>
    <row r="12" spans="1:8" ht="15.75">
      <c r="A12" s="63"/>
      <c r="B12" s="68"/>
      <c r="C12" s="36" t="s">
        <v>56</v>
      </c>
      <c r="D12" s="70">
        <f>SUM(D13:D16)</f>
        <v>1247860</v>
      </c>
      <c r="E12" s="70">
        <v>6748</v>
      </c>
      <c r="F12" s="70">
        <f>SUM(F13:F16)</f>
        <v>1617335</v>
      </c>
      <c r="G12" s="70">
        <v>6748</v>
      </c>
      <c r="H12" s="12">
        <f t="shared" si="0"/>
        <v>100</v>
      </c>
    </row>
    <row r="13" spans="1:8" ht="15.75">
      <c r="A13" s="63"/>
      <c r="B13" s="68"/>
      <c r="C13" s="36" t="s">
        <v>52</v>
      </c>
      <c r="D13" s="72">
        <v>787980</v>
      </c>
      <c r="E13" s="99">
        <v>3386</v>
      </c>
      <c r="F13" s="72">
        <v>811620</v>
      </c>
      <c r="G13" s="99">
        <v>3386</v>
      </c>
      <c r="H13" s="12">
        <f t="shared" si="0"/>
        <v>100</v>
      </c>
    </row>
    <row r="14" spans="1:8" ht="15.75">
      <c r="A14" s="63"/>
      <c r="B14" s="68"/>
      <c r="C14" s="36" t="s">
        <v>53</v>
      </c>
      <c r="D14" s="72">
        <v>177456</v>
      </c>
      <c r="E14" s="99">
        <v>1406</v>
      </c>
      <c r="F14" s="72">
        <v>337035</v>
      </c>
      <c r="G14" s="99">
        <v>1406</v>
      </c>
      <c r="H14" s="12">
        <f t="shared" si="0"/>
        <v>100</v>
      </c>
    </row>
    <row r="15" spans="1:8" ht="15.75">
      <c r="A15" s="63"/>
      <c r="B15" s="68"/>
      <c r="C15" s="36" t="s">
        <v>54</v>
      </c>
      <c r="D15" s="72">
        <v>106900</v>
      </c>
      <c r="E15" s="99">
        <v>468</v>
      </c>
      <c r="F15" s="72">
        <v>112130</v>
      </c>
      <c r="G15" s="99">
        <v>468</v>
      </c>
      <c r="H15" s="12">
        <f t="shared" si="0"/>
        <v>100</v>
      </c>
    </row>
    <row r="16" spans="1:8" ht="15.75">
      <c r="A16" s="63"/>
      <c r="B16" s="68"/>
      <c r="C16" s="36" t="s">
        <v>55</v>
      </c>
      <c r="D16" s="72">
        <v>175524</v>
      </c>
      <c r="E16" s="99">
        <v>1488</v>
      </c>
      <c r="F16" s="72">
        <v>356550</v>
      </c>
      <c r="G16" s="99">
        <v>1588</v>
      </c>
      <c r="H16" s="12">
        <f t="shared" si="0"/>
        <v>106.72043010752688</v>
      </c>
    </row>
    <row r="17" spans="1:8" ht="15.75">
      <c r="A17" s="63"/>
      <c r="B17" s="68"/>
      <c r="C17" s="15" t="s">
        <v>44</v>
      </c>
      <c r="D17" s="16">
        <f>D9+D10+D11+D12</f>
        <v>4291860</v>
      </c>
      <c r="E17" s="16">
        <f>E9+E10+E11+E12</f>
        <v>19561</v>
      </c>
      <c r="F17" s="16">
        <f>F9+F10+F11+F12</f>
        <v>4687832</v>
      </c>
      <c r="G17" s="16">
        <f>G9+G10+G11+G12</f>
        <v>19311.33</v>
      </c>
      <c r="H17" s="16">
        <f>(G17/E17)*100</f>
        <v>98.72363376105517</v>
      </c>
    </row>
    <row r="18" spans="1:8" ht="15.75">
      <c r="A18" s="63"/>
      <c r="B18" s="68">
        <v>710200</v>
      </c>
      <c r="C18" s="36" t="s">
        <v>43</v>
      </c>
      <c r="D18" s="70">
        <v>12500</v>
      </c>
      <c r="E18" s="70">
        <v>53</v>
      </c>
      <c r="F18" s="70">
        <v>12600</v>
      </c>
      <c r="G18" s="70">
        <v>110.75</v>
      </c>
      <c r="H18" s="12">
        <f>(G18/E18)*100</f>
        <v>208.96226415094338</v>
      </c>
    </row>
    <row r="19" spans="1:8" ht="15.75">
      <c r="A19" s="63"/>
      <c r="B19" s="68">
        <v>714199</v>
      </c>
      <c r="C19" s="36" t="s">
        <v>48</v>
      </c>
      <c r="D19" s="70">
        <v>380000</v>
      </c>
      <c r="E19" s="70">
        <v>1627</v>
      </c>
      <c r="F19" s="70">
        <v>390000</v>
      </c>
      <c r="G19" s="70">
        <v>990</v>
      </c>
      <c r="H19" s="12">
        <f>(G19/E19)*100</f>
        <v>60.84818684695759</v>
      </c>
    </row>
    <row r="20" spans="1:8" ht="15.75">
      <c r="A20" s="63"/>
      <c r="B20" s="68"/>
      <c r="C20" s="36"/>
      <c r="D20" s="11"/>
      <c r="E20" s="11"/>
      <c r="F20" s="11"/>
      <c r="G20" s="11"/>
      <c r="H20" s="11"/>
    </row>
    <row r="21" spans="1:8" ht="23.25">
      <c r="A21" s="61"/>
      <c r="B21" s="40"/>
      <c r="C21" s="41" t="s">
        <v>45</v>
      </c>
      <c r="D21" s="42">
        <f>D19+D18+D17</f>
        <v>4684360</v>
      </c>
      <c r="E21" s="42">
        <f>E19+E18+E17</f>
        <v>21241</v>
      </c>
      <c r="F21" s="42">
        <f>F19+F18+F17</f>
        <v>5090432</v>
      </c>
      <c r="G21" s="42">
        <f>G19+G18+G17</f>
        <v>20412.08</v>
      </c>
      <c r="H21" s="42">
        <f>(G21/E21)*100</f>
        <v>96.09754719645969</v>
      </c>
    </row>
    <row r="22" spans="1:8" ht="15.75">
      <c r="A22" s="63"/>
      <c r="B22" s="11"/>
      <c r="C22" s="11"/>
      <c r="D22" s="11"/>
      <c r="E22" s="11"/>
      <c r="F22" s="11"/>
      <c r="G22" s="11"/>
      <c r="H22" s="11"/>
    </row>
    <row r="23" spans="1:8" ht="15.75">
      <c r="A23" s="63"/>
      <c r="B23" s="11"/>
      <c r="C23" s="11"/>
      <c r="D23" s="11"/>
      <c r="E23" s="11"/>
      <c r="F23" s="11"/>
      <c r="G23" s="11"/>
      <c r="H23" s="11"/>
    </row>
    <row r="24" spans="1:8" ht="23.25">
      <c r="A24" s="64" t="s">
        <v>38</v>
      </c>
      <c r="B24" s="65" t="s">
        <v>39</v>
      </c>
      <c r="C24" s="65"/>
      <c r="D24" s="66"/>
      <c r="E24" s="66"/>
      <c r="F24" s="66"/>
      <c r="G24" s="66"/>
      <c r="H24" s="67"/>
    </row>
    <row r="25" spans="1:8" ht="15.75">
      <c r="A25" s="63"/>
      <c r="B25" s="11"/>
      <c r="C25" s="11"/>
      <c r="D25" s="11"/>
      <c r="E25" s="11"/>
      <c r="F25" s="11"/>
      <c r="G25" s="11"/>
      <c r="H25" s="11"/>
    </row>
    <row r="26" spans="1:8" ht="22.5">
      <c r="A26" s="76">
        <v>5010</v>
      </c>
      <c r="B26" s="14"/>
      <c r="C26" s="79" t="s">
        <v>60</v>
      </c>
      <c r="D26" s="18"/>
      <c r="E26" s="18"/>
      <c r="F26" s="18"/>
      <c r="G26" s="18"/>
      <c r="H26" s="18"/>
    </row>
    <row r="27" spans="1:8" ht="15.75">
      <c r="A27" s="19"/>
      <c r="B27" s="20">
        <v>4020</v>
      </c>
      <c r="C27" s="19" t="s">
        <v>5</v>
      </c>
      <c r="D27" s="21"/>
      <c r="E27" s="21"/>
      <c r="F27" s="21"/>
      <c r="G27" s="21"/>
      <c r="H27" s="21"/>
    </row>
    <row r="28" spans="1:8" ht="15.75">
      <c r="A28" s="43"/>
      <c r="B28" s="14">
        <v>402000</v>
      </c>
      <c r="C28" s="13" t="s">
        <v>6</v>
      </c>
      <c r="D28" s="22">
        <v>15600</v>
      </c>
      <c r="E28" s="70">
        <v>66</v>
      </c>
      <c r="F28" s="22">
        <v>15800</v>
      </c>
      <c r="G28" s="70">
        <v>0</v>
      </c>
      <c r="H28" s="12">
        <f>(G28/E28)*100</f>
        <v>0</v>
      </c>
    </row>
    <row r="29" spans="1:8" ht="15.75">
      <c r="A29" s="43"/>
      <c r="B29" s="14">
        <v>402001</v>
      </c>
      <c r="C29" s="13" t="s">
        <v>7</v>
      </c>
      <c r="D29" s="22">
        <v>45000</v>
      </c>
      <c r="E29" s="70">
        <v>200</v>
      </c>
      <c r="F29" s="22">
        <v>48000</v>
      </c>
      <c r="G29" s="70">
        <v>0</v>
      </c>
      <c r="H29" s="12">
        <f>(G29/E29)*100</f>
        <v>0</v>
      </c>
    </row>
    <row r="30" spans="1:8" ht="15.75">
      <c r="A30" s="43"/>
      <c r="B30" s="14">
        <v>402009</v>
      </c>
      <c r="C30" s="13" t="s">
        <v>111</v>
      </c>
      <c r="D30" s="22">
        <v>90000</v>
      </c>
      <c r="E30" s="70">
        <v>380</v>
      </c>
      <c r="F30" s="22">
        <v>91000</v>
      </c>
      <c r="G30" s="70">
        <v>170</v>
      </c>
      <c r="H30" s="12">
        <f>(G30/E30)*100</f>
        <v>44.73684210526316</v>
      </c>
    </row>
    <row r="31" spans="1:8" ht="15.75">
      <c r="A31" s="43"/>
      <c r="B31" s="14"/>
      <c r="C31" s="15" t="s">
        <v>11</v>
      </c>
      <c r="D31" s="16">
        <f>SUM(D28:D30)</f>
        <v>150600</v>
      </c>
      <c r="E31" s="16">
        <f>SUM(E28:E30)</f>
        <v>646</v>
      </c>
      <c r="F31" s="16">
        <f>SUM(F28:F30)</f>
        <v>154800</v>
      </c>
      <c r="G31" s="16">
        <f>SUM(G28:G30)</f>
        <v>170</v>
      </c>
      <c r="H31" s="16">
        <f>(G31/E31)*100</f>
        <v>26.31578947368421</v>
      </c>
    </row>
    <row r="32" spans="1:8" ht="15.75">
      <c r="A32" s="43"/>
      <c r="B32" s="14"/>
      <c r="C32" s="81"/>
      <c r="D32" s="82"/>
      <c r="E32" s="82"/>
      <c r="F32" s="82"/>
      <c r="G32" s="82"/>
      <c r="H32" s="82"/>
    </row>
    <row r="33" spans="1:8" ht="15.75">
      <c r="A33" s="19"/>
      <c r="B33" s="20">
        <v>4024</v>
      </c>
      <c r="C33" s="19" t="s">
        <v>18</v>
      </c>
      <c r="D33" s="21"/>
      <c r="E33" s="21"/>
      <c r="F33" s="21"/>
      <c r="G33" s="21"/>
      <c r="H33" s="21"/>
    </row>
    <row r="34" spans="1:8" ht="15.75">
      <c r="A34" s="27"/>
      <c r="B34" s="28">
        <v>402400</v>
      </c>
      <c r="C34" s="29" t="s">
        <v>64</v>
      </c>
      <c r="D34" s="30">
        <v>12000</v>
      </c>
      <c r="E34" s="70">
        <f>D34/239.64</f>
        <v>50.07511266900351</v>
      </c>
      <c r="F34" s="30">
        <v>0</v>
      </c>
      <c r="G34" s="70">
        <f>F34/239.64</f>
        <v>0</v>
      </c>
      <c r="H34" s="12">
        <f>(G34/E34)*100</f>
        <v>0</v>
      </c>
    </row>
    <row r="35" spans="1:8" ht="15.75">
      <c r="A35" s="27"/>
      <c r="B35" s="28">
        <v>402402</v>
      </c>
      <c r="C35" s="29" t="s">
        <v>65</v>
      </c>
      <c r="D35" s="30">
        <v>19000</v>
      </c>
      <c r="E35" s="70">
        <f>D35/239.64</f>
        <v>79.28559505925556</v>
      </c>
      <c r="F35" s="30">
        <v>0</v>
      </c>
      <c r="G35" s="70">
        <f>F35/239.64</f>
        <v>0</v>
      </c>
      <c r="H35" s="12">
        <f>(G35/E35)*100</f>
        <v>0</v>
      </c>
    </row>
    <row r="36" spans="1:8" ht="15.75">
      <c r="A36" s="43"/>
      <c r="B36" s="14"/>
      <c r="C36" s="15" t="s">
        <v>67</v>
      </c>
      <c r="D36" s="16">
        <f>SUM(D34:D35)</f>
        <v>31000</v>
      </c>
      <c r="E36" s="16">
        <f>SUM(E34:E35)</f>
        <v>129.36070772825906</v>
      </c>
      <c r="F36" s="16">
        <f>SUM(F34:F35)</f>
        <v>0</v>
      </c>
      <c r="G36" s="16">
        <f>SUM(G34:G35)</f>
        <v>0</v>
      </c>
      <c r="H36" s="16">
        <f>(G36/E36)*100</f>
        <v>0</v>
      </c>
    </row>
    <row r="37" spans="1:8" ht="15.75">
      <c r="A37" s="43"/>
      <c r="B37" s="14"/>
      <c r="C37" s="23"/>
      <c r="D37" s="18"/>
      <c r="E37" s="18"/>
      <c r="F37" s="18"/>
      <c r="G37" s="18"/>
      <c r="H37" s="18"/>
    </row>
    <row r="38" spans="1:8" ht="15.75">
      <c r="A38" s="19"/>
      <c r="B38" s="20">
        <v>4029</v>
      </c>
      <c r="C38" s="19" t="s">
        <v>19</v>
      </c>
      <c r="D38" s="21"/>
      <c r="E38" s="21"/>
      <c r="F38" s="21"/>
      <c r="G38" s="21"/>
      <c r="H38" s="21"/>
    </row>
    <row r="39" spans="1:8" ht="15.75">
      <c r="A39" s="43"/>
      <c r="B39" s="14">
        <v>402902</v>
      </c>
      <c r="C39" s="13" t="s">
        <v>62</v>
      </c>
      <c r="D39" s="22">
        <v>60000</v>
      </c>
      <c r="E39" s="70">
        <v>272</v>
      </c>
      <c r="F39" s="22">
        <v>65000</v>
      </c>
      <c r="G39" s="70">
        <v>516.13</v>
      </c>
      <c r="H39" s="12">
        <f>(G39/E39)*100</f>
        <v>189.75367647058823</v>
      </c>
    </row>
    <row r="40" spans="1:8" ht="15.75">
      <c r="A40" s="43"/>
      <c r="B40" s="14">
        <v>402905</v>
      </c>
      <c r="C40" s="13" t="s">
        <v>113</v>
      </c>
      <c r="D40" s="22">
        <v>935000</v>
      </c>
      <c r="E40" s="70">
        <v>4026</v>
      </c>
      <c r="F40" s="22">
        <v>965000</v>
      </c>
      <c r="G40" s="70">
        <v>3532.62</v>
      </c>
      <c r="H40" s="12">
        <f>(G40/E40)*100</f>
        <v>87.7451564828614</v>
      </c>
    </row>
    <row r="41" spans="1:8" ht="15.75">
      <c r="A41" s="43"/>
      <c r="B41" s="14">
        <v>402930</v>
      </c>
      <c r="C41" s="13" t="s">
        <v>66</v>
      </c>
      <c r="D41" s="22">
        <v>11900</v>
      </c>
      <c r="E41" s="70">
        <v>53</v>
      </c>
      <c r="F41" s="22">
        <v>12797</v>
      </c>
      <c r="G41" s="70">
        <v>38.62</v>
      </c>
      <c r="H41" s="12">
        <f>(G41/E41)*100</f>
        <v>72.86792452830188</v>
      </c>
    </row>
    <row r="42" spans="1:8" ht="15.75">
      <c r="A42" s="43"/>
      <c r="B42" s="14">
        <v>402999</v>
      </c>
      <c r="C42" s="13" t="s">
        <v>63</v>
      </c>
      <c r="D42" s="22">
        <v>35000</v>
      </c>
      <c r="E42" s="70">
        <v>150</v>
      </c>
      <c r="F42" s="22">
        <v>36000</v>
      </c>
      <c r="G42" s="70">
        <v>1426.1</v>
      </c>
      <c r="H42" s="12">
        <f>(G42/E42)*100</f>
        <v>950.7333333333333</v>
      </c>
    </row>
    <row r="43" spans="1:8" ht="15.75">
      <c r="A43" s="43"/>
      <c r="B43" s="14"/>
      <c r="C43" s="15" t="s">
        <v>24</v>
      </c>
      <c r="D43" s="16">
        <f>SUM(D39:D42)</f>
        <v>1041900</v>
      </c>
      <c r="E43" s="16">
        <f>SUM(E39:E42)</f>
        <v>4501</v>
      </c>
      <c r="F43" s="16">
        <f>SUM(F39:F42)</f>
        <v>1078797</v>
      </c>
      <c r="G43" s="16">
        <f>SUM(G39:G42)</f>
        <v>5513.469999999999</v>
      </c>
      <c r="H43" s="16">
        <f>(G43/E43)*100</f>
        <v>122.49433459231281</v>
      </c>
    </row>
    <row r="44" spans="1:8" ht="15.75">
      <c r="A44" s="43"/>
      <c r="B44" s="14"/>
      <c r="C44" s="23"/>
      <c r="D44" s="18"/>
      <c r="E44" s="18"/>
      <c r="F44" s="18"/>
      <c r="G44" s="18"/>
      <c r="H44" s="18"/>
    </row>
    <row r="45" spans="1:8" ht="15.75">
      <c r="A45" s="19"/>
      <c r="B45" s="20">
        <v>4120</v>
      </c>
      <c r="C45" s="19" t="s">
        <v>68</v>
      </c>
      <c r="D45" s="21"/>
      <c r="E45" s="21"/>
      <c r="F45" s="21"/>
      <c r="G45" s="21"/>
      <c r="H45" s="21"/>
    </row>
    <row r="46" spans="1:8" ht="15.75">
      <c r="A46" s="19"/>
      <c r="B46" s="32">
        <v>412000</v>
      </c>
      <c r="C46" s="33" t="s">
        <v>69</v>
      </c>
      <c r="D46" s="34">
        <v>120000</v>
      </c>
      <c r="E46" s="70">
        <v>500</v>
      </c>
      <c r="F46" s="34">
        <v>120000</v>
      </c>
      <c r="G46" s="70">
        <v>430</v>
      </c>
      <c r="H46" s="12">
        <f>(G46/E46)*100</f>
        <v>86</v>
      </c>
    </row>
    <row r="47" spans="1:8" ht="15.75">
      <c r="A47" s="43"/>
      <c r="B47" s="14"/>
      <c r="C47" s="35" t="s">
        <v>25</v>
      </c>
      <c r="D47" s="16">
        <f>SUM(D46)</f>
        <v>120000</v>
      </c>
      <c r="E47" s="16">
        <f>SUM(E46)</f>
        <v>500</v>
      </c>
      <c r="F47" s="16">
        <f>SUM(F46)</f>
        <v>120000</v>
      </c>
      <c r="G47" s="16">
        <f>SUM(G46)</f>
        <v>430</v>
      </c>
      <c r="H47" s="16">
        <f>(G47/E47)*100</f>
        <v>86</v>
      </c>
    </row>
    <row r="48" spans="1:8" ht="15.75">
      <c r="A48" s="43"/>
      <c r="B48" s="14"/>
      <c r="C48" s="23"/>
      <c r="D48" s="18"/>
      <c r="E48" s="18"/>
      <c r="F48" s="18"/>
      <c r="G48" s="18"/>
      <c r="H48" s="18"/>
    </row>
    <row r="49" spans="1:9" ht="23.25" customHeight="1">
      <c r="A49" s="61"/>
      <c r="B49" s="54"/>
      <c r="C49" s="80" t="s">
        <v>35</v>
      </c>
      <c r="D49" s="55">
        <f>D47+D43+D36+D32+D31</f>
        <v>1343500</v>
      </c>
      <c r="E49" s="55">
        <f>E47+E43+E36+E32+E31</f>
        <v>5776.3607077282595</v>
      </c>
      <c r="F49" s="55">
        <f>F47+F43+F36+F32+F31</f>
        <v>1353597</v>
      </c>
      <c r="G49" s="55">
        <f>G47+G43+G36+G32+G31</f>
        <v>6113.469999999999</v>
      </c>
      <c r="H49" s="42">
        <f>(G49/E49)*100</f>
        <v>105.83601525820086</v>
      </c>
      <c r="I49" s="71"/>
    </row>
    <row r="50" spans="1:8" ht="15.75">
      <c r="A50" s="43"/>
      <c r="B50" s="14"/>
      <c r="C50" s="57"/>
      <c r="D50" s="18"/>
      <c r="E50" s="18"/>
      <c r="F50" s="18"/>
      <c r="G50" s="18"/>
      <c r="H50" s="18"/>
    </row>
    <row r="51" spans="1:8" ht="23.25" customHeight="1">
      <c r="A51" s="76">
        <v>5011</v>
      </c>
      <c r="B51" s="14"/>
      <c r="C51" s="79" t="s">
        <v>59</v>
      </c>
      <c r="D51" s="18"/>
      <c r="E51" s="18"/>
      <c r="F51" s="18"/>
      <c r="G51" s="18"/>
      <c r="H51" s="18"/>
    </row>
    <row r="52" spans="1:8" ht="15.75">
      <c r="A52" s="19"/>
      <c r="B52" s="20">
        <v>4022</v>
      </c>
      <c r="C52" s="19" t="s">
        <v>12</v>
      </c>
      <c r="D52" s="21"/>
      <c r="E52" s="21"/>
      <c r="F52" s="21"/>
      <c r="G52" s="21"/>
      <c r="H52" s="21"/>
    </row>
    <row r="53" spans="1:8" ht="15.75">
      <c r="A53" s="43"/>
      <c r="B53" s="14">
        <v>402200</v>
      </c>
      <c r="C53" s="13" t="s">
        <v>13</v>
      </c>
      <c r="D53" s="22">
        <v>165000</v>
      </c>
      <c r="E53" s="70">
        <v>690</v>
      </c>
      <c r="F53" s="22">
        <v>165000</v>
      </c>
      <c r="G53" s="70">
        <v>1242.04</v>
      </c>
      <c r="H53" s="12">
        <f>(G53/E53)*100</f>
        <v>180.00579710144928</v>
      </c>
    </row>
    <row r="54" spans="1:8" ht="15.75">
      <c r="A54" s="43"/>
      <c r="B54" s="14">
        <v>402201</v>
      </c>
      <c r="C54" s="13" t="s">
        <v>14</v>
      </c>
      <c r="D54" s="22">
        <v>635000</v>
      </c>
      <c r="E54" s="70">
        <v>2650</v>
      </c>
      <c r="F54" s="22">
        <v>635000</v>
      </c>
      <c r="G54" s="70">
        <v>2985.2</v>
      </c>
      <c r="H54" s="12">
        <f>(G54/E54)*100</f>
        <v>112.64905660377357</v>
      </c>
    </row>
    <row r="55" spans="1:8" ht="15.75">
      <c r="A55" s="43"/>
      <c r="B55" s="25"/>
      <c r="C55" s="15" t="s">
        <v>17</v>
      </c>
      <c r="D55" s="16">
        <f>SUM(D53:D54)</f>
        <v>800000</v>
      </c>
      <c r="E55" s="16">
        <f>SUM(E53:E54)</f>
        <v>3340</v>
      </c>
      <c r="F55" s="16">
        <f>SUM(F53:F54)</f>
        <v>800000</v>
      </c>
      <c r="G55" s="16">
        <f>SUM(G53:G54)</f>
        <v>4227.24</v>
      </c>
      <c r="H55" s="16">
        <f>(G55/E55)*100</f>
        <v>126.56407185628741</v>
      </c>
    </row>
    <row r="56" spans="1:8" ht="15.75">
      <c r="A56" s="19"/>
      <c r="B56" s="20">
        <v>402</v>
      </c>
      <c r="C56" s="19" t="s">
        <v>21</v>
      </c>
      <c r="D56" s="31"/>
      <c r="E56" s="31"/>
      <c r="F56" s="31"/>
      <c r="G56" s="31"/>
      <c r="H56" s="31"/>
    </row>
    <row r="57" spans="1:8" ht="15.75">
      <c r="A57" s="43"/>
      <c r="B57" s="14">
        <v>4025</v>
      </c>
      <c r="C57" s="13" t="s">
        <v>21</v>
      </c>
      <c r="D57" s="22">
        <v>320000</v>
      </c>
      <c r="E57" s="70">
        <v>1320</v>
      </c>
      <c r="F57" s="22">
        <v>316000</v>
      </c>
      <c r="G57" s="70">
        <v>173.89</v>
      </c>
      <c r="H57" s="12">
        <f>(G57/E57)*100</f>
        <v>13.173484848484849</v>
      </c>
    </row>
    <row r="58" spans="1:8" ht="15.75">
      <c r="A58" s="43"/>
      <c r="B58" s="14"/>
      <c r="C58" s="15" t="s">
        <v>20</v>
      </c>
      <c r="D58" s="16">
        <f>SUM(D57:D57)</f>
        <v>320000</v>
      </c>
      <c r="E58" s="16">
        <f>SUM(E57:E57)</f>
        <v>1320</v>
      </c>
      <c r="F58" s="16">
        <f>SUM(F57:F57)</f>
        <v>316000</v>
      </c>
      <c r="G58" s="16">
        <f>SUM(G57:G57)</f>
        <v>173.89</v>
      </c>
      <c r="H58" s="16">
        <f>(G58/E58)*100</f>
        <v>13.173484848484849</v>
      </c>
    </row>
    <row r="59" spans="1:8" ht="15.75">
      <c r="A59" s="43"/>
      <c r="B59" s="14"/>
      <c r="C59" s="23"/>
      <c r="D59" s="18"/>
      <c r="E59" s="18"/>
      <c r="F59" s="18"/>
      <c r="G59" s="18"/>
      <c r="H59" s="18"/>
    </row>
    <row r="60" spans="1:9" ht="23.25" customHeight="1">
      <c r="A60" s="61"/>
      <c r="B60" s="54"/>
      <c r="C60" s="80" t="s">
        <v>37</v>
      </c>
      <c r="D60" s="55">
        <f>D58+D55</f>
        <v>1120000</v>
      </c>
      <c r="E60" s="55">
        <f>E58+E55</f>
        <v>4660</v>
      </c>
      <c r="F60" s="55">
        <f>F58+F55</f>
        <v>1116000</v>
      </c>
      <c r="G60" s="55">
        <f>G58+G55</f>
        <v>4401.13</v>
      </c>
      <c r="H60" s="42">
        <f>(G60/E60)*100</f>
        <v>94.44484978540773</v>
      </c>
      <c r="I60" s="56"/>
    </row>
    <row r="61" spans="1:8" ht="15.75" customHeight="1">
      <c r="A61" s="43"/>
      <c r="B61" s="14"/>
      <c r="C61" s="13"/>
      <c r="D61" s="22"/>
      <c r="E61" s="22"/>
      <c r="F61" s="22"/>
      <c r="G61" s="22"/>
      <c r="H61" s="22"/>
    </row>
    <row r="62" spans="1:8" ht="23.25" customHeight="1">
      <c r="A62" s="76">
        <v>5012</v>
      </c>
      <c r="B62" s="14"/>
      <c r="C62" s="79" t="s">
        <v>57</v>
      </c>
      <c r="D62" s="22"/>
      <c r="E62" s="22"/>
      <c r="F62" s="22"/>
      <c r="G62" s="22"/>
      <c r="H62" s="22"/>
    </row>
    <row r="63" spans="2:3" ht="15.75" customHeight="1">
      <c r="B63" s="9"/>
      <c r="C63" s="19" t="s">
        <v>31</v>
      </c>
    </row>
    <row r="64" spans="2:8" ht="15.75" customHeight="1">
      <c r="B64" s="14">
        <v>402003</v>
      </c>
      <c r="C64" s="13" t="s">
        <v>8</v>
      </c>
      <c r="D64" s="22">
        <v>110000</v>
      </c>
      <c r="E64" s="70">
        <v>480</v>
      </c>
      <c r="F64" s="22">
        <v>115000</v>
      </c>
      <c r="G64" s="70">
        <v>672</v>
      </c>
      <c r="H64" s="12">
        <f>(G64/E64)*100</f>
        <v>140</v>
      </c>
    </row>
    <row r="65" spans="2:8" ht="15.75" customHeight="1">
      <c r="B65" s="14">
        <v>402006</v>
      </c>
      <c r="C65" s="13" t="s">
        <v>9</v>
      </c>
      <c r="D65" s="22">
        <v>35000</v>
      </c>
      <c r="E65" s="70">
        <v>151</v>
      </c>
      <c r="F65" s="22">
        <v>36000</v>
      </c>
      <c r="G65" s="70">
        <v>199.2</v>
      </c>
      <c r="H65" s="12">
        <f>(G65/E65)*100</f>
        <v>131.9205298013245</v>
      </c>
    </row>
    <row r="66" spans="2:8" ht="15.75" customHeight="1">
      <c r="B66" s="14">
        <v>402009</v>
      </c>
      <c r="C66" s="13" t="s">
        <v>10</v>
      </c>
      <c r="D66" s="22">
        <v>420000</v>
      </c>
      <c r="E66" s="70">
        <v>1794</v>
      </c>
      <c r="F66" s="22">
        <v>430000</v>
      </c>
      <c r="G66" s="70">
        <v>2632.08</v>
      </c>
      <c r="H66" s="12">
        <f>(G66/E66)*100</f>
        <v>146.71571906354515</v>
      </c>
    </row>
    <row r="67" spans="2:8" ht="15.75" customHeight="1">
      <c r="B67" s="14">
        <v>402999</v>
      </c>
      <c r="C67" s="13" t="s">
        <v>63</v>
      </c>
      <c r="D67" s="22">
        <v>30000</v>
      </c>
      <c r="E67" s="70">
        <v>133</v>
      </c>
      <c r="F67" s="22">
        <v>32000</v>
      </c>
      <c r="G67" s="70">
        <v>722.57</v>
      </c>
      <c r="H67" s="12">
        <f>(G67/E67)*100</f>
        <v>543.2857142857143</v>
      </c>
    </row>
    <row r="68" spans="2:8" ht="15.75" customHeight="1">
      <c r="B68" s="14"/>
      <c r="C68" s="15" t="s">
        <v>34</v>
      </c>
      <c r="D68" s="16">
        <f>SUM(D64:D67)</f>
        <v>595000</v>
      </c>
      <c r="E68" s="16">
        <f>SUM(E64:E67)</f>
        <v>2558</v>
      </c>
      <c r="F68" s="16">
        <f>SUM(F64:F67)</f>
        <v>613000</v>
      </c>
      <c r="G68" s="16">
        <f>SUM(G64:G67)</f>
        <v>4225.849999999999</v>
      </c>
      <c r="H68" s="16">
        <f>(G68/E68)*100</f>
        <v>165.20132916340887</v>
      </c>
    </row>
    <row r="69" spans="2:3" ht="15.75" customHeight="1">
      <c r="B69" s="9"/>
      <c r="C69" s="53" t="s">
        <v>32</v>
      </c>
    </row>
    <row r="70" spans="2:8" ht="15.75" customHeight="1">
      <c r="B70" s="14">
        <v>402003</v>
      </c>
      <c r="C70" s="13" t="s">
        <v>8</v>
      </c>
      <c r="D70" s="22">
        <v>35000</v>
      </c>
      <c r="E70" s="70">
        <v>150</v>
      </c>
      <c r="F70" s="22">
        <v>36000</v>
      </c>
      <c r="G70" s="70">
        <v>189.36</v>
      </c>
      <c r="H70" s="12">
        <f>(G70/E70)*100</f>
        <v>126.24000000000002</v>
      </c>
    </row>
    <row r="71" spans="2:8" ht="15.75" customHeight="1">
      <c r="B71" s="14">
        <v>402006</v>
      </c>
      <c r="C71" s="13" t="s">
        <v>9</v>
      </c>
      <c r="D71" s="22">
        <v>25000</v>
      </c>
      <c r="E71" s="70">
        <v>108</v>
      </c>
      <c r="F71" s="22">
        <v>26000</v>
      </c>
      <c r="G71" s="70">
        <v>0</v>
      </c>
      <c r="H71" s="12">
        <f>(G71/E71)*100</f>
        <v>0</v>
      </c>
    </row>
    <row r="72" spans="2:8" ht="15.75" customHeight="1">
      <c r="B72" s="14">
        <v>402009</v>
      </c>
      <c r="C72" s="13" t="s">
        <v>10</v>
      </c>
      <c r="D72" s="22">
        <v>110000</v>
      </c>
      <c r="E72" s="70">
        <v>480</v>
      </c>
      <c r="F72" s="22">
        <v>115000</v>
      </c>
      <c r="G72" s="70">
        <v>0</v>
      </c>
      <c r="H72" s="12">
        <f>(G72/E72)*100</f>
        <v>0</v>
      </c>
    </row>
    <row r="73" spans="2:8" ht="15.75" customHeight="1">
      <c r="B73" s="14">
        <v>402999</v>
      </c>
      <c r="C73" s="13" t="s">
        <v>63</v>
      </c>
      <c r="D73" s="22">
        <v>30000</v>
      </c>
      <c r="E73" s="70">
        <v>127</v>
      </c>
      <c r="F73" s="22">
        <v>30500</v>
      </c>
      <c r="G73" s="70">
        <v>0</v>
      </c>
      <c r="H73" s="12">
        <f>(G73/E73)*100</f>
        <v>0</v>
      </c>
    </row>
    <row r="74" spans="2:8" ht="15.75" customHeight="1">
      <c r="B74" s="14"/>
      <c r="C74" s="15" t="s">
        <v>34</v>
      </c>
      <c r="D74" s="16">
        <f>SUM(D70:D73)</f>
        <v>200000</v>
      </c>
      <c r="E74" s="16">
        <f>SUM(E70:E73)</f>
        <v>865</v>
      </c>
      <c r="F74" s="16">
        <f>SUM(F70:F73)</f>
        <v>207500</v>
      </c>
      <c r="G74" s="16">
        <f>SUM(G70:G73)</f>
        <v>189.36</v>
      </c>
      <c r="H74" s="16">
        <f>(G74/E74)*100</f>
        <v>21.891329479768785</v>
      </c>
    </row>
    <row r="75" spans="2:7" ht="15.75" customHeight="1">
      <c r="B75" s="14"/>
      <c r="C75" s="53" t="s">
        <v>33</v>
      </c>
      <c r="D75" s="22"/>
      <c r="E75" s="22"/>
      <c r="F75" s="22"/>
      <c r="G75" s="22"/>
    </row>
    <row r="76" spans="1:8" ht="15.75" customHeight="1">
      <c r="A76" s="43"/>
      <c r="B76" s="14">
        <v>402003</v>
      </c>
      <c r="C76" s="13" t="s">
        <v>8</v>
      </c>
      <c r="D76" s="22">
        <v>35000</v>
      </c>
      <c r="E76" s="70">
        <v>150</v>
      </c>
      <c r="F76" s="22">
        <v>36000</v>
      </c>
      <c r="G76" s="70">
        <v>21</v>
      </c>
      <c r="H76" s="12">
        <f>(G76/E76)*100</f>
        <v>14.000000000000002</v>
      </c>
    </row>
    <row r="77" spans="2:8" ht="15.75" customHeight="1">
      <c r="B77" s="14">
        <v>402006</v>
      </c>
      <c r="C77" s="13" t="s">
        <v>9</v>
      </c>
      <c r="D77" s="22">
        <v>25000</v>
      </c>
      <c r="E77" s="70">
        <v>104</v>
      </c>
      <c r="F77" s="22">
        <v>25000</v>
      </c>
      <c r="G77" s="70">
        <v>0</v>
      </c>
      <c r="H77" s="12">
        <f>(G77/E77)*100</f>
        <v>0</v>
      </c>
    </row>
    <row r="78" spans="2:8" ht="15.75" customHeight="1">
      <c r="B78" s="14">
        <v>402009</v>
      </c>
      <c r="C78" s="13" t="s">
        <v>10</v>
      </c>
      <c r="D78" s="22">
        <v>88000</v>
      </c>
      <c r="E78" s="70">
        <v>384</v>
      </c>
      <c r="F78" s="22">
        <v>92000</v>
      </c>
      <c r="G78" s="70">
        <v>1015.2</v>
      </c>
      <c r="H78" s="12">
        <f>(G78/E78)*100</f>
        <v>264.375</v>
      </c>
    </row>
    <row r="79" spans="2:8" ht="15.75" customHeight="1">
      <c r="B79" s="14">
        <v>402999</v>
      </c>
      <c r="C79" s="13" t="s">
        <v>63</v>
      </c>
      <c r="D79" s="22">
        <v>30000</v>
      </c>
      <c r="E79" s="70">
        <v>125</v>
      </c>
      <c r="F79" s="22">
        <v>30000</v>
      </c>
      <c r="G79" s="70">
        <v>0</v>
      </c>
      <c r="H79" s="12">
        <f>(G79/E79)*100</f>
        <v>0</v>
      </c>
    </row>
    <row r="80" spans="2:8" ht="15.75" customHeight="1">
      <c r="B80" s="14"/>
      <c r="C80" s="15" t="s">
        <v>34</v>
      </c>
      <c r="D80" s="16">
        <f>SUM(D76:D79)</f>
        <v>178000</v>
      </c>
      <c r="E80" s="16">
        <f>SUM(E76:E79)</f>
        <v>763</v>
      </c>
      <c r="F80" s="16">
        <f>SUM(F76:F79)</f>
        <v>183000</v>
      </c>
      <c r="G80" s="16">
        <f>SUM(G76:G79)</f>
        <v>1036.2</v>
      </c>
      <c r="H80" s="16">
        <f>(G80/E80)*100</f>
        <v>135.80602883355178</v>
      </c>
    </row>
    <row r="81" spans="2:7" ht="15.75" customHeight="1">
      <c r="B81" s="14"/>
      <c r="C81" s="13"/>
      <c r="D81" s="86"/>
      <c r="E81" s="86"/>
      <c r="F81" s="86"/>
      <c r="G81" s="86"/>
    </row>
    <row r="82" spans="1:8" ht="23.25" customHeight="1">
      <c r="A82" s="61"/>
      <c r="B82" s="54"/>
      <c r="C82" s="80" t="s">
        <v>36</v>
      </c>
      <c r="D82" s="55">
        <f>D80+D74+D68</f>
        <v>973000</v>
      </c>
      <c r="E82" s="55">
        <f>E80+E74+E68</f>
        <v>4186</v>
      </c>
      <c r="F82" s="55">
        <f>F80+F74+F68</f>
        <v>1003500</v>
      </c>
      <c r="G82" s="55">
        <f>G80+G74+G68</f>
        <v>5451.41</v>
      </c>
      <c r="H82" s="42">
        <f>(G82/E82)*100</f>
        <v>130.22957477305303</v>
      </c>
    </row>
    <row r="83" spans="2:7" ht="15.75" customHeight="1">
      <c r="B83" s="14"/>
      <c r="C83" s="13"/>
      <c r="D83" s="86"/>
      <c r="E83" s="86"/>
      <c r="F83" s="86"/>
      <c r="G83" s="86"/>
    </row>
    <row r="84" spans="1:7" ht="23.25" customHeight="1">
      <c r="A84" s="77">
        <v>5013</v>
      </c>
      <c r="B84" s="9"/>
      <c r="C84" s="79" t="s">
        <v>58</v>
      </c>
      <c r="D84" s="87"/>
      <c r="E84" s="87"/>
      <c r="F84" s="87"/>
      <c r="G84" s="87"/>
    </row>
    <row r="85" spans="1:8" ht="15.75">
      <c r="A85" s="43"/>
      <c r="B85" s="14"/>
      <c r="C85" s="23"/>
      <c r="D85" s="90"/>
      <c r="E85" s="90"/>
      <c r="F85" s="90"/>
      <c r="G85" s="90"/>
      <c r="H85" s="18"/>
    </row>
    <row r="86" spans="1:8" ht="15.75">
      <c r="A86" s="43"/>
      <c r="B86" s="20">
        <v>4023</v>
      </c>
      <c r="C86" s="53" t="s">
        <v>70</v>
      </c>
      <c r="D86" s="90"/>
      <c r="E86" s="90"/>
      <c r="F86" s="90"/>
      <c r="G86" s="90"/>
      <c r="H86" s="18"/>
    </row>
    <row r="87" spans="1:8" ht="15.75">
      <c r="A87" s="43"/>
      <c r="B87" s="14">
        <v>402300</v>
      </c>
      <c r="C87" s="13" t="s">
        <v>71</v>
      </c>
      <c r="D87" s="62">
        <v>35000</v>
      </c>
      <c r="E87" s="70">
        <v>150</v>
      </c>
      <c r="F87" s="62">
        <v>36000</v>
      </c>
      <c r="G87" s="70">
        <v>0</v>
      </c>
      <c r="H87" s="12">
        <f>(G87/E87)*100</f>
        <v>0</v>
      </c>
    </row>
    <row r="88" spans="1:8" ht="15.75">
      <c r="A88" s="43"/>
      <c r="B88" s="14"/>
      <c r="C88" s="51" t="s">
        <v>72</v>
      </c>
      <c r="D88" s="94">
        <f>SUM(D83:D87)</f>
        <v>35000</v>
      </c>
      <c r="E88" s="94">
        <f>SUM(E83:E87)</f>
        <v>150</v>
      </c>
      <c r="F88" s="94">
        <f>SUM(F83:F87)</f>
        <v>36000</v>
      </c>
      <c r="G88" s="94">
        <f>SUM(G83:G87)</f>
        <v>0</v>
      </c>
      <c r="H88" s="16">
        <f>(G88/E88)*100</f>
        <v>0</v>
      </c>
    </row>
    <row r="89" spans="1:8" ht="15.75">
      <c r="A89" s="43"/>
      <c r="B89" s="14"/>
      <c r="C89" s="23"/>
      <c r="D89" s="90"/>
      <c r="E89" s="90"/>
      <c r="F89" s="90"/>
      <c r="G89" s="90"/>
      <c r="H89" s="18"/>
    </row>
    <row r="90" spans="1:9" ht="15.75">
      <c r="A90" s="19"/>
      <c r="B90" s="20">
        <v>4025</v>
      </c>
      <c r="C90" s="48" t="s">
        <v>26</v>
      </c>
      <c r="D90" s="91"/>
      <c r="E90" s="91"/>
      <c r="F90" s="91"/>
      <c r="G90" s="91"/>
      <c r="H90" s="24"/>
      <c r="I90" s="49"/>
    </row>
    <row r="91" spans="1:9" ht="15.75">
      <c r="A91" s="17"/>
      <c r="B91" s="28">
        <v>402503</v>
      </c>
      <c r="C91" s="29" t="s">
        <v>28</v>
      </c>
      <c r="D91" s="62">
        <v>752980</v>
      </c>
      <c r="E91" s="70">
        <v>3236</v>
      </c>
      <c r="F91" s="62">
        <f>811620-36000</f>
        <v>775620</v>
      </c>
      <c r="G91" s="70">
        <v>1300</v>
      </c>
      <c r="H91" s="12">
        <f>(G91/E91)*100</f>
        <v>40.17305315203956</v>
      </c>
      <c r="I91" s="49"/>
    </row>
    <row r="92" spans="1:9" ht="15.75">
      <c r="A92" s="27"/>
      <c r="B92" s="28">
        <v>402503</v>
      </c>
      <c r="C92" s="29" t="s">
        <v>29</v>
      </c>
      <c r="D92" s="62">
        <v>177456</v>
      </c>
      <c r="E92" s="70">
        <v>1406</v>
      </c>
      <c r="F92" s="62">
        <v>337035</v>
      </c>
      <c r="G92" s="70">
        <v>1098.62</v>
      </c>
      <c r="H92" s="12">
        <f>(G92/E92)*100</f>
        <v>78.1379800853485</v>
      </c>
      <c r="I92" s="49"/>
    </row>
    <row r="93" spans="1:9" ht="15.75">
      <c r="A93" s="43"/>
      <c r="B93" s="28">
        <v>402503</v>
      </c>
      <c r="C93" s="13" t="s">
        <v>47</v>
      </c>
      <c r="D93" s="62">
        <v>106900</v>
      </c>
      <c r="E93" s="70">
        <v>468</v>
      </c>
      <c r="F93" s="62">
        <v>112130</v>
      </c>
      <c r="G93" s="70">
        <v>0</v>
      </c>
      <c r="H93" s="12">
        <f>(G93/E93)*100</f>
        <v>0</v>
      </c>
      <c r="I93" s="49"/>
    </row>
    <row r="94" spans="1:9" ht="15.75">
      <c r="A94" s="27"/>
      <c r="B94" s="28">
        <v>402503</v>
      </c>
      <c r="C94" s="29" t="s">
        <v>30</v>
      </c>
      <c r="D94" s="62">
        <v>175524</v>
      </c>
      <c r="E94" s="70">
        <v>1488</v>
      </c>
      <c r="F94" s="62">
        <v>356550</v>
      </c>
      <c r="G94" s="70">
        <v>1134</v>
      </c>
      <c r="H94" s="12">
        <f>(G94/E94)*100</f>
        <v>76.20967741935483</v>
      </c>
      <c r="I94" s="49"/>
    </row>
    <row r="95" spans="1:9" ht="15.75">
      <c r="A95" s="27"/>
      <c r="B95" s="50"/>
      <c r="C95" s="51" t="s">
        <v>27</v>
      </c>
      <c r="D95" s="78">
        <f>SUM(D90:D94)</f>
        <v>1212860</v>
      </c>
      <c r="E95" s="78">
        <f>SUM(E90:E94)</f>
        <v>6598</v>
      </c>
      <c r="F95" s="78">
        <f>SUM(F90:F94)</f>
        <v>1581335</v>
      </c>
      <c r="G95" s="78">
        <f>SUM(G90:G94)</f>
        <v>3532.62</v>
      </c>
      <c r="H95" s="16">
        <f>(G95/E95)*100</f>
        <v>53.540769930281904</v>
      </c>
      <c r="I95" s="52"/>
    </row>
    <row r="96" spans="1:9" ht="15.75">
      <c r="A96" s="27"/>
      <c r="B96" s="50"/>
      <c r="C96" s="20"/>
      <c r="D96" s="89"/>
      <c r="E96" s="89"/>
      <c r="F96" s="89"/>
      <c r="G96" s="89"/>
      <c r="H96" s="18"/>
      <c r="I96" s="52"/>
    </row>
    <row r="97" spans="1:9" ht="22.5">
      <c r="A97" s="61"/>
      <c r="B97" s="54"/>
      <c r="C97" s="80" t="s">
        <v>75</v>
      </c>
      <c r="D97" s="55">
        <f>D95+D88</f>
        <v>1247860</v>
      </c>
      <c r="E97" s="55">
        <f>E95+E88</f>
        <v>6748</v>
      </c>
      <c r="F97" s="55">
        <f>F95+F88</f>
        <v>1617335</v>
      </c>
      <c r="G97" s="55">
        <f>G95+G88</f>
        <v>3532.62</v>
      </c>
      <c r="H97" s="42">
        <f>(G97/E97)*100</f>
        <v>52.350622406639005</v>
      </c>
      <c r="I97" s="52"/>
    </row>
    <row r="98" spans="2:8" ht="15.75">
      <c r="B98" s="14"/>
      <c r="C98" s="13"/>
      <c r="D98" s="92"/>
      <c r="E98" s="92"/>
      <c r="F98" s="92"/>
      <c r="G98" s="92"/>
      <c r="H98" s="37"/>
    </row>
    <row r="99" spans="2:8" ht="15.75">
      <c r="B99" s="38"/>
      <c r="C99" s="39"/>
      <c r="D99" s="92"/>
      <c r="E99" s="92"/>
      <c r="F99" s="92"/>
      <c r="G99" s="92"/>
      <c r="H99" s="37"/>
    </row>
    <row r="100" spans="1:8" s="3" customFormat="1" ht="23.25">
      <c r="A100" s="61"/>
      <c r="B100" s="40"/>
      <c r="C100" s="41" t="s">
        <v>46</v>
      </c>
      <c r="D100" s="42">
        <f>D97+D82+D60+D49</f>
        <v>4684360</v>
      </c>
      <c r="E100" s="42">
        <f>E97+E82+E60+E49</f>
        <v>21370.360707728258</v>
      </c>
      <c r="F100" s="42">
        <f>F97+F82+F60+F49</f>
        <v>5090432</v>
      </c>
      <c r="G100" s="42">
        <f>G97+G82+G60+G49</f>
        <v>19498.629999999997</v>
      </c>
      <c r="H100" s="42">
        <f>(G100/E100)*100</f>
        <v>91.24146413190219</v>
      </c>
    </row>
    <row r="101" spans="2:8" ht="15.75">
      <c r="B101" s="38"/>
      <c r="C101" s="39"/>
      <c r="D101" s="37">
        <f>D21-D100</f>
        <v>0</v>
      </c>
      <c r="E101" s="37">
        <f>E21-E100</f>
        <v>-129.3607077282577</v>
      </c>
      <c r="F101" s="37">
        <f>F21-F100</f>
        <v>0</v>
      </c>
      <c r="G101" s="37">
        <f>G21-G100</f>
        <v>913.4500000000044</v>
      </c>
      <c r="H101" s="37"/>
    </row>
    <row r="102" spans="2:8" ht="15.75">
      <c r="B102" s="38"/>
      <c r="C102" s="39"/>
      <c r="D102" s="6"/>
      <c r="E102" s="6">
        <f>E100*239.64</f>
        <v>5121193.239999999</v>
      </c>
      <c r="F102" s="6">
        <f>F12-F97</f>
        <v>0</v>
      </c>
      <c r="G102" s="6">
        <f>G100*239.64</f>
        <v>4672651.693199999</v>
      </c>
      <c r="H102" s="6"/>
    </row>
    <row r="103" spans="2:7" ht="15.75">
      <c r="B103" s="38"/>
      <c r="D103" s="6"/>
      <c r="E103" s="6"/>
      <c r="F103" s="6"/>
      <c r="G103" s="6"/>
    </row>
    <row r="104" spans="2:3" ht="15.75">
      <c r="B104" s="38"/>
      <c r="C104" s="36"/>
    </row>
    <row r="105" spans="2:3" ht="15.75">
      <c r="B105" s="38"/>
      <c r="C105" s="36"/>
    </row>
    <row r="106" spans="2:3" ht="15.75">
      <c r="B106" s="38"/>
      <c r="C106" s="36"/>
    </row>
    <row r="107" spans="2:3" ht="15.75">
      <c r="B107" s="38"/>
      <c r="C107" s="36"/>
    </row>
    <row r="108" spans="1:7" ht="15.75">
      <c r="A108" s="58"/>
      <c r="B108" s="45"/>
      <c r="C108" s="44"/>
      <c r="D108" s="46"/>
      <c r="E108" s="46"/>
      <c r="F108" s="46"/>
      <c r="G108" s="46"/>
    </row>
    <row r="109" spans="2:3" ht="15.75">
      <c r="B109" s="38"/>
      <c r="C109" s="36"/>
    </row>
    <row r="110" spans="2:3" ht="15.75">
      <c r="B110" s="38"/>
      <c r="C110" s="36"/>
    </row>
    <row r="111" spans="2:3" ht="15.75">
      <c r="B111" s="38"/>
      <c r="C111" s="36"/>
    </row>
    <row r="112" spans="2:3" ht="15.75">
      <c r="B112" s="38"/>
      <c r="C112" s="36"/>
    </row>
    <row r="113" spans="2:3" ht="15.75">
      <c r="B113" s="38"/>
      <c r="C113" s="36"/>
    </row>
    <row r="114" spans="2:3" ht="15.75">
      <c r="B114" s="38"/>
      <c r="C114" s="36"/>
    </row>
    <row r="115" spans="2:3" ht="15.75">
      <c r="B115" s="38"/>
      <c r="C115" s="36"/>
    </row>
    <row r="116" spans="2:3" ht="15.75">
      <c r="B116" s="38"/>
      <c r="C116" s="36"/>
    </row>
    <row r="117" spans="2:3" ht="15.75">
      <c r="B117" s="38"/>
      <c r="C117" s="36"/>
    </row>
    <row r="118" spans="2:3" ht="15.75">
      <c r="B118" s="38"/>
      <c r="C118" s="36"/>
    </row>
    <row r="119" spans="2:3" ht="15.75">
      <c r="B119" s="38"/>
      <c r="C119" s="36"/>
    </row>
    <row r="120" spans="2:3" ht="15.75">
      <c r="B120" s="38"/>
      <c r="C120" s="36"/>
    </row>
    <row r="121" ht="15.75">
      <c r="C121" s="36"/>
    </row>
    <row r="122" ht="15.75">
      <c r="C122" s="36"/>
    </row>
    <row r="123" spans="2:3" ht="15.75">
      <c r="B123" s="38"/>
      <c r="C123" s="36"/>
    </row>
    <row r="124" spans="2:3" ht="15.75">
      <c r="B124" s="38"/>
      <c r="C124" s="36"/>
    </row>
    <row r="125" spans="2:3" ht="15.75">
      <c r="B125" s="38"/>
      <c r="C125" s="36"/>
    </row>
    <row r="126" spans="2:3" ht="15.75">
      <c r="B126" s="38"/>
      <c r="C126" s="36"/>
    </row>
    <row r="127" spans="2:3" ht="15.75">
      <c r="B127" s="38"/>
      <c r="C127" s="36"/>
    </row>
    <row r="128" spans="2:3" ht="15.75">
      <c r="B128" s="38"/>
      <c r="C128" s="36"/>
    </row>
    <row r="129" spans="2:3" ht="15.75">
      <c r="B129" s="38"/>
      <c r="C129" s="6"/>
    </row>
    <row r="130" spans="2:3" ht="15.75">
      <c r="B130" s="38"/>
      <c r="C130" s="36"/>
    </row>
    <row r="131" spans="2:3" ht="15.75">
      <c r="B131" s="38"/>
      <c r="C131" s="36"/>
    </row>
    <row r="132" spans="2:3" ht="15.75">
      <c r="B132" s="38"/>
      <c r="C132" s="36"/>
    </row>
    <row r="133" spans="2:3" ht="15.75">
      <c r="B133" s="38"/>
      <c r="C133" s="36"/>
    </row>
    <row r="134" spans="2:3" ht="15.75">
      <c r="B134" s="38"/>
      <c r="C134" s="36"/>
    </row>
    <row r="135" spans="2:3" ht="15.75">
      <c r="B135" s="38"/>
      <c r="C135" s="36"/>
    </row>
    <row r="136" spans="2:3" ht="15.75">
      <c r="B136" s="38"/>
      <c r="C136" s="36"/>
    </row>
    <row r="137" spans="2:3" ht="15.75">
      <c r="B137" s="38"/>
      <c r="C137" s="36"/>
    </row>
    <row r="138" spans="2:3" ht="15.75">
      <c r="B138" s="38"/>
      <c r="C138" s="36"/>
    </row>
    <row r="139" spans="2:3" ht="15.75">
      <c r="B139" s="38"/>
      <c r="C139" s="36"/>
    </row>
    <row r="140" spans="2:3" ht="15.75">
      <c r="B140" s="38"/>
      <c r="C140" s="36"/>
    </row>
    <row r="141" spans="2:3" ht="15.75">
      <c r="B141" s="38"/>
      <c r="C141" s="36"/>
    </row>
    <row r="142" spans="2:3" ht="15.75">
      <c r="B142" s="38"/>
      <c r="C142" s="36"/>
    </row>
    <row r="143" spans="2:3" ht="15.75">
      <c r="B143" s="38"/>
      <c r="C143" s="36"/>
    </row>
    <row r="144" spans="2:3" ht="15.75">
      <c r="B144" s="38"/>
      <c r="C144" s="36"/>
    </row>
    <row r="145" spans="2:3" ht="15.75">
      <c r="B145" s="38"/>
      <c r="C145" s="36"/>
    </row>
    <row r="146" spans="2:3" ht="15.75">
      <c r="B146" s="38"/>
      <c r="C146" s="36"/>
    </row>
    <row r="147" spans="2:3" ht="15.75">
      <c r="B147" s="38"/>
      <c r="C147" s="36"/>
    </row>
    <row r="148" spans="2:3" ht="15.75">
      <c r="B148" s="38"/>
      <c r="C148" s="36"/>
    </row>
    <row r="149" spans="2:3" ht="15.75">
      <c r="B149" s="38"/>
      <c r="C149" s="36"/>
    </row>
    <row r="150" spans="2:3" ht="15.75">
      <c r="B150" s="38"/>
      <c r="C150" s="36"/>
    </row>
    <row r="151" spans="2:3" ht="15.75">
      <c r="B151" s="38"/>
      <c r="C151" s="36"/>
    </row>
    <row r="152" spans="2:3" ht="15.75">
      <c r="B152" s="38"/>
      <c r="C152" s="36"/>
    </row>
  </sheetData>
  <printOptions horizontalCentered="1"/>
  <pageMargins left="0.7874015748031497" right="0.7874015748031497" top="1.1811023622047245" bottom="0.3937007874015748" header="0.3937007874015748" footer="0.5905511811023623"/>
  <pageSetup fitToHeight="2" horizontalDpi="600" verticalDpi="600" orientation="portrait" paperSize="9" scale="70" r:id="rId1"/>
  <rowBreaks count="1" manualBreakCount="1"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zoomScale="75" zoomScaleNormal="90" zoomScaleSheetLayoutView="75" workbookViewId="0" topLeftCell="A65">
      <selection activeCell="G87" sqref="G87"/>
    </sheetView>
  </sheetViews>
  <sheetFormatPr defaultColWidth="9.00390625" defaultRowHeight="12.75"/>
  <cols>
    <col min="1" max="1" width="6.875" style="53" customWidth="1"/>
    <col min="2" max="2" width="9.625" style="47" customWidth="1"/>
    <col min="3" max="3" width="50.375" style="9" customWidth="1"/>
    <col min="4" max="4" width="20.00390625" style="9" hidden="1" customWidth="1"/>
    <col min="5" max="5" width="20.00390625" style="9" customWidth="1"/>
    <col min="6" max="6" width="20.00390625" style="9" hidden="1" customWidth="1"/>
    <col min="7" max="7" width="20.00390625" style="9" customWidth="1"/>
    <col min="8" max="8" width="13.00390625" style="9" customWidth="1"/>
    <col min="9" max="16384" width="9.125" style="9" customWidth="1"/>
  </cols>
  <sheetData>
    <row r="1" spans="1:8" s="3" customFormat="1" ht="27" customHeight="1">
      <c r="A1" s="73" t="s">
        <v>86</v>
      </c>
      <c r="B1" s="74"/>
      <c r="C1" s="75"/>
      <c r="D1" s="1"/>
      <c r="E1" s="1"/>
      <c r="F1" s="1"/>
      <c r="G1" s="1"/>
      <c r="H1" s="2"/>
    </row>
    <row r="2" spans="1:8" s="7" customFormat="1" ht="17.25" customHeight="1" thickBot="1">
      <c r="A2" s="53"/>
      <c r="B2" s="5"/>
      <c r="C2" s="4"/>
      <c r="D2" s="6"/>
      <c r="E2" s="6"/>
      <c r="F2" s="6"/>
      <c r="G2" s="6"/>
      <c r="H2" s="6"/>
    </row>
    <row r="3" spans="1:8" ht="17.25" thickBot="1" thickTop="1">
      <c r="A3" s="59" t="s">
        <v>0</v>
      </c>
      <c r="B3" s="8" t="s">
        <v>1</v>
      </c>
      <c r="C3" s="8" t="s">
        <v>2</v>
      </c>
      <c r="D3" s="8" t="s">
        <v>3</v>
      </c>
      <c r="E3" s="8" t="s">
        <v>114</v>
      </c>
      <c r="F3" s="8" t="s">
        <v>114</v>
      </c>
      <c r="G3" s="8" t="s">
        <v>116</v>
      </c>
      <c r="H3" s="8" t="s">
        <v>4</v>
      </c>
    </row>
    <row r="4" spans="1:8" ht="17.25" thickBot="1" thickTop="1">
      <c r="A4" s="59"/>
      <c r="B4" s="10">
        <v>1</v>
      </c>
      <c r="C4" s="10">
        <v>2</v>
      </c>
      <c r="D4" s="10">
        <v>4</v>
      </c>
      <c r="E4" s="10">
        <v>3</v>
      </c>
      <c r="F4" s="10">
        <v>4</v>
      </c>
      <c r="G4" s="10">
        <v>4</v>
      </c>
      <c r="H4" s="10">
        <v>5</v>
      </c>
    </row>
    <row r="5" spans="1:8" ht="16.5" thickTop="1">
      <c r="A5" s="60"/>
      <c r="B5" s="11"/>
      <c r="C5" s="11"/>
      <c r="D5" s="11"/>
      <c r="E5" s="11"/>
      <c r="F5" s="11"/>
      <c r="G5" s="11"/>
      <c r="H5" s="11"/>
    </row>
    <row r="6" spans="1:8" ht="23.25">
      <c r="A6" s="64" t="s">
        <v>40</v>
      </c>
      <c r="B6" s="65" t="s">
        <v>41</v>
      </c>
      <c r="C6" s="65"/>
      <c r="D6" s="66"/>
      <c r="E6" s="66"/>
      <c r="F6" s="66"/>
      <c r="G6" s="66"/>
      <c r="H6" s="67"/>
    </row>
    <row r="7" spans="1:8" ht="15.75">
      <c r="A7" s="63"/>
      <c r="B7" s="11"/>
      <c r="C7" s="11"/>
      <c r="D7" s="11"/>
      <c r="E7" s="11"/>
      <c r="F7" s="11"/>
      <c r="G7" s="11"/>
      <c r="H7" s="11"/>
    </row>
    <row r="8" spans="1:8" ht="15.75">
      <c r="A8" s="63"/>
      <c r="B8" s="68">
        <v>740100</v>
      </c>
      <c r="C8" s="36" t="s">
        <v>42</v>
      </c>
      <c r="D8" s="69"/>
      <c r="E8" s="69"/>
      <c r="F8" s="69"/>
      <c r="G8" s="69"/>
      <c r="H8" s="11"/>
    </row>
    <row r="9" spans="1:8" ht="15.75">
      <c r="A9" s="63"/>
      <c r="B9" s="68"/>
      <c r="C9" s="36" t="s">
        <v>50</v>
      </c>
      <c r="D9" s="70">
        <v>1120185</v>
      </c>
      <c r="E9" s="70">
        <v>4773</v>
      </c>
      <c r="F9" s="70">
        <v>1143709</v>
      </c>
      <c r="G9" s="70">
        <v>4773</v>
      </c>
      <c r="H9" s="12">
        <f>(G9/E9)*100</f>
        <v>100</v>
      </c>
    </row>
    <row r="10" spans="1:8" ht="15.75">
      <c r="A10" s="63"/>
      <c r="B10" s="68"/>
      <c r="C10" s="36" t="s">
        <v>101</v>
      </c>
      <c r="D10" s="70">
        <v>1000000</v>
      </c>
      <c r="E10" s="70">
        <v>4173</v>
      </c>
      <c r="F10" s="70">
        <v>1000000</v>
      </c>
      <c r="G10" s="70">
        <v>4043.55</v>
      </c>
      <c r="H10" s="12">
        <f aca="true" t="shared" si="0" ref="H10:H15">(G10/E10)*100</f>
        <v>96.89791516894321</v>
      </c>
    </row>
    <row r="11" spans="1:8" ht="15.75">
      <c r="A11" s="63"/>
      <c r="B11" s="68"/>
      <c r="C11" s="36" t="s">
        <v>100</v>
      </c>
      <c r="D11" s="70">
        <f>SUM(D12:D15)</f>
        <v>355008</v>
      </c>
      <c r="E11" s="70">
        <v>2280</v>
      </c>
      <c r="F11" s="70">
        <f>SUM(F12:F15)</f>
        <v>546243</v>
      </c>
      <c r="G11" s="70">
        <v>2280</v>
      </c>
      <c r="H11" s="12">
        <f t="shared" si="0"/>
        <v>100</v>
      </c>
    </row>
    <row r="12" spans="1:8" ht="15.75">
      <c r="A12" s="63"/>
      <c r="B12" s="68"/>
      <c r="C12" s="36" t="s">
        <v>52</v>
      </c>
      <c r="D12" s="72">
        <v>109140</v>
      </c>
      <c r="E12" s="72">
        <v>470</v>
      </c>
      <c r="F12" s="62">
        <v>112415</v>
      </c>
      <c r="G12" s="72">
        <v>470</v>
      </c>
      <c r="H12" s="12">
        <f t="shared" si="0"/>
        <v>100</v>
      </c>
    </row>
    <row r="13" spans="1:8" ht="15.75">
      <c r="A13" s="63"/>
      <c r="B13" s="68"/>
      <c r="C13" s="36" t="s">
        <v>53</v>
      </c>
      <c r="D13" s="72">
        <v>83384</v>
      </c>
      <c r="E13" s="72">
        <v>661</v>
      </c>
      <c r="F13" s="62">
        <v>158378</v>
      </c>
      <c r="G13" s="72">
        <v>661</v>
      </c>
      <c r="H13" s="12">
        <f t="shared" si="0"/>
        <v>100</v>
      </c>
    </row>
    <row r="14" spans="1:8" ht="15.75">
      <c r="A14" s="63"/>
      <c r="B14" s="68"/>
      <c r="C14" s="36" t="s">
        <v>54</v>
      </c>
      <c r="D14" s="72">
        <v>55584</v>
      </c>
      <c r="E14" s="72">
        <v>243</v>
      </c>
      <c r="F14" s="62">
        <v>58300</v>
      </c>
      <c r="G14" s="72">
        <v>243</v>
      </c>
      <c r="H14" s="12">
        <f t="shared" si="0"/>
        <v>100</v>
      </c>
    </row>
    <row r="15" spans="1:8" ht="15.75">
      <c r="A15" s="63"/>
      <c r="B15" s="68"/>
      <c r="C15" s="36" t="s">
        <v>55</v>
      </c>
      <c r="D15" s="72">
        <v>106900</v>
      </c>
      <c r="E15" s="72">
        <v>906</v>
      </c>
      <c r="F15" s="62">
        <v>217150</v>
      </c>
      <c r="G15" s="72">
        <v>906</v>
      </c>
      <c r="H15" s="12">
        <f t="shared" si="0"/>
        <v>100</v>
      </c>
    </row>
    <row r="16" spans="1:8" ht="15.75">
      <c r="A16" s="63"/>
      <c r="B16" s="68"/>
      <c r="C16" s="15" t="s">
        <v>44</v>
      </c>
      <c r="D16" s="16">
        <f>D11+D10+D9</f>
        <v>2475193</v>
      </c>
      <c r="E16" s="16">
        <f>E11+E10+E9</f>
        <v>11226</v>
      </c>
      <c r="F16" s="16">
        <f>F11+F10+F9</f>
        <v>2689952</v>
      </c>
      <c r="G16" s="16">
        <f>G11+G10+G9</f>
        <v>11096.55</v>
      </c>
      <c r="H16" s="16">
        <f>(G16/E16)*100</f>
        <v>98.84687332977016</v>
      </c>
    </row>
    <row r="17" spans="1:8" ht="15.75">
      <c r="A17" s="63"/>
      <c r="B17" s="68">
        <v>710200</v>
      </c>
      <c r="C17" s="36" t="s">
        <v>43</v>
      </c>
      <c r="D17" s="70">
        <v>6910</v>
      </c>
      <c r="E17" s="70">
        <v>29</v>
      </c>
      <c r="F17" s="70">
        <v>7100</v>
      </c>
      <c r="G17" s="70">
        <v>60.75</v>
      </c>
      <c r="H17" s="12">
        <f>(G17/E17)*100</f>
        <v>209.48275862068962</v>
      </c>
    </row>
    <row r="18" spans="1:8" ht="15.75">
      <c r="A18" s="63"/>
      <c r="B18" s="68">
        <v>714199</v>
      </c>
      <c r="C18" s="36" t="s">
        <v>48</v>
      </c>
      <c r="D18" s="70">
        <v>25000</v>
      </c>
      <c r="E18" s="70">
        <v>142</v>
      </c>
      <c r="F18" s="70">
        <v>34000</v>
      </c>
      <c r="G18" s="70">
        <v>50</v>
      </c>
      <c r="H18" s="12">
        <f>(G18/E18)*100</f>
        <v>35.2112676056338</v>
      </c>
    </row>
    <row r="19" spans="1:8" ht="15.75">
      <c r="A19" s="63"/>
      <c r="B19" s="11"/>
      <c r="C19" s="36"/>
      <c r="D19" s="11"/>
      <c r="E19" s="11"/>
      <c r="F19" s="11"/>
      <c r="G19" s="11"/>
      <c r="H19" s="11"/>
    </row>
    <row r="20" spans="1:8" ht="23.25">
      <c r="A20" s="61"/>
      <c r="B20" s="40"/>
      <c r="C20" s="41" t="s">
        <v>45</v>
      </c>
      <c r="D20" s="42">
        <f>D18+D17+D16</f>
        <v>2507103</v>
      </c>
      <c r="E20" s="42">
        <f>E18+E17+E16</f>
        <v>11397</v>
      </c>
      <c r="F20" s="42">
        <f>F18+F17+F16</f>
        <v>2731052</v>
      </c>
      <c r="G20" s="42">
        <f>G18+G17+G16</f>
        <v>11207.3</v>
      </c>
      <c r="H20" s="42">
        <f>(G20/E20)*100</f>
        <v>98.33552689304203</v>
      </c>
    </row>
    <row r="21" spans="1:8" ht="15.75">
      <c r="A21" s="63"/>
      <c r="B21" s="11"/>
      <c r="C21" s="11"/>
      <c r="D21" s="11"/>
      <c r="E21" s="11"/>
      <c r="F21" s="11"/>
      <c r="G21" s="11"/>
      <c r="H21" s="11"/>
    </row>
    <row r="22" spans="1:8" ht="15.75">
      <c r="A22" s="63"/>
      <c r="B22" s="11"/>
      <c r="C22" s="11"/>
      <c r="D22" s="11"/>
      <c r="E22" s="11"/>
      <c r="F22" s="11"/>
      <c r="G22" s="11"/>
      <c r="H22" s="11"/>
    </row>
    <row r="23" spans="1:8" ht="23.25">
      <c r="A23" s="64" t="s">
        <v>38</v>
      </c>
      <c r="B23" s="65" t="s">
        <v>39</v>
      </c>
      <c r="C23" s="65"/>
      <c r="D23" s="66"/>
      <c r="E23" s="66"/>
      <c r="F23" s="66"/>
      <c r="G23" s="66"/>
      <c r="H23" s="67"/>
    </row>
    <row r="24" spans="1:8" ht="15.75">
      <c r="A24" s="63"/>
      <c r="B24" s="11"/>
      <c r="C24" s="11"/>
      <c r="D24" s="11"/>
      <c r="E24" s="11"/>
      <c r="F24" s="11"/>
      <c r="G24" s="11"/>
      <c r="H24" s="11"/>
    </row>
    <row r="25" spans="1:8" ht="22.5">
      <c r="A25" s="76">
        <v>5010</v>
      </c>
      <c r="B25" s="14"/>
      <c r="C25" s="79" t="s">
        <v>60</v>
      </c>
      <c r="D25" s="18"/>
      <c r="E25" s="18"/>
      <c r="F25" s="18"/>
      <c r="G25" s="18"/>
      <c r="H25" s="18"/>
    </row>
    <row r="26" spans="1:8" ht="15.75">
      <c r="A26" s="19"/>
      <c r="B26" s="20">
        <v>4020</v>
      </c>
      <c r="C26" s="19" t="s">
        <v>5</v>
      </c>
      <c r="D26" s="21"/>
      <c r="E26" s="21"/>
      <c r="F26" s="21"/>
      <c r="G26" s="21"/>
      <c r="H26" s="21"/>
    </row>
    <row r="27" spans="1:8" ht="15.75">
      <c r="A27" s="43"/>
      <c r="B27" s="14">
        <v>402000</v>
      </c>
      <c r="C27" s="13" t="s">
        <v>6</v>
      </c>
      <c r="D27" s="22">
        <v>5200</v>
      </c>
      <c r="E27" s="70">
        <v>22</v>
      </c>
      <c r="F27" s="22">
        <v>5300</v>
      </c>
      <c r="G27" s="70">
        <v>0</v>
      </c>
      <c r="H27" s="12">
        <f>(G27/E27)*100</f>
        <v>0</v>
      </c>
    </row>
    <row r="28" spans="1:8" ht="15.75">
      <c r="A28" s="43"/>
      <c r="B28" s="14">
        <v>402001</v>
      </c>
      <c r="C28" s="13" t="s">
        <v>7</v>
      </c>
      <c r="D28" s="22">
        <v>9400</v>
      </c>
      <c r="E28" s="70">
        <v>39</v>
      </c>
      <c r="F28" s="22">
        <v>9450</v>
      </c>
      <c r="G28" s="70">
        <v>0</v>
      </c>
      <c r="H28" s="12">
        <f>(G28/E28)*100</f>
        <v>0</v>
      </c>
    </row>
    <row r="29" spans="1:8" ht="15.75">
      <c r="A29" s="43"/>
      <c r="B29" s="14">
        <v>402009</v>
      </c>
      <c r="C29" s="13" t="s">
        <v>111</v>
      </c>
      <c r="D29" s="22">
        <v>98000</v>
      </c>
      <c r="E29" s="70">
        <v>380</v>
      </c>
      <c r="F29" s="22">
        <v>90500</v>
      </c>
      <c r="G29" s="70">
        <v>528.89</v>
      </c>
      <c r="H29" s="12">
        <f>(G29/E29)*100</f>
        <v>139.18157894736842</v>
      </c>
    </row>
    <row r="30" spans="1:8" ht="15.75">
      <c r="A30" s="43"/>
      <c r="B30" s="14"/>
      <c r="C30" s="15" t="s">
        <v>11</v>
      </c>
      <c r="D30" s="16">
        <f>SUM(D27:D29)</f>
        <v>112600</v>
      </c>
      <c r="E30" s="16">
        <f>SUM(E27:E29)</f>
        <v>441</v>
      </c>
      <c r="F30" s="16">
        <f>SUM(F27:F29)</f>
        <v>105250</v>
      </c>
      <c r="G30" s="16">
        <f>SUM(G27:G29)</f>
        <v>528.89</v>
      </c>
      <c r="H30" s="16">
        <f>(G30/E30)*100</f>
        <v>119.9297052154195</v>
      </c>
    </row>
    <row r="31" spans="1:8" ht="15.75">
      <c r="A31" s="43"/>
      <c r="B31" s="14"/>
      <c r="C31" s="81"/>
      <c r="D31" s="88"/>
      <c r="E31" s="88"/>
      <c r="F31" s="88"/>
      <c r="G31" s="88"/>
      <c r="H31" s="82"/>
    </row>
    <row r="32" spans="1:8" ht="15.75">
      <c r="A32" s="19"/>
      <c r="B32" s="20">
        <v>4029</v>
      </c>
      <c r="C32" s="19" t="s">
        <v>19</v>
      </c>
      <c r="D32" s="89"/>
      <c r="E32" s="89"/>
      <c r="F32" s="89"/>
      <c r="G32" s="89"/>
      <c r="H32" s="21"/>
    </row>
    <row r="33" spans="1:8" ht="15.75">
      <c r="A33" s="43"/>
      <c r="B33" s="14">
        <v>402902</v>
      </c>
      <c r="C33" s="13" t="s">
        <v>62</v>
      </c>
      <c r="D33" s="22">
        <v>38000</v>
      </c>
      <c r="E33" s="70">
        <v>175</v>
      </c>
      <c r="F33" s="22">
        <v>42000</v>
      </c>
      <c r="G33" s="70"/>
      <c r="H33" s="12">
        <f>(G33/E33)*100</f>
        <v>0</v>
      </c>
    </row>
    <row r="34" spans="1:8" ht="15.75">
      <c r="A34" s="43"/>
      <c r="B34" s="14">
        <v>402905</v>
      </c>
      <c r="C34" s="13" t="s">
        <v>23</v>
      </c>
      <c r="D34" s="22">
        <v>640000</v>
      </c>
      <c r="E34" s="70">
        <v>2712</v>
      </c>
      <c r="F34" s="22">
        <v>650000</v>
      </c>
      <c r="G34" s="70">
        <v>3431.95</v>
      </c>
      <c r="H34" s="12">
        <f>(G34/E34)*100</f>
        <v>126.54682890855457</v>
      </c>
    </row>
    <row r="35" spans="1:8" ht="15.75">
      <c r="A35" s="43"/>
      <c r="B35" s="14">
        <v>402930</v>
      </c>
      <c r="C35" s="13" t="s">
        <v>66</v>
      </c>
      <c r="D35" s="22">
        <v>11495</v>
      </c>
      <c r="E35" s="70">
        <v>51</v>
      </c>
      <c r="F35" s="22">
        <v>12259</v>
      </c>
      <c r="G35" s="70">
        <v>34.58</v>
      </c>
      <c r="H35" s="12">
        <f>(G35/E35)*100</f>
        <v>67.80392156862744</v>
      </c>
    </row>
    <row r="36" spans="1:8" ht="15.75">
      <c r="A36" s="43"/>
      <c r="B36" s="14">
        <v>402999</v>
      </c>
      <c r="C36" s="13" t="s">
        <v>63</v>
      </c>
      <c r="D36" s="22">
        <v>40000</v>
      </c>
      <c r="E36" s="70">
        <v>167</v>
      </c>
      <c r="F36" s="22">
        <v>40000</v>
      </c>
      <c r="G36" s="70">
        <v>93.9</v>
      </c>
      <c r="H36" s="12">
        <f>(G36/E36)*100</f>
        <v>56.22754491017964</v>
      </c>
    </row>
    <row r="37" spans="1:8" ht="15.75">
      <c r="A37" s="43"/>
      <c r="B37" s="14"/>
      <c r="C37" s="15" t="s">
        <v>24</v>
      </c>
      <c r="D37" s="16">
        <f>SUM(D33:D36)</f>
        <v>729495</v>
      </c>
      <c r="E37" s="16">
        <f>SUM(E33:E36)</f>
        <v>3105</v>
      </c>
      <c r="F37" s="16">
        <f>SUM(F33:F36)</f>
        <v>744259</v>
      </c>
      <c r="G37" s="16">
        <f>SUM(G33:G36)</f>
        <v>3560.43</v>
      </c>
      <c r="H37" s="16">
        <f>(G37/E37)*100</f>
        <v>114.66763285024153</v>
      </c>
    </row>
    <row r="38" spans="1:8" ht="15.75">
      <c r="A38" s="43"/>
      <c r="B38" s="14"/>
      <c r="C38" s="23"/>
      <c r="D38" s="90"/>
      <c r="E38" s="90"/>
      <c r="F38" s="90"/>
      <c r="G38" s="90"/>
      <c r="H38" s="18"/>
    </row>
    <row r="39" spans="1:8" ht="15.75">
      <c r="A39" s="19"/>
      <c r="B39" s="20">
        <v>4120</v>
      </c>
      <c r="C39" s="19" t="s">
        <v>68</v>
      </c>
      <c r="D39" s="89"/>
      <c r="E39" s="89"/>
      <c r="F39" s="89"/>
      <c r="G39" s="89"/>
      <c r="H39" s="21"/>
    </row>
    <row r="40" spans="1:8" ht="15.75">
      <c r="A40" s="19"/>
      <c r="B40" s="32">
        <v>412000</v>
      </c>
      <c r="C40" s="33" t="s">
        <v>69</v>
      </c>
      <c r="D40" s="34">
        <v>125000</v>
      </c>
      <c r="E40" s="70">
        <v>538</v>
      </c>
      <c r="F40" s="34">
        <v>129000</v>
      </c>
      <c r="G40" s="70">
        <v>524.94</v>
      </c>
      <c r="H40" s="12">
        <f>(G40/E40)*100</f>
        <v>97.57249070631971</v>
      </c>
    </row>
    <row r="41" spans="1:8" ht="15.75">
      <c r="A41" s="43"/>
      <c r="B41" s="14"/>
      <c r="C41" s="35" t="s">
        <v>25</v>
      </c>
      <c r="D41" s="16">
        <f>SUM(D40)</f>
        <v>125000</v>
      </c>
      <c r="E41" s="16">
        <f>SUM(E40)</f>
        <v>538</v>
      </c>
      <c r="F41" s="16">
        <f>SUM(F40)</f>
        <v>129000</v>
      </c>
      <c r="G41" s="16">
        <f>SUM(G40)</f>
        <v>524.94</v>
      </c>
      <c r="H41" s="16">
        <f>(G41/E41)*100</f>
        <v>97.57249070631971</v>
      </c>
    </row>
    <row r="42" spans="1:8" ht="15.75">
      <c r="A42" s="43"/>
      <c r="B42" s="14"/>
      <c r="C42" s="23"/>
      <c r="D42" s="18"/>
      <c r="E42" s="18"/>
      <c r="F42" s="18"/>
      <c r="G42" s="18"/>
      <c r="H42" s="18"/>
    </row>
    <row r="43" spans="1:9" ht="23.25" customHeight="1">
      <c r="A43" s="61"/>
      <c r="B43" s="54"/>
      <c r="C43" s="80" t="s">
        <v>35</v>
      </c>
      <c r="D43" s="55">
        <f>D41+D37+D30</f>
        <v>967095</v>
      </c>
      <c r="E43" s="55">
        <f>E41+E37+E30</f>
        <v>4084</v>
      </c>
      <c r="F43" s="55">
        <f>F41+F37+F30</f>
        <v>978509</v>
      </c>
      <c r="G43" s="55">
        <f>G41+G37+G30</f>
        <v>4614.26</v>
      </c>
      <c r="H43" s="42">
        <f>(G43/E43)*100</f>
        <v>112.98383937316356</v>
      </c>
      <c r="I43" s="71"/>
    </row>
    <row r="44" spans="1:8" ht="15.75">
      <c r="A44" s="43"/>
      <c r="B44" s="14"/>
      <c r="C44" s="57"/>
      <c r="D44" s="18"/>
      <c r="E44" s="18"/>
      <c r="F44" s="18"/>
      <c r="G44" s="18"/>
      <c r="H44" s="18"/>
    </row>
    <row r="45" spans="1:8" ht="23.25" customHeight="1">
      <c r="A45" s="76">
        <v>5011</v>
      </c>
      <c r="B45" s="14"/>
      <c r="C45" s="79" t="s">
        <v>87</v>
      </c>
      <c r="D45" s="18"/>
      <c r="E45" s="18"/>
      <c r="F45" s="18"/>
      <c r="G45" s="18"/>
      <c r="H45" s="18"/>
    </row>
    <row r="46" spans="1:8" ht="15.75">
      <c r="A46" s="19"/>
      <c r="B46" s="20">
        <v>4022</v>
      </c>
      <c r="C46" s="19" t="s">
        <v>12</v>
      </c>
      <c r="D46" s="21"/>
      <c r="E46" s="21"/>
      <c r="F46" s="21"/>
      <c r="G46" s="21"/>
      <c r="H46" s="21"/>
    </row>
    <row r="47" spans="1:8" ht="15.75">
      <c r="A47" s="43"/>
      <c r="B47" s="14">
        <v>402200</v>
      </c>
      <c r="C47" s="13" t="s">
        <v>13</v>
      </c>
      <c r="D47" s="22">
        <v>255000</v>
      </c>
      <c r="E47" s="70">
        <v>1085</v>
      </c>
      <c r="F47" s="22">
        <v>260000</v>
      </c>
      <c r="G47" s="70">
        <v>570.63</v>
      </c>
      <c r="H47" s="12">
        <f>(G47/E47)*100</f>
        <v>52.5926267281106</v>
      </c>
    </row>
    <row r="48" spans="1:8" ht="15.75">
      <c r="A48" s="43"/>
      <c r="B48" s="25"/>
      <c r="C48" s="15" t="s">
        <v>17</v>
      </c>
      <c r="D48" s="16">
        <f>SUM(D47:D47)</f>
        <v>255000</v>
      </c>
      <c r="E48" s="16">
        <f>SUM(E47:E47)</f>
        <v>1085</v>
      </c>
      <c r="F48" s="16">
        <f>SUM(F47:F47)</f>
        <v>260000</v>
      </c>
      <c r="G48" s="16">
        <f>SUM(G47:G47)</f>
        <v>570.63</v>
      </c>
      <c r="H48" s="16">
        <f>(G48/E48)*100</f>
        <v>52.5926267281106</v>
      </c>
    </row>
    <row r="49" spans="1:8" ht="15.75">
      <c r="A49" s="43"/>
      <c r="B49" s="25"/>
      <c r="C49" s="23"/>
      <c r="D49" s="18"/>
      <c r="E49" s="18"/>
      <c r="F49" s="18"/>
      <c r="G49" s="18"/>
      <c r="H49" s="18"/>
    </row>
    <row r="50" spans="1:8" ht="15.75">
      <c r="A50" s="19"/>
      <c r="B50" s="20">
        <v>402</v>
      </c>
      <c r="C50" s="19" t="s">
        <v>21</v>
      </c>
      <c r="D50" s="31"/>
      <c r="E50" s="31"/>
      <c r="F50" s="31"/>
      <c r="G50" s="31"/>
      <c r="H50" s="31"/>
    </row>
    <row r="51" spans="1:8" ht="15.75">
      <c r="A51" s="43"/>
      <c r="B51" s="14">
        <v>4025</v>
      </c>
      <c r="C51" s="13" t="s">
        <v>21</v>
      </c>
      <c r="D51" s="22">
        <v>610000</v>
      </c>
      <c r="E51" s="70">
        <v>2566</v>
      </c>
      <c r="F51" s="22">
        <v>615000</v>
      </c>
      <c r="G51" s="70">
        <v>1831.99</v>
      </c>
      <c r="H51" s="12">
        <f>(G51/E51)*100</f>
        <v>71.39477786438036</v>
      </c>
    </row>
    <row r="52" spans="1:8" ht="15.75">
      <c r="A52" s="43"/>
      <c r="B52" s="14"/>
      <c r="C52" s="15" t="s">
        <v>20</v>
      </c>
      <c r="D52" s="16">
        <f>SUM(D51:D51)</f>
        <v>610000</v>
      </c>
      <c r="E52" s="16">
        <f>SUM(E51:E51)</f>
        <v>2566</v>
      </c>
      <c r="F52" s="16">
        <f>SUM(F51:F51)</f>
        <v>615000</v>
      </c>
      <c r="G52" s="16">
        <f>SUM(G51:G51)</f>
        <v>1831.99</v>
      </c>
      <c r="H52" s="16">
        <f>(G52/E52)*100</f>
        <v>71.39477786438036</v>
      </c>
    </row>
    <row r="53" spans="1:8" ht="15.75">
      <c r="A53" s="43"/>
      <c r="B53" s="14"/>
      <c r="C53" s="23"/>
      <c r="D53" s="18"/>
      <c r="E53" s="18"/>
      <c r="F53" s="18"/>
      <c r="G53" s="18"/>
      <c r="H53" s="18"/>
    </row>
    <row r="54" spans="1:8" ht="15.75">
      <c r="A54" s="43"/>
      <c r="B54" s="20">
        <v>4023</v>
      </c>
      <c r="C54" s="53" t="s">
        <v>70</v>
      </c>
      <c r="D54" s="18"/>
      <c r="E54" s="18"/>
      <c r="F54" s="18"/>
      <c r="G54" s="18"/>
      <c r="H54" s="18"/>
    </row>
    <row r="55" spans="1:8" ht="15.75">
      <c r="A55" s="43"/>
      <c r="B55" s="14">
        <v>402300</v>
      </c>
      <c r="C55" s="13" t="s">
        <v>71</v>
      </c>
      <c r="D55" s="62">
        <v>25000</v>
      </c>
      <c r="E55" s="70">
        <v>105</v>
      </c>
      <c r="F55" s="62">
        <v>25000</v>
      </c>
      <c r="G55" s="70">
        <v>21</v>
      </c>
      <c r="H55" s="12">
        <f>(G55/E55)*100</f>
        <v>20</v>
      </c>
    </row>
    <row r="56" spans="1:8" ht="15.75">
      <c r="A56" s="43"/>
      <c r="B56" s="14"/>
      <c r="C56" s="51" t="s">
        <v>72</v>
      </c>
      <c r="D56" s="78">
        <f>SUM(D55)</f>
        <v>25000</v>
      </c>
      <c r="E56" s="78">
        <f>SUM(E55)</f>
        <v>105</v>
      </c>
      <c r="F56" s="78">
        <f>SUM(F55)</f>
        <v>25000</v>
      </c>
      <c r="G56" s="78">
        <f>SUM(G55)</f>
        <v>21</v>
      </c>
      <c r="H56" s="16">
        <f>(G56/E56)*100</f>
        <v>20</v>
      </c>
    </row>
    <row r="57" spans="1:8" ht="15.75">
      <c r="A57" s="43"/>
      <c r="B57" s="14"/>
      <c r="C57" s="23"/>
      <c r="D57" s="18"/>
      <c r="E57" s="18"/>
      <c r="F57" s="18"/>
      <c r="G57" s="18"/>
      <c r="H57" s="18"/>
    </row>
    <row r="58" spans="1:8" ht="15.75">
      <c r="A58" s="43"/>
      <c r="B58" s="20">
        <v>4029</v>
      </c>
      <c r="C58" s="19" t="s">
        <v>19</v>
      </c>
      <c r="D58" s="21"/>
      <c r="E58" s="21"/>
      <c r="F58" s="21"/>
      <c r="G58" s="21"/>
      <c r="H58" s="21"/>
    </row>
    <row r="59" spans="1:8" ht="15.75">
      <c r="A59" s="43"/>
      <c r="B59" s="14">
        <v>402903</v>
      </c>
      <c r="C59" s="13" t="s">
        <v>22</v>
      </c>
      <c r="D59" s="22">
        <v>115000</v>
      </c>
      <c r="E59" s="70">
        <v>500</v>
      </c>
      <c r="F59" s="22">
        <v>120000</v>
      </c>
      <c r="G59" s="70">
        <v>523.26</v>
      </c>
      <c r="H59" s="12">
        <f>(G59/E59)*100</f>
        <v>104.65199999999999</v>
      </c>
    </row>
    <row r="60" spans="1:8" ht="15.75">
      <c r="A60" s="43"/>
      <c r="B60" s="14"/>
      <c r="C60" s="15" t="s">
        <v>24</v>
      </c>
      <c r="D60" s="16">
        <f>SUM(D59)</f>
        <v>115000</v>
      </c>
      <c r="E60" s="16">
        <f>SUM(E59)</f>
        <v>500</v>
      </c>
      <c r="F60" s="16">
        <f>SUM(F59)</f>
        <v>120000</v>
      </c>
      <c r="G60" s="16">
        <f>SUM(G59)</f>
        <v>523.26</v>
      </c>
      <c r="H60" s="16">
        <f>(G60/E60)*100</f>
        <v>104.65199999999999</v>
      </c>
    </row>
    <row r="61" spans="1:8" ht="15.75">
      <c r="A61" s="43"/>
      <c r="B61" s="14"/>
      <c r="C61" s="23"/>
      <c r="D61" s="18"/>
      <c r="E61" s="18"/>
      <c r="F61" s="18"/>
      <c r="G61" s="18"/>
      <c r="H61" s="18"/>
    </row>
    <row r="62" spans="1:9" ht="23.25" customHeight="1">
      <c r="A62" s="61"/>
      <c r="B62" s="54"/>
      <c r="C62" s="80" t="s">
        <v>88</v>
      </c>
      <c r="D62" s="55">
        <f>D60+D56+D52+D48</f>
        <v>1005000</v>
      </c>
      <c r="E62" s="55">
        <f>E60+E56+E52+E48</f>
        <v>4256</v>
      </c>
      <c r="F62" s="55">
        <f>F60+F56+F52+F48</f>
        <v>1020000</v>
      </c>
      <c r="G62" s="55">
        <f>G60+G56+G52+G48</f>
        <v>2946.88</v>
      </c>
      <c r="H62" s="42">
        <f>(G62/E62)*100</f>
        <v>69.24060150375941</v>
      </c>
      <c r="I62" s="56"/>
    </row>
    <row r="63" spans="1:8" ht="15.75" customHeight="1">
      <c r="A63" s="43"/>
      <c r="B63" s="14"/>
      <c r="C63" s="13"/>
      <c r="D63" s="22"/>
      <c r="E63" s="22"/>
      <c r="F63" s="22"/>
      <c r="G63" s="22"/>
      <c r="H63" s="22"/>
    </row>
    <row r="64" spans="1:8" ht="23.25" customHeight="1">
      <c r="A64" s="76">
        <v>5012</v>
      </c>
      <c r="B64" s="14"/>
      <c r="C64" s="79" t="s">
        <v>57</v>
      </c>
      <c r="D64" s="22"/>
      <c r="E64" s="22"/>
      <c r="F64" s="22"/>
      <c r="G64" s="22"/>
      <c r="H64" s="22"/>
    </row>
    <row r="65" spans="2:3" ht="15.75" customHeight="1">
      <c r="B65" s="9"/>
      <c r="C65" s="19" t="s">
        <v>89</v>
      </c>
    </row>
    <row r="66" spans="2:8" ht="15.75" customHeight="1">
      <c r="B66" s="14">
        <v>402009</v>
      </c>
      <c r="C66" s="13" t="s">
        <v>10</v>
      </c>
      <c r="D66" s="22">
        <v>75000</v>
      </c>
      <c r="E66" s="70">
        <v>325</v>
      </c>
      <c r="F66" s="22">
        <v>78000</v>
      </c>
      <c r="G66" s="70">
        <v>609.52</v>
      </c>
      <c r="H66" s="12">
        <f>(G66/E66)*100</f>
        <v>187.54461538461538</v>
      </c>
    </row>
    <row r="67" spans="2:8" ht="15.75" customHeight="1">
      <c r="B67" s="14">
        <v>402999</v>
      </c>
      <c r="C67" s="13" t="s">
        <v>63</v>
      </c>
      <c r="D67" s="22">
        <v>25000</v>
      </c>
      <c r="E67" s="70">
        <v>108</v>
      </c>
      <c r="F67" s="22">
        <v>25800</v>
      </c>
      <c r="G67" s="70">
        <v>0</v>
      </c>
      <c r="H67" s="12">
        <f>(G67/E67)*100</f>
        <v>0</v>
      </c>
    </row>
    <row r="68" spans="2:8" ht="15.75" customHeight="1">
      <c r="B68" s="14"/>
      <c r="C68" s="15" t="s">
        <v>34</v>
      </c>
      <c r="D68" s="16">
        <f>SUM(D66:D67)</f>
        <v>100000</v>
      </c>
      <c r="E68" s="16">
        <f>SUM(E66:E67)</f>
        <v>433</v>
      </c>
      <c r="F68" s="16">
        <f>SUM(F66:F67)</f>
        <v>103800</v>
      </c>
      <c r="G68" s="16">
        <f>SUM(G66:G67)</f>
        <v>609.52</v>
      </c>
      <c r="H68" s="16">
        <f>(G68/E68)*100</f>
        <v>140.76674364896073</v>
      </c>
    </row>
    <row r="69" spans="2:8" ht="15.75" customHeight="1">
      <c r="B69" s="14"/>
      <c r="C69" s="23"/>
      <c r="D69" s="18"/>
      <c r="E69" s="18"/>
      <c r="F69" s="18"/>
      <c r="G69" s="18"/>
      <c r="H69" s="18"/>
    </row>
    <row r="70" spans="2:3" ht="15.75" customHeight="1">
      <c r="B70" s="9"/>
      <c r="C70" s="53" t="s">
        <v>90</v>
      </c>
    </row>
    <row r="71" spans="2:8" ht="15.75" customHeight="1">
      <c r="B71" s="14">
        <v>402009</v>
      </c>
      <c r="C71" s="13" t="s">
        <v>10</v>
      </c>
      <c r="D71" s="22">
        <v>55000</v>
      </c>
      <c r="E71" s="70">
        <v>238</v>
      </c>
      <c r="F71" s="22">
        <v>57000</v>
      </c>
      <c r="G71" s="70">
        <v>200</v>
      </c>
      <c r="H71" s="12">
        <f>(G71/E71)*100</f>
        <v>84.03361344537815</v>
      </c>
    </row>
    <row r="72" spans="2:8" ht="15.75" customHeight="1">
      <c r="B72" s="14">
        <v>402999</v>
      </c>
      <c r="C72" s="13" t="s">
        <v>63</v>
      </c>
      <c r="D72" s="22">
        <v>25000</v>
      </c>
      <c r="E72" s="70">
        <v>106</v>
      </c>
      <c r="F72" s="22">
        <v>25500</v>
      </c>
      <c r="G72" s="70">
        <v>0</v>
      </c>
      <c r="H72" s="12">
        <f>(G72/E72)*100</f>
        <v>0</v>
      </c>
    </row>
    <row r="73" spans="2:8" ht="15.75" customHeight="1">
      <c r="B73" s="14"/>
      <c r="C73" s="15" t="s">
        <v>34</v>
      </c>
      <c r="D73" s="16">
        <f>SUM(D71:D72)</f>
        <v>80000</v>
      </c>
      <c r="E73" s="16">
        <f>SUM(E71:E72)</f>
        <v>344</v>
      </c>
      <c r="F73" s="16">
        <f>SUM(F71:F72)</f>
        <v>82500</v>
      </c>
      <c r="G73" s="16">
        <f>SUM(G71:G72)</f>
        <v>200</v>
      </c>
      <c r="H73" s="16">
        <f>(G73/E73)*100</f>
        <v>58.139534883720934</v>
      </c>
    </row>
    <row r="74" spans="2:7" ht="15.75" customHeight="1">
      <c r="B74" s="14"/>
      <c r="C74" s="13"/>
      <c r="D74" s="22"/>
      <c r="E74" s="22"/>
      <c r="F74" s="22"/>
      <c r="G74" s="22"/>
    </row>
    <row r="75" spans="1:8" ht="23.25" customHeight="1">
      <c r="A75" s="61"/>
      <c r="B75" s="54"/>
      <c r="C75" s="80" t="s">
        <v>36</v>
      </c>
      <c r="D75" s="55">
        <f>D73+D68</f>
        <v>180000</v>
      </c>
      <c r="E75" s="55">
        <f>E73+E68</f>
        <v>777</v>
      </c>
      <c r="F75" s="55">
        <f>F73+F68</f>
        <v>186300</v>
      </c>
      <c r="G75" s="55">
        <f>G73+G68</f>
        <v>809.52</v>
      </c>
      <c r="H75" s="42">
        <f>(G75/E75)*100</f>
        <v>104.18532818532817</v>
      </c>
    </row>
    <row r="76" spans="1:8" ht="15.75" customHeight="1">
      <c r="A76" s="83"/>
      <c r="B76" s="84"/>
      <c r="C76" s="85"/>
      <c r="D76" s="22"/>
      <c r="E76" s="22"/>
      <c r="F76" s="22"/>
      <c r="G76" s="22"/>
      <c r="H76" s="87"/>
    </row>
    <row r="77" spans="1:3" ht="23.25" customHeight="1">
      <c r="A77" s="77">
        <v>5013</v>
      </c>
      <c r="B77" s="9"/>
      <c r="C77" s="79" t="s">
        <v>58</v>
      </c>
    </row>
    <row r="78" spans="1:8" ht="15.75">
      <c r="A78" s="43"/>
      <c r="B78" s="14"/>
      <c r="C78" s="23"/>
      <c r="D78" s="18"/>
      <c r="E78" s="18"/>
      <c r="F78" s="18"/>
      <c r="G78" s="18"/>
      <c r="H78" s="18"/>
    </row>
    <row r="79" spans="1:8" ht="15.75">
      <c r="A79" s="43"/>
      <c r="B79" s="20">
        <v>4029</v>
      </c>
      <c r="C79" s="19" t="s">
        <v>19</v>
      </c>
      <c r="D79" s="21"/>
      <c r="E79" s="21"/>
      <c r="F79" s="21"/>
      <c r="G79" s="21"/>
      <c r="H79" s="21"/>
    </row>
    <row r="80" spans="1:8" ht="15.75">
      <c r="A80" s="43"/>
      <c r="B80" s="14">
        <v>402903</v>
      </c>
      <c r="C80" s="13" t="s">
        <v>22</v>
      </c>
      <c r="D80" s="22">
        <v>25000</v>
      </c>
      <c r="E80" s="70">
        <v>106</v>
      </c>
      <c r="F80" s="22">
        <v>25500</v>
      </c>
      <c r="G80" s="70">
        <v>817.6</v>
      </c>
      <c r="H80" s="12">
        <f>(G80/E80)*100</f>
        <v>771.3207547169811</v>
      </c>
    </row>
    <row r="81" spans="1:8" ht="15.75">
      <c r="A81" s="43"/>
      <c r="B81" s="14"/>
      <c r="C81" s="15" t="s">
        <v>24</v>
      </c>
      <c r="D81" s="16">
        <f>SUM(D80)</f>
        <v>25000</v>
      </c>
      <c r="E81" s="16">
        <f>SUM(E80)</f>
        <v>106</v>
      </c>
      <c r="F81" s="16">
        <f>SUM(F80)</f>
        <v>25500</v>
      </c>
      <c r="G81" s="16">
        <f>SUM(G80)</f>
        <v>817.6</v>
      </c>
      <c r="H81" s="16">
        <f>(G81/E81)*100</f>
        <v>771.3207547169811</v>
      </c>
    </row>
    <row r="82" spans="1:8" ht="15.75">
      <c r="A82" s="43"/>
      <c r="B82" s="14"/>
      <c r="C82" s="23"/>
      <c r="D82" s="18"/>
      <c r="E82" s="18"/>
      <c r="F82" s="18"/>
      <c r="G82" s="18"/>
      <c r="H82" s="18"/>
    </row>
    <row r="83" spans="1:9" ht="15.75">
      <c r="A83" s="19"/>
      <c r="B83" s="20">
        <v>4025</v>
      </c>
      <c r="C83" s="48" t="s">
        <v>26</v>
      </c>
      <c r="D83" s="26"/>
      <c r="E83" s="26"/>
      <c r="F83" s="26"/>
      <c r="G83" s="26"/>
      <c r="H83" s="24"/>
      <c r="I83" s="49"/>
    </row>
    <row r="84" spans="1:9" ht="15.75">
      <c r="A84" s="17"/>
      <c r="B84" s="28">
        <v>402503</v>
      </c>
      <c r="C84" s="29" t="s">
        <v>28</v>
      </c>
      <c r="D84" s="62">
        <v>90140</v>
      </c>
      <c r="E84" s="70">
        <v>427</v>
      </c>
      <c r="F84" s="62">
        <v>102415</v>
      </c>
      <c r="G84" s="70">
        <v>395.39</v>
      </c>
      <c r="H84" s="12">
        <f>(G84/E84)*100</f>
        <v>92.59718969555036</v>
      </c>
      <c r="I84" s="49"/>
    </row>
    <row r="85" spans="1:9" ht="15.75">
      <c r="A85" s="27"/>
      <c r="B85" s="28">
        <v>402503</v>
      </c>
      <c r="C85" s="29" t="s">
        <v>29</v>
      </c>
      <c r="D85" s="62">
        <v>77384</v>
      </c>
      <c r="E85" s="70">
        <v>598</v>
      </c>
      <c r="F85" s="62">
        <v>157878</v>
      </c>
      <c r="G85" s="70">
        <v>435.5</v>
      </c>
      <c r="H85" s="12">
        <f>(G85/E85)*100</f>
        <v>72.82608695652173</v>
      </c>
      <c r="I85" s="49"/>
    </row>
    <row r="86" spans="1:9" ht="15.75">
      <c r="A86" s="43"/>
      <c r="B86" s="28">
        <v>402503</v>
      </c>
      <c r="C86" s="13" t="s">
        <v>47</v>
      </c>
      <c r="D86" s="62">
        <v>55584</v>
      </c>
      <c r="E86" s="70">
        <v>243</v>
      </c>
      <c r="F86" s="62">
        <v>58300</v>
      </c>
      <c r="G86" s="70">
        <v>915.13</v>
      </c>
      <c r="H86" s="12">
        <f>(G86/E86)*100</f>
        <v>376.59670781893004</v>
      </c>
      <c r="I86" s="49"/>
    </row>
    <row r="87" spans="1:9" ht="15.75">
      <c r="A87" s="27"/>
      <c r="B87" s="28">
        <v>402503</v>
      </c>
      <c r="C87" s="29" t="s">
        <v>30</v>
      </c>
      <c r="D87" s="62">
        <v>106900</v>
      </c>
      <c r="E87" s="70">
        <v>906</v>
      </c>
      <c r="F87" s="62">
        <v>202150</v>
      </c>
      <c r="G87" s="70">
        <v>1168</v>
      </c>
      <c r="H87" s="12">
        <f>(G87/E87)*100</f>
        <v>128.91832229580572</v>
      </c>
      <c r="I87" s="49"/>
    </row>
    <row r="88" spans="1:9" ht="15.75">
      <c r="A88" s="27"/>
      <c r="B88" s="50"/>
      <c r="C88" s="51" t="s">
        <v>27</v>
      </c>
      <c r="D88" s="78">
        <f>SUM(D83:D87)</f>
        <v>330008</v>
      </c>
      <c r="E88" s="78">
        <f>SUM(E83:E87)</f>
        <v>2174</v>
      </c>
      <c r="F88" s="78">
        <f>SUM(F83:F87)</f>
        <v>520743</v>
      </c>
      <c r="G88" s="78">
        <f>SUM(G83:G87)</f>
        <v>2914.02</v>
      </c>
      <c r="H88" s="16">
        <f>(G88/E88)*100</f>
        <v>134.03955841766327</v>
      </c>
      <c r="I88" s="52"/>
    </row>
    <row r="89" spans="1:9" ht="15.75">
      <c r="A89" s="27"/>
      <c r="B89" s="50"/>
      <c r="C89" s="20"/>
      <c r="D89" s="21"/>
      <c r="E89" s="21"/>
      <c r="F89" s="21"/>
      <c r="G89" s="21"/>
      <c r="H89" s="18"/>
      <c r="I89" s="52"/>
    </row>
    <row r="90" spans="1:9" ht="22.5">
      <c r="A90" s="61"/>
      <c r="B90" s="54"/>
      <c r="C90" s="80" t="s">
        <v>75</v>
      </c>
      <c r="D90" s="55">
        <f>D88+D81</f>
        <v>355008</v>
      </c>
      <c r="E90" s="55">
        <f>E88+E81</f>
        <v>2280</v>
      </c>
      <c r="F90" s="55">
        <f>F88+F81</f>
        <v>546243</v>
      </c>
      <c r="G90" s="55">
        <f>G88+G81</f>
        <v>3731.62</v>
      </c>
      <c r="H90" s="42">
        <f>(G90/E90)*100</f>
        <v>163.66754385964913</v>
      </c>
      <c r="I90" s="52"/>
    </row>
    <row r="91" spans="2:8" ht="15.75">
      <c r="B91" s="14"/>
      <c r="C91" s="13"/>
      <c r="D91" s="37"/>
      <c r="E91" s="37"/>
      <c r="F91" s="37"/>
      <c r="G91" s="37"/>
      <c r="H91" s="37"/>
    </row>
    <row r="92" spans="2:8" ht="15.75">
      <c r="B92" s="38"/>
      <c r="C92" s="39"/>
      <c r="D92" s="37"/>
      <c r="E92" s="37"/>
      <c r="F92" s="37"/>
      <c r="G92" s="37"/>
      <c r="H92" s="37"/>
    </row>
    <row r="93" spans="1:8" s="3" customFormat="1" ht="23.25">
      <c r="A93" s="61"/>
      <c r="B93" s="40"/>
      <c r="C93" s="41" t="s">
        <v>46</v>
      </c>
      <c r="D93" s="42">
        <f>D90+D75+D62+D43</f>
        <v>2507103</v>
      </c>
      <c r="E93" s="42">
        <f>E90+E75+E62+E43</f>
        <v>11397</v>
      </c>
      <c r="F93" s="42">
        <f>F90+F75+F62+F43</f>
        <v>2731052</v>
      </c>
      <c r="G93" s="42">
        <f>G90+G75+G62+G43</f>
        <v>12102.279999999999</v>
      </c>
      <c r="H93" s="42">
        <f>(G93/E93)*100</f>
        <v>106.18829516539438</v>
      </c>
    </row>
    <row r="94" spans="2:8" ht="15.75">
      <c r="B94" s="38"/>
      <c r="C94" s="39"/>
      <c r="D94" s="37">
        <f>D20-D93</f>
        <v>0</v>
      </c>
      <c r="E94" s="37">
        <f>E20-E93</f>
        <v>0</v>
      </c>
      <c r="F94" s="37">
        <f>F20-F93</f>
        <v>0</v>
      </c>
      <c r="G94" s="37">
        <f>G20-G93</f>
        <v>-894.9799999999996</v>
      </c>
      <c r="H94" s="37"/>
    </row>
    <row r="95" spans="2:8" ht="15.75">
      <c r="B95" s="38"/>
      <c r="C95" s="39"/>
      <c r="D95" s="6"/>
      <c r="E95" s="6">
        <f>E93*239.64</f>
        <v>2731177.08</v>
      </c>
      <c r="F95" s="6">
        <f>F11-F90</f>
        <v>0</v>
      </c>
      <c r="G95" s="6">
        <f>G93*239.64</f>
        <v>2900190.3791999994</v>
      </c>
      <c r="H95" s="6"/>
    </row>
    <row r="96" spans="2:7" ht="15.75">
      <c r="B96" s="38"/>
      <c r="D96" s="6"/>
      <c r="E96" s="6"/>
      <c r="F96" s="6"/>
      <c r="G96" s="6"/>
    </row>
    <row r="97" spans="2:3" ht="15.75">
      <c r="B97" s="38"/>
      <c r="C97" s="36"/>
    </row>
    <row r="98" spans="2:3" ht="15.75">
      <c r="B98" s="38"/>
      <c r="C98" s="36"/>
    </row>
    <row r="99" spans="2:3" ht="15.75">
      <c r="B99" s="38"/>
      <c r="C99" s="36"/>
    </row>
    <row r="100" spans="2:3" ht="15.75">
      <c r="B100" s="38"/>
      <c r="C100" s="36"/>
    </row>
    <row r="101" spans="1:7" ht="15.75">
      <c r="A101" s="58"/>
      <c r="B101" s="45"/>
      <c r="C101" s="44"/>
      <c r="D101" s="46"/>
      <c r="E101" s="46"/>
      <c r="F101" s="46"/>
      <c r="G101" s="46"/>
    </row>
    <row r="102" spans="2:3" ht="15.75">
      <c r="B102" s="38"/>
      <c r="C102" s="36"/>
    </row>
    <row r="103" spans="2:3" ht="15.75">
      <c r="B103" s="38"/>
      <c r="C103" s="36"/>
    </row>
    <row r="104" spans="2:3" ht="15.75">
      <c r="B104" s="38"/>
      <c r="C104" s="36"/>
    </row>
    <row r="105" spans="2:3" ht="15.75">
      <c r="B105" s="38"/>
      <c r="C105" s="36"/>
    </row>
    <row r="106" spans="2:3" ht="15.75">
      <c r="B106" s="38"/>
      <c r="C106" s="36"/>
    </row>
    <row r="107" spans="2:3" ht="15.75">
      <c r="B107" s="38"/>
      <c r="C107" s="36"/>
    </row>
    <row r="108" spans="2:3" ht="15.75">
      <c r="B108" s="38"/>
      <c r="C108" s="36"/>
    </row>
    <row r="109" spans="2:3" ht="15.75">
      <c r="B109" s="38"/>
      <c r="C109" s="36"/>
    </row>
    <row r="110" spans="2:3" ht="15.75">
      <c r="B110" s="38"/>
      <c r="C110" s="36"/>
    </row>
    <row r="111" spans="2:3" ht="15.75">
      <c r="B111" s="38"/>
      <c r="C111" s="36"/>
    </row>
    <row r="112" spans="2:3" ht="15.75">
      <c r="B112" s="38"/>
      <c r="C112" s="36"/>
    </row>
    <row r="113" spans="2:3" ht="15.75">
      <c r="B113" s="38"/>
      <c r="C113" s="36"/>
    </row>
    <row r="114" ht="15.75">
      <c r="C114" s="36"/>
    </row>
    <row r="115" ht="15.75">
      <c r="C115" s="36"/>
    </row>
    <row r="116" spans="2:3" ht="15.75">
      <c r="B116" s="38"/>
      <c r="C116" s="36"/>
    </row>
    <row r="117" spans="2:3" ht="15.75">
      <c r="B117" s="38"/>
      <c r="C117" s="36"/>
    </row>
    <row r="118" spans="2:3" ht="15.75">
      <c r="B118" s="38"/>
      <c r="C118" s="36"/>
    </row>
    <row r="119" spans="2:3" ht="15.75">
      <c r="B119" s="38"/>
      <c r="C119" s="36"/>
    </row>
    <row r="120" spans="2:3" ht="15.75">
      <c r="B120" s="38"/>
      <c r="C120" s="36"/>
    </row>
    <row r="121" spans="2:3" ht="15.75">
      <c r="B121" s="38"/>
      <c r="C121" s="36"/>
    </row>
    <row r="122" spans="2:3" ht="15.75">
      <c r="B122" s="38"/>
      <c r="C122" s="6"/>
    </row>
    <row r="123" spans="2:3" ht="15.75">
      <c r="B123" s="38"/>
      <c r="C123" s="36"/>
    </row>
    <row r="124" spans="2:3" ht="15.75">
      <c r="B124" s="38"/>
      <c r="C124" s="36"/>
    </row>
    <row r="125" spans="2:3" ht="15.75">
      <c r="B125" s="38"/>
      <c r="C125" s="36"/>
    </row>
    <row r="126" spans="2:3" ht="15.75">
      <c r="B126" s="38"/>
      <c r="C126" s="36"/>
    </row>
    <row r="127" spans="2:3" ht="15.75">
      <c r="B127" s="38"/>
      <c r="C127" s="36"/>
    </row>
    <row r="128" spans="2:3" ht="15.75">
      <c r="B128" s="38"/>
      <c r="C128" s="36"/>
    </row>
    <row r="129" spans="2:3" ht="15.75">
      <c r="B129" s="38"/>
      <c r="C129" s="36"/>
    </row>
    <row r="130" spans="2:3" ht="15.75">
      <c r="B130" s="38"/>
      <c r="C130" s="36"/>
    </row>
    <row r="131" spans="2:3" ht="15.75">
      <c r="B131" s="38"/>
      <c r="C131" s="36"/>
    </row>
    <row r="132" spans="2:3" ht="15.75">
      <c r="B132" s="38"/>
      <c r="C132" s="36"/>
    </row>
    <row r="133" spans="2:3" ht="15.75">
      <c r="B133" s="38"/>
      <c r="C133" s="36"/>
    </row>
    <row r="134" spans="2:3" ht="15.75">
      <c r="B134" s="38"/>
      <c r="C134" s="36"/>
    </row>
    <row r="135" spans="2:3" ht="15.75">
      <c r="B135" s="38"/>
      <c r="C135" s="36"/>
    </row>
    <row r="136" spans="2:3" ht="15.75">
      <c r="B136" s="38"/>
      <c r="C136" s="36"/>
    </row>
    <row r="137" spans="2:3" ht="15.75">
      <c r="B137" s="38"/>
      <c r="C137" s="36"/>
    </row>
    <row r="138" spans="2:3" ht="15.75">
      <c r="B138" s="38"/>
      <c r="C138" s="36"/>
    </row>
    <row r="139" spans="2:3" ht="15.75">
      <c r="B139" s="38"/>
      <c r="C139" s="36"/>
    </row>
    <row r="140" spans="2:3" ht="15.75">
      <c r="B140" s="38"/>
      <c r="C140" s="36"/>
    </row>
    <row r="141" spans="2:3" ht="15.75">
      <c r="B141" s="38"/>
      <c r="C141" s="36"/>
    </row>
    <row r="142" spans="2:3" ht="15.75">
      <c r="B142" s="38"/>
      <c r="C142" s="36"/>
    </row>
    <row r="143" spans="2:3" ht="15.75">
      <c r="B143" s="38"/>
      <c r="C143" s="36"/>
    </row>
    <row r="144" spans="2:3" ht="15.75">
      <c r="B144" s="38"/>
      <c r="C144" s="36"/>
    </row>
    <row r="145" spans="2:3" ht="15.75">
      <c r="B145" s="38"/>
      <c r="C145" s="36"/>
    </row>
  </sheetData>
  <printOptions horizontalCentered="1"/>
  <pageMargins left="0.7874015748031497" right="0.7874015748031497" top="1.1811023622047245" bottom="0.3937007874015748" header="0.3937007874015748" footer="0.5905511811023623"/>
  <pageSetup fitToHeight="2" horizontalDpi="600" verticalDpi="600" orientation="portrait" paperSize="9" scale="69" r:id="rId1"/>
  <rowBreaks count="1" manualBreakCount="1">
    <brk id="6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="75" zoomScaleNormal="90" zoomScaleSheetLayoutView="75" workbookViewId="0" topLeftCell="A34">
      <selection activeCell="G75" sqref="G75"/>
    </sheetView>
  </sheetViews>
  <sheetFormatPr defaultColWidth="9.00390625" defaultRowHeight="12.75"/>
  <cols>
    <col min="1" max="1" width="6.875" style="53" customWidth="1"/>
    <col min="2" max="2" width="9.625" style="47" customWidth="1"/>
    <col min="3" max="3" width="50.375" style="9" customWidth="1"/>
    <col min="4" max="4" width="20.00390625" style="9" hidden="1" customWidth="1"/>
    <col min="5" max="5" width="20.00390625" style="9" customWidth="1"/>
    <col min="6" max="6" width="20.00390625" style="9" hidden="1" customWidth="1"/>
    <col min="7" max="7" width="20.00390625" style="9" customWidth="1"/>
    <col min="8" max="8" width="13.00390625" style="9" customWidth="1"/>
    <col min="9" max="16384" width="9.125" style="9" customWidth="1"/>
  </cols>
  <sheetData>
    <row r="1" spans="1:8" s="3" customFormat="1" ht="27" customHeight="1">
      <c r="A1" s="73" t="s">
        <v>115</v>
      </c>
      <c r="B1" s="74"/>
      <c r="C1" s="75"/>
      <c r="D1" s="1"/>
      <c r="E1" s="1"/>
      <c r="F1" s="1"/>
      <c r="G1" s="1"/>
      <c r="H1" s="2"/>
    </row>
    <row r="2" spans="1:8" s="7" customFormat="1" ht="17.25" customHeight="1" thickBot="1">
      <c r="A2" s="53"/>
      <c r="B2" s="5"/>
      <c r="C2" s="4"/>
      <c r="D2" s="6"/>
      <c r="E2" s="6"/>
      <c r="F2" s="6"/>
      <c r="G2" s="6"/>
      <c r="H2" s="6"/>
    </row>
    <row r="3" spans="1:8" ht="17.25" thickBot="1" thickTop="1">
      <c r="A3" s="59" t="s">
        <v>0</v>
      </c>
      <c r="B3" s="8" t="s">
        <v>1</v>
      </c>
      <c r="C3" s="8" t="s">
        <v>2</v>
      </c>
      <c r="D3" s="8" t="s">
        <v>3</v>
      </c>
      <c r="E3" s="8" t="s">
        <v>114</v>
      </c>
      <c r="F3" s="8" t="s">
        <v>114</v>
      </c>
      <c r="G3" s="8" t="s">
        <v>116</v>
      </c>
      <c r="H3" s="8" t="s">
        <v>4</v>
      </c>
    </row>
    <row r="4" spans="1:8" ht="17.25" thickBot="1" thickTop="1">
      <c r="A4" s="59"/>
      <c r="B4" s="10">
        <v>1</v>
      </c>
      <c r="C4" s="10">
        <v>2</v>
      </c>
      <c r="D4" s="10">
        <v>3</v>
      </c>
      <c r="E4" s="10">
        <v>3</v>
      </c>
      <c r="F4" s="10">
        <v>4</v>
      </c>
      <c r="G4" s="10">
        <v>4</v>
      </c>
      <c r="H4" s="10">
        <v>5</v>
      </c>
    </row>
    <row r="5" spans="1:8" ht="16.5" thickTop="1">
      <c r="A5" s="60"/>
      <c r="B5" s="11"/>
      <c r="C5" s="11"/>
      <c r="D5" s="11"/>
      <c r="E5" s="11"/>
      <c r="F5" s="11"/>
      <c r="G5" s="11"/>
      <c r="H5" s="11"/>
    </row>
    <row r="6" spans="1:8" ht="23.25">
      <c r="A6" s="64" t="s">
        <v>40</v>
      </c>
      <c r="B6" s="65" t="s">
        <v>41</v>
      </c>
      <c r="C6" s="65"/>
      <c r="D6" s="66"/>
      <c r="E6" s="66"/>
      <c r="F6" s="66"/>
      <c r="G6" s="66"/>
      <c r="H6" s="67"/>
    </row>
    <row r="7" spans="1:8" ht="15.75">
      <c r="A7" s="63"/>
      <c r="B7" s="11"/>
      <c r="C7" s="11"/>
      <c r="D7" s="11"/>
      <c r="E7" s="11"/>
      <c r="F7" s="11"/>
      <c r="G7" s="11"/>
      <c r="H7" s="11"/>
    </row>
    <row r="8" spans="1:8" ht="15.75">
      <c r="A8" s="63"/>
      <c r="B8" s="68">
        <v>740100</v>
      </c>
      <c r="C8" s="36" t="s">
        <v>42</v>
      </c>
      <c r="D8" s="69"/>
      <c r="E8" s="69"/>
      <c r="F8" s="69"/>
      <c r="G8" s="69"/>
      <c r="H8" s="11"/>
    </row>
    <row r="9" spans="1:8" ht="15.75">
      <c r="A9" s="63"/>
      <c r="B9" s="68"/>
      <c r="C9" s="36" t="s">
        <v>50</v>
      </c>
      <c r="D9" s="70">
        <v>1120185</v>
      </c>
      <c r="E9" s="70">
        <v>4773</v>
      </c>
      <c r="F9" s="70">
        <v>1143709</v>
      </c>
      <c r="G9" s="70">
        <v>4773</v>
      </c>
      <c r="H9" s="12">
        <f>(G9/E9)*100</f>
        <v>100</v>
      </c>
    </row>
    <row r="10" spans="1:8" ht="15.75">
      <c r="A10" s="63"/>
      <c r="B10" s="68"/>
      <c r="C10" s="36" t="s">
        <v>80</v>
      </c>
      <c r="D10" s="70">
        <v>214830</v>
      </c>
      <c r="E10" s="70">
        <v>915</v>
      </c>
      <c r="F10" s="70">
        <v>219341</v>
      </c>
      <c r="G10" s="70">
        <v>915</v>
      </c>
      <c r="H10" s="12">
        <f aca="true" t="shared" si="0" ref="H10:H15">(G10/E10)*100</f>
        <v>100</v>
      </c>
    </row>
    <row r="11" spans="1:8" ht="15.75">
      <c r="A11" s="63"/>
      <c r="B11" s="68"/>
      <c r="C11" s="36" t="s">
        <v>100</v>
      </c>
      <c r="D11" s="70">
        <f>SUM(D12:D15)</f>
        <v>684220</v>
      </c>
      <c r="E11" s="70">
        <v>3906</v>
      </c>
      <c r="F11" s="70">
        <f>SUM(F12:F15)</f>
        <v>935639</v>
      </c>
      <c r="G11" s="70">
        <v>3906</v>
      </c>
      <c r="H11" s="12">
        <f t="shared" si="0"/>
        <v>100</v>
      </c>
    </row>
    <row r="12" spans="1:8" ht="15.75">
      <c r="A12" s="63"/>
      <c r="B12" s="68"/>
      <c r="C12" s="36" t="s">
        <v>52</v>
      </c>
      <c r="D12" s="72">
        <v>285500</v>
      </c>
      <c r="E12" s="72">
        <v>1227</v>
      </c>
      <c r="F12" s="72">
        <v>294065</v>
      </c>
      <c r="G12" s="72">
        <v>1227</v>
      </c>
      <c r="H12" s="12">
        <f t="shared" si="0"/>
        <v>100</v>
      </c>
    </row>
    <row r="13" spans="1:8" ht="15.75">
      <c r="A13" s="63"/>
      <c r="B13" s="68"/>
      <c r="C13" s="36" t="s">
        <v>53</v>
      </c>
      <c r="D13" s="72">
        <v>121860</v>
      </c>
      <c r="E13" s="72">
        <v>966</v>
      </c>
      <c r="F13" s="72">
        <v>231434</v>
      </c>
      <c r="G13" s="72">
        <v>966</v>
      </c>
      <c r="H13" s="12">
        <f t="shared" si="0"/>
        <v>100</v>
      </c>
    </row>
    <row r="14" spans="1:8" ht="15.75">
      <c r="A14" s="63"/>
      <c r="B14" s="68"/>
      <c r="C14" s="36" t="s">
        <v>54</v>
      </c>
      <c r="D14" s="72">
        <v>155000</v>
      </c>
      <c r="E14" s="72">
        <v>678</v>
      </c>
      <c r="F14" s="72">
        <v>162590</v>
      </c>
      <c r="G14" s="72">
        <v>678</v>
      </c>
      <c r="H14" s="12">
        <f t="shared" si="0"/>
        <v>100</v>
      </c>
    </row>
    <row r="15" spans="1:8" ht="15.75">
      <c r="A15" s="63"/>
      <c r="B15" s="68"/>
      <c r="C15" s="36" t="s">
        <v>55</v>
      </c>
      <c r="D15" s="72">
        <v>121860</v>
      </c>
      <c r="E15" s="72">
        <v>1035</v>
      </c>
      <c r="F15" s="72">
        <v>247550</v>
      </c>
      <c r="G15" s="72">
        <v>1035</v>
      </c>
      <c r="H15" s="12">
        <f t="shared" si="0"/>
        <v>100</v>
      </c>
    </row>
    <row r="16" spans="1:8" ht="15.75">
      <c r="A16" s="63"/>
      <c r="B16" s="68"/>
      <c r="C16" s="15" t="s">
        <v>44</v>
      </c>
      <c r="D16" s="16">
        <f>D11+D10+D9</f>
        <v>2019235</v>
      </c>
      <c r="E16" s="16">
        <f>E11+E10+E9</f>
        <v>9594</v>
      </c>
      <c r="F16" s="16">
        <f>F11+F10+F9</f>
        <v>2298689</v>
      </c>
      <c r="G16" s="16">
        <f>G11+G10+G9</f>
        <v>9594</v>
      </c>
      <c r="H16" s="16">
        <f>(G16/E16)*100</f>
        <v>100</v>
      </c>
    </row>
    <row r="17" spans="1:8" ht="15.75">
      <c r="A17" s="63"/>
      <c r="B17" s="68">
        <v>710200</v>
      </c>
      <c r="C17" s="36" t="s">
        <v>43</v>
      </c>
      <c r="D17" s="70">
        <v>6910</v>
      </c>
      <c r="E17" s="70">
        <v>30</v>
      </c>
      <c r="F17" s="70">
        <v>7270</v>
      </c>
      <c r="G17" s="70">
        <v>174.9</v>
      </c>
      <c r="H17" s="12">
        <f>(G17/E17)*100</f>
        <v>583</v>
      </c>
    </row>
    <row r="18" spans="1:8" ht="15.75">
      <c r="A18" s="63"/>
      <c r="B18" s="68">
        <v>714199</v>
      </c>
      <c r="C18" s="36" t="s">
        <v>48</v>
      </c>
      <c r="D18" s="70">
        <v>45000</v>
      </c>
      <c r="E18" s="70">
        <v>192</v>
      </c>
      <c r="F18" s="70">
        <v>46000</v>
      </c>
      <c r="G18" s="70"/>
      <c r="H18" s="12">
        <f>(G18/E18)*100</f>
        <v>0</v>
      </c>
    </row>
    <row r="19" spans="1:8" ht="15.75">
      <c r="A19" s="63"/>
      <c r="B19" s="11"/>
      <c r="C19" s="36"/>
      <c r="D19" s="11"/>
      <c r="E19" s="11"/>
      <c r="F19" s="11"/>
      <c r="G19" s="11"/>
      <c r="H19" s="11"/>
    </row>
    <row r="20" spans="1:8" ht="23.25">
      <c r="A20" s="61"/>
      <c r="B20" s="40"/>
      <c r="C20" s="41" t="s">
        <v>45</v>
      </c>
      <c r="D20" s="42">
        <f>D18+D17+D16</f>
        <v>2071145</v>
      </c>
      <c r="E20" s="42">
        <f>E18+E17+E16</f>
        <v>9816</v>
      </c>
      <c r="F20" s="42">
        <f>F18+F17+F16</f>
        <v>2351959</v>
      </c>
      <c r="G20" s="42">
        <f>G18+G17+G16</f>
        <v>9768.9</v>
      </c>
      <c r="H20" s="42">
        <f>(G20/E20)*100</f>
        <v>99.52017114914426</v>
      </c>
    </row>
    <row r="21" spans="1:8" ht="15.75">
      <c r="A21" s="63"/>
      <c r="B21" s="11"/>
      <c r="C21" s="11"/>
      <c r="D21" s="11"/>
      <c r="E21" s="11"/>
      <c r="F21" s="11"/>
      <c r="G21" s="11"/>
      <c r="H21" s="11"/>
    </row>
    <row r="22" spans="1:8" ht="15.75">
      <c r="A22" s="63"/>
      <c r="B22" s="11"/>
      <c r="C22" s="11"/>
      <c r="D22" s="11"/>
      <c r="E22" s="11"/>
      <c r="F22" s="11"/>
      <c r="G22" s="11"/>
      <c r="H22" s="11"/>
    </row>
    <row r="23" spans="1:8" ht="23.25">
      <c r="A23" s="64" t="s">
        <v>38</v>
      </c>
      <c r="B23" s="65" t="s">
        <v>39</v>
      </c>
      <c r="C23" s="65"/>
      <c r="D23" s="66"/>
      <c r="E23" s="66"/>
      <c r="F23" s="66"/>
      <c r="G23" s="66"/>
      <c r="H23" s="67"/>
    </row>
    <row r="24" spans="1:8" ht="15.75">
      <c r="A24" s="63"/>
      <c r="B24" s="11"/>
      <c r="C24" s="11"/>
      <c r="D24" s="11"/>
      <c r="E24" s="11"/>
      <c r="F24" s="11"/>
      <c r="G24" s="11"/>
      <c r="H24" s="11"/>
    </row>
    <row r="25" spans="1:8" ht="22.5">
      <c r="A25" s="76">
        <v>5010</v>
      </c>
      <c r="B25" s="14"/>
      <c r="C25" s="79" t="s">
        <v>77</v>
      </c>
      <c r="D25" s="18"/>
      <c r="E25" s="18"/>
      <c r="F25" s="18"/>
      <c r="G25" s="18"/>
      <c r="H25" s="18"/>
    </row>
    <row r="26" spans="1:8" ht="15.75">
      <c r="A26" s="19"/>
      <c r="B26" s="20">
        <v>4020</v>
      </c>
      <c r="C26" s="19" t="s">
        <v>5</v>
      </c>
      <c r="D26" s="21"/>
      <c r="E26" s="21"/>
      <c r="F26" s="21"/>
      <c r="G26" s="21"/>
      <c r="H26" s="21"/>
    </row>
    <row r="27" spans="1:8" ht="15.75">
      <c r="A27" s="43"/>
      <c r="B27" s="14">
        <v>402000</v>
      </c>
      <c r="C27" s="13" t="s">
        <v>6</v>
      </c>
      <c r="D27" s="22">
        <v>16500</v>
      </c>
      <c r="E27" s="70">
        <v>69</v>
      </c>
      <c r="F27" s="22">
        <v>16600</v>
      </c>
      <c r="G27" s="70">
        <v>0</v>
      </c>
      <c r="H27" s="12">
        <f>(G27/E27)*100</f>
        <v>0</v>
      </c>
    </row>
    <row r="28" spans="1:8" ht="15.75">
      <c r="A28" s="43"/>
      <c r="B28" s="14">
        <v>402001</v>
      </c>
      <c r="C28" s="13" t="s">
        <v>7</v>
      </c>
      <c r="D28" s="22">
        <v>8600</v>
      </c>
      <c r="E28" s="70">
        <v>38</v>
      </c>
      <c r="F28" s="22">
        <v>9100</v>
      </c>
      <c r="G28" s="70">
        <v>0</v>
      </c>
      <c r="H28" s="12">
        <f>(G28/E28)*100</f>
        <v>0</v>
      </c>
    </row>
    <row r="29" spans="1:8" ht="15.75">
      <c r="A29" s="43"/>
      <c r="B29" s="14">
        <v>402009</v>
      </c>
      <c r="C29" s="13" t="s">
        <v>112</v>
      </c>
      <c r="D29" s="22">
        <v>60000</v>
      </c>
      <c r="E29" s="70">
        <v>242</v>
      </c>
      <c r="F29" s="22">
        <v>58000</v>
      </c>
      <c r="G29" s="70">
        <v>11.17</v>
      </c>
      <c r="H29" s="12">
        <f>(G29/E29)*100</f>
        <v>4.615702479338843</v>
      </c>
    </row>
    <row r="30" spans="1:8" ht="15.75">
      <c r="A30" s="43"/>
      <c r="B30" s="14"/>
      <c r="C30" s="15" t="s">
        <v>11</v>
      </c>
      <c r="D30" s="16">
        <f>SUM(D27:D29)</f>
        <v>85100</v>
      </c>
      <c r="E30" s="16">
        <f>SUM(E27:E29)</f>
        <v>349</v>
      </c>
      <c r="F30" s="16">
        <f>SUM(F27:F29)</f>
        <v>83700</v>
      </c>
      <c r="G30" s="16">
        <f>SUM(G27:G29)</f>
        <v>11.17</v>
      </c>
      <c r="H30" s="16">
        <f>(G30/E30)*100</f>
        <v>3.200573065902579</v>
      </c>
    </row>
    <row r="31" spans="1:8" ht="15.75">
      <c r="A31" s="43"/>
      <c r="B31" s="14"/>
      <c r="C31" s="81"/>
      <c r="D31" s="88"/>
      <c r="E31" s="88"/>
      <c r="F31" s="88"/>
      <c r="G31" s="88"/>
      <c r="H31" s="82"/>
    </row>
    <row r="32" spans="1:8" ht="15.75">
      <c r="A32" s="19"/>
      <c r="B32" s="20">
        <v>4029</v>
      </c>
      <c r="C32" s="19" t="s">
        <v>19</v>
      </c>
      <c r="D32" s="89"/>
      <c r="E32" s="89"/>
      <c r="F32" s="89"/>
      <c r="G32" s="89"/>
      <c r="H32" s="21"/>
    </row>
    <row r="33" spans="1:8" ht="15.75">
      <c r="A33" s="43"/>
      <c r="B33" s="14">
        <v>402905</v>
      </c>
      <c r="C33" s="13" t="s">
        <v>23</v>
      </c>
      <c r="D33" s="22">
        <v>695000</v>
      </c>
      <c r="E33" s="70">
        <v>2960</v>
      </c>
      <c r="F33" s="22">
        <v>709000</v>
      </c>
      <c r="G33" s="70">
        <v>4492.09</v>
      </c>
      <c r="H33" s="12">
        <f>(G33/E33)*100</f>
        <v>151.7597972972973</v>
      </c>
    </row>
    <row r="34" spans="1:8" ht="15.75">
      <c r="A34" s="43"/>
      <c r="B34" s="14">
        <v>402930</v>
      </c>
      <c r="C34" s="13" t="s">
        <v>66</v>
      </c>
      <c r="D34" s="22">
        <v>8825</v>
      </c>
      <c r="E34" s="70">
        <v>38</v>
      </c>
      <c r="F34" s="22">
        <v>9120</v>
      </c>
      <c r="G34" s="70">
        <v>5.09</v>
      </c>
      <c r="H34" s="12">
        <f>(G34/E34)*100</f>
        <v>13.394736842105262</v>
      </c>
    </row>
    <row r="35" spans="1:8" ht="15.75">
      <c r="A35" s="43"/>
      <c r="B35" s="14">
        <v>402999</v>
      </c>
      <c r="C35" s="13" t="s">
        <v>63</v>
      </c>
      <c r="D35" s="22">
        <v>45000</v>
      </c>
      <c r="E35" s="70">
        <v>189</v>
      </c>
      <c r="F35" s="22">
        <v>45500</v>
      </c>
      <c r="G35" s="70">
        <v>153.81</v>
      </c>
      <c r="H35" s="12">
        <f>(G35/E35)*100</f>
        <v>81.3809523809524</v>
      </c>
    </row>
    <row r="36" spans="1:8" ht="15.75">
      <c r="A36" s="43"/>
      <c r="B36" s="14"/>
      <c r="C36" s="15" t="s">
        <v>24</v>
      </c>
      <c r="D36" s="16">
        <f>SUM(D33:D35)</f>
        <v>748825</v>
      </c>
      <c r="E36" s="16">
        <f>SUM(E33:E35)</f>
        <v>3187</v>
      </c>
      <c r="F36" s="16">
        <f>SUM(F33:F35)</f>
        <v>763620</v>
      </c>
      <c r="G36" s="16">
        <f>SUM(G33:G35)</f>
        <v>4650.990000000001</v>
      </c>
      <c r="H36" s="16">
        <f>(G36/E36)*100</f>
        <v>145.93630373391906</v>
      </c>
    </row>
    <row r="37" spans="1:8" ht="15.75">
      <c r="A37" s="43"/>
      <c r="B37" s="14"/>
      <c r="C37" s="23"/>
      <c r="D37" s="18"/>
      <c r="E37" s="18"/>
      <c r="F37" s="18"/>
      <c r="G37" s="18"/>
      <c r="H37" s="18"/>
    </row>
    <row r="38" spans="1:8" ht="15.75">
      <c r="A38" s="19"/>
      <c r="B38" s="20">
        <v>4120</v>
      </c>
      <c r="C38" s="19" t="s">
        <v>68</v>
      </c>
      <c r="D38" s="21"/>
      <c r="E38" s="21"/>
      <c r="F38" s="21"/>
      <c r="G38" s="21"/>
      <c r="H38" s="21"/>
    </row>
    <row r="39" spans="1:8" ht="15.75">
      <c r="A39" s="19"/>
      <c r="B39" s="32">
        <v>412000</v>
      </c>
      <c r="C39" s="33" t="s">
        <v>85</v>
      </c>
      <c r="D39" s="34">
        <v>70000</v>
      </c>
      <c r="E39" s="70">
        <v>292</v>
      </c>
      <c r="F39" s="34">
        <v>70000</v>
      </c>
      <c r="G39" s="70">
        <v>0</v>
      </c>
      <c r="H39" s="12">
        <f>(G39/E39)*100</f>
        <v>0</v>
      </c>
    </row>
    <row r="40" spans="1:8" ht="15.75">
      <c r="A40" s="43"/>
      <c r="B40" s="14"/>
      <c r="C40" s="35" t="s">
        <v>25</v>
      </c>
      <c r="D40" s="16">
        <f>SUM(D39)</f>
        <v>70000</v>
      </c>
      <c r="E40" s="16">
        <f>SUM(E39)</f>
        <v>292</v>
      </c>
      <c r="F40" s="16">
        <f>SUM(F39)</f>
        <v>70000</v>
      </c>
      <c r="G40" s="16">
        <f>SUM(G39)</f>
        <v>0</v>
      </c>
      <c r="H40" s="16">
        <f>(G40/E40)*100</f>
        <v>0</v>
      </c>
    </row>
    <row r="41" spans="1:8" ht="15.75">
      <c r="A41" s="43"/>
      <c r="B41" s="14"/>
      <c r="C41" s="23"/>
      <c r="D41" s="18"/>
      <c r="E41" s="18"/>
      <c r="F41" s="18"/>
      <c r="G41" s="18"/>
      <c r="H41" s="18"/>
    </row>
    <row r="42" spans="1:9" ht="23.25" customHeight="1">
      <c r="A42" s="61"/>
      <c r="B42" s="54"/>
      <c r="C42" s="80" t="s">
        <v>110</v>
      </c>
      <c r="D42" s="55">
        <f>D40+D36+D30</f>
        <v>903925</v>
      </c>
      <c r="E42" s="55">
        <f>E40+E36+E30</f>
        <v>3828</v>
      </c>
      <c r="F42" s="55">
        <f>F40+F36+F30</f>
        <v>917320</v>
      </c>
      <c r="G42" s="55">
        <f>G40+G36+G30</f>
        <v>4662.160000000001</v>
      </c>
      <c r="H42" s="42">
        <f>(G42/E42)*100</f>
        <v>121.79101358411705</v>
      </c>
      <c r="I42" s="71"/>
    </row>
    <row r="43" spans="1:8" ht="15.75">
      <c r="A43" s="43"/>
      <c r="B43" s="14"/>
      <c r="C43" s="57"/>
      <c r="D43" s="90"/>
      <c r="E43" s="90"/>
      <c r="F43" s="90"/>
      <c r="G43" s="90"/>
      <c r="H43" s="18"/>
    </row>
    <row r="44" spans="1:8" ht="23.25" customHeight="1">
      <c r="A44" s="76">
        <v>5011</v>
      </c>
      <c r="B44" s="14"/>
      <c r="C44" s="79" t="s">
        <v>81</v>
      </c>
      <c r="D44" s="90"/>
      <c r="E44" s="90"/>
      <c r="F44" s="90"/>
      <c r="G44" s="90"/>
      <c r="H44" s="18"/>
    </row>
    <row r="45" spans="1:8" ht="15.75">
      <c r="A45" s="19"/>
      <c r="B45" s="20">
        <v>4022</v>
      </c>
      <c r="C45" s="19" t="s">
        <v>12</v>
      </c>
      <c r="D45" s="89"/>
      <c r="E45" s="89"/>
      <c r="F45" s="89"/>
      <c r="G45" s="89"/>
      <c r="H45" s="21"/>
    </row>
    <row r="46" spans="1:8" ht="15.75">
      <c r="A46" s="43"/>
      <c r="B46" s="14">
        <v>402200</v>
      </c>
      <c r="C46" s="13" t="s">
        <v>13</v>
      </c>
      <c r="D46" s="22">
        <v>67000</v>
      </c>
      <c r="E46" s="70">
        <v>289</v>
      </c>
      <c r="F46" s="22">
        <v>69000</v>
      </c>
      <c r="G46" s="70">
        <v>0</v>
      </c>
      <c r="H46" s="12">
        <f>(G46/E46)*100</f>
        <v>0</v>
      </c>
    </row>
    <row r="47" spans="1:8" ht="15.75">
      <c r="A47" s="43"/>
      <c r="B47" s="14">
        <v>402201</v>
      </c>
      <c r="C47" s="13" t="s">
        <v>14</v>
      </c>
      <c r="D47" s="22">
        <v>117000</v>
      </c>
      <c r="E47" s="70">
        <v>500</v>
      </c>
      <c r="F47" s="22">
        <v>120000</v>
      </c>
      <c r="G47" s="70">
        <v>0</v>
      </c>
      <c r="H47" s="12">
        <f>(G47/E47)*100</f>
        <v>0</v>
      </c>
    </row>
    <row r="48" spans="1:8" ht="15.75">
      <c r="A48" s="43"/>
      <c r="B48" s="14">
        <v>402203</v>
      </c>
      <c r="C48" s="13" t="s">
        <v>15</v>
      </c>
      <c r="D48" s="22">
        <v>35000</v>
      </c>
      <c r="E48" s="70">
        <v>159</v>
      </c>
      <c r="F48" s="22">
        <v>38000</v>
      </c>
      <c r="G48" s="70">
        <v>0</v>
      </c>
      <c r="H48" s="12">
        <f>(G48/E48)*100</f>
        <v>0</v>
      </c>
    </row>
    <row r="49" spans="1:8" ht="15.75">
      <c r="A49" s="43"/>
      <c r="B49" s="25"/>
      <c r="C49" s="15" t="s">
        <v>17</v>
      </c>
      <c r="D49" s="16">
        <f>SUM(D46:D48)</f>
        <v>219000</v>
      </c>
      <c r="E49" s="16">
        <f>SUM(E46:E48)</f>
        <v>948</v>
      </c>
      <c r="F49" s="16">
        <f>SUM(F46:F48)</f>
        <v>227000</v>
      </c>
      <c r="G49" s="16">
        <f>SUM(G46:G48)</f>
        <v>0</v>
      </c>
      <c r="H49" s="16">
        <f>(G49/E49)*100</f>
        <v>0</v>
      </c>
    </row>
    <row r="50" spans="1:8" ht="15.75">
      <c r="A50" s="19"/>
      <c r="B50" s="20">
        <v>402</v>
      </c>
      <c r="C50" s="19" t="s">
        <v>21</v>
      </c>
      <c r="D50" s="93"/>
      <c r="E50" s="93"/>
      <c r="F50" s="93"/>
      <c r="G50" s="93"/>
      <c r="H50" s="31"/>
    </row>
    <row r="51" spans="1:8" ht="15.75">
      <c r="A51" s="43"/>
      <c r="B51" s="14">
        <v>4025</v>
      </c>
      <c r="C51" s="13" t="s">
        <v>21</v>
      </c>
      <c r="D51" s="22">
        <v>40000</v>
      </c>
      <c r="E51" s="70">
        <v>175</v>
      </c>
      <c r="F51" s="22">
        <v>42000</v>
      </c>
      <c r="G51" s="70">
        <v>44.7</v>
      </c>
      <c r="H51" s="12">
        <f>(G51/E51)*100</f>
        <v>25.542857142857144</v>
      </c>
    </row>
    <row r="52" spans="1:8" ht="15.75">
      <c r="A52" s="43"/>
      <c r="B52" s="14"/>
      <c r="C52" s="15" t="s">
        <v>20</v>
      </c>
      <c r="D52" s="16">
        <f>SUM(D51:D51)</f>
        <v>40000</v>
      </c>
      <c r="E52" s="16">
        <f>SUM(E51:E51)</f>
        <v>175</v>
      </c>
      <c r="F52" s="16">
        <f>SUM(F51:F51)</f>
        <v>42000</v>
      </c>
      <c r="G52" s="16">
        <f>SUM(G51:G51)</f>
        <v>44.7</v>
      </c>
      <c r="H52" s="16">
        <f>(G52/E52)*100</f>
        <v>25.542857142857144</v>
      </c>
    </row>
    <row r="53" spans="1:8" ht="15.75">
      <c r="A53" s="43"/>
      <c r="B53" s="14"/>
      <c r="C53" s="23"/>
      <c r="D53" s="90"/>
      <c r="E53" s="90"/>
      <c r="F53" s="90"/>
      <c r="G53" s="90"/>
      <c r="H53" s="18"/>
    </row>
    <row r="54" spans="1:9" ht="23.25" customHeight="1">
      <c r="A54" s="61"/>
      <c r="B54" s="54"/>
      <c r="C54" s="80" t="s">
        <v>82</v>
      </c>
      <c r="D54" s="55">
        <f>D52+D49</f>
        <v>259000</v>
      </c>
      <c r="E54" s="55">
        <f>E52+E49</f>
        <v>1123</v>
      </c>
      <c r="F54" s="55">
        <f>F52+F49</f>
        <v>269000</v>
      </c>
      <c r="G54" s="55">
        <f>G52+G49</f>
        <v>44.7</v>
      </c>
      <c r="H54" s="42">
        <f>(G54/E54)*100</f>
        <v>3.9804096170970618</v>
      </c>
      <c r="I54" s="56"/>
    </row>
    <row r="55" spans="1:8" ht="23.25" customHeight="1">
      <c r="A55" s="76">
        <v>5012</v>
      </c>
      <c r="B55" s="14"/>
      <c r="C55" s="79" t="s">
        <v>74</v>
      </c>
      <c r="D55" s="86"/>
      <c r="E55" s="86"/>
      <c r="F55" s="86"/>
      <c r="G55" s="86"/>
      <c r="H55" s="22"/>
    </row>
    <row r="56" spans="2:7" ht="15.75" customHeight="1">
      <c r="B56" s="9"/>
      <c r="C56" s="19" t="s">
        <v>104</v>
      </c>
      <c r="D56" s="87"/>
      <c r="E56" s="87"/>
      <c r="F56" s="87"/>
      <c r="G56" s="87"/>
    </row>
    <row r="57" spans="2:8" ht="15.75" customHeight="1">
      <c r="B57" s="14">
        <v>402009</v>
      </c>
      <c r="C57" s="13" t="s">
        <v>10</v>
      </c>
      <c r="D57" s="22">
        <v>105000</v>
      </c>
      <c r="E57" s="70">
        <v>451</v>
      </c>
      <c r="F57" s="22">
        <v>108000</v>
      </c>
      <c r="G57" s="70">
        <v>0</v>
      </c>
      <c r="H57" s="12">
        <f>(G57/E57)*100</f>
        <v>0</v>
      </c>
    </row>
    <row r="58" spans="2:8" ht="15.75" customHeight="1">
      <c r="B58" s="14">
        <v>402999</v>
      </c>
      <c r="C58" s="13" t="s">
        <v>63</v>
      </c>
      <c r="D58" s="22">
        <v>30000</v>
      </c>
      <c r="E58" s="70">
        <v>129</v>
      </c>
      <c r="F58" s="22">
        <v>31000</v>
      </c>
      <c r="G58" s="70">
        <v>246.24</v>
      </c>
      <c r="H58" s="12">
        <f>(G58/E58)*100</f>
        <v>190.88372093023256</v>
      </c>
    </row>
    <row r="59" spans="2:8" ht="15.75" customHeight="1">
      <c r="B59" s="14"/>
      <c r="C59" s="15" t="s">
        <v>34</v>
      </c>
      <c r="D59" s="16">
        <f>SUM(D57:D58)</f>
        <v>135000</v>
      </c>
      <c r="E59" s="16">
        <f>SUM(E57:E58)</f>
        <v>580</v>
      </c>
      <c r="F59" s="16">
        <f>SUM(F57:F58)</f>
        <v>139000</v>
      </c>
      <c r="G59" s="16">
        <f>SUM(G57:G58)</f>
        <v>246.24</v>
      </c>
      <c r="H59" s="16">
        <f>(G59/E59)*100</f>
        <v>42.45517241379311</v>
      </c>
    </row>
    <row r="60" spans="2:7" ht="15.75" customHeight="1">
      <c r="B60" s="9"/>
      <c r="C60" s="53" t="s">
        <v>105</v>
      </c>
      <c r="D60" s="87"/>
      <c r="E60" s="87"/>
      <c r="F60" s="87"/>
      <c r="G60" s="87"/>
    </row>
    <row r="61" spans="2:8" ht="15.75" customHeight="1">
      <c r="B61" s="14">
        <v>402009</v>
      </c>
      <c r="C61" s="13" t="s">
        <v>10</v>
      </c>
      <c r="D61" s="22">
        <v>68000</v>
      </c>
      <c r="E61" s="70">
        <v>296</v>
      </c>
      <c r="F61" s="22">
        <v>71000</v>
      </c>
      <c r="G61" s="70">
        <v>499.97</v>
      </c>
      <c r="H61" s="12">
        <f>(G61/E61)*100</f>
        <v>168.9087837837838</v>
      </c>
    </row>
    <row r="62" spans="2:8" ht="15.75" customHeight="1">
      <c r="B62" s="14">
        <v>402999</v>
      </c>
      <c r="C62" s="13" t="s">
        <v>63</v>
      </c>
      <c r="D62" s="22">
        <v>21000</v>
      </c>
      <c r="E62" s="70">
        <v>83</v>
      </c>
      <c r="F62" s="22">
        <v>20000</v>
      </c>
      <c r="G62" s="70">
        <v>0</v>
      </c>
      <c r="H62" s="12">
        <f>(G62/E62)*100</f>
        <v>0</v>
      </c>
    </row>
    <row r="63" spans="2:8" ht="15.75" customHeight="1">
      <c r="B63" s="14"/>
      <c r="C63" s="15" t="s">
        <v>34</v>
      </c>
      <c r="D63" s="16">
        <f>SUM(D61:D62)</f>
        <v>89000</v>
      </c>
      <c r="E63" s="16">
        <f>SUM(E61:E62)</f>
        <v>379</v>
      </c>
      <c r="F63" s="16">
        <f>SUM(F61:F62)</f>
        <v>91000</v>
      </c>
      <c r="G63" s="16">
        <f>SUM(G61:G62)</f>
        <v>499.97</v>
      </c>
      <c r="H63" s="16">
        <f>(G63/E63)*100</f>
        <v>131.91820580474936</v>
      </c>
    </row>
    <row r="64" spans="2:7" ht="15.75" customHeight="1">
      <c r="B64" s="14"/>
      <c r="C64" s="13"/>
      <c r="D64" s="22"/>
      <c r="E64" s="22"/>
      <c r="F64" s="22"/>
      <c r="G64" s="22"/>
    </row>
    <row r="65" spans="1:8" ht="23.25" customHeight="1">
      <c r="A65" s="61"/>
      <c r="B65" s="54"/>
      <c r="C65" s="80" t="s">
        <v>83</v>
      </c>
      <c r="D65" s="55">
        <f>D63+D59</f>
        <v>224000</v>
      </c>
      <c r="E65" s="55">
        <f>E63+E59</f>
        <v>959</v>
      </c>
      <c r="F65" s="55">
        <f>F63+F59</f>
        <v>230000</v>
      </c>
      <c r="G65" s="55">
        <f>G63+G59</f>
        <v>746.21</v>
      </c>
      <c r="H65" s="42">
        <f>(G65/E65)*100</f>
        <v>77.81126173096976</v>
      </c>
    </row>
    <row r="66" spans="1:8" ht="15.75" customHeight="1">
      <c r="A66" s="83"/>
      <c r="B66" s="84"/>
      <c r="C66" s="85"/>
      <c r="D66" s="86"/>
      <c r="E66" s="86"/>
      <c r="F66" s="86"/>
      <c r="G66" s="86"/>
      <c r="H66" s="87"/>
    </row>
    <row r="67" spans="1:7" ht="23.25" customHeight="1">
      <c r="A67" s="77">
        <v>5013</v>
      </c>
      <c r="B67" s="9"/>
      <c r="C67" s="79" t="s">
        <v>84</v>
      </c>
      <c r="D67" s="87"/>
      <c r="E67" s="87"/>
      <c r="F67" s="87"/>
      <c r="G67" s="87"/>
    </row>
    <row r="68" spans="1:8" ht="15.75">
      <c r="A68" s="43"/>
      <c r="B68" s="14"/>
      <c r="C68" s="23"/>
      <c r="D68" s="90"/>
      <c r="E68" s="90"/>
      <c r="F68" s="90"/>
      <c r="G68" s="90"/>
      <c r="H68" s="18"/>
    </row>
    <row r="69" spans="1:9" ht="15.75">
      <c r="A69" s="19"/>
      <c r="B69" s="20">
        <v>4025</v>
      </c>
      <c r="C69" s="48" t="s">
        <v>26</v>
      </c>
      <c r="D69" s="91"/>
      <c r="E69" s="91"/>
      <c r="F69" s="91"/>
      <c r="G69" s="91"/>
      <c r="H69" s="24"/>
      <c r="I69" s="49"/>
    </row>
    <row r="70" spans="1:9" ht="15.75">
      <c r="A70" s="17"/>
      <c r="B70" s="28">
        <v>402503</v>
      </c>
      <c r="C70" s="29" t="s">
        <v>28</v>
      </c>
      <c r="D70" s="62">
        <v>285500</v>
      </c>
      <c r="E70" s="97">
        <v>1227</v>
      </c>
      <c r="F70" s="62">
        <v>294065</v>
      </c>
      <c r="G70" s="97">
        <v>1226.83</v>
      </c>
      <c r="H70" s="12">
        <f>(G70/E70)*100</f>
        <v>99.98614506927464</v>
      </c>
      <c r="I70" s="49"/>
    </row>
    <row r="71" spans="1:9" ht="15.75">
      <c r="A71" s="27"/>
      <c r="B71" s="28">
        <v>402503</v>
      </c>
      <c r="C71" s="29" t="s">
        <v>29</v>
      </c>
      <c r="D71" s="62">
        <v>121860</v>
      </c>
      <c r="E71" s="97">
        <v>966</v>
      </c>
      <c r="F71" s="62">
        <v>231434</v>
      </c>
      <c r="G71" s="97">
        <v>172.7</v>
      </c>
      <c r="H71" s="12">
        <f>(G71/E71)*100</f>
        <v>17.877846790890267</v>
      </c>
      <c r="I71" s="49"/>
    </row>
    <row r="72" spans="1:9" ht="15.75">
      <c r="A72" s="43"/>
      <c r="B72" s="28">
        <v>402503</v>
      </c>
      <c r="C72" s="13" t="s">
        <v>47</v>
      </c>
      <c r="D72" s="62">
        <v>155000</v>
      </c>
      <c r="E72" s="97">
        <v>678</v>
      </c>
      <c r="F72" s="62">
        <v>162590</v>
      </c>
      <c r="G72" s="97">
        <v>670.92</v>
      </c>
      <c r="H72" s="12">
        <f>(G72/E72)*100</f>
        <v>98.95575221238937</v>
      </c>
      <c r="I72" s="49"/>
    </row>
    <row r="73" spans="1:9" ht="15.75">
      <c r="A73" s="27"/>
      <c r="B73" s="28">
        <v>402503</v>
      </c>
      <c r="C73" s="29" t="s">
        <v>30</v>
      </c>
      <c r="D73" s="62">
        <v>121860</v>
      </c>
      <c r="E73" s="97">
        <v>1035</v>
      </c>
      <c r="F73" s="62">
        <v>247550</v>
      </c>
      <c r="G73" s="97">
        <v>574.8</v>
      </c>
      <c r="H73" s="12">
        <f>(G73/E73)*100</f>
        <v>55.53623188405796</v>
      </c>
      <c r="I73" s="49"/>
    </row>
    <row r="74" spans="1:9" ht="15.75">
      <c r="A74" s="27"/>
      <c r="B74" s="50"/>
      <c r="C74" s="51" t="s">
        <v>27</v>
      </c>
      <c r="D74" s="94">
        <f>SUM(D69:D73)</f>
        <v>684220</v>
      </c>
      <c r="E74" s="94">
        <f>SUM(E69:E73)</f>
        <v>3906</v>
      </c>
      <c r="F74" s="94">
        <f>SUM(F69:F73)</f>
        <v>935639</v>
      </c>
      <c r="G74" s="94">
        <f>SUM(G69:G73)</f>
        <v>2645.25</v>
      </c>
      <c r="H74" s="16">
        <f>(G74/E74)*100</f>
        <v>67.72273425499232</v>
      </c>
      <c r="I74" s="52"/>
    </row>
    <row r="75" spans="2:8" ht="15.75">
      <c r="B75" s="14"/>
      <c r="C75" s="13"/>
      <c r="D75" s="92"/>
      <c r="E75" s="92"/>
      <c r="F75" s="92"/>
      <c r="G75" s="92"/>
      <c r="H75" s="37"/>
    </row>
    <row r="76" spans="2:8" ht="15.75">
      <c r="B76" s="38"/>
      <c r="C76" s="39"/>
      <c r="D76" s="92"/>
      <c r="E76" s="92"/>
      <c r="F76" s="92"/>
      <c r="G76" s="92"/>
      <c r="H76" s="37"/>
    </row>
    <row r="77" spans="1:8" s="3" customFormat="1" ht="23.25">
      <c r="A77" s="61"/>
      <c r="B77" s="40"/>
      <c r="C77" s="41" t="s">
        <v>46</v>
      </c>
      <c r="D77" s="42">
        <f>D74+D65+D54+D42</f>
        <v>2071145</v>
      </c>
      <c r="E77" s="42">
        <f>E74+E65+E54+E42</f>
        <v>9816</v>
      </c>
      <c r="F77" s="42">
        <f>F74+F65+F54+F42</f>
        <v>2351959</v>
      </c>
      <c r="G77" s="42">
        <f>G74+G65+G54+G42</f>
        <v>8098.320000000001</v>
      </c>
      <c r="H77" s="42">
        <f>(G77/E77)*100</f>
        <v>82.50122249388754</v>
      </c>
    </row>
    <row r="78" spans="2:8" ht="15.75">
      <c r="B78" s="38"/>
      <c r="C78" s="39"/>
      <c r="D78" s="37">
        <f>D20-D77</f>
        <v>0</v>
      </c>
      <c r="E78" s="37"/>
      <c r="F78" s="37">
        <f>F20-F77</f>
        <v>0</v>
      </c>
      <c r="G78" s="37"/>
      <c r="H78" s="37"/>
    </row>
    <row r="79" spans="2:8" ht="15.75">
      <c r="B79" s="38"/>
      <c r="C79" s="39"/>
      <c r="D79" s="6"/>
      <c r="E79" s="6">
        <f>E20-E77</f>
        <v>0</v>
      </c>
      <c r="F79" s="6"/>
      <c r="G79" s="6">
        <f>G20-G77</f>
        <v>1670.579999999999</v>
      </c>
      <c r="H79" s="6"/>
    </row>
    <row r="80" spans="2:7" ht="15.75">
      <c r="B80" s="38"/>
      <c r="D80" s="6"/>
      <c r="E80" s="6">
        <f>E77*239.64</f>
        <v>2352306.2399999998</v>
      </c>
      <c r="F80" s="6"/>
      <c r="G80" s="6">
        <f>G77*239.64</f>
        <v>1940681.4048000001</v>
      </c>
    </row>
    <row r="81" spans="2:3" ht="15.75">
      <c r="B81" s="38"/>
      <c r="C81" s="36"/>
    </row>
    <row r="82" spans="2:3" ht="15.75">
      <c r="B82" s="38"/>
      <c r="C82" s="36"/>
    </row>
    <row r="83" spans="2:3" ht="15.75">
      <c r="B83" s="38"/>
      <c r="C83" s="36"/>
    </row>
    <row r="84" spans="2:3" ht="15.75">
      <c r="B84" s="38"/>
      <c r="C84" s="36"/>
    </row>
    <row r="85" spans="1:7" ht="15.75">
      <c r="A85" s="58"/>
      <c r="B85" s="45"/>
      <c r="C85" s="44"/>
      <c r="D85" s="46"/>
      <c r="E85" s="46"/>
      <c r="F85" s="46"/>
      <c r="G85" s="46"/>
    </row>
    <row r="86" spans="2:3" ht="15.75">
      <c r="B86" s="38"/>
      <c r="C86" s="36"/>
    </row>
    <row r="87" spans="2:3" ht="15.75">
      <c r="B87" s="38"/>
      <c r="C87" s="36"/>
    </row>
    <row r="88" spans="2:3" ht="15.75">
      <c r="B88" s="38"/>
      <c r="C88" s="36"/>
    </row>
    <row r="89" spans="2:3" ht="15.75">
      <c r="B89" s="38"/>
      <c r="C89" s="36"/>
    </row>
    <row r="90" spans="2:3" ht="15.75">
      <c r="B90" s="38"/>
      <c r="C90" s="36"/>
    </row>
    <row r="91" spans="2:3" ht="15.75">
      <c r="B91" s="38"/>
      <c r="C91" s="36"/>
    </row>
    <row r="92" spans="2:3" ht="15.75">
      <c r="B92" s="38"/>
      <c r="C92" s="36"/>
    </row>
    <row r="93" spans="2:3" ht="15.75">
      <c r="B93" s="38"/>
      <c r="C93" s="36"/>
    </row>
    <row r="94" spans="2:3" ht="15.75">
      <c r="B94" s="38"/>
      <c r="C94" s="36"/>
    </row>
    <row r="95" spans="2:3" ht="15.75">
      <c r="B95" s="38"/>
      <c r="C95" s="36"/>
    </row>
    <row r="96" spans="2:3" ht="15.75">
      <c r="B96" s="38"/>
      <c r="C96" s="36"/>
    </row>
    <row r="97" spans="2:3" ht="15.75">
      <c r="B97" s="38"/>
      <c r="C97" s="36"/>
    </row>
    <row r="98" ht="15.75">
      <c r="C98" s="36"/>
    </row>
    <row r="99" ht="15.75">
      <c r="C99" s="36"/>
    </row>
    <row r="100" spans="2:3" ht="15.75">
      <c r="B100" s="38"/>
      <c r="C100" s="36"/>
    </row>
    <row r="101" spans="2:3" ht="15.75">
      <c r="B101" s="38"/>
      <c r="C101" s="36"/>
    </row>
    <row r="102" spans="2:3" ht="15.75">
      <c r="B102" s="38"/>
      <c r="C102" s="36"/>
    </row>
    <row r="103" spans="2:3" ht="15.75">
      <c r="B103" s="38"/>
      <c r="C103" s="36"/>
    </row>
    <row r="104" spans="2:3" ht="15.75">
      <c r="B104" s="38"/>
      <c r="C104" s="36"/>
    </row>
    <row r="105" spans="2:3" ht="15.75">
      <c r="B105" s="38"/>
      <c r="C105" s="36"/>
    </row>
    <row r="106" spans="2:3" ht="15.75">
      <c r="B106" s="38"/>
      <c r="C106" s="6"/>
    </row>
    <row r="107" spans="2:3" ht="15.75">
      <c r="B107" s="38"/>
      <c r="C107" s="36"/>
    </row>
    <row r="108" spans="2:3" ht="15.75">
      <c r="B108" s="38"/>
      <c r="C108" s="36"/>
    </row>
    <row r="109" spans="2:3" ht="15.75">
      <c r="B109" s="38"/>
      <c r="C109" s="36"/>
    </row>
    <row r="110" spans="2:3" ht="15.75">
      <c r="B110" s="38"/>
      <c r="C110" s="36"/>
    </row>
    <row r="111" spans="2:3" ht="15.75">
      <c r="B111" s="38"/>
      <c r="C111" s="36"/>
    </row>
    <row r="112" spans="2:3" ht="15.75">
      <c r="B112" s="38"/>
      <c r="C112" s="36"/>
    </row>
    <row r="113" spans="2:3" ht="15.75">
      <c r="B113" s="38"/>
      <c r="C113" s="36"/>
    </row>
    <row r="114" spans="2:3" ht="15.75">
      <c r="B114" s="38"/>
      <c r="C114" s="36"/>
    </row>
    <row r="115" spans="2:3" ht="15.75">
      <c r="B115" s="38"/>
      <c r="C115" s="36"/>
    </row>
    <row r="116" spans="2:3" ht="15.75">
      <c r="B116" s="38"/>
      <c r="C116" s="36"/>
    </row>
    <row r="117" spans="2:3" ht="15.75">
      <c r="B117" s="38"/>
      <c r="C117" s="36"/>
    </row>
    <row r="118" spans="2:3" ht="15.75">
      <c r="B118" s="38"/>
      <c r="C118" s="36"/>
    </row>
    <row r="119" spans="2:3" ht="15.75">
      <c r="B119" s="38"/>
      <c r="C119" s="36"/>
    </row>
    <row r="120" spans="2:3" ht="15.75">
      <c r="B120" s="38"/>
      <c r="C120" s="36"/>
    </row>
    <row r="121" spans="2:3" ht="15.75">
      <c r="B121" s="38"/>
      <c r="C121" s="36"/>
    </row>
    <row r="122" spans="2:3" ht="15.75">
      <c r="B122" s="38"/>
      <c r="C122" s="36"/>
    </row>
    <row r="123" spans="2:3" ht="15.75">
      <c r="B123" s="38"/>
      <c r="C123" s="36"/>
    </row>
    <row r="124" spans="2:3" ht="15.75">
      <c r="B124" s="38"/>
      <c r="C124" s="36"/>
    </row>
    <row r="125" spans="2:3" ht="15.75">
      <c r="B125" s="38"/>
      <c r="C125" s="36"/>
    </row>
    <row r="126" spans="2:3" ht="15.75">
      <c r="B126" s="38"/>
      <c r="C126" s="36"/>
    </row>
    <row r="127" spans="2:3" ht="15.75">
      <c r="B127" s="38"/>
      <c r="C127" s="36"/>
    </row>
    <row r="128" spans="2:3" ht="15.75">
      <c r="B128" s="38"/>
      <c r="C128" s="36"/>
    </row>
    <row r="129" spans="2:3" ht="15.75">
      <c r="B129" s="38"/>
      <c r="C129" s="36"/>
    </row>
  </sheetData>
  <printOptions horizontalCentered="1"/>
  <pageMargins left="0.7874015748031497" right="0.7874015748031497" top="1.19" bottom="0.3937007874015748" header="0.3937007874015748" footer="0.5905511811023623"/>
  <pageSetup fitToHeight="2" horizontalDpi="600" verticalDpi="600" orientation="portrait" paperSize="9" scale="70" r:id="rId1"/>
  <rowBreaks count="1" manualBreakCount="1">
    <brk id="5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="75" zoomScaleNormal="90" zoomScaleSheetLayoutView="75" workbookViewId="0" topLeftCell="A27">
      <selection activeCell="G58" sqref="G58"/>
    </sheetView>
  </sheetViews>
  <sheetFormatPr defaultColWidth="9.00390625" defaultRowHeight="12.75"/>
  <cols>
    <col min="1" max="1" width="6.875" style="53" customWidth="1"/>
    <col min="2" max="2" width="9.625" style="47" customWidth="1"/>
    <col min="3" max="3" width="50.375" style="9" customWidth="1"/>
    <col min="4" max="4" width="20.00390625" style="9" hidden="1" customWidth="1"/>
    <col min="5" max="5" width="20.00390625" style="9" customWidth="1"/>
    <col min="6" max="6" width="20.00390625" style="9" hidden="1" customWidth="1"/>
    <col min="7" max="7" width="20.00390625" style="9" customWidth="1"/>
    <col min="8" max="8" width="13.00390625" style="9" customWidth="1"/>
    <col min="9" max="16384" width="9.125" style="9" customWidth="1"/>
  </cols>
  <sheetData>
    <row r="1" spans="1:8" s="3" customFormat="1" ht="27" customHeight="1">
      <c r="A1" s="73" t="s">
        <v>91</v>
      </c>
      <c r="B1" s="74"/>
      <c r="C1" s="75"/>
      <c r="D1" s="1"/>
      <c r="E1" s="1"/>
      <c r="F1" s="1"/>
      <c r="G1" s="1"/>
      <c r="H1" s="2"/>
    </row>
    <row r="2" spans="1:8" s="7" customFormat="1" ht="17.25" customHeight="1" thickBot="1">
      <c r="A2" s="53"/>
      <c r="B2" s="5"/>
      <c r="C2" s="4"/>
      <c r="D2" s="6"/>
      <c r="E2" s="6"/>
      <c r="F2" s="6"/>
      <c r="G2" s="6"/>
      <c r="H2" s="6"/>
    </row>
    <row r="3" spans="1:8" ht="17.25" thickBot="1" thickTop="1">
      <c r="A3" s="59" t="s">
        <v>0</v>
      </c>
      <c r="B3" s="8" t="s">
        <v>1</v>
      </c>
      <c r="C3" s="8" t="s">
        <v>2</v>
      </c>
      <c r="D3" s="8" t="s">
        <v>3</v>
      </c>
      <c r="E3" s="8" t="s">
        <v>114</v>
      </c>
      <c r="F3" s="8" t="s">
        <v>114</v>
      </c>
      <c r="G3" s="8" t="s">
        <v>116</v>
      </c>
      <c r="H3" s="8" t="s">
        <v>4</v>
      </c>
    </row>
    <row r="4" spans="1:8" ht="17.25" thickBot="1" thickTop="1">
      <c r="A4" s="59"/>
      <c r="B4" s="10">
        <v>1</v>
      </c>
      <c r="C4" s="10">
        <v>2</v>
      </c>
      <c r="D4" s="10">
        <v>3</v>
      </c>
      <c r="E4" s="10">
        <v>3</v>
      </c>
      <c r="F4" s="10">
        <v>4</v>
      </c>
      <c r="G4" s="10">
        <v>4</v>
      </c>
      <c r="H4" s="10">
        <v>5</v>
      </c>
    </row>
    <row r="5" spans="1:8" ht="16.5" thickTop="1">
      <c r="A5" s="60"/>
      <c r="B5" s="11"/>
      <c r="C5" s="11"/>
      <c r="D5" s="11"/>
      <c r="E5" s="11"/>
      <c r="F5" s="11"/>
      <c r="G5" s="11"/>
      <c r="H5" s="11"/>
    </row>
    <row r="6" spans="1:8" ht="23.25">
      <c r="A6" s="64" t="s">
        <v>40</v>
      </c>
      <c r="B6" s="65" t="s">
        <v>41</v>
      </c>
      <c r="C6" s="65"/>
      <c r="D6" s="66"/>
      <c r="E6" s="66"/>
      <c r="F6" s="66"/>
      <c r="G6" s="66"/>
      <c r="H6" s="67"/>
    </row>
    <row r="7" spans="1:8" ht="15.75">
      <c r="A7" s="63"/>
      <c r="B7" s="11"/>
      <c r="C7" s="11"/>
      <c r="D7" s="11"/>
      <c r="E7" s="11"/>
      <c r="F7" s="11"/>
      <c r="G7" s="11"/>
      <c r="H7" s="11"/>
    </row>
    <row r="8" spans="1:8" ht="15.75">
      <c r="A8" s="63"/>
      <c r="B8" s="68">
        <v>740100</v>
      </c>
      <c r="C8" s="36" t="s">
        <v>42</v>
      </c>
      <c r="D8" s="69"/>
      <c r="E8" s="69"/>
      <c r="F8" s="69"/>
      <c r="G8" s="69"/>
      <c r="H8" s="11"/>
    </row>
    <row r="9" spans="1:8" ht="15.75">
      <c r="A9" s="63"/>
      <c r="B9" s="68"/>
      <c r="C9" s="36" t="s">
        <v>50</v>
      </c>
      <c r="D9" s="70">
        <v>664950</v>
      </c>
      <c r="E9" s="70">
        <v>2833</v>
      </c>
      <c r="F9" s="70">
        <v>678914</v>
      </c>
      <c r="G9" s="70">
        <v>3398.18</v>
      </c>
      <c r="H9" s="12">
        <f aca="true" t="shared" si="0" ref="H9:H17">(G9/E9)*100</f>
        <v>119.94987645605364</v>
      </c>
    </row>
    <row r="10" spans="1:8" ht="15.75">
      <c r="A10" s="63"/>
      <c r="B10" s="68"/>
      <c r="C10" s="36" t="s">
        <v>73</v>
      </c>
      <c r="D10" s="70">
        <f>SUM(D11:D14)</f>
        <v>184376</v>
      </c>
      <c r="E10" s="70">
        <v>1151</v>
      </c>
      <c r="F10" s="70">
        <f>SUM(F11:F14)</f>
        <v>275560</v>
      </c>
      <c r="G10" s="70">
        <v>1151</v>
      </c>
      <c r="H10" s="12">
        <f t="shared" si="0"/>
        <v>100</v>
      </c>
    </row>
    <row r="11" spans="1:8" ht="15.75">
      <c r="A11" s="63"/>
      <c r="B11" s="68"/>
      <c r="C11" s="36" t="s">
        <v>52</v>
      </c>
      <c r="D11" s="72">
        <v>53952</v>
      </c>
      <c r="E11" s="72">
        <v>231</v>
      </c>
      <c r="F11" s="72">
        <v>55570</v>
      </c>
      <c r="G11" s="72">
        <v>231</v>
      </c>
      <c r="H11" s="12">
        <f t="shared" si="0"/>
        <v>100</v>
      </c>
    </row>
    <row r="12" spans="1:8" ht="15.75">
      <c r="A12" s="63"/>
      <c r="B12" s="68"/>
      <c r="C12" s="36" t="s">
        <v>53</v>
      </c>
      <c r="D12" s="72">
        <v>54528</v>
      </c>
      <c r="E12" s="72">
        <v>432</v>
      </c>
      <c r="F12" s="72">
        <v>103580</v>
      </c>
      <c r="G12" s="72">
        <v>432</v>
      </c>
      <c r="H12" s="12">
        <f t="shared" si="0"/>
        <v>100</v>
      </c>
    </row>
    <row r="13" spans="1:8" ht="15.75">
      <c r="A13" s="63"/>
      <c r="B13" s="68"/>
      <c r="C13" s="36" t="s">
        <v>54</v>
      </c>
      <c r="D13" s="72">
        <v>38480</v>
      </c>
      <c r="E13" s="72">
        <v>170</v>
      </c>
      <c r="F13" s="72">
        <v>40360</v>
      </c>
      <c r="G13" s="72">
        <v>170</v>
      </c>
      <c r="H13" s="12">
        <f t="shared" si="0"/>
        <v>100</v>
      </c>
    </row>
    <row r="14" spans="1:8" ht="15.75">
      <c r="A14" s="63"/>
      <c r="B14" s="68"/>
      <c r="C14" s="36" t="s">
        <v>55</v>
      </c>
      <c r="D14" s="72">
        <v>37416</v>
      </c>
      <c r="E14" s="72">
        <v>318</v>
      </c>
      <c r="F14" s="72">
        <v>76050</v>
      </c>
      <c r="G14" s="72">
        <v>318</v>
      </c>
      <c r="H14" s="12">
        <f t="shared" si="0"/>
        <v>100</v>
      </c>
    </row>
    <row r="15" spans="1:8" ht="15.75">
      <c r="A15" s="63"/>
      <c r="B15" s="68"/>
      <c r="C15" s="15" t="s">
        <v>44</v>
      </c>
      <c r="D15" s="16">
        <f>D10+D9</f>
        <v>849326</v>
      </c>
      <c r="E15" s="16">
        <f>E10+E9</f>
        <v>3984</v>
      </c>
      <c r="F15" s="16">
        <f>F10+F9</f>
        <v>954474</v>
      </c>
      <c r="G15" s="16">
        <f>G10+G9</f>
        <v>4549.18</v>
      </c>
      <c r="H15" s="16">
        <f t="shared" si="0"/>
        <v>114.18624497991969</v>
      </c>
    </row>
    <row r="16" spans="1:8" ht="15.75">
      <c r="A16" s="63"/>
      <c r="B16" s="68">
        <v>710200</v>
      </c>
      <c r="C16" s="36" t="s">
        <v>43</v>
      </c>
      <c r="D16" s="70">
        <v>5400</v>
      </c>
      <c r="E16" s="70">
        <v>23</v>
      </c>
      <c r="F16" s="70">
        <v>5586</v>
      </c>
      <c r="G16" s="70">
        <v>97.41</v>
      </c>
      <c r="H16" s="12">
        <f t="shared" si="0"/>
        <v>423.52173913043475</v>
      </c>
    </row>
    <row r="17" spans="1:8" ht="15.75">
      <c r="A17" s="63"/>
      <c r="B17" s="68">
        <v>714199</v>
      </c>
      <c r="C17" s="36" t="s">
        <v>48</v>
      </c>
      <c r="D17" s="70">
        <v>42000</v>
      </c>
      <c r="E17" s="70">
        <v>179</v>
      </c>
      <c r="F17" s="70">
        <v>43000</v>
      </c>
      <c r="G17" s="70">
        <v>1000</v>
      </c>
      <c r="H17" s="12">
        <f t="shared" si="0"/>
        <v>558.659217877095</v>
      </c>
    </row>
    <row r="18" spans="1:8" ht="15.75">
      <c r="A18" s="63"/>
      <c r="B18" s="11"/>
      <c r="C18" s="36"/>
      <c r="D18" s="11"/>
      <c r="E18" s="11"/>
      <c r="F18" s="11"/>
      <c r="G18" s="11"/>
      <c r="H18" s="11"/>
    </row>
    <row r="19" spans="1:8" ht="23.25">
      <c r="A19" s="61"/>
      <c r="B19" s="40"/>
      <c r="C19" s="41" t="s">
        <v>45</v>
      </c>
      <c r="D19" s="42">
        <f>D17+D16+D15</f>
        <v>896726</v>
      </c>
      <c r="E19" s="42">
        <f>E17+E16+E15</f>
        <v>4186</v>
      </c>
      <c r="F19" s="42">
        <f>F17+F16+F15</f>
        <v>1003060</v>
      </c>
      <c r="G19" s="42">
        <f>G17+G16+G15</f>
        <v>5646.59</v>
      </c>
      <c r="H19" s="42">
        <f>(G19/E19)*100</f>
        <v>134.89225991399906</v>
      </c>
    </row>
    <row r="20" spans="1:8" ht="15.75">
      <c r="A20" s="63"/>
      <c r="B20" s="11"/>
      <c r="C20" s="11"/>
      <c r="D20" s="11"/>
      <c r="E20" s="11"/>
      <c r="F20" s="11"/>
      <c r="G20" s="11"/>
      <c r="H20" s="11"/>
    </row>
    <row r="21" spans="1:8" ht="15.75">
      <c r="A21" s="63"/>
      <c r="B21" s="11"/>
      <c r="C21" s="11"/>
      <c r="D21" s="11"/>
      <c r="E21" s="11"/>
      <c r="F21" s="11"/>
      <c r="G21" s="11"/>
      <c r="H21" s="11"/>
    </row>
    <row r="22" spans="1:8" ht="23.25">
      <c r="A22" s="64" t="s">
        <v>38</v>
      </c>
      <c r="B22" s="65" t="s">
        <v>39</v>
      </c>
      <c r="C22" s="65"/>
      <c r="D22" s="66"/>
      <c r="E22" s="66"/>
      <c r="F22" s="66"/>
      <c r="G22" s="66"/>
      <c r="H22" s="67"/>
    </row>
    <row r="23" spans="1:8" ht="15.75">
      <c r="A23" s="63"/>
      <c r="B23" s="11"/>
      <c r="C23" s="11"/>
      <c r="D23" s="11"/>
      <c r="E23" s="11"/>
      <c r="F23" s="11"/>
      <c r="G23" s="11"/>
      <c r="H23" s="11"/>
    </row>
    <row r="24" spans="1:8" ht="22.5">
      <c r="A24" s="76">
        <v>5010</v>
      </c>
      <c r="B24" s="14"/>
      <c r="C24" s="79" t="s">
        <v>92</v>
      </c>
      <c r="D24" s="18"/>
      <c r="E24" s="18"/>
      <c r="F24" s="18"/>
      <c r="G24" s="18"/>
      <c r="H24" s="18"/>
    </row>
    <row r="25" spans="1:8" ht="15.75">
      <c r="A25" s="19"/>
      <c r="B25" s="20">
        <v>4020</v>
      </c>
      <c r="C25" s="19" t="s">
        <v>5</v>
      </c>
      <c r="D25" s="21"/>
      <c r="E25" s="21"/>
      <c r="F25" s="21"/>
      <c r="G25" s="21"/>
      <c r="H25" s="21"/>
    </row>
    <row r="26" spans="1:8" ht="15.75">
      <c r="A26" s="43"/>
      <c r="B26" s="14">
        <v>402000</v>
      </c>
      <c r="C26" s="13" t="s">
        <v>6</v>
      </c>
      <c r="D26" s="22">
        <v>5600</v>
      </c>
      <c r="E26" s="70">
        <v>23</v>
      </c>
      <c r="F26" s="22">
        <v>5600</v>
      </c>
      <c r="G26" s="70">
        <v>11.74</v>
      </c>
      <c r="H26" s="12">
        <f>(G26/E26)*100</f>
        <v>51.04347826086957</v>
      </c>
    </row>
    <row r="27" spans="1:8" ht="15.75">
      <c r="A27" s="43"/>
      <c r="B27" s="14">
        <v>402009</v>
      </c>
      <c r="C27" s="13" t="s">
        <v>112</v>
      </c>
      <c r="D27" s="22">
        <v>60000</v>
      </c>
      <c r="E27" s="70">
        <v>250</v>
      </c>
      <c r="F27" s="22">
        <v>60000</v>
      </c>
      <c r="G27" s="70">
        <v>0</v>
      </c>
      <c r="H27" s="12">
        <f>(G27/E27)*100</f>
        <v>0</v>
      </c>
    </row>
    <row r="28" spans="1:8" ht="15.75">
      <c r="A28" s="43"/>
      <c r="B28" s="14"/>
      <c r="C28" s="15" t="s">
        <v>11</v>
      </c>
      <c r="D28" s="16">
        <f>SUM(D26:D27)</f>
        <v>65600</v>
      </c>
      <c r="E28" s="16">
        <f>SUM(E26:E27)</f>
        <v>273</v>
      </c>
      <c r="F28" s="16">
        <f>SUM(F26:F27)</f>
        <v>65600</v>
      </c>
      <c r="G28" s="16">
        <f>SUM(G26:G27)</f>
        <v>11.74</v>
      </c>
      <c r="H28" s="16">
        <f>(G28/E28)*100</f>
        <v>4.3003663003663</v>
      </c>
    </row>
    <row r="29" spans="1:8" ht="15.75">
      <c r="A29" s="43"/>
      <c r="B29" s="14"/>
      <c r="C29" s="81"/>
      <c r="D29" s="82"/>
      <c r="E29" s="82"/>
      <c r="F29" s="82"/>
      <c r="G29" s="82"/>
      <c r="H29" s="82"/>
    </row>
    <row r="30" spans="1:8" ht="15.75">
      <c r="A30" s="19"/>
      <c r="B30" s="20">
        <v>4029</v>
      </c>
      <c r="C30" s="19" t="s">
        <v>19</v>
      </c>
      <c r="D30" s="21"/>
      <c r="E30" s="21"/>
      <c r="F30" s="21"/>
      <c r="G30" s="21"/>
      <c r="H30" s="21"/>
    </row>
    <row r="31" spans="1:8" ht="15.75">
      <c r="A31" s="43"/>
      <c r="B31" s="14">
        <v>402905</v>
      </c>
      <c r="C31" s="13" t="s">
        <v>23</v>
      </c>
      <c r="D31" s="22">
        <v>480000</v>
      </c>
      <c r="E31" s="70">
        <v>2045</v>
      </c>
      <c r="F31" s="22">
        <v>490000</v>
      </c>
      <c r="G31" s="70">
        <v>1966.07</v>
      </c>
      <c r="H31" s="12">
        <f>(G31/E31)*100</f>
        <v>96.1403422982885</v>
      </c>
    </row>
    <row r="32" spans="1:8" ht="15.75">
      <c r="A32" s="43"/>
      <c r="B32" s="14">
        <v>402930</v>
      </c>
      <c r="C32" s="13" t="s">
        <v>66</v>
      </c>
      <c r="D32" s="22">
        <v>8750</v>
      </c>
      <c r="E32" s="70">
        <v>37</v>
      </c>
      <c r="F32" s="22">
        <v>8900</v>
      </c>
      <c r="G32" s="70">
        <v>31.13</v>
      </c>
      <c r="H32" s="12">
        <f>(G32/E32)*100</f>
        <v>84.13513513513513</v>
      </c>
    </row>
    <row r="33" spans="1:8" ht="15.75">
      <c r="A33" s="43"/>
      <c r="B33" s="14">
        <v>402999</v>
      </c>
      <c r="C33" s="13" t="s">
        <v>63</v>
      </c>
      <c r="D33" s="22">
        <v>30000</v>
      </c>
      <c r="E33" s="70">
        <v>129</v>
      </c>
      <c r="F33" s="22">
        <v>31000</v>
      </c>
      <c r="G33" s="70">
        <v>148.17</v>
      </c>
      <c r="H33" s="12">
        <f>(G33/E33)*100</f>
        <v>114.86046511627906</v>
      </c>
    </row>
    <row r="34" spans="1:8" ht="15.75">
      <c r="A34" s="43"/>
      <c r="B34" s="14"/>
      <c r="C34" s="15" t="s">
        <v>24</v>
      </c>
      <c r="D34" s="16">
        <f>SUM(D31:D33)</f>
        <v>518750</v>
      </c>
      <c r="E34" s="16">
        <f>SUM(E31:E33)</f>
        <v>2211</v>
      </c>
      <c r="F34" s="16">
        <f>SUM(F31:F33)</f>
        <v>529900</v>
      </c>
      <c r="G34" s="16">
        <f>SUM(G31:G33)</f>
        <v>2145.37</v>
      </c>
      <c r="H34" s="16">
        <f>(G34/E34)*100</f>
        <v>97.03165988240615</v>
      </c>
    </row>
    <row r="35" spans="1:8" ht="15.75">
      <c r="A35" s="43"/>
      <c r="B35" s="14"/>
      <c r="C35" s="23"/>
      <c r="D35" s="18"/>
      <c r="E35" s="18"/>
      <c r="F35" s="18"/>
      <c r="G35" s="18"/>
      <c r="H35" s="18"/>
    </row>
    <row r="36" spans="1:8" ht="15.75">
      <c r="A36" s="19"/>
      <c r="B36" s="20">
        <v>4120</v>
      </c>
      <c r="C36" s="19" t="s">
        <v>68</v>
      </c>
      <c r="D36" s="21"/>
      <c r="E36" s="21"/>
      <c r="F36" s="21"/>
      <c r="G36" s="21"/>
      <c r="H36" s="21"/>
    </row>
    <row r="37" spans="1:8" ht="15.75">
      <c r="A37" s="19"/>
      <c r="B37" s="32">
        <v>412000</v>
      </c>
      <c r="C37" s="33" t="s">
        <v>93</v>
      </c>
      <c r="D37" s="34">
        <v>33000</v>
      </c>
      <c r="E37" s="70">
        <v>146</v>
      </c>
      <c r="F37" s="34">
        <v>35000</v>
      </c>
      <c r="G37" s="70">
        <v>445</v>
      </c>
      <c r="H37" s="12">
        <f>(G37/E37)*100</f>
        <v>304.7945205479452</v>
      </c>
    </row>
    <row r="38" spans="1:8" ht="15.75">
      <c r="A38" s="43"/>
      <c r="B38" s="14"/>
      <c r="C38" s="35" t="s">
        <v>25</v>
      </c>
      <c r="D38" s="16">
        <f>SUM(D37)</f>
        <v>33000</v>
      </c>
      <c r="E38" s="16">
        <f>SUM(E37)</f>
        <v>146</v>
      </c>
      <c r="F38" s="16">
        <f>SUM(F37)</f>
        <v>35000</v>
      </c>
      <c r="G38" s="16">
        <f>SUM(G37)</f>
        <v>445</v>
      </c>
      <c r="H38" s="16">
        <f>(G38/E38)*100</f>
        <v>304.7945205479452</v>
      </c>
    </row>
    <row r="39" spans="1:8" ht="15.75">
      <c r="A39" s="43"/>
      <c r="B39" s="14"/>
      <c r="C39" s="23"/>
      <c r="D39" s="18"/>
      <c r="E39" s="18"/>
      <c r="F39" s="18"/>
      <c r="G39" s="18"/>
      <c r="H39" s="18"/>
    </row>
    <row r="40" spans="1:9" ht="23.25" customHeight="1">
      <c r="A40" s="61"/>
      <c r="B40" s="54"/>
      <c r="C40" s="80" t="s">
        <v>97</v>
      </c>
      <c r="D40" s="55">
        <f>D38+D34+D28</f>
        <v>617350</v>
      </c>
      <c r="E40" s="55">
        <f>E38+E34+E28</f>
        <v>2630</v>
      </c>
      <c r="F40" s="55">
        <f>F38+F34+F28</f>
        <v>630500</v>
      </c>
      <c r="G40" s="55">
        <f>G38+G34+G28</f>
        <v>2602.1099999999997</v>
      </c>
      <c r="H40" s="42">
        <f>(G40/E40)*100</f>
        <v>98.93954372623573</v>
      </c>
      <c r="I40" s="71"/>
    </row>
    <row r="41" spans="1:8" ht="15.75">
      <c r="A41" s="43"/>
      <c r="B41" s="14"/>
      <c r="C41" s="57"/>
      <c r="D41" s="18"/>
      <c r="E41" s="18"/>
      <c r="F41" s="18"/>
      <c r="G41" s="18"/>
      <c r="H41" s="18"/>
    </row>
    <row r="42" spans="1:8" ht="23.25" customHeight="1">
      <c r="A42" s="76">
        <v>5012</v>
      </c>
      <c r="B42" s="14"/>
      <c r="C42" s="79" t="s">
        <v>98</v>
      </c>
      <c r="D42" s="22"/>
      <c r="E42" s="22"/>
      <c r="F42" s="22"/>
      <c r="G42" s="22"/>
      <c r="H42" s="22"/>
    </row>
    <row r="43" spans="2:3" ht="15.75" customHeight="1">
      <c r="B43" s="9"/>
      <c r="C43" s="53" t="s">
        <v>95</v>
      </c>
    </row>
    <row r="44" spans="2:8" ht="15.75" customHeight="1">
      <c r="B44" s="14">
        <v>402009</v>
      </c>
      <c r="C44" s="13" t="s">
        <v>10</v>
      </c>
      <c r="D44" s="22">
        <v>84000</v>
      </c>
      <c r="E44" s="70">
        <v>355</v>
      </c>
      <c r="F44" s="22">
        <v>85000</v>
      </c>
      <c r="G44" s="70">
        <v>859.55</v>
      </c>
      <c r="H44" s="12">
        <f>(G44/E44)*100</f>
        <v>242.12676056338026</v>
      </c>
    </row>
    <row r="45" spans="2:8" ht="15.75" customHeight="1">
      <c r="B45" s="14">
        <v>402999</v>
      </c>
      <c r="C45" s="13" t="s">
        <v>63</v>
      </c>
      <c r="D45" s="22">
        <v>11000</v>
      </c>
      <c r="E45" s="70">
        <v>50</v>
      </c>
      <c r="F45" s="22">
        <v>12000</v>
      </c>
      <c r="G45" s="70">
        <v>274.8</v>
      </c>
      <c r="H45" s="12">
        <f>(G45/E45)*100</f>
        <v>549.6</v>
      </c>
    </row>
    <row r="46" spans="2:8" ht="15.75" customHeight="1">
      <c r="B46" s="14"/>
      <c r="C46" s="15" t="s">
        <v>34</v>
      </c>
      <c r="D46" s="16">
        <f>SUM(D44:D45)</f>
        <v>95000</v>
      </c>
      <c r="E46" s="16">
        <f>SUM(E44:E45)</f>
        <v>405</v>
      </c>
      <c r="F46" s="16">
        <f>SUM(F44:F45)</f>
        <v>97000</v>
      </c>
      <c r="G46" s="16">
        <f>SUM(G44:G45)</f>
        <v>1134.35</v>
      </c>
      <c r="H46" s="16">
        <f>(G46/E46)*100</f>
        <v>280.0864197530864</v>
      </c>
    </row>
    <row r="47" spans="2:7" ht="15.75" customHeight="1">
      <c r="B47" s="14"/>
      <c r="C47" s="13"/>
      <c r="D47" s="22"/>
      <c r="E47" s="22"/>
      <c r="F47" s="22"/>
      <c r="G47" s="22"/>
    </row>
    <row r="48" spans="1:8" ht="23.25" customHeight="1">
      <c r="A48" s="61"/>
      <c r="B48" s="54"/>
      <c r="C48" s="80" t="s">
        <v>94</v>
      </c>
      <c r="D48" s="55">
        <f>D46</f>
        <v>95000</v>
      </c>
      <c r="E48" s="55">
        <f>E46</f>
        <v>405</v>
      </c>
      <c r="F48" s="55">
        <f>F46</f>
        <v>97000</v>
      </c>
      <c r="G48" s="55">
        <f>G46</f>
        <v>1134.35</v>
      </c>
      <c r="H48" s="42">
        <f>(G48/E48)*100</f>
        <v>280.0864197530864</v>
      </c>
    </row>
    <row r="49" spans="2:7" ht="15.75" customHeight="1">
      <c r="B49" s="14"/>
      <c r="C49" s="13"/>
      <c r="D49" s="22"/>
      <c r="E49" s="22"/>
      <c r="F49" s="22"/>
      <c r="G49" s="22"/>
    </row>
    <row r="50" spans="1:3" ht="23.25" customHeight="1">
      <c r="A50" s="77">
        <v>5013</v>
      </c>
      <c r="B50" s="9"/>
      <c r="C50" s="79" t="s">
        <v>96</v>
      </c>
    </row>
    <row r="51" spans="1:8" ht="15.75">
      <c r="A51" s="43"/>
      <c r="B51" s="14"/>
      <c r="C51" s="23"/>
      <c r="D51" s="18"/>
      <c r="E51" s="18"/>
      <c r="F51" s="18"/>
      <c r="G51" s="18"/>
      <c r="H51" s="18"/>
    </row>
    <row r="52" spans="1:9" ht="15.75">
      <c r="A52" s="19"/>
      <c r="B52" s="20">
        <v>4025</v>
      </c>
      <c r="C52" s="48" t="s">
        <v>26</v>
      </c>
      <c r="D52" s="26"/>
      <c r="E52" s="26"/>
      <c r="F52" s="26"/>
      <c r="G52" s="26"/>
      <c r="H52" s="24"/>
      <c r="I52" s="49"/>
    </row>
    <row r="53" spans="1:9" ht="15.75">
      <c r="A53" s="17"/>
      <c r="B53" s="28">
        <v>402503</v>
      </c>
      <c r="C53" s="29" t="s">
        <v>28</v>
      </c>
      <c r="D53" s="62">
        <v>53952</v>
      </c>
      <c r="E53" s="62">
        <v>231</v>
      </c>
      <c r="F53" s="62">
        <v>55570</v>
      </c>
      <c r="G53" s="62">
        <v>31.61</v>
      </c>
      <c r="H53" s="12">
        <f aca="true" t="shared" si="1" ref="H53:H58">(G53/E53)*100</f>
        <v>13.683982683982684</v>
      </c>
      <c r="I53" s="49"/>
    </row>
    <row r="54" spans="1:9" ht="15.75">
      <c r="A54" s="27"/>
      <c r="B54" s="28">
        <v>402503</v>
      </c>
      <c r="C54" s="29" t="s">
        <v>29</v>
      </c>
      <c r="D54" s="62">
        <v>54528</v>
      </c>
      <c r="E54" s="62">
        <v>432</v>
      </c>
      <c r="F54" s="62">
        <v>103580</v>
      </c>
      <c r="G54" s="62">
        <v>0</v>
      </c>
      <c r="H54" s="12">
        <f t="shared" si="1"/>
        <v>0</v>
      </c>
      <c r="I54" s="49"/>
    </row>
    <row r="55" spans="1:9" ht="15.75">
      <c r="A55" s="43"/>
      <c r="B55" s="28">
        <v>402503</v>
      </c>
      <c r="C55" s="13" t="s">
        <v>47</v>
      </c>
      <c r="D55" s="62">
        <v>38480</v>
      </c>
      <c r="E55" s="62">
        <v>170</v>
      </c>
      <c r="F55" s="62">
        <v>40360</v>
      </c>
      <c r="G55" s="62">
        <v>1002.58</v>
      </c>
      <c r="H55" s="12">
        <f t="shared" si="1"/>
        <v>589.7529411764706</v>
      </c>
      <c r="I55" s="49"/>
    </row>
    <row r="56" spans="1:9" ht="15.75">
      <c r="A56" s="27"/>
      <c r="B56" s="28">
        <v>402503</v>
      </c>
      <c r="C56" s="29" t="s">
        <v>30</v>
      </c>
      <c r="D56" s="62">
        <v>37416</v>
      </c>
      <c r="E56" s="62">
        <v>318</v>
      </c>
      <c r="F56" s="62">
        <v>76050</v>
      </c>
      <c r="G56" s="62">
        <v>0</v>
      </c>
      <c r="H56" s="12">
        <f t="shared" si="1"/>
        <v>0</v>
      </c>
      <c r="I56" s="49"/>
    </row>
    <row r="57" spans="1:9" ht="15.75">
      <c r="A57" s="27"/>
      <c r="B57" s="50"/>
      <c r="C57" s="51" t="s">
        <v>27</v>
      </c>
      <c r="D57" s="94">
        <f>SUM(D52:D56)</f>
        <v>184376</v>
      </c>
      <c r="E57" s="94">
        <f>SUM(E52:E56)</f>
        <v>1151</v>
      </c>
      <c r="F57" s="94">
        <f>SUM(F52:F56)</f>
        <v>275560</v>
      </c>
      <c r="G57" s="94">
        <f>SUM(G52:G56)</f>
        <v>1034.19</v>
      </c>
      <c r="H57" s="16">
        <f t="shared" si="1"/>
        <v>89.85143353605561</v>
      </c>
      <c r="I57" s="52"/>
    </row>
    <row r="58" spans="1:8" s="3" customFormat="1" ht="23.25">
      <c r="A58" s="61"/>
      <c r="B58" s="40"/>
      <c r="C58" s="41" t="s">
        <v>46</v>
      </c>
      <c r="D58" s="42">
        <f>D57+D48+D40</f>
        <v>896726</v>
      </c>
      <c r="E58" s="42">
        <f>E57+E48+E40</f>
        <v>4186</v>
      </c>
      <c r="F58" s="42">
        <f>F57+F48+F40</f>
        <v>1003060</v>
      </c>
      <c r="G58" s="42">
        <f>G57+G48+G40</f>
        <v>4770.65</v>
      </c>
      <c r="H58" s="42">
        <f t="shared" si="1"/>
        <v>113.9667940754897</v>
      </c>
    </row>
    <row r="59" spans="2:8" ht="15.75">
      <c r="B59" s="38"/>
      <c r="C59" s="39"/>
      <c r="D59" s="37">
        <f>D19-D58</f>
        <v>0</v>
      </c>
      <c r="E59" s="37"/>
      <c r="F59" s="37">
        <f>F19-F58</f>
        <v>0</v>
      </c>
      <c r="G59" s="37"/>
      <c r="H59" s="37"/>
    </row>
    <row r="60" spans="2:8" ht="15.75">
      <c r="B60" s="38"/>
      <c r="C60" s="39"/>
      <c r="D60" s="6"/>
      <c r="E60" s="6">
        <f>E19-E58</f>
        <v>0</v>
      </c>
      <c r="F60" s="6"/>
      <c r="G60" s="6">
        <f>G19-G58</f>
        <v>875.9400000000005</v>
      </c>
      <c r="H60" s="6"/>
    </row>
    <row r="61" spans="2:7" ht="15.75">
      <c r="B61" s="38"/>
      <c r="D61" s="6"/>
      <c r="E61" s="6">
        <f>E58*239.64</f>
        <v>1003133.0399999999</v>
      </c>
      <c r="F61" s="6"/>
      <c r="G61" s="6">
        <f>G58*239.64</f>
        <v>1143238.5659999999</v>
      </c>
    </row>
    <row r="62" spans="2:3" ht="15.75">
      <c r="B62" s="38"/>
      <c r="C62" s="36"/>
    </row>
    <row r="63" spans="2:3" ht="15.75">
      <c r="B63" s="38"/>
      <c r="C63" s="36"/>
    </row>
    <row r="64" spans="2:3" ht="15.75">
      <c r="B64" s="38"/>
      <c r="C64" s="36"/>
    </row>
    <row r="65" spans="2:3" ht="15.75">
      <c r="B65" s="38"/>
      <c r="C65" s="36"/>
    </row>
    <row r="66" spans="1:7" ht="15.75">
      <c r="A66" s="58"/>
      <c r="B66" s="45"/>
      <c r="C66" s="44"/>
      <c r="D66" s="46"/>
      <c r="E66" s="46"/>
      <c r="F66" s="46"/>
      <c r="G66" s="46"/>
    </row>
    <row r="67" spans="2:3" ht="15.75">
      <c r="B67" s="38"/>
      <c r="C67" s="36"/>
    </row>
    <row r="68" spans="2:3" ht="15.75">
      <c r="B68" s="38"/>
      <c r="C68" s="36"/>
    </row>
    <row r="69" spans="2:3" ht="15.75">
      <c r="B69" s="38"/>
      <c r="C69" s="36"/>
    </row>
    <row r="70" spans="2:3" ht="15.75">
      <c r="B70" s="38"/>
      <c r="C70" s="36"/>
    </row>
    <row r="71" spans="2:3" ht="15.75">
      <c r="B71" s="38"/>
      <c r="C71" s="36"/>
    </row>
    <row r="72" spans="2:3" ht="15.75">
      <c r="B72" s="38"/>
      <c r="C72" s="36"/>
    </row>
    <row r="73" spans="2:3" ht="15.75">
      <c r="B73" s="38"/>
      <c r="C73" s="36"/>
    </row>
    <row r="74" spans="2:3" ht="15.75">
      <c r="B74" s="38"/>
      <c r="C74" s="36"/>
    </row>
    <row r="75" spans="2:3" ht="15.75">
      <c r="B75" s="38"/>
      <c r="C75" s="36"/>
    </row>
    <row r="76" spans="2:3" ht="15.75">
      <c r="B76" s="38"/>
      <c r="C76" s="36"/>
    </row>
    <row r="77" spans="2:3" ht="15.75">
      <c r="B77" s="38"/>
      <c r="C77" s="36"/>
    </row>
    <row r="78" spans="2:3" ht="15.75">
      <c r="B78" s="38"/>
      <c r="C78" s="36"/>
    </row>
    <row r="79" ht="15.75">
      <c r="C79" s="36"/>
    </row>
    <row r="80" ht="15.75">
      <c r="C80" s="36"/>
    </row>
    <row r="81" spans="2:3" ht="15.75">
      <c r="B81" s="38"/>
      <c r="C81" s="36"/>
    </row>
    <row r="82" spans="2:3" ht="15.75">
      <c r="B82" s="38"/>
      <c r="C82" s="36"/>
    </row>
    <row r="83" spans="2:3" ht="15.75">
      <c r="B83" s="38"/>
      <c r="C83" s="36"/>
    </row>
    <row r="84" spans="2:3" ht="15.75">
      <c r="B84" s="38"/>
      <c r="C84" s="36"/>
    </row>
    <row r="85" spans="2:3" ht="15.75">
      <c r="B85" s="38"/>
      <c r="C85" s="36"/>
    </row>
    <row r="86" spans="2:3" ht="15.75">
      <c r="B86" s="38"/>
      <c r="C86" s="36"/>
    </row>
    <row r="87" spans="2:3" ht="15.75">
      <c r="B87" s="38"/>
      <c r="C87" s="6"/>
    </row>
    <row r="88" spans="2:3" ht="15.75">
      <c r="B88" s="38"/>
      <c r="C88" s="36"/>
    </row>
    <row r="89" spans="2:3" ht="15.75">
      <c r="B89" s="38"/>
      <c r="C89" s="36"/>
    </row>
    <row r="90" spans="2:3" ht="15.75">
      <c r="B90" s="38"/>
      <c r="C90" s="36"/>
    </row>
    <row r="91" spans="2:3" ht="15.75">
      <c r="B91" s="38"/>
      <c r="C91" s="36"/>
    </row>
    <row r="92" spans="2:3" ht="15.75">
      <c r="B92" s="38"/>
      <c r="C92" s="36"/>
    </row>
    <row r="93" spans="2:3" ht="15.75">
      <c r="B93" s="38"/>
      <c r="C93" s="36"/>
    </row>
    <row r="94" spans="2:3" ht="15.75">
      <c r="B94" s="38"/>
      <c r="C94" s="36"/>
    </row>
    <row r="95" spans="2:3" ht="15.75">
      <c r="B95" s="38"/>
      <c r="C95" s="36"/>
    </row>
    <row r="96" spans="2:3" ht="15.75">
      <c r="B96" s="38"/>
      <c r="C96" s="36"/>
    </row>
    <row r="97" spans="2:3" ht="15.75">
      <c r="B97" s="38"/>
      <c r="C97" s="36"/>
    </row>
    <row r="98" spans="2:3" ht="15.75">
      <c r="B98" s="38"/>
      <c r="C98" s="36"/>
    </row>
    <row r="99" spans="2:3" ht="15.75">
      <c r="B99" s="38"/>
      <c r="C99" s="36"/>
    </row>
    <row r="100" spans="2:3" ht="15.75">
      <c r="B100" s="38"/>
      <c r="C100" s="36"/>
    </row>
    <row r="101" spans="2:3" ht="15.75">
      <c r="B101" s="38"/>
      <c r="C101" s="36"/>
    </row>
    <row r="102" spans="2:3" ht="15.75">
      <c r="B102" s="38"/>
      <c r="C102" s="36"/>
    </row>
    <row r="103" spans="2:3" ht="15.75">
      <c r="B103" s="38"/>
      <c r="C103" s="36"/>
    </row>
    <row r="104" spans="2:3" ht="15.75">
      <c r="B104" s="38"/>
      <c r="C104" s="36"/>
    </row>
    <row r="105" spans="2:3" ht="15.75">
      <c r="B105" s="38"/>
      <c r="C105" s="36"/>
    </row>
    <row r="106" spans="2:3" ht="15.75">
      <c r="B106" s="38"/>
      <c r="C106" s="36"/>
    </row>
    <row r="107" spans="2:3" ht="15.75">
      <c r="B107" s="38"/>
      <c r="C107" s="36"/>
    </row>
    <row r="108" spans="2:3" ht="15.75">
      <c r="B108" s="38"/>
      <c r="C108" s="36"/>
    </row>
    <row r="109" spans="2:3" ht="15.75">
      <c r="B109" s="38"/>
      <c r="C109" s="36"/>
    </row>
    <row r="110" spans="2:3" ht="15.75">
      <c r="B110" s="38"/>
      <c r="C110" s="36"/>
    </row>
  </sheetData>
  <printOptions horizontalCentered="1"/>
  <pageMargins left="0.7874015748031497" right="0.7874015748031497" top="1.19" bottom="0.3937007874015748" header="0.3937007874015748" footer="0.5905511811023623"/>
  <pageSetup fitToHeight="2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75" zoomScaleNormal="90" zoomScaleSheetLayoutView="75" workbookViewId="0" topLeftCell="A16">
      <selection activeCell="H57" sqref="H57"/>
    </sheetView>
  </sheetViews>
  <sheetFormatPr defaultColWidth="9.00390625" defaultRowHeight="12.75"/>
  <cols>
    <col min="1" max="1" width="6.875" style="53" customWidth="1"/>
    <col min="2" max="2" width="9.625" style="47" customWidth="1"/>
    <col min="3" max="3" width="50.375" style="9" customWidth="1"/>
    <col min="4" max="4" width="20.00390625" style="9" hidden="1" customWidth="1"/>
    <col min="5" max="5" width="20.00390625" style="9" customWidth="1"/>
    <col min="6" max="6" width="20.00390625" style="9" hidden="1" customWidth="1"/>
    <col min="7" max="7" width="20.00390625" style="9" customWidth="1"/>
    <col min="8" max="8" width="13.00390625" style="9" customWidth="1"/>
    <col min="9" max="16384" width="9.125" style="9" customWidth="1"/>
  </cols>
  <sheetData>
    <row r="1" spans="1:8" s="3" customFormat="1" ht="27" customHeight="1">
      <c r="A1" s="73" t="s">
        <v>99</v>
      </c>
      <c r="B1" s="74"/>
      <c r="C1" s="75"/>
      <c r="D1" s="1"/>
      <c r="E1" s="1"/>
      <c r="F1" s="1"/>
      <c r="G1" s="1"/>
      <c r="H1" s="2"/>
    </row>
    <row r="2" spans="1:8" s="7" customFormat="1" ht="17.25" customHeight="1" thickBot="1">
      <c r="A2" s="53"/>
      <c r="B2" s="5"/>
      <c r="C2" s="4"/>
      <c r="D2" s="6"/>
      <c r="E2" s="6"/>
      <c r="F2" s="6"/>
      <c r="G2" s="6"/>
      <c r="H2" s="6"/>
    </row>
    <row r="3" spans="1:8" ht="17.25" thickBot="1" thickTop="1">
      <c r="A3" s="59" t="s">
        <v>0</v>
      </c>
      <c r="B3" s="8" t="s">
        <v>1</v>
      </c>
      <c r="C3" s="8" t="s">
        <v>2</v>
      </c>
      <c r="D3" s="8" t="s">
        <v>3</v>
      </c>
      <c r="E3" s="8" t="s">
        <v>114</v>
      </c>
      <c r="F3" s="8" t="s">
        <v>114</v>
      </c>
      <c r="G3" s="8" t="s">
        <v>116</v>
      </c>
      <c r="H3" s="8" t="s">
        <v>4</v>
      </c>
    </row>
    <row r="4" spans="1:8" ht="17.25" thickBot="1" thickTop="1">
      <c r="A4" s="59"/>
      <c r="B4" s="10">
        <v>1</v>
      </c>
      <c r="C4" s="10">
        <v>2</v>
      </c>
      <c r="D4" s="10">
        <v>3</v>
      </c>
      <c r="E4" s="10">
        <v>3</v>
      </c>
      <c r="F4" s="10">
        <v>4</v>
      </c>
      <c r="G4" s="10">
        <v>4</v>
      </c>
      <c r="H4" s="10">
        <v>5</v>
      </c>
    </row>
    <row r="5" spans="1:8" ht="16.5" thickTop="1">
      <c r="A5" s="60"/>
      <c r="B5" s="11"/>
      <c r="C5" s="11"/>
      <c r="D5" s="11"/>
      <c r="E5" s="11"/>
      <c r="F5" s="11"/>
      <c r="G5" s="11"/>
      <c r="H5" s="11"/>
    </row>
    <row r="6" spans="1:8" ht="23.25">
      <c r="A6" s="64" t="s">
        <v>40</v>
      </c>
      <c r="B6" s="65" t="s">
        <v>41</v>
      </c>
      <c r="C6" s="65"/>
      <c r="D6" s="66"/>
      <c r="E6" s="66"/>
      <c r="F6" s="66"/>
      <c r="G6" s="66"/>
      <c r="H6" s="67"/>
    </row>
    <row r="7" spans="1:8" ht="15.75">
      <c r="A7" s="63"/>
      <c r="B7" s="11"/>
      <c r="C7" s="11"/>
      <c r="D7" s="11"/>
      <c r="E7" s="11"/>
      <c r="F7" s="11"/>
      <c r="G7" s="11"/>
      <c r="H7" s="11"/>
    </row>
    <row r="8" spans="1:8" ht="15.75">
      <c r="A8" s="63"/>
      <c r="B8" s="68">
        <v>740100</v>
      </c>
      <c r="C8" s="36" t="s">
        <v>42</v>
      </c>
      <c r="D8" s="69"/>
      <c r="E8" s="69"/>
      <c r="F8" s="69"/>
      <c r="G8" s="69"/>
      <c r="H8" s="11"/>
    </row>
    <row r="9" spans="1:8" ht="15.75">
      <c r="A9" s="63"/>
      <c r="B9" s="68"/>
      <c r="C9" s="36" t="s">
        <v>50</v>
      </c>
      <c r="D9" s="70">
        <v>664950</v>
      </c>
      <c r="E9" s="70">
        <v>2833</v>
      </c>
      <c r="F9" s="70">
        <v>678914</v>
      </c>
      <c r="G9" s="70">
        <v>5333</v>
      </c>
      <c r="H9" s="12">
        <f aca="true" t="shared" si="0" ref="H9:H17">(G9/E9)*100</f>
        <v>188.24567596187788</v>
      </c>
    </row>
    <row r="10" spans="1:8" ht="15.75">
      <c r="A10" s="63"/>
      <c r="B10" s="68"/>
      <c r="C10" s="36" t="s">
        <v>73</v>
      </c>
      <c r="D10" s="70">
        <f>SUM(D11:D14)</f>
        <v>161744</v>
      </c>
      <c r="E10" s="70">
        <v>1045</v>
      </c>
      <c r="F10" s="70">
        <f>SUM(F11:F14)</f>
        <v>250260</v>
      </c>
      <c r="G10" s="70">
        <v>1045</v>
      </c>
      <c r="H10" s="12">
        <f t="shared" si="0"/>
        <v>100</v>
      </c>
    </row>
    <row r="11" spans="1:8" ht="15.75">
      <c r="A11" s="63"/>
      <c r="B11" s="68"/>
      <c r="C11" s="36" t="s">
        <v>52</v>
      </c>
      <c r="D11" s="72">
        <v>32384</v>
      </c>
      <c r="E11" s="72">
        <v>140</v>
      </c>
      <c r="F11" s="72">
        <v>33355</v>
      </c>
      <c r="G11" s="72">
        <v>140</v>
      </c>
      <c r="H11" s="12">
        <f t="shared" si="0"/>
        <v>100</v>
      </c>
    </row>
    <row r="12" spans="1:8" ht="15.75">
      <c r="A12" s="63"/>
      <c r="B12" s="68"/>
      <c r="C12" s="36" t="s">
        <v>53</v>
      </c>
      <c r="D12" s="72">
        <v>53452</v>
      </c>
      <c r="E12" s="72">
        <v>424</v>
      </c>
      <c r="F12" s="72">
        <v>101535</v>
      </c>
      <c r="G12" s="72">
        <v>424</v>
      </c>
      <c r="H12" s="12">
        <f t="shared" si="0"/>
        <v>100</v>
      </c>
    </row>
    <row r="13" spans="1:8" ht="15.75">
      <c r="A13" s="63"/>
      <c r="B13" s="68"/>
      <c r="C13" s="36" t="s">
        <v>54</v>
      </c>
      <c r="D13" s="72">
        <v>39564</v>
      </c>
      <c r="E13" s="72">
        <v>173</v>
      </c>
      <c r="F13" s="72">
        <v>41500</v>
      </c>
      <c r="G13" s="72">
        <v>173</v>
      </c>
      <c r="H13" s="12">
        <f t="shared" si="0"/>
        <v>100</v>
      </c>
    </row>
    <row r="14" spans="1:8" ht="15.75">
      <c r="A14" s="63"/>
      <c r="B14" s="68"/>
      <c r="C14" s="36" t="s">
        <v>55</v>
      </c>
      <c r="D14" s="72">
        <v>36344</v>
      </c>
      <c r="E14" s="72">
        <v>308</v>
      </c>
      <c r="F14" s="72">
        <v>73870</v>
      </c>
      <c r="G14" s="72">
        <v>308</v>
      </c>
      <c r="H14" s="12">
        <f t="shared" si="0"/>
        <v>100</v>
      </c>
    </row>
    <row r="15" spans="1:8" ht="15.75">
      <c r="A15" s="63"/>
      <c r="B15" s="68"/>
      <c r="C15" s="15" t="s">
        <v>44</v>
      </c>
      <c r="D15" s="16">
        <f>D10+D9</f>
        <v>826694</v>
      </c>
      <c r="E15" s="16">
        <f>E10+E9</f>
        <v>3878</v>
      </c>
      <c r="F15" s="16">
        <f>F10+F9</f>
        <v>929174</v>
      </c>
      <c r="G15" s="16">
        <f>G10+G9</f>
        <v>6378</v>
      </c>
      <c r="H15" s="16">
        <f t="shared" si="0"/>
        <v>164.46621970087674</v>
      </c>
    </row>
    <row r="16" spans="1:8" ht="15.75">
      <c r="A16" s="63"/>
      <c r="B16" s="68">
        <v>710200</v>
      </c>
      <c r="C16" s="36" t="s">
        <v>43</v>
      </c>
      <c r="D16" s="70">
        <v>5210</v>
      </c>
      <c r="E16" s="70">
        <v>23</v>
      </c>
      <c r="F16" s="70">
        <v>5510</v>
      </c>
      <c r="G16" s="70">
        <v>50.87</v>
      </c>
      <c r="H16" s="12">
        <f t="shared" si="0"/>
        <v>221.17391304347825</v>
      </c>
    </row>
    <row r="17" spans="1:8" ht="15.75">
      <c r="A17" s="63"/>
      <c r="B17" s="68">
        <v>714199</v>
      </c>
      <c r="C17" s="36" t="s">
        <v>48</v>
      </c>
      <c r="D17" s="70">
        <v>30000</v>
      </c>
      <c r="E17" s="70">
        <v>133</v>
      </c>
      <c r="F17" s="70">
        <v>32000</v>
      </c>
      <c r="G17" s="70">
        <v>0</v>
      </c>
      <c r="H17" s="12">
        <f t="shared" si="0"/>
        <v>0</v>
      </c>
    </row>
    <row r="18" spans="1:8" ht="15.75">
      <c r="A18" s="63"/>
      <c r="B18" s="11"/>
      <c r="C18" s="36"/>
      <c r="D18" s="11"/>
      <c r="E18" s="11"/>
      <c r="F18" s="11"/>
      <c r="G18" s="11"/>
      <c r="H18" s="11"/>
    </row>
    <row r="19" spans="1:8" ht="23.25">
      <c r="A19" s="61"/>
      <c r="B19" s="40"/>
      <c r="C19" s="41" t="s">
        <v>45</v>
      </c>
      <c r="D19" s="42">
        <f>D17+D16+D15</f>
        <v>861904</v>
      </c>
      <c r="E19" s="42">
        <f>E17+E16+E15</f>
        <v>4034</v>
      </c>
      <c r="F19" s="42">
        <f>F17+F16+F15</f>
        <v>966684</v>
      </c>
      <c r="G19" s="42">
        <f>G17+G16+G15</f>
        <v>6428.87</v>
      </c>
      <c r="H19" s="42">
        <f>(G19/E19)*100</f>
        <v>159.36712940009917</v>
      </c>
    </row>
    <row r="20" spans="1:8" ht="15.75">
      <c r="A20" s="63"/>
      <c r="B20" s="11"/>
      <c r="C20" s="11"/>
      <c r="D20" s="11"/>
      <c r="E20" s="11"/>
      <c r="F20" s="11"/>
      <c r="G20" s="11"/>
      <c r="H20" s="11"/>
    </row>
    <row r="21" spans="1:8" ht="15.75">
      <c r="A21" s="63"/>
      <c r="B21" s="11"/>
      <c r="C21" s="11"/>
      <c r="D21" s="11"/>
      <c r="E21" s="11"/>
      <c r="F21" s="11"/>
      <c r="G21" s="11"/>
      <c r="H21" s="11"/>
    </row>
    <row r="22" spans="1:8" ht="23.25">
      <c r="A22" s="64" t="s">
        <v>38</v>
      </c>
      <c r="B22" s="65" t="s">
        <v>39</v>
      </c>
      <c r="C22" s="65"/>
      <c r="D22" s="66"/>
      <c r="E22" s="66"/>
      <c r="F22" s="66"/>
      <c r="G22" s="66"/>
      <c r="H22" s="67"/>
    </row>
    <row r="23" spans="1:8" ht="15.75">
      <c r="A23" s="63"/>
      <c r="B23" s="11"/>
      <c r="C23" s="11"/>
      <c r="D23" s="11"/>
      <c r="E23" s="11"/>
      <c r="F23" s="11"/>
      <c r="G23" s="11"/>
      <c r="H23" s="11"/>
    </row>
    <row r="24" spans="1:8" ht="22.5">
      <c r="A24" s="76">
        <v>5010</v>
      </c>
      <c r="B24" s="14"/>
      <c r="C24" s="79" t="s">
        <v>92</v>
      </c>
      <c r="D24" s="18"/>
      <c r="E24" s="18"/>
      <c r="F24" s="18"/>
      <c r="G24" s="18"/>
      <c r="H24" s="18"/>
    </row>
    <row r="25" spans="1:8" ht="15.75">
      <c r="A25" s="19"/>
      <c r="B25" s="20">
        <v>4020</v>
      </c>
      <c r="C25" s="19" t="s">
        <v>5</v>
      </c>
      <c r="D25" s="21"/>
      <c r="E25" s="21"/>
      <c r="F25" s="21"/>
      <c r="G25" s="21"/>
      <c r="H25" s="21"/>
    </row>
    <row r="26" spans="1:8" ht="15.75">
      <c r="A26" s="43"/>
      <c r="B26" s="14">
        <v>402000</v>
      </c>
      <c r="C26" s="13" t="s">
        <v>6</v>
      </c>
      <c r="D26" s="22">
        <v>9560</v>
      </c>
      <c r="E26" s="70">
        <v>39</v>
      </c>
      <c r="F26" s="22">
        <v>9524</v>
      </c>
      <c r="G26" s="70">
        <v>92.23</v>
      </c>
      <c r="H26" s="12">
        <f>(G26/E26)*100</f>
        <v>236.4871794871795</v>
      </c>
    </row>
    <row r="27" spans="1:8" ht="15.75">
      <c r="A27" s="43"/>
      <c r="B27" s="14">
        <v>402009</v>
      </c>
      <c r="C27" s="13" t="s">
        <v>112</v>
      </c>
      <c r="D27" s="22">
        <v>62000</v>
      </c>
      <c r="E27" s="70">
        <v>263</v>
      </c>
      <c r="F27" s="22">
        <v>63000</v>
      </c>
      <c r="G27" s="70">
        <v>300.86</v>
      </c>
      <c r="H27" s="12">
        <f>(G27/E27)*100</f>
        <v>114.39543726235742</v>
      </c>
    </row>
    <row r="28" spans="1:8" ht="15.75">
      <c r="A28" s="43"/>
      <c r="B28" s="14"/>
      <c r="C28" s="15" t="s">
        <v>11</v>
      </c>
      <c r="D28" s="16">
        <f>SUM(D26:D27)</f>
        <v>71560</v>
      </c>
      <c r="E28" s="16">
        <f>SUM(E26:E27)</f>
        <v>302</v>
      </c>
      <c r="F28" s="16">
        <f>SUM(F26:F27)</f>
        <v>72524</v>
      </c>
      <c r="G28" s="16">
        <f>SUM(G26:G27)</f>
        <v>393.09000000000003</v>
      </c>
      <c r="H28" s="16">
        <f>(G28/E28)*100</f>
        <v>130.16225165562915</v>
      </c>
    </row>
    <row r="29" spans="1:8" ht="15.75">
      <c r="A29" s="43"/>
      <c r="B29" s="14"/>
      <c r="C29" s="81"/>
      <c r="D29" s="82"/>
      <c r="E29" s="82"/>
      <c r="F29" s="82"/>
      <c r="G29" s="82"/>
      <c r="H29" s="82"/>
    </row>
    <row r="30" spans="1:8" ht="15.75">
      <c r="A30" s="19"/>
      <c r="B30" s="20">
        <v>4029</v>
      </c>
      <c r="C30" s="19" t="s">
        <v>19</v>
      </c>
      <c r="D30" s="21"/>
      <c r="E30" s="21"/>
      <c r="F30" s="21"/>
      <c r="G30" s="21"/>
      <c r="H30" s="21"/>
    </row>
    <row r="31" spans="1:8" ht="15.75">
      <c r="A31" s="43"/>
      <c r="B31" s="14">
        <v>402905</v>
      </c>
      <c r="C31" s="13" t="s">
        <v>23</v>
      </c>
      <c r="D31" s="22">
        <v>465000</v>
      </c>
      <c r="E31" s="70">
        <v>1990</v>
      </c>
      <c r="F31" s="22">
        <v>477000</v>
      </c>
      <c r="G31" s="70">
        <v>1880.37</v>
      </c>
      <c r="H31" s="12">
        <f>(G31/E31)*100</f>
        <v>94.49095477386933</v>
      </c>
    </row>
    <row r="32" spans="1:8" ht="15.75">
      <c r="A32" s="43"/>
      <c r="B32" s="14">
        <v>402930</v>
      </c>
      <c r="C32" s="13" t="s">
        <v>66</v>
      </c>
      <c r="D32" s="22">
        <v>3600</v>
      </c>
      <c r="E32" s="70">
        <v>16</v>
      </c>
      <c r="F32" s="22">
        <v>3900</v>
      </c>
      <c r="G32" s="70">
        <v>3.44</v>
      </c>
      <c r="H32" s="12">
        <f>(G32/E32)*100</f>
        <v>21.5</v>
      </c>
    </row>
    <row r="33" spans="1:8" ht="15.75">
      <c r="A33" s="43"/>
      <c r="B33" s="14">
        <v>402999</v>
      </c>
      <c r="C33" s="13" t="s">
        <v>63</v>
      </c>
      <c r="D33" s="22">
        <v>27000</v>
      </c>
      <c r="E33" s="70">
        <v>117</v>
      </c>
      <c r="F33" s="22">
        <v>28000</v>
      </c>
      <c r="G33" s="70">
        <v>35.14</v>
      </c>
      <c r="H33" s="12">
        <f>(G33/E33)*100</f>
        <v>30.034188034188038</v>
      </c>
    </row>
    <row r="34" spans="1:8" ht="15.75">
      <c r="A34" s="43"/>
      <c r="B34" s="14"/>
      <c r="C34" s="15" t="s">
        <v>24</v>
      </c>
      <c r="D34" s="16">
        <f>SUM(D31:D33)</f>
        <v>495600</v>
      </c>
      <c r="E34" s="16">
        <f>SUM(E31:E33)</f>
        <v>2123</v>
      </c>
      <c r="F34" s="16">
        <f>SUM(F31:F33)</f>
        <v>508900</v>
      </c>
      <c r="G34" s="16">
        <f>SUM(G31:G33)</f>
        <v>1918.95</v>
      </c>
      <c r="H34" s="16">
        <f>(G34/E34)*100</f>
        <v>90.38860103626943</v>
      </c>
    </row>
    <row r="35" spans="1:8" ht="15.75">
      <c r="A35" s="43"/>
      <c r="B35" s="14"/>
      <c r="C35" s="23"/>
      <c r="D35" s="18"/>
      <c r="E35" s="18"/>
      <c r="F35" s="18"/>
      <c r="G35" s="18"/>
      <c r="H35" s="18"/>
    </row>
    <row r="36" spans="1:8" ht="15.75">
      <c r="A36" s="19"/>
      <c r="B36" s="20">
        <v>4120</v>
      </c>
      <c r="C36" s="19" t="s">
        <v>68</v>
      </c>
      <c r="D36" s="21"/>
      <c r="E36" s="21"/>
      <c r="F36" s="21"/>
      <c r="G36" s="21"/>
      <c r="H36" s="21"/>
    </row>
    <row r="37" spans="1:8" ht="15.75">
      <c r="A37" s="19"/>
      <c r="B37" s="32">
        <v>412000</v>
      </c>
      <c r="C37" s="33" t="s">
        <v>93</v>
      </c>
      <c r="D37" s="34">
        <v>35000</v>
      </c>
      <c r="E37" s="70">
        <v>151</v>
      </c>
      <c r="F37" s="34">
        <v>36000</v>
      </c>
      <c r="G37" s="70">
        <v>100</v>
      </c>
      <c r="H37" s="12">
        <f>(G37/E37)*100</f>
        <v>66.22516556291392</v>
      </c>
    </row>
    <row r="38" spans="1:8" ht="15.75">
      <c r="A38" s="43"/>
      <c r="B38" s="14"/>
      <c r="C38" s="35" t="s">
        <v>25</v>
      </c>
      <c r="D38" s="16">
        <f>SUM(D37)</f>
        <v>35000</v>
      </c>
      <c r="E38" s="16">
        <f>SUM(E37)</f>
        <v>151</v>
      </c>
      <c r="F38" s="16">
        <f>SUM(F37)</f>
        <v>36000</v>
      </c>
      <c r="G38" s="16">
        <f>SUM(G37)</f>
        <v>100</v>
      </c>
      <c r="H38" s="16">
        <f>(G38/E38)*100</f>
        <v>66.22516556291392</v>
      </c>
    </row>
    <row r="39" spans="1:8" ht="15.75">
      <c r="A39" s="43"/>
      <c r="B39" s="14"/>
      <c r="C39" s="23"/>
      <c r="D39" s="18"/>
      <c r="E39" s="18"/>
      <c r="F39" s="18"/>
      <c r="G39" s="18"/>
      <c r="H39" s="18"/>
    </row>
    <row r="40" spans="1:9" ht="23.25" customHeight="1">
      <c r="A40" s="61"/>
      <c r="B40" s="54"/>
      <c r="C40" s="80" t="s">
        <v>97</v>
      </c>
      <c r="D40" s="55">
        <f>D38+D34+D28</f>
        <v>602160</v>
      </c>
      <c r="E40" s="55">
        <f>E38+E34+E28</f>
        <v>2576</v>
      </c>
      <c r="F40" s="55">
        <f>F38+F34+F28</f>
        <v>617424</v>
      </c>
      <c r="G40" s="55">
        <f>G38+G34+G28</f>
        <v>2412.04</v>
      </c>
      <c r="H40" s="42">
        <f>(G40/E40)*100</f>
        <v>93.63509316770187</v>
      </c>
      <c r="I40" s="71"/>
    </row>
    <row r="41" spans="1:8" ht="15.75">
      <c r="A41" s="43"/>
      <c r="B41" s="14"/>
      <c r="C41" s="57"/>
      <c r="D41" s="18"/>
      <c r="E41" s="18"/>
      <c r="F41" s="18"/>
      <c r="G41" s="18"/>
      <c r="H41" s="18"/>
    </row>
    <row r="42" spans="1:8" ht="23.25" customHeight="1">
      <c r="A42" s="76">
        <v>5012</v>
      </c>
      <c r="B42" s="14"/>
      <c r="C42" s="79" t="s">
        <v>98</v>
      </c>
      <c r="D42" s="22"/>
      <c r="E42" s="22"/>
      <c r="F42" s="22"/>
      <c r="G42" s="22"/>
      <c r="H42" s="22"/>
    </row>
    <row r="43" spans="2:3" ht="15.75" customHeight="1">
      <c r="B43" s="9"/>
      <c r="C43" s="53" t="s">
        <v>106</v>
      </c>
    </row>
    <row r="44" spans="2:8" ht="15.75" customHeight="1">
      <c r="B44" s="14">
        <v>402009</v>
      </c>
      <c r="C44" s="13" t="s">
        <v>10</v>
      </c>
      <c r="D44" s="22">
        <v>75000</v>
      </c>
      <c r="E44" s="70">
        <v>317</v>
      </c>
      <c r="F44" s="22">
        <v>76000</v>
      </c>
      <c r="G44" s="70">
        <v>179.18</v>
      </c>
      <c r="H44" s="12">
        <f>(G44/E44)*100</f>
        <v>56.52365930599369</v>
      </c>
    </row>
    <row r="45" spans="2:8" ht="15.75" customHeight="1">
      <c r="B45" s="14">
        <v>402999</v>
      </c>
      <c r="C45" s="13" t="s">
        <v>63</v>
      </c>
      <c r="D45" s="22">
        <v>23000</v>
      </c>
      <c r="E45" s="70">
        <v>96</v>
      </c>
      <c r="F45" s="22">
        <v>23000</v>
      </c>
      <c r="G45" s="70">
        <v>0</v>
      </c>
      <c r="H45" s="12">
        <f>(G45/E45)*100</f>
        <v>0</v>
      </c>
    </row>
    <row r="46" spans="2:8" ht="15.75" customHeight="1">
      <c r="B46" s="14"/>
      <c r="C46" s="15" t="s">
        <v>34</v>
      </c>
      <c r="D46" s="16">
        <f>SUM(D44:D45)</f>
        <v>98000</v>
      </c>
      <c r="E46" s="16">
        <f>SUM(E44:E45)</f>
        <v>413</v>
      </c>
      <c r="F46" s="16">
        <f>SUM(F44:F45)</f>
        <v>99000</v>
      </c>
      <c r="G46" s="16">
        <f>SUM(G44:G45)</f>
        <v>179.18</v>
      </c>
      <c r="H46" s="16">
        <f>(G46/E46)*100</f>
        <v>43.38498789346247</v>
      </c>
    </row>
    <row r="47" spans="2:7" ht="15.75" customHeight="1">
      <c r="B47" s="14"/>
      <c r="C47" s="13"/>
      <c r="D47" s="22"/>
      <c r="E47" s="22"/>
      <c r="F47" s="22"/>
      <c r="G47" s="22"/>
    </row>
    <row r="48" spans="1:8" ht="23.25" customHeight="1">
      <c r="A48" s="61"/>
      <c r="B48" s="54"/>
      <c r="C48" s="80" t="s">
        <v>94</v>
      </c>
      <c r="D48" s="55">
        <f>D46</f>
        <v>98000</v>
      </c>
      <c r="E48" s="55">
        <f>E46</f>
        <v>413</v>
      </c>
      <c r="F48" s="55">
        <f>F46</f>
        <v>99000</v>
      </c>
      <c r="G48" s="55">
        <f>G46</f>
        <v>179.18</v>
      </c>
      <c r="H48" s="42">
        <f>(G48/E48)*100</f>
        <v>43.38498789346247</v>
      </c>
    </row>
    <row r="49" spans="2:7" ht="15.75" customHeight="1">
      <c r="B49" s="14"/>
      <c r="C49" s="13"/>
      <c r="D49" s="22"/>
      <c r="E49" s="22"/>
      <c r="F49" s="22"/>
      <c r="G49" s="22"/>
    </row>
    <row r="50" spans="1:3" ht="23.25" customHeight="1">
      <c r="A50" s="77">
        <v>5013</v>
      </c>
      <c r="B50" s="9"/>
      <c r="C50" s="79" t="s">
        <v>96</v>
      </c>
    </row>
    <row r="51" spans="1:8" ht="15.75">
      <c r="A51" s="43"/>
      <c r="B51" s="14"/>
      <c r="C51" s="23"/>
      <c r="D51" s="18"/>
      <c r="E51" s="18"/>
      <c r="F51" s="18"/>
      <c r="G51" s="18"/>
      <c r="H51" s="18"/>
    </row>
    <row r="52" spans="1:9" ht="15.75">
      <c r="A52" s="19"/>
      <c r="B52" s="20">
        <v>4025</v>
      </c>
      <c r="C52" s="48" t="s">
        <v>26</v>
      </c>
      <c r="D52" s="26"/>
      <c r="E52" s="26"/>
      <c r="F52" s="26"/>
      <c r="G52" s="26"/>
      <c r="H52" s="24"/>
      <c r="I52" s="49"/>
    </row>
    <row r="53" spans="1:9" ht="15.75">
      <c r="A53" s="19"/>
      <c r="B53" s="28">
        <v>402503</v>
      </c>
      <c r="C53" s="29" t="s">
        <v>117</v>
      </c>
      <c r="D53" s="62">
        <v>32384</v>
      </c>
      <c r="E53" s="62">
        <v>0</v>
      </c>
      <c r="F53" s="62">
        <v>33355</v>
      </c>
      <c r="G53" s="62">
        <v>3051.5</v>
      </c>
      <c r="H53" s="12">
        <v>0</v>
      </c>
      <c r="I53" s="49"/>
    </row>
    <row r="54" spans="1:9" ht="15.75">
      <c r="A54" s="17"/>
      <c r="B54" s="28">
        <v>402503</v>
      </c>
      <c r="C54" s="29" t="s">
        <v>28</v>
      </c>
      <c r="D54" s="62">
        <v>32384</v>
      </c>
      <c r="E54" s="62">
        <v>140</v>
      </c>
      <c r="F54" s="62">
        <v>33355</v>
      </c>
      <c r="G54" s="62">
        <v>0</v>
      </c>
      <c r="H54" s="12">
        <f aca="true" t="shared" si="1" ref="H54:H59">(G54/E54)*100</f>
        <v>0</v>
      </c>
      <c r="I54" s="49"/>
    </row>
    <row r="55" spans="1:9" ht="15.75">
      <c r="A55" s="27"/>
      <c r="B55" s="28">
        <v>402503</v>
      </c>
      <c r="C55" s="29" t="s">
        <v>29</v>
      </c>
      <c r="D55" s="62">
        <v>53452</v>
      </c>
      <c r="E55" s="62">
        <v>424</v>
      </c>
      <c r="F55" s="62">
        <v>101535</v>
      </c>
      <c r="G55" s="62">
        <v>85.71</v>
      </c>
      <c r="H55" s="12">
        <f t="shared" si="1"/>
        <v>20.214622641509433</v>
      </c>
      <c r="I55" s="49"/>
    </row>
    <row r="56" spans="1:9" ht="15.75">
      <c r="A56" s="43"/>
      <c r="B56" s="28">
        <v>402503</v>
      </c>
      <c r="C56" s="13" t="s">
        <v>47</v>
      </c>
      <c r="D56" s="62">
        <v>39564</v>
      </c>
      <c r="E56" s="62">
        <v>173</v>
      </c>
      <c r="F56" s="62">
        <v>41500</v>
      </c>
      <c r="G56" s="62">
        <v>276.37</v>
      </c>
      <c r="H56" s="12">
        <f t="shared" si="1"/>
        <v>159.7514450867052</v>
      </c>
      <c r="I56" s="49"/>
    </row>
    <row r="57" spans="1:9" ht="15.75">
      <c r="A57" s="27"/>
      <c r="B57" s="28">
        <v>402503</v>
      </c>
      <c r="C57" s="29" t="s">
        <v>30</v>
      </c>
      <c r="D57" s="62">
        <v>36344</v>
      </c>
      <c r="E57" s="62">
        <v>308</v>
      </c>
      <c r="F57" s="62">
        <v>73870</v>
      </c>
      <c r="G57" s="62">
        <v>0</v>
      </c>
      <c r="H57" s="12">
        <f t="shared" si="1"/>
        <v>0</v>
      </c>
      <c r="I57" s="49"/>
    </row>
    <row r="58" spans="1:9" ht="15.75">
      <c r="A58" s="27"/>
      <c r="B58" s="50"/>
      <c r="C58" s="51" t="s">
        <v>27</v>
      </c>
      <c r="D58" s="94">
        <f>SUM(D52:D57)</f>
        <v>194128</v>
      </c>
      <c r="E58" s="94">
        <f>SUM(E52:E57)</f>
        <v>1045</v>
      </c>
      <c r="F58" s="94">
        <f>SUM(F52:F57)</f>
        <v>283615</v>
      </c>
      <c r="G58" s="94">
        <f>SUM(G52:G57)</f>
        <v>3413.58</v>
      </c>
      <c r="H58" s="16">
        <f t="shared" si="1"/>
        <v>326.6583732057416</v>
      </c>
      <c r="I58" s="52"/>
    </row>
    <row r="59" spans="1:8" s="3" customFormat="1" ht="23.25">
      <c r="A59" s="61"/>
      <c r="B59" s="40"/>
      <c r="C59" s="41" t="s">
        <v>46</v>
      </c>
      <c r="D59" s="42">
        <f>D58+D48+D40</f>
        <v>894288</v>
      </c>
      <c r="E59" s="42">
        <f>E58+E48+E40</f>
        <v>4034</v>
      </c>
      <c r="F59" s="42">
        <f>F58+F48+F40</f>
        <v>1000039</v>
      </c>
      <c r="G59" s="42">
        <f>G58+G48+G40</f>
        <v>6004.799999999999</v>
      </c>
      <c r="H59" s="42">
        <f t="shared" si="1"/>
        <v>148.854734754586</v>
      </c>
    </row>
    <row r="60" spans="2:8" ht="15.75">
      <c r="B60" s="38"/>
      <c r="C60" s="39"/>
      <c r="D60" s="37">
        <f>D19-D59</f>
        <v>-32384</v>
      </c>
      <c r="E60" s="37">
        <f>E19-E59</f>
        <v>0</v>
      </c>
      <c r="F60" s="37">
        <f>F19-F59</f>
        <v>-33355</v>
      </c>
      <c r="G60" s="37">
        <f>G19-G59</f>
        <v>424.0700000000006</v>
      </c>
      <c r="H60" s="37"/>
    </row>
    <row r="61" spans="2:8" ht="15.75">
      <c r="B61" s="38"/>
      <c r="C61" s="39"/>
      <c r="D61" s="6"/>
      <c r="E61" s="6">
        <f>E59*239.64</f>
        <v>966707.7599999999</v>
      </c>
      <c r="F61" s="6"/>
      <c r="G61" s="6">
        <f>G59*239.64</f>
        <v>1438990.2719999996</v>
      </c>
      <c r="H61" s="6"/>
    </row>
    <row r="62" spans="2:7" ht="15.75">
      <c r="B62" s="38"/>
      <c r="D62" s="6"/>
      <c r="E62" s="6"/>
      <c r="F62" s="6"/>
      <c r="G62" s="6"/>
    </row>
    <row r="63" spans="2:3" ht="15.75">
      <c r="B63" s="38"/>
      <c r="C63" s="36"/>
    </row>
    <row r="64" spans="2:3" ht="15.75">
      <c r="B64" s="38"/>
      <c r="C64" s="36"/>
    </row>
    <row r="65" spans="2:3" ht="15.75">
      <c r="B65" s="38"/>
      <c r="C65" s="36"/>
    </row>
    <row r="66" spans="2:3" ht="15.75">
      <c r="B66" s="38"/>
      <c r="C66" s="36"/>
    </row>
    <row r="67" spans="1:7" ht="15.75">
      <c r="A67" s="58"/>
      <c r="B67" s="45"/>
      <c r="C67" s="44"/>
      <c r="D67" s="46"/>
      <c r="E67" s="46"/>
      <c r="F67" s="46"/>
      <c r="G67" s="46"/>
    </row>
    <row r="68" spans="2:3" ht="15.75">
      <c r="B68" s="38"/>
      <c r="C68" s="36"/>
    </row>
    <row r="69" spans="2:3" ht="15.75">
      <c r="B69" s="38"/>
      <c r="C69" s="36"/>
    </row>
    <row r="70" spans="2:3" ht="15.75">
      <c r="B70" s="38"/>
      <c r="C70" s="36"/>
    </row>
    <row r="71" spans="2:3" ht="15.75">
      <c r="B71" s="38"/>
      <c r="C71" s="36"/>
    </row>
    <row r="72" spans="2:3" ht="15.75">
      <c r="B72" s="38"/>
      <c r="C72" s="36"/>
    </row>
    <row r="73" spans="2:3" ht="15.75">
      <c r="B73" s="38"/>
      <c r="C73" s="36"/>
    </row>
    <row r="74" spans="2:3" ht="15.75">
      <c r="B74" s="38"/>
      <c r="C74" s="36"/>
    </row>
    <row r="75" spans="2:3" ht="15.75">
      <c r="B75" s="38"/>
      <c r="C75" s="36"/>
    </row>
    <row r="76" spans="2:3" ht="15.75">
      <c r="B76" s="38"/>
      <c r="C76" s="36"/>
    </row>
    <row r="77" spans="2:3" ht="15.75">
      <c r="B77" s="38"/>
      <c r="C77" s="36"/>
    </row>
    <row r="78" spans="2:3" ht="15.75">
      <c r="B78" s="38"/>
      <c r="C78" s="36"/>
    </row>
    <row r="79" spans="2:3" ht="15.75">
      <c r="B79" s="38"/>
      <c r="C79" s="36"/>
    </row>
    <row r="80" ht="15.75">
      <c r="C80" s="36"/>
    </row>
    <row r="81" ht="15.75">
      <c r="C81" s="36"/>
    </row>
    <row r="82" spans="2:3" ht="15.75">
      <c r="B82" s="38"/>
      <c r="C82" s="36"/>
    </row>
    <row r="83" spans="2:3" ht="15.75">
      <c r="B83" s="38"/>
      <c r="C83" s="36"/>
    </row>
    <row r="84" spans="2:3" ht="15.75">
      <c r="B84" s="38"/>
      <c r="C84" s="36"/>
    </row>
    <row r="85" spans="2:3" ht="15.75">
      <c r="B85" s="38"/>
      <c r="C85" s="36"/>
    </row>
    <row r="86" spans="2:3" ht="15.75">
      <c r="B86" s="38"/>
      <c r="C86" s="36"/>
    </row>
    <row r="87" spans="2:3" ht="15.75">
      <c r="B87" s="38"/>
      <c r="C87" s="36"/>
    </row>
    <row r="88" spans="2:3" ht="15.75">
      <c r="B88" s="38"/>
      <c r="C88" s="6"/>
    </row>
    <row r="89" spans="2:3" ht="15.75">
      <c r="B89" s="38"/>
      <c r="C89" s="36"/>
    </row>
    <row r="90" spans="2:3" ht="15.75">
      <c r="B90" s="38"/>
      <c r="C90" s="36"/>
    </row>
    <row r="91" spans="2:3" ht="15.75">
      <c r="B91" s="38"/>
      <c r="C91" s="36"/>
    </row>
    <row r="92" spans="2:3" ht="15.75">
      <c r="B92" s="38"/>
      <c r="C92" s="36"/>
    </row>
    <row r="93" spans="2:3" ht="15.75">
      <c r="B93" s="38"/>
      <c r="C93" s="36"/>
    </row>
    <row r="94" spans="2:3" ht="15.75">
      <c r="B94" s="38"/>
      <c r="C94" s="36"/>
    </row>
    <row r="95" spans="2:3" ht="15.75">
      <c r="B95" s="38"/>
      <c r="C95" s="36"/>
    </row>
    <row r="96" spans="2:3" ht="15.75">
      <c r="B96" s="38"/>
      <c r="C96" s="36"/>
    </row>
    <row r="97" spans="2:3" ht="15.75">
      <c r="B97" s="38"/>
      <c r="C97" s="36"/>
    </row>
    <row r="98" spans="2:3" ht="15.75">
      <c r="B98" s="38"/>
      <c r="C98" s="36"/>
    </row>
    <row r="99" spans="2:3" ht="15.75">
      <c r="B99" s="38"/>
      <c r="C99" s="36"/>
    </row>
    <row r="100" spans="2:3" ht="15.75">
      <c r="B100" s="38"/>
      <c r="C100" s="36"/>
    </row>
    <row r="101" spans="2:3" ht="15.75">
      <c r="B101" s="38"/>
      <c r="C101" s="36"/>
    </row>
    <row r="102" spans="2:3" ht="15.75">
      <c r="B102" s="38"/>
      <c r="C102" s="36"/>
    </row>
    <row r="103" spans="2:3" ht="15.75">
      <c r="B103" s="38"/>
      <c r="C103" s="36"/>
    </row>
    <row r="104" spans="2:3" ht="15.75">
      <c r="B104" s="38"/>
      <c r="C104" s="36"/>
    </row>
    <row r="105" spans="2:3" ht="15.75">
      <c r="B105" s="38"/>
      <c r="C105" s="36"/>
    </row>
    <row r="106" spans="2:3" ht="15.75">
      <c r="B106" s="38"/>
      <c r="C106" s="36"/>
    </row>
    <row r="107" spans="2:3" ht="15.75">
      <c r="B107" s="38"/>
      <c r="C107" s="36"/>
    </row>
    <row r="108" spans="2:3" ht="15.75">
      <c r="B108" s="38"/>
      <c r="C108" s="36"/>
    </row>
    <row r="109" spans="2:3" ht="15.75">
      <c r="B109" s="38"/>
      <c r="C109" s="36"/>
    </row>
    <row r="110" spans="2:3" ht="15.75">
      <c r="B110" s="38"/>
      <c r="C110" s="36"/>
    </row>
    <row r="111" spans="2:3" ht="15.75">
      <c r="B111" s="38"/>
      <c r="C111" s="36"/>
    </row>
  </sheetData>
  <printOptions horizontalCentered="1"/>
  <pageMargins left="0.7874015748031497" right="0.7874015748031497" top="1.19" bottom="0.3937007874015748" header="0.3937007874015748" footer="0.5905511811023623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Blaž</cp:lastModifiedBy>
  <cp:lastPrinted>2007-03-08T12:37:36Z</cp:lastPrinted>
  <dcterms:created xsi:type="dcterms:W3CDTF">2005-10-20T08:45:45Z</dcterms:created>
  <dcterms:modified xsi:type="dcterms:W3CDTF">2008-03-05T13:00:43Z</dcterms:modified>
  <cp:category/>
  <cp:version/>
  <cp:contentType/>
  <cp:contentStatus/>
</cp:coreProperties>
</file>