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bcina SENCUR\FINANCE\PRORAČUN 2016\PRORAČUN I. BRANJE\"/>
    </mc:Choice>
  </mc:AlternateContent>
  <bookViews>
    <workbookView xWindow="360" yWindow="300" windowWidth="11892" windowHeight="14712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del'!$8:$8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G171" i="5" l="1"/>
  <c r="L170" i="5"/>
  <c r="L169" i="5"/>
  <c r="L168" i="5"/>
  <c r="L167" i="5"/>
  <c r="L166" i="5"/>
  <c r="L164" i="5"/>
  <c r="L163" i="5"/>
  <c r="L161" i="5"/>
  <c r="L160" i="5"/>
  <c r="L158" i="5"/>
  <c r="L157" i="5"/>
  <c r="L155" i="5"/>
  <c r="L153" i="5"/>
  <c r="L151" i="5"/>
  <c r="L150" i="5"/>
  <c r="L149" i="5"/>
  <c r="L147" i="5"/>
  <c r="L146" i="5"/>
  <c r="L145" i="5"/>
  <c r="L144" i="5"/>
  <c r="L142" i="5"/>
  <c r="L141" i="5"/>
  <c r="L140" i="5"/>
  <c r="L139" i="5"/>
  <c r="L137" i="5"/>
  <c r="L136" i="5"/>
  <c r="L135" i="5"/>
  <c r="L134" i="5"/>
  <c r="L133" i="5"/>
  <c r="L132" i="5"/>
  <c r="L131" i="5"/>
  <c r="L130" i="5"/>
  <c r="L129" i="5"/>
  <c r="L127" i="5"/>
  <c r="L125" i="5"/>
  <c r="L124" i="5"/>
  <c r="L123" i="5"/>
  <c r="L122" i="5"/>
  <c r="L121" i="5"/>
  <c r="L119" i="5"/>
  <c r="L118" i="5"/>
  <c r="L116" i="5"/>
  <c r="L115" i="5"/>
  <c r="L114" i="5"/>
  <c r="L112" i="5"/>
  <c r="L111" i="5"/>
  <c r="L110" i="5"/>
  <c r="L109" i="5"/>
  <c r="L107" i="5"/>
  <c r="L106" i="5"/>
  <c r="L105" i="5"/>
  <c r="L103" i="5"/>
  <c r="L101" i="5"/>
  <c r="L100" i="5"/>
  <c r="L99" i="5"/>
  <c r="L98" i="5"/>
  <c r="L97" i="5"/>
  <c r="L96" i="5"/>
  <c r="L95" i="5"/>
  <c r="L94" i="5"/>
  <c r="L93" i="5"/>
  <c r="L91" i="5"/>
  <c r="L90" i="5"/>
  <c r="L89" i="5"/>
  <c r="L88" i="5"/>
  <c r="L87" i="5"/>
  <c r="L86" i="5"/>
  <c r="L84" i="5"/>
  <c r="L83" i="5"/>
  <c r="L82" i="5"/>
  <c r="L81" i="5"/>
  <c r="L80" i="5"/>
  <c r="L79" i="5"/>
  <c r="L78" i="5"/>
  <c r="L77" i="5"/>
  <c r="L76" i="5"/>
  <c r="L74" i="5"/>
  <c r="L72" i="5"/>
  <c r="L71" i="5"/>
  <c r="L69" i="5"/>
  <c r="L68" i="5"/>
  <c r="L67" i="5"/>
  <c r="L66" i="5"/>
  <c r="L64" i="5"/>
  <c r="L63" i="5"/>
  <c r="L62" i="5"/>
  <c r="L60" i="5"/>
  <c r="L58" i="5"/>
  <c r="L57" i="5"/>
  <c r="L55" i="5"/>
  <c r="L54" i="5"/>
  <c r="L53" i="5"/>
  <c r="L51" i="5"/>
  <c r="L49" i="5"/>
  <c r="L48" i="5"/>
  <c r="L47" i="5"/>
  <c r="L45" i="5"/>
  <c r="L44" i="5"/>
  <c r="L42" i="5"/>
  <c r="L41" i="5"/>
  <c r="L39" i="5"/>
  <c r="L38" i="5"/>
  <c r="L36" i="5"/>
  <c r="L35" i="5"/>
  <c r="L33" i="5"/>
  <c r="L32" i="5"/>
  <c r="L31" i="5"/>
  <c r="L30" i="5"/>
  <c r="L29" i="5"/>
  <c r="L27" i="5"/>
  <c r="L26" i="5"/>
  <c r="L24" i="5"/>
  <c r="L23" i="5"/>
  <c r="L22" i="5"/>
  <c r="L20" i="5"/>
  <c r="L19" i="5"/>
  <c r="L18" i="5"/>
  <c r="L17" i="5"/>
  <c r="L16" i="5"/>
  <c r="L14" i="5"/>
  <c r="L13" i="5"/>
  <c r="L12" i="5"/>
  <c r="L11" i="5"/>
  <c r="L10" i="5"/>
  <c r="K170" i="5"/>
  <c r="K169" i="5"/>
  <c r="K168" i="5"/>
  <c r="K167" i="5"/>
  <c r="K166" i="5"/>
  <c r="K164" i="5"/>
  <c r="K163" i="5"/>
  <c r="K161" i="5"/>
  <c r="K160" i="5"/>
  <c r="K158" i="5"/>
  <c r="K157" i="5"/>
  <c r="K155" i="5"/>
  <c r="K153" i="5"/>
  <c r="K151" i="5"/>
  <c r="K150" i="5"/>
  <c r="K149" i="5"/>
  <c r="K147" i="5"/>
  <c r="K146" i="5"/>
  <c r="K145" i="5"/>
  <c r="K144" i="5"/>
  <c r="K142" i="5"/>
  <c r="K141" i="5"/>
  <c r="K140" i="5"/>
  <c r="K139" i="5"/>
  <c r="K137" i="5"/>
  <c r="K136" i="5"/>
  <c r="K135" i="5"/>
  <c r="K134" i="5"/>
  <c r="K133" i="5"/>
  <c r="K132" i="5"/>
  <c r="K131" i="5"/>
  <c r="K130" i="5"/>
  <c r="K129" i="5"/>
  <c r="K127" i="5"/>
  <c r="K125" i="5"/>
  <c r="K124" i="5"/>
  <c r="K123" i="5"/>
  <c r="K122" i="5"/>
  <c r="K121" i="5"/>
  <c r="K119" i="5"/>
  <c r="K118" i="5"/>
  <c r="K116" i="5"/>
  <c r="K115" i="5"/>
  <c r="K114" i="5"/>
  <c r="K112" i="5"/>
  <c r="K111" i="5"/>
  <c r="K110" i="5"/>
  <c r="K109" i="5"/>
  <c r="K107" i="5"/>
  <c r="K106" i="5"/>
  <c r="K105" i="5"/>
  <c r="K103" i="5"/>
  <c r="K101" i="5"/>
  <c r="K100" i="5"/>
  <c r="K99" i="5"/>
  <c r="K98" i="5"/>
  <c r="K97" i="5"/>
  <c r="K96" i="5"/>
  <c r="K95" i="5"/>
  <c r="K94" i="5"/>
  <c r="K93" i="5"/>
  <c r="K91" i="5"/>
  <c r="K90" i="5"/>
  <c r="K89" i="5"/>
  <c r="K88" i="5"/>
  <c r="K87" i="5"/>
  <c r="K86" i="5"/>
  <c r="K84" i="5"/>
  <c r="K83" i="5"/>
  <c r="K82" i="5"/>
  <c r="K81" i="5"/>
  <c r="K80" i="5"/>
  <c r="K79" i="5"/>
  <c r="K78" i="5"/>
  <c r="K77" i="5"/>
  <c r="K76" i="5"/>
  <c r="K74" i="5"/>
  <c r="K72" i="5"/>
  <c r="K71" i="5"/>
  <c r="K69" i="5"/>
  <c r="K68" i="5"/>
  <c r="K67" i="5"/>
  <c r="K66" i="5"/>
  <c r="K64" i="5"/>
  <c r="K63" i="5"/>
  <c r="K62" i="5"/>
  <c r="K60" i="5"/>
  <c r="K58" i="5"/>
  <c r="K57" i="5"/>
  <c r="K55" i="5"/>
  <c r="K54" i="5"/>
  <c r="K53" i="5"/>
  <c r="K51" i="5"/>
  <c r="K49" i="5"/>
  <c r="K48" i="5"/>
  <c r="K47" i="5"/>
  <c r="K45" i="5"/>
  <c r="K44" i="5"/>
  <c r="K42" i="5"/>
  <c r="K41" i="5"/>
  <c r="K39" i="5"/>
  <c r="K38" i="5"/>
  <c r="K36" i="5"/>
  <c r="K35" i="5"/>
  <c r="K33" i="5"/>
  <c r="K32" i="5"/>
  <c r="K31" i="5"/>
  <c r="K30" i="5"/>
  <c r="K29" i="5"/>
  <c r="K27" i="5"/>
  <c r="K26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J170" i="5"/>
  <c r="J169" i="5"/>
  <c r="J168" i="5"/>
  <c r="J167" i="5"/>
  <c r="J166" i="5"/>
  <c r="J164" i="5"/>
  <c r="J163" i="5"/>
  <c r="J161" i="5"/>
  <c r="J160" i="5"/>
  <c r="J158" i="5"/>
  <c r="J157" i="5"/>
  <c r="J155" i="5"/>
  <c r="J153" i="5"/>
  <c r="J151" i="5"/>
  <c r="J150" i="5"/>
  <c r="J149" i="5"/>
  <c r="J147" i="5"/>
  <c r="J146" i="5"/>
  <c r="J145" i="5"/>
  <c r="J144" i="5"/>
  <c r="J142" i="5"/>
  <c r="J141" i="5"/>
  <c r="J140" i="5"/>
  <c r="J139" i="5"/>
  <c r="J137" i="5"/>
  <c r="J136" i="5"/>
  <c r="J135" i="5"/>
  <c r="J134" i="5"/>
  <c r="J133" i="5"/>
  <c r="J132" i="5"/>
  <c r="J131" i="5"/>
  <c r="J130" i="5"/>
  <c r="J129" i="5"/>
  <c r="J127" i="5"/>
  <c r="J125" i="5"/>
  <c r="J124" i="5"/>
  <c r="J123" i="5"/>
  <c r="J122" i="5"/>
  <c r="J121" i="5"/>
  <c r="J119" i="5"/>
  <c r="J118" i="5"/>
  <c r="J116" i="5"/>
  <c r="J115" i="5"/>
  <c r="J114" i="5"/>
  <c r="J112" i="5"/>
  <c r="J111" i="5"/>
  <c r="J110" i="5"/>
  <c r="J109" i="5"/>
  <c r="J107" i="5"/>
  <c r="J106" i="5"/>
  <c r="J105" i="5"/>
  <c r="J103" i="5"/>
  <c r="J101" i="5"/>
  <c r="J100" i="5"/>
  <c r="J99" i="5"/>
  <c r="J98" i="5"/>
  <c r="J97" i="5"/>
  <c r="J96" i="5"/>
  <c r="J95" i="5"/>
  <c r="J94" i="5"/>
  <c r="J93" i="5"/>
  <c r="J91" i="5"/>
  <c r="J90" i="5"/>
  <c r="J89" i="5"/>
  <c r="J88" i="5"/>
  <c r="J87" i="5"/>
  <c r="J86" i="5"/>
  <c r="J84" i="5"/>
  <c r="J83" i="5"/>
  <c r="J82" i="5"/>
  <c r="J81" i="5"/>
  <c r="J80" i="5"/>
  <c r="J79" i="5"/>
  <c r="J78" i="5"/>
  <c r="J77" i="5"/>
  <c r="J76" i="5"/>
  <c r="J74" i="5"/>
  <c r="J72" i="5"/>
  <c r="J71" i="5"/>
  <c r="J69" i="5"/>
  <c r="J68" i="5"/>
  <c r="J67" i="5"/>
  <c r="J66" i="5"/>
  <c r="J64" i="5"/>
  <c r="J63" i="5"/>
  <c r="J62" i="5"/>
  <c r="J60" i="5"/>
  <c r="J58" i="5"/>
  <c r="J57" i="5"/>
  <c r="J55" i="5"/>
  <c r="J54" i="5"/>
  <c r="J53" i="5"/>
  <c r="J51" i="5"/>
  <c r="J49" i="5"/>
  <c r="J48" i="5"/>
  <c r="J47" i="5"/>
  <c r="J45" i="5"/>
  <c r="J44" i="5"/>
  <c r="J42" i="5"/>
  <c r="J41" i="5"/>
  <c r="J39" i="5"/>
  <c r="J38" i="5"/>
  <c r="J36" i="5"/>
  <c r="J35" i="5"/>
  <c r="J33" i="5"/>
  <c r="J32" i="5"/>
  <c r="J31" i="5"/>
  <c r="J30" i="5"/>
  <c r="J29" i="5"/>
  <c r="J27" i="5"/>
  <c r="J26" i="5"/>
  <c r="J24" i="5"/>
  <c r="J23" i="5"/>
  <c r="J22" i="5"/>
  <c r="J20" i="5"/>
  <c r="J19" i="5"/>
  <c r="J18" i="5"/>
  <c r="J17" i="5"/>
  <c r="J16" i="5"/>
  <c r="J14" i="5"/>
  <c r="J13" i="5"/>
  <c r="J12" i="5"/>
  <c r="J11" i="5"/>
  <c r="J10" i="5"/>
  <c r="I170" i="5"/>
  <c r="I169" i="5"/>
  <c r="I168" i="5"/>
  <c r="I167" i="5"/>
  <c r="I166" i="5"/>
  <c r="I164" i="5"/>
  <c r="I163" i="5"/>
  <c r="I161" i="5"/>
  <c r="I160" i="5"/>
  <c r="I158" i="5"/>
  <c r="I157" i="5"/>
  <c r="I155" i="5"/>
  <c r="I153" i="5"/>
  <c r="I151" i="5"/>
  <c r="I150" i="5"/>
  <c r="I149" i="5"/>
  <c r="I147" i="5"/>
  <c r="I146" i="5"/>
  <c r="I145" i="5"/>
  <c r="I144" i="5"/>
  <c r="I142" i="5"/>
  <c r="I141" i="5"/>
  <c r="I140" i="5"/>
  <c r="I139" i="5"/>
  <c r="I137" i="5"/>
  <c r="I136" i="5"/>
  <c r="I135" i="5"/>
  <c r="I134" i="5"/>
  <c r="I133" i="5"/>
  <c r="I132" i="5"/>
  <c r="I131" i="5"/>
  <c r="I130" i="5"/>
  <c r="I129" i="5"/>
  <c r="I127" i="5"/>
  <c r="I125" i="5"/>
  <c r="I124" i="5"/>
  <c r="I123" i="5"/>
  <c r="I122" i="5"/>
  <c r="I121" i="5"/>
  <c r="I119" i="5"/>
  <c r="I118" i="5"/>
  <c r="I116" i="5"/>
  <c r="I115" i="5"/>
  <c r="I114" i="5"/>
  <c r="I112" i="5"/>
  <c r="I111" i="5"/>
  <c r="I110" i="5"/>
  <c r="I109" i="5"/>
  <c r="I107" i="5"/>
  <c r="I106" i="5"/>
  <c r="I105" i="5"/>
  <c r="I103" i="5"/>
  <c r="I101" i="5"/>
  <c r="I100" i="5"/>
  <c r="I99" i="5"/>
  <c r="I98" i="5"/>
  <c r="I97" i="5"/>
  <c r="I96" i="5"/>
  <c r="I95" i="5"/>
  <c r="I94" i="5"/>
  <c r="I93" i="5"/>
  <c r="I91" i="5"/>
  <c r="I90" i="5"/>
  <c r="I89" i="5"/>
  <c r="I88" i="5"/>
  <c r="I87" i="5"/>
  <c r="I86" i="5"/>
  <c r="I84" i="5"/>
  <c r="I83" i="5"/>
  <c r="I82" i="5"/>
  <c r="I81" i="5"/>
  <c r="I80" i="5"/>
  <c r="I79" i="5"/>
  <c r="I78" i="5"/>
  <c r="I77" i="5"/>
  <c r="I76" i="5"/>
  <c r="I74" i="5"/>
  <c r="I72" i="5"/>
  <c r="I71" i="5"/>
  <c r="I69" i="5"/>
  <c r="I68" i="5"/>
  <c r="I67" i="5"/>
  <c r="I66" i="5"/>
  <c r="I64" i="5"/>
  <c r="I63" i="5"/>
  <c r="I62" i="5"/>
  <c r="I60" i="5"/>
  <c r="I58" i="5"/>
  <c r="I57" i="5"/>
  <c r="I55" i="5"/>
  <c r="I54" i="5"/>
  <c r="I53" i="5"/>
  <c r="I51" i="5"/>
  <c r="I49" i="5"/>
  <c r="I48" i="5"/>
  <c r="I47" i="5"/>
  <c r="I45" i="5"/>
  <c r="I44" i="5"/>
  <c r="I42" i="5"/>
  <c r="I41" i="5"/>
  <c r="I39" i="5"/>
  <c r="I38" i="5"/>
  <c r="I36" i="5"/>
  <c r="I35" i="5"/>
  <c r="I33" i="5"/>
  <c r="I32" i="5"/>
  <c r="I31" i="5"/>
  <c r="I30" i="5"/>
  <c r="I29" i="5"/>
  <c r="I27" i="5"/>
  <c r="I26" i="5"/>
  <c r="I24" i="5"/>
  <c r="I23" i="5"/>
  <c r="I22" i="5"/>
  <c r="I20" i="5"/>
  <c r="I19" i="5"/>
  <c r="I18" i="5"/>
  <c r="I17" i="5"/>
  <c r="I16" i="5"/>
  <c r="I14" i="5"/>
  <c r="I13" i="5"/>
  <c r="I12" i="5"/>
  <c r="I11" i="5"/>
  <c r="I10" i="5"/>
  <c r="H150" i="5"/>
  <c r="G150" i="5"/>
  <c r="F150" i="5"/>
  <c r="E150" i="5"/>
  <c r="D150" i="5"/>
  <c r="H144" i="5"/>
  <c r="G144" i="5"/>
  <c r="F144" i="5"/>
  <c r="E144" i="5"/>
  <c r="D144" i="5"/>
  <c r="H140" i="5"/>
  <c r="G140" i="5"/>
  <c r="F140" i="5"/>
  <c r="E140" i="5"/>
  <c r="D140" i="5"/>
  <c r="H130" i="5"/>
  <c r="G130" i="5"/>
  <c r="F130" i="5"/>
  <c r="E130" i="5"/>
  <c r="D130" i="5"/>
  <c r="H121" i="5"/>
  <c r="G121" i="5"/>
  <c r="F121" i="5"/>
  <c r="E121" i="5"/>
  <c r="D121" i="5"/>
  <c r="H118" i="5"/>
  <c r="G118" i="5"/>
  <c r="G109" i="5" s="1"/>
  <c r="F118" i="5"/>
  <c r="E118" i="5"/>
  <c r="D118" i="5"/>
  <c r="H114" i="5"/>
  <c r="H109" i="5" s="1"/>
  <c r="G114" i="5"/>
  <c r="F114" i="5"/>
  <c r="E114" i="5"/>
  <c r="E109" i="5" s="1"/>
  <c r="D114" i="5"/>
  <c r="H110" i="5"/>
  <c r="G110" i="5"/>
  <c r="F110" i="5"/>
  <c r="E110" i="5"/>
  <c r="D110" i="5"/>
  <c r="H105" i="5"/>
  <c r="G105" i="5"/>
  <c r="F105" i="5"/>
  <c r="E105" i="5"/>
  <c r="D105" i="5"/>
  <c r="H93" i="5"/>
  <c r="G93" i="5"/>
  <c r="F93" i="5"/>
  <c r="E93" i="5"/>
  <c r="D93" i="5"/>
  <c r="H86" i="5"/>
  <c r="G86" i="5"/>
  <c r="F86" i="5"/>
  <c r="E86" i="5"/>
  <c r="D86" i="5"/>
  <c r="H78" i="5"/>
  <c r="G78" i="5"/>
  <c r="F78" i="5"/>
  <c r="E78" i="5"/>
  <c r="D78" i="5"/>
  <c r="H66" i="5"/>
  <c r="G66" i="5"/>
  <c r="F66" i="5"/>
  <c r="F62" i="5" s="1"/>
  <c r="E66" i="5"/>
  <c r="D66" i="5"/>
  <c r="H63" i="5"/>
  <c r="G63" i="5"/>
  <c r="F63" i="5"/>
  <c r="E63" i="5"/>
  <c r="D63" i="5"/>
  <c r="H53" i="5"/>
  <c r="G53" i="5"/>
  <c r="F53" i="5"/>
  <c r="E53" i="5"/>
  <c r="D53" i="5"/>
  <c r="H48" i="5"/>
  <c r="G48" i="5"/>
  <c r="F48" i="5"/>
  <c r="E48" i="5"/>
  <c r="D48" i="5"/>
  <c r="H44" i="5"/>
  <c r="G44" i="5"/>
  <c r="F44" i="5"/>
  <c r="E44" i="5"/>
  <c r="D44" i="5"/>
  <c r="H41" i="5"/>
  <c r="G41" i="5"/>
  <c r="F41" i="5"/>
  <c r="E41" i="5"/>
  <c r="D41" i="5"/>
  <c r="H38" i="5"/>
  <c r="G38" i="5"/>
  <c r="F38" i="5"/>
  <c r="E38" i="5"/>
  <c r="D38" i="5"/>
  <c r="H35" i="5"/>
  <c r="G35" i="5"/>
  <c r="F35" i="5"/>
  <c r="E35" i="5"/>
  <c r="D35" i="5"/>
  <c r="H30" i="5"/>
  <c r="G30" i="5"/>
  <c r="F30" i="5"/>
  <c r="E30" i="5"/>
  <c r="D30" i="5"/>
  <c r="H26" i="5"/>
  <c r="G26" i="5"/>
  <c r="F26" i="5"/>
  <c r="E26" i="5"/>
  <c r="D26" i="5"/>
  <c r="H22" i="5"/>
  <c r="G22" i="5"/>
  <c r="F22" i="5"/>
  <c r="E22" i="5"/>
  <c r="D22" i="5"/>
  <c r="H16" i="5"/>
  <c r="G16" i="5"/>
  <c r="F16" i="5"/>
  <c r="E16" i="5"/>
  <c r="D16" i="5"/>
  <c r="H13" i="5"/>
  <c r="H12" i="5" s="1"/>
  <c r="G13" i="5"/>
  <c r="F13" i="5"/>
  <c r="E13" i="5"/>
  <c r="D13" i="5"/>
  <c r="H166" i="5"/>
  <c r="H163" i="5"/>
  <c r="H169" i="5" s="1"/>
  <c r="H157" i="5"/>
  <c r="H149" i="5"/>
  <c r="H139" i="5"/>
  <c r="H129" i="5"/>
  <c r="H77" i="5"/>
  <c r="H71" i="5"/>
  <c r="H62" i="5"/>
  <c r="H57" i="5"/>
  <c r="H47" i="5"/>
  <c r="H29" i="5"/>
  <c r="G166" i="5"/>
  <c r="G163" i="5"/>
  <c r="G157" i="5"/>
  <c r="G149" i="5"/>
  <c r="G161" i="5" s="1"/>
  <c r="G139" i="5"/>
  <c r="G129" i="5"/>
  <c r="G77" i="5"/>
  <c r="G71" i="5"/>
  <c r="G62" i="5"/>
  <c r="G57" i="5"/>
  <c r="G47" i="5"/>
  <c r="G29" i="5"/>
  <c r="F166" i="5"/>
  <c r="F163" i="5"/>
  <c r="F169" i="5" s="1"/>
  <c r="F157" i="5"/>
  <c r="F149" i="5"/>
  <c r="F139" i="5"/>
  <c r="F129" i="5"/>
  <c r="F109" i="5"/>
  <c r="F77" i="5"/>
  <c r="F71" i="5"/>
  <c r="F57" i="5"/>
  <c r="F47" i="5"/>
  <c r="F29" i="5"/>
  <c r="F12" i="5"/>
  <c r="E166" i="5"/>
  <c r="E163" i="5"/>
  <c r="E169" i="5" s="1"/>
  <c r="E157" i="5"/>
  <c r="E149" i="5"/>
  <c r="E139" i="5"/>
  <c r="E129" i="5"/>
  <c r="E77" i="5"/>
  <c r="E71" i="5"/>
  <c r="E62" i="5"/>
  <c r="E57" i="5"/>
  <c r="E47" i="5"/>
  <c r="E29" i="5"/>
  <c r="E12" i="5"/>
  <c r="G169" i="5" l="1"/>
  <c r="H161" i="5"/>
  <c r="F161" i="5"/>
  <c r="E161" i="5"/>
  <c r="H76" i="5"/>
  <c r="F76" i="5"/>
  <c r="E76" i="5"/>
  <c r="G76" i="5"/>
  <c r="E11" i="5"/>
  <c r="E10" i="5" s="1"/>
  <c r="H11" i="5"/>
  <c r="H10" i="5" s="1"/>
  <c r="H147" i="5" s="1"/>
  <c r="H168" i="5" s="1"/>
  <c r="H170" i="5" s="1"/>
  <c r="F11" i="5"/>
  <c r="F10" i="5" s="1"/>
  <c r="G12" i="5"/>
  <c r="G11" i="5" s="1"/>
  <c r="G10" i="5" s="1"/>
  <c r="D139" i="5"/>
  <c r="D71" i="5"/>
  <c r="D62" i="5"/>
  <c r="D149" i="5"/>
  <c r="D12" i="5"/>
  <c r="D29" i="5"/>
  <c r="D47" i="5"/>
  <c r="D57" i="5"/>
  <c r="D77" i="5"/>
  <c r="D109" i="5"/>
  <c r="D129" i="5"/>
  <c r="D157" i="5"/>
  <c r="D163" i="5"/>
  <c r="D166" i="5"/>
  <c r="F147" i="5" l="1"/>
  <c r="F168" i="5" s="1"/>
  <c r="F170" i="5" s="1"/>
  <c r="E147" i="5"/>
  <c r="E168" i="5" s="1"/>
  <c r="E170" i="5" s="1"/>
  <c r="G147" i="5"/>
  <c r="G168" i="5" s="1"/>
  <c r="G170" i="5" s="1"/>
  <c r="D76" i="5"/>
  <c r="D161" i="5"/>
  <c r="D169" i="5"/>
  <c r="D11" i="5"/>
  <c r="D10" i="5" s="1"/>
  <c r="D147" i="5" l="1"/>
  <c r="D168" i="5" s="1"/>
  <c r="D170" i="5" s="1"/>
</calcChain>
</file>

<file path=xl/sharedStrings.xml><?xml version="1.0" encoding="utf-8"?>
<sst xmlns="http://schemas.openxmlformats.org/spreadsheetml/2006/main" count="173" uniqueCount="162">
  <si>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</si>
  <si>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</si>
  <si>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</si>
  <si>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</si>
  <si>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</si>
  <si>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</si>
  <si>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</si>
  <si>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</si>
  <si>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</si>
  <si>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</si>
  <si>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</si>
  <si>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</si>
  <si>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</si>
  <si>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</si>
  <si>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</si>
  <si>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</si>
  <si>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</si>
  <si>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</si>
  <si>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</si>
  <si>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</si>
  <si>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</si>
  <si>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</si>
  <si>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</si>
  <si>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</si>
  <si>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</si>
  <si>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</si>
  <si>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</si>
  <si>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</si>
  <si>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</si>
  <si>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</si>
  <si>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</si>
  <si>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</si>
  <si>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</si>
  <si>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</si>
  <si>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</si>
  <si>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</si>
  <si>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</si>
  <si>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</si>
  <si>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</si>
  <si>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</si>
  <si>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</si>
  <si>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</si>
  <si>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</si>
  <si>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</si>
  <si>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</si>
  <si>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</si>
  <si>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</si>
  <si>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</si>
  <si>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</si>
  <si>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</si>
  <si>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</si>
  <si>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</si>
  <si>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</si>
  <si>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</si>
  <si>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</si>
  <si>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</si>
  <si>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</si>
  <si>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</si>
  <si>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</si>
  <si>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</si>
  <si>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</si>
  <si>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</si>
  <si>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</si>
  <si>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</si>
  <si>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</si>
  <si>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</si>
  <si>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</si>
  <si>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</si>
  <si>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</si>
  <si>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</si>
  <si>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</si>
  <si>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</si>
  <si>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</si>
  <si>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</si>
  <si>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</si>
  <si>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</si>
  <si>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</si>
  <si>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</si>
  <si>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</si>
  <si>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</si>
  <si>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</si>
  <si>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</si>
  <si>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</si>
  <si>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</si>
  <si>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2014 [1]_x000D_
v EUR</t>
  </si>
  <si>
    <t>Sprejeti pror.: 2015/1 [2]_x000D_
v EUR</t>
  </si>
  <si>
    <t>Veljavni pror.: 2015/1 [3]_x000D_
v EUR</t>
  </si>
  <si>
    <t>ocena ral.: 2-2015 [4]_x000D_
v EUR</t>
  </si>
  <si>
    <t>osnutek: 2016 [5]_x000D_
v EUR</t>
  </si>
  <si>
    <t>Indeks 3:1 [6]_x000D_
v EUR</t>
  </si>
  <si>
    <t>Indeks 3:2 [7]_x000D_
v EUR</t>
  </si>
  <si>
    <t>Indeks 4:3 [8]_x000D_
v EUR</t>
  </si>
  <si>
    <t>Indeks 5:4 [9]_x000D_
v EUR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</si>
  <si>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</si>
  <si>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</si>
  <si>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</si>
  <si>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</si>
  <si>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</si>
  <si>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</si>
  <si>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pok.in inv. zav.</t>
  </si>
  <si>
    <t>Prisp. za zdr. zavarovanje</t>
  </si>
  <si>
    <t>Prispevek za zaposlovanje</t>
  </si>
  <si>
    <t>Prisp. za starševsko varstvo</t>
  </si>
  <si>
    <t>Premije kolektivnega dod.pok.z</t>
  </si>
  <si>
    <t>Pisar. in spl.mat. in storitev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</si>
  <si>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</si>
  <si>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</si>
  <si>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</si>
  <si>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</si>
  <si>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</si>
  <si>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Kazni in odškodnine</t>
  </si>
  <si>
    <t>Drugi operativni odhodki</t>
  </si>
  <si>
    <t>Splošna proračunska rezervacija</t>
  </si>
  <si>
    <t>Proračunska rezerva</t>
  </si>
  <si>
    <t>Subvencije javnim podjetjem</t>
  </si>
  <si>
    <t>Subven.privat.podj.in zasebnik</t>
  </si>
  <si>
    <t>Družinski prejemki in star.nad</t>
  </si>
  <si>
    <t>Drugi transferi posameznikom</t>
  </si>
  <si>
    <t>Tekoči transferi neprof.org</t>
  </si>
  <si>
    <t>Tekoči transferi občinam</t>
  </si>
  <si>
    <t>Tekoči transferi v sklade socZ</t>
  </si>
  <si>
    <t>Tek transferi v javne zavode</t>
  </si>
  <si>
    <t>Tek.plač.drugim. izvj. javnih služb, ki niso posred. pror. upor.</t>
  </si>
  <si>
    <t>nakup prevoznih sredstev</t>
  </si>
  <si>
    <t>Nakup opreme</t>
  </si>
  <si>
    <t>Nakup drugih osnovnih sredstev</t>
  </si>
  <si>
    <t>Novogradnje, rekon.in adaptaci</t>
  </si>
  <si>
    <t>Investicijsko vzdrž.in obnove</t>
  </si>
  <si>
    <t>Nakup zemljišč in naravnih bog</t>
  </si>
  <si>
    <t>Študije o izved.projetkov</t>
  </si>
  <si>
    <t>Inv.transferi neprofitnim org.</t>
  </si>
  <si>
    <t>Investicijski transferi drugim izvajalcem javnih služb, ki niso posredni pror. upor.</t>
  </si>
  <si>
    <t>Investicijski transferi občinam</t>
  </si>
  <si>
    <t>Investicijski transferi javnim zavodom</t>
  </si>
  <si>
    <t>Dohodnina</t>
  </si>
  <si>
    <t>DAVKI NA NEPREMIČNINE</t>
  </si>
  <si>
    <t>DAVKI NA PREMIČNINE</t>
  </si>
  <si>
    <t>DAVKI NA DEDIŠČINE IN DARILA</t>
  </si>
  <si>
    <t>DAVKI NA PROMET NEPR.IN NA FIN</t>
  </si>
  <si>
    <t>DAVKI NA POSEBNE STORITVE</t>
  </si>
  <si>
    <t>DRUGI DAVKI NA UPORABO BLAGA IN STORITEV</t>
  </si>
  <si>
    <t>PRIH.OD UDEL.NA DOBČ IN DIV.JP</t>
  </si>
  <si>
    <t>PRIHODKI OD  OBRESTI</t>
  </si>
  <si>
    <t>PRIHODKI OD PREMOŽENJA</t>
  </si>
  <si>
    <t>UPRAVNE TAKSE IN PRISTOJBINE</t>
  </si>
  <si>
    <t>Globe in druge denarne kazni</t>
  </si>
  <si>
    <t>PRIH.OD PRODAJE BLAGA IN STORITEV</t>
  </si>
  <si>
    <t>PRIH.OD PROD.PREVOZ.SREDSTEV</t>
  </si>
  <si>
    <t>PRIH.OD PRD. KMETJ.ZEMLJ.GOZDO</t>
  </si>
  <si>
    <t>PRIHODKI OD PRODAJE STAVBNIH ZEMLJIŠČ</t>
  </si>
  <si>
    <t>PREJETA SREDSTVAIZ  DRŽ.PRORAČ</t>
  </si>
  <si>
    <t>PREJETA SRED.DRŽ.PROR. IZ EU ZA IZV. SKUP. KMET. POLITIKE</t>
  </si>
  <si>
    <t>Prejeta sredstva iz državnega proračuna iz sredstev proračuna Evropske unije za strukturno politiko</t>
  </si>
  <si>
    <t>Prejeta sredstva  iz državnega proračuna iz sredstev proračuna EU iz kohezijskega sklada</t>
  </si>
  <si>
    <t>PREJETA VRAČILA DANIH POS. POS</t>
  </si>
  <si>
    <t>Šenčur, 11.11.2015</t>
  </si>
  <si>
    <t>ŽUPAN</t>
  </si>
  <si>
    <t>Ciril Kozjek l.r.</t>
  </si>
  <si>
    <t>SPLOŠNI DEL:</t>
  </si>
  <si>
    <t>OBČINA ŠENČUR</t>
  </si>
  <si>
    <t>KRANJSKA CESTA 11</t>
  </si>
  <si>
    <t>4208 ŠENČUR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</si>
</sst>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14" fillId="0" borderId="12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4" fillId="0" borderId="13" xfId="1" applyNumberFormat="1" applyFont="1" applyBorder="1"/>
    <xf numFmtId="0" fontId="4" fillId="2" borderId="14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left"/>
    </xf>
    <xf numFmtId="4" fontId="5" fillId="0" borderId="8" xfId="0" applyNumberFormat="1" applyFont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49" fontId="14" fillId="0" borderId="2" xfId="1" applyNumberFormat="1" applyFont="1" applyBorder="1" applyAlignment="1">
      <alignment horizontal="right"/>
    </xf>
    <xf numFmtId="49" fontId="14" fillId="0" borderId="2" xfId="1" applyNumberFormat="1" applyFont="1" applyBorder="1"/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188"/>
  <sheetViews>
    <sheetView tabSelected="1" zoomScale="75" zoomScaleNormal="120" workbookViewId="0">
      <selection activeCell="C3" sqref="C3"/>
    </sheetView>
  </sheetViews>
  <sheetFormatPr defaultColWidth="9.109375" defaultRowHeight="13.2" outlineLevelRow="1" x14ac:dyDescent="0.25"/>
  <cols>
    <col min="1" max="1" width="7.6640625" bestFit="1" customWidth="1"/>
    <col min="2" max="2" width="6.44140625" customWidth="1"/>
    <col min="3" max="3" width="87.33203125" customWidth="1"/>
    <col min="4" max="4" width="17" bestFit="1" customWidth="1"/>
    <col min="5" max="5" width="19.5546875" bestFit="1" customWidth="1"/>
    <col min="6" max="6" width="19.77734375" bestFit="1" customWidth="1"/>
    <col min="7" max="7" width="17.33203125" bestFit="1" customWidth="1"/>
    <col min="8" max="8" width="17" bestFit="1" customWidth="1"/>
    <col min="9" max="12" width="11.33203125" bestFit="1" customWidth="1"/>
    <col min="13" max="16384" width="9.109375" style="1"/>
  </cols>
  <sheetData>
    <row r="1" spans="1:12" ht="19.5" customHeight="1" x14ac:dyDescent="0.25">
      <c r="B1" s="61"/>
      <c r="C1" s="61"/>
    </row>
    <row r="2" spans="1:12" ht="19.5" customHeight="1" x14ac:dyDescent="0.25">
      <c r="B2" s="61"/>
      <c r="C2" s="61"/>
    </row>
    <row r="3" spans="1:12" ht="19.5" customHeight="1" x14ac:dyDescent="0.25">
      <c r="B3" s="51"/>
      <c r="C3" s="51" t="s">
        <v>159</v>
      </c>
    </row>
    <row r="4" spans="1:12" ht="19.5" customHeight="1" x14ac:dyDescent="0.25">
      <c r="B4" s="51"/>
      <c r="C4" s="51" t="s">
        <v>160</v>
      </c>
    </row>
    <row r="5" spans="1:12" ht="19.5" customHeight="1" x14ac:dyDescent="0.25">
      <c r="B5" s="51"/>
      <c r="C5" s="51" t="s">
        <v>161</v>
      </c>
    </row>
    <row r="6" spans="1:12" ht="14.25" customHeight="1" x14ac:dyDescent="0.25">
      <c r="A6" s="1"/>
      <c r="B6" s="1"/>
      <c r="C6" s="12"/>
    </row>
    <row r="7" spans="1:12" ht="19.5" customHeight="1" thickBot="1" x14ac:dyDescent="0.3">
      <c r="A7" s="1"/>
      <c r="B7" s="1"/>
      <c r="C7" s="12" t="s">
        <v>158</v>
      </c>
      <c r="D7" s="6"/>
      <c r="E7" s="6"/>
      <c r="F7" s="6"/>
      <c r="G7" s="6"/>
      <c r="H7" s="6"/>
      <c r="I7" s="6"/>
      <c r="J7" s="6"/>
      <c r="K7" s="6"/>
      <c r="L7" s="6"/>
    </row>
    <row r="8" spans="1:12" s="14" customFormat="1" ht="51" customHeight="1" thickBot="1" x14ac:dyDescent="0.3">
      <c r="A8" s="7" t="s">
        <v>14</v>
      </c>
      <c r="B8" s="8"/>
      <c r="C8" s="9" t="s">
        <v>4</v>
      </c>
      <c r="D8" s="10" t="s">
        <v>84</v>
      </c>
      <c r="E8" s="10" t="s">
        <v>85</v>
      </c>
      <c r="F8" s="10" t="s">
        <v>86</v>
      </c>
      <c r="G8" s="10" t="s">
        <v>87</v>
      </c>
      <c r="H8" s="10" t="s">
        <v>88</v>
      </c>
      <c r="I8" s="10" t="s">
        <v>89</v>
      </c>
      <c r="J8" s="10" t="s">
        <v>90</v>
      </c>
      <c r="K8" s="10" t="s">
        <v>91</v>
      </c>
      <c r="L8" s="10" t="s">
        <v>92</v>
      </c>
    </row>
    <row r="9" spans="1:12" s="11" customFormat="1" ht="20.25" customHeight="1" x14ac:dyDescent="0.3">
      <c r="A9" s="50" t="s">
        <v>66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</row>
    <row r="10" spans="1:12" ht="20.25" customHeight="1" x14ac:dyDescent="0.25">
      <c r="A10" s="15" t="s">
        <v>15</v>
      </c>
      <c r="B10" s="36" t="s">
        <v>0</v>
      </c>
      <c r="C10" s="24" t="s">
        <v>63</v>
      </c>
      <c r="D10" s="52">
        <f>+D11+D47+D57+D62+D71</f>
        <v>6722085.8699999992</v>
      </c>
      <c r="E10" s="52">
        <f>+E11+E47+E57+E62+E71</f>
        <v>7289286.96</v>
      </c>
      <c r="F10" s="52">
        <f>+F11+F47+F57+F62+F71</f>
        <v>7289286.96</v>
      </c>
      <c r="G10" s="52">
        <f>+G11+G47+G57+G62+G71</f>
        <v>7420628.5499999998</v>
      </c>
      <c r="H10" s="52">
        <f>+H11+H47+H57+H62+H71</f>
        <v>5953239</v>
      </c>
      <c r="I10" s="52">
        <f>IF(D10&lt;&gt;0,F10/D10*100,0)</f>
        <v>108.43787331743802</v>
      </c>
      <c r="J10" s="52">
        <f>IF(E10&lt;&gt;0,F10/E10*100,0)</f>
        <v>100</v>
      </c>
      <c r="K10" s="52">
        <f>IF(F10&lt;&gt;0,G10/F10*100,0)</f>
        <v>101.80184414087053</v>
      </c>
      <c r="L10" s="52">
        <f>IF(G10&lt;&gt;0,H10/G10*100,0)</f>
        <v>80.225535611804744</v>
      </c>
    </row>
    <row r="11" spans="1:12" ht="16.8" x14ac:dyDescent="0.25">
      <c r="A11" s="15"/>
      <c r="B11" s="17" t="s">
        <v>16</v>
      </c>
      <c r="C11" s="16" t="s">
        <v>67</v>
      </c>
      <c r="D11" s="52">
        <f>+D12+D29</f>
        <v>5805005.7399999993</v>
      </c>
      <c r="E11" s="52">
        <f>+E12+E29</f>
        <v>6217113.7999999998</v>
      </c>
      <c r="F11" s="52">
        <f>+F12+F29</f>
        <v>6217113.7999999998</v>
      </c>
      <c r="G11" s="52">
        <f>+G12+G29</f>
        <v>6331369.7999999998</v>
      </c>
      <c r="H11" s="52">
        <f>+H12+H29</f>
        <v>5787147</v>
      </c>
      <c r="I11" s="52">
        <f>IF(D11&lt;&gt;0,F11/D11*100,0)</f>
        <v>107.09918436704251</v>
      </c>
      <c r="J11" s="52">
        <f>IF(E11&lt;&gt;0,F11/E11*100,0)</f>
        <v>100</v>
      </c>
      <c r="K11" s="52">
        <f>IF(F11&lt;&gt;0,G11/F11*100,0)</f>
        <v>101.83776594213218</v>
      </c>
      <c r="L11" s="52">
        <f>IF(G11&lt;&gt;0,H11/G11*100,0)</f>
        <v>91.40434349609464</v>
      </c>
    </row>
    <row r="12" spans="1:12" ht="15.6" x14ac:dyDescent="0.25">
      <c r="A12" s="34">
        <v>70</v>
      </c>
      <c r="B12" s="35"/>
      <c r="C12" s="35" t="s">
        <v>64</v>
      </c>
      <c r="D12" s="53">
        <f>D13+D16+D22+D26</f>
        <v>5196515.7899999991</v>
      </c>
      <c r="E12" s="53">
        <f>E13+E16+E22+E26</f>
        <v>5066785.8</v>
      </c>
      <c r="F12" s="53">
        <f>F13+F16+F22+F26</f>
        <v>5066785.8</v>
      </c>
      <c r="G12" s="53">
        <f>G13+G16+G22+G26</f>
        <v>5090754.8</v>
      </c>
      <c r="H12" s="53">
        <f>H13+H16+H22+H26</f>
        <v>5022660</v>
      </c>
      <c r="I12" s="53">
        <f>IF(D12&lt;&gt;0,F12/D12*100,0)</f>
        <v>97.50351975741809</v>
      </c>
      <c r="J12" s="53">
        <f>IF(E12&lt;&gt;0,F12/E12*100,0)</f>
        <v>100</v>
      </c>
      <c r="K12" s="53">
        <f>IF(F12&lt;&gt;0,G12/F12*100,0)</f>
        <v>100.4730612452573</v>
      </c>
      <c r="L12" s="53">
        <f>IF(G12&lt;&gt;0,H12/G12*100,0)</f>
        <v>98.662383032080044</v>
      </c>
    </row>
    <row r="13" spans="1:12" ht="15.75" customHeight="1" x14ac:dyDescent="0.25">
      <c r="A13" s="18">
        <v>700</v>
      </c>
      <c r="B13" s="19"/>
      <c r="C13" s="19" t="s">
        <v>5</v>
      </c>
      <c r="D13" s="54">
        <f>+D14</f>
        <v>4484282</v>
      </c>
      <c r="E13" s="54">
        <f>+E14</f>
        <v>4392250</v>
      </c>
      <c r="F13" s="54">
        <f>+F14</f>
        <v>4392250</v>
      </c>
      <c r="G13" s="54">
        <f>+G14</f>
        <v>4365449</v>
      </c>
      <c r="H13" s="54">
        <f>+H14</f>
        <v>4340360</v>
      </c>
      <c r="I13" s="54">
        <f>IF(D13&lt;&gt;0,F13/D13*100,0)</f>
        <v>97.947675904414581</v>
      </c>
      <c r="J13" s="54">
        <f>IF(E13&lt;&gt;0,F13/E13*100,0)</f>
        <v>100</v>
      </c>
      <c r="K13" s="54">
        <f>IF(F13&lt;&gt;0,G13/F13*100,0)</f>
        <v>99.389811599977236</v>
      </c>
      <c r="L13" s="54">
        <f>IF(G13&lt;&gt;0,H13/G13*100,0)</f>
        <v>99.425282485260965</v>
      </c>
    </row>
    <row r="14" spans="1:12" ht="15.75" customHeight="1" outlineLevel="1" x14ac:dyDescent="0.25">
      <c r="A14" s="18">
        <v>7000</v>
      </c>
      <c r="B14" s="19"/>
      <c r="C14" s="19" t="s">
        <v>134</v>
      </c>
      <c r="D14" s="54">
        <v>4484282</v>
      </c>
      <c r="E14" s="54">
        <v>4392250</v>
      </c>
      <c r="F14" s="54">
        <v>4392250</v>
      </c>
      <c r="G14" s="54">
        <v>4365449</v>
      </c>
      <c r="H14" s="54">
        <v>4340360</v>
      </c>
      <c r="I14" s="54">
        <f>IF(D14&lt;&gt;0,F14/D14*100,0)</f>
        <v>97.947675904414581</v>
      </c>
      <c r="J14" s="54">
        <f>IF(E14&lt;&gt;0,F14/E14*100,0)</f>
        <v>100</v>
      </c>
      <c r="K14" s="54">
        <f>IF(F14&lt;&gt;0,G14/F14*100,0)</f>
        <v>99.389811599977236</v>
      </c>
      <c r="L14" s="54">
        <f>IF(G14&lt;&gt;0,H14/G14*100,0)</f>
        <v>99.425282485260965</v>
      </c>
    </row>
    <row r="15" spans="1:12" ht="15.75" customHeight="1" outlineLevel="1" x14ac:dyDescent="0.25">
      <c r="A15" s="18"/>
      <c r="B15" s="19"/>
      <c r="C15" s="19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8" x14ac:dyDescent="0.25">
      <c r="A16" s="18">
        <v>703</v>
      </c>
      <c r="B16" s="19"/>
      <c r="C16" s="19" t="s">
        <v>6</v>
      </c>
      <c r="D16" s="54">
        <f>+D17+D18+D19+D20</f>
        <v>547886.77</v>
      </c>
      <c r="E16" s="54">
        <f>+E17+E18+E19+E20</f>
        <v>532535.80000000005</v>
      </c>
      <c r="F16" s="54">
        <f>+F17+F18+F19+F20</f>
        <v>532535.80000000005</v>
      </c>
      <c r="G16" s="54">
        <f>+G17+G18+G19+G20</f>
        <v>580929.97</v>
      </c>
      <c r="H16" s="54">
        <f>+H17+H18+H19+H20</f>
        <v>566300</v>
      </c>
      <c r="I16" s="54">
        <f>IF(D16&lt;&gt;0,F16/D16*100,0)</f>
        <v>97.198149172318949</v>
      </c>
      <c r="J16" s="54">
        <f>IF(E16&lt;&gt;0,F16/E16*100,0)</f>
        <v>100</v>
      </c>
      <c r="K16" s="54">
        <f>IF(F16&lt;&gt;0,G16/F16*100,0)</f>
        <v>109.08749608946478</v>
      </c>
      <c r="L16" s="54">
        <f>IF(G16&lt;&gt;0,H16/G16*100,0)</f>
        <v>97.481629326164736</v>
      </c>
    </row>
    <row r="17" spans="1:12" ht="13.8" outlineLevel="1" x14ac:dyDescent="0.25">
      <c r="A17" s="18">
        <v>7030</v>
      </c>
      <c r="B17" s="19"/>
      <c r="C17" s="19" t="s">
        <v>135</v>
      </c>
      <c r="D17" s="54">
        <v>416920.34</v>
      </c>
      <c r="E17" s="54">
        <v>466935.8</v>
      </c>
      <c r="F17" s="54">
        <v>466935.8</v>
      </c>
      <c r="G17" s="54">
        <v>457716.89</v>
      </c>
      <c r="H17" s="54">
        <v>488300</v>
      </c>
      <c r="I17" s="54">
        <f>IF(D17&lt;&gt;0,F17/D17*100,0)</f>
        <v>111.99640679560032</v>
      </c>
      <c r="J17" s="54">
        <f>IF(E17&lt;&gt;0,F17/E17*100,0)</f>
        <v>100</v>
      </c>
      <c r="K17" s="54">
        <f>IF(F17&lt;&gt;0,G17/F17*100,0)</f>
        <v>98.025657916998441</v>
      </c>
      <c r="L17" s="54">
        <f>IF(G17&lt;&gt;0,H17/G17*100,0)</f>
        <v>106.68166516643072</v>
      </c>
    </row>
    <row r="18" spans="1:12" ht="13.8" outlineLevel="1" x14ac:dyDescent="0.25">
      <c r="A18" s="18">
        <v>7031</v>
      </c>
      <c r="B18" s="19"/>
      <c r="C18" s="19" t="s">
        <v>136</v>
      </c>
      <c r="D18" s="54">
        <v>923.06</v>
      </c>
      <c r="E18" s="54">
        <v>600</v>
      </c>
      <c r="F18" s="54">
        <v>600</v>
      </c>
      <c r="G18" s="54">
        <v>2108.66</v>
      </c>
      <c r="H18" s="54">
        <v>1000</v>
      </c>
      <c r="I18" s="54">
        <f>IF(D18&lt;&gt;0,F18/D18*100,0)</f>
        <v>65.001191688514297</v>
      </c>
      <c r="J18" s="54">
        <f>IF(E18&lt;&gt;0,F18/E18*100,0)</f>
        <v>100</v>
      </c>
      <c r="K18" s="54">
        <f>IF(F18&lt;&gt;0,G18/F18*100,0)</f>
        <v>351.44333333333333</v>
      </c>
      <c r="L18" s="54">
        <f>IF(G18&lt;&gt;0,H18/G18*100,0)</f>
        <v>47.423482211451827</v>
      </c>
    </row>
    <row r="19" spans="1:12" ht="13.8" outlineLevel="1" x14ac:dyDescent="0.25">
      <c r="A19" s="18">
        <v>7032</v>
      </c>
      <c r="B19" s="19"/>
      <c r="C19" s="19" t="s">
        <v>137</v>
      </c>
      <c r="D19" s="54">
        <v>51046</v>
      </c>
      <c r="E19" s="54">
        <v>10000</v>
      </c>
      <c r="F19" s="54">
        <v>10000</v>
      </c>
      <c r="G19" s="54">
        <v>50582.8</v>
      </c>
      <c r="H19" s="54">
        <v>20000</v>
      </c>
      <c r="I19" s="54">
        <f>IF(D19&lt;&gt;0,F19/D19*100,0)</f>
        <v>19.590173568937821</v>
      </c>
      <c r="J19" s="54">
        <f>IF(E19&lt;&gt;0,F19/E19*100,0)</f>
        <v>100</v>
      </c>
      <c r="K19" s="54">
        <f>IF(F19&lt;&gt;0,G19/F19*100,0)</f>
        <v>505.82799999999997</v>
      </c>
      <c r="L19" s="54">
        <f>IF(G19&lt;&gt;0,H19/G19*100,0)</f>
        <v>39.539131878820463</v>
      </c>
    </row>
    <row r="20" spans="1:12" ht="13.8" outlineLevel="1" x14ac:dyDescent="0.25">
      <c r="A20" s="18">
        <v>7033</v>
      </c>
      <c r="B20" s="19"/>
      <c r="C20" s="19" t="s">
        <v>138</v>
      </c>
      <c r="D20" s="54">
        <v>78997.37</v>
      </c>
      <c r="E20" s="54">
        <v>55000</v>
      </c>
      <c r="F20" s="54">
        <v>55000</v>
      </c>
      <c r="G20" s="54">
        <v>70521.62</v>
      </c>
      <c r="H20" s="54">
        <v>57000</v>
      </c>
      <c r="I20" s="54">
        <f>IF(D20&lt;&gt;0,F20/D20*100,0)</f>
        <v>69.622570979261724</v>
      </c>
      <c r="J20" s="54">
        <f>IF(E20&lt;&gt;0,F20/E20*100,0)</f>
        <v>100</v>
      </c>
      <c r="K20" s="54">
        <f>IF(F20&lt;&gt;0,G20/F20*100,0)</f>
        <v>128.22112727272724</v>
      </c>
      <c r="L20" s="54">
        <f>IF(G20&lt;&gt;0,H20/G20*100,0)</f>
        <v>80.826277104808426</v>
      </c>
    </row>
    <row r="21" spans="1:12" ht="13.8" outlineLevel="1" x14ac:dyDescent="0.25">
      <c r="A21" s="18"/>
      <c r="B21" s="19"/>
      <c r="C21" s="19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3.8" x14ac:dyDescent="0.25">
      <c r="A22" s="18">
        <v>704</v>
      </c>
      <c r="B22" s="19"/>
      <c r="C22" s="19" t="s">
        <v>7</v>
      </c>
      <c r="D22" s="54">
        <f>+D23+D24</f>
        <v>164347.01999999999</v>
      </c>
      <c r="E22" s="54">
        <f>+E23+E24</f>
        <v>142000</v>
      </c>
      <c r="F22" s="54">
        <f>+F23+F24</f>
        <v>142000</v>
      </c>
      <c r="G22" s="54">
        <f>+G23+G24</f>
        <v>144375.82999999999</v>
      </c>
      <c r="H22" s="54">
        <f>+H23+H24</f>
        <v>116000</v>
      </c>
      <c r="I22" s="54">
        <f>IF(D22&lt;&gt;0,F22/D22*100,0)</f>
        <v>86.402540186003989</v>
      </c>
      <c r="J22" s="54">
        <f>IF(E22&lt;&gt;0,F22/E22*100,0)</f>
        <v>100</v>
      </c>
      <c r="K22" s="54">
        <f>IF(F22&lt;&gt;0,G22/F22*100,0)</f>
        <v>101.67311971830986</v>
      </c>
      <c r="L22" s="54">
        <f>IF(G22&lt;&gt;0,H22/G22*100,0)</f>
        <v>80.345858444588686</v>
      </c>
    </row>
    <row r="23" spans="1:12" ht="13.8" outlineLevel="1" x14ac:dyDescent="0.25">
      <c r="A23" s="18">
        <v>7044</v>
      </c>
      <c r="B23" s="19"/>
      <c r="C23" s="19" t="s">
        <v>139</v>
      </c>
      <c r="D23" s="54">
        <v>3924.46</v>
      </c>
      <c r="E23" s="54">
        <v>3000</v>
      </c>
      <c r="F23" s="54">
        <v>3000</v>
      </c>
      <c r="G23" s="54">
        <v>2703.22</v>
      </c>
      <c r="H23" s="54">
        <v>5000</v>
      </c>
      <c r="I23" s="54">
        <f>IF(D23&lt;&gt;0,F23/D23*100,0)</f>
        <v>76.443638105624728</v>
      </c>
      <c r="J23" s="54">
        <f>IF(E23&lt;&gt;0,F23/E23*100,0)</f>
        <v>100</v>
      </c>
      <c r="K23" s="54">
        <f>IF(F23&lt;&gt;0,G23/F23*100,0)</f>
        <v>90.10733333333333</v>
      </c>
      <c r="L23" s="54">
        <f>IF(G23&lt;&gt;0,H23/G23*100,0)</f>
        <v>184.96459777598568</v>
      </c>
    </row>
    <row r="24" spans="1:12" ht="13.8" outlineLevel="1" x14ac:dyDescent="0.25">
      <c r="A24" s="18">
        <v>7047</v>
      </c>
      <c r="B24" s="19"/>
      <c r="C24" s="19" t="s">
        <v>140</v>
      </c>
      <c r="D24" s="54">
        <v>160422.56</v>
      </c>
      <c r="E24" s="54">
        <v>139000</v>
      </c>
      <c r="F24" s="54">
        <v>139000</v>
      </c>
      <c r="G24" s="54">
        <v>141672.60999999999</v>
      </c>
      <c r="H24" s="54">
        <v>111000</v>
      </c>
      <c r="I24" s="54">
        <f>IF(D24&lt;&gt;0,F24/D24*100,0)</f>
        <v>86.64616747170723</v>
      </c>
      <c r="J24" s="54">
        <f>IF(E24&lt;&gt;0,F24/E24*100,0)</f>
        <v>100</v>
      </c>
      <c r="K24" s="54">
        <f>IF(F24&lt;&gt;0,G24/F24*100,0)</f>
        <v>101.92274100719423</v>
      </c>
      <c r="L24" s="54">
        <f>IF(G24&lt;&gt;0,H24/G24*100,0)</f>
        <v>78.349654178037667</v>
      </c>
    </row>
    <row r="25" spans="1:12" ht="13.8" outlineLevel="1" x14ac:dyDescent="0.25">
      <c r="A25" s="18"/>
      <c r="B25" s="19"/>
      <c r="C25" s="19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13.8" x14ac:dyDescent="0.25">
      <c r="A26" s="18">
        <v>706</v>
      </c>
      <c r="B26" s="19"/>
      <c r="C26" s="19" t="s">
        <v>17</v>
      </c>
      <c r="D26" s="54">
        <f>+D27</f>
        <v>0</v>
      </c>
      <c r="E26" s="54">
        <f>+E27</f>
        <v>0</v>
      </c>
      <c r="F26" s="54">
        <f>+F27</f>
        <v>0</v>
      </c>
      <c r="G26" s="54">
        <f>+G27</f>
        <v>0</v>
      </c>
      <c r="H26" s="54">
        <f>+H27</f>
        <v>0</v>
      </c>
      <c r="I26" s="54">
        <f>IF(D26&lt;&gt;0,F26/D26*100,0)</f>
        <v>0</v>
      </c>
      <c r="J26" s="54">
        <f>IF(E26&lt;&gt;0,F26/E26*100,0)</f>
        <v>0</v>
      </c>
      <c r="K26" s="54">
        <f>IF(F26&lt;&gt;0,G26/F26*100,0)</f>
        <v>0</v>
      </c>
      <c r="L26" s="54">
        <f>IF(G26&lt;&gt;0,H26/G26*100,0)</f>
        <v>0</v>
      </c>
    </row>
    <row r="27" spans="1:12" ht="13.8" outlineLevel="1" x14ac:dyDescent="0.25">
      <c r="A27" s="18">
        <v>7060</v>
      </c>
      <c r="B27" s="19"/>
      <c r="C27" s="19" t="s">
        <v>17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f>IF(D27&lt;&gt;0,F27/D27*100,0)</f>
        <v>0</v>
      </c>
      <c r="J27" s="54">
        <f>IF(E27&lt;&gt;0,F27/E27*100,0)</f>
        <v>0</v>
      </c>
      <c r="K27" s="54">
        <f>IF(F27&lt;&gt;0,G27/F27*100,0)</f>
        <v>0</v>
      </c>
      <c r="L27" s="54">
        <f>IF(G27&lt;&gt;0,H27/G27*100,0)</f>
        <v>0</v>
      </c>
    </row>
    <row r="28" spans="1:12" ht="13.8" outlineLevel="1" x14ac:dyDescent="0.25">
      <c r="A28" s="18"/>
      <c r="B28" s="19"/>
      <c r="C28" s="19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5.6" x14ac:dyDescent="0.25">
      <c r="A29" s="34">
        <v>71</v>
      </c>
      <c r="B29" s="35"/>
      <c r="C29" s="35" t="s">
        <v>68</v>
      </c>
      <c r="D29" s="53">
        <f>+D30+D35+D38+D41+D44</f>
        <v>608489.94999999995</v>
      </c>
      <c r="E29" s="53">
        <f>+E30+E35+E38+E41+E44</f>
        <v>1150328</v>
      </c>
      <c r="F29" s="53">
        <f>+F30+F35+F38+F41+F44</f>
        <v>1150328</v>
      </c>
      <c r="G29" s="53">
        <f>+G30+G35+G38+G41+G44</f>
        <v>1240615</v>
      </c>
      <c r="H29" s="53">
        <f>+H30+H35+H38+H41+H44</f>
        <v>764487</v>
      </c>
      <c r="I29" s="53">
        <f>IF(D29&lt;&gt;0,F29/D29*100,0)</f>
        <v>189.0463433290887</v>
      </c>
      <c r="J29" s="53">
        <f>IF(E29&lt;&gt;0,F29/E29*100,0)</f>
        <v>100</v>
      </c>
      <c r="K29" s="53">
        <f>IF(F29&lt;&gt;0,G29/F29*100,0)</f>
        <v>107.84880486261311</v>
      </c>
      <c r="L29" s="53">
        <f>IF(G29&lt;&gt;0,H29/G29*100,0)</f>
        <v>61.621615086066186</v>
      </c>
    </row>
    <row r="30" spans="1:12" ht="13.8" x14ac:dyDescent="0.25">
      <c r="A30" s="18">
        <v>710</v>
      </c>
      <c r="B30" s="19"/>
      <c r="C30" s="19" t="s">
        <v>18</v>
      </c>
      <c r="D30" s="54">
        <f>+D31+D32+D33</f>
        <v>425410.58999999997</v>
      </c>
      <c r="E30" s="54">
        <f>+E31+E32+E33</f>
        <v>406807</v>
      </c>
      <c r="F30" s="54">
        <f>+F31+F32+F33</f>
        <v>406807</v>
      </c>
      <c r="G30" s="54">
        <f>+G31+G32+G33</f>
        <v>396191.33</v>
      </c>
      <c r="H30" s="54">
        <f>+H31+H32+H33</f>
        <v>413946</v>
      </c>
      <c r="I30" s="54">
        <f>IF(D30&lt;&gt;0,F30/D30*100,0)</f>
        <v>95.62690952286826</v>
      </c>
      <c r="J30" s="54">
        <f>IF(E30&lt;&gt;0,F30/E30*100,0)</f>
        <v>100</v>
      </c>
      <c r="K30" s="54">
        <f>IF(F30&lt;&gt;0,G30/F30*100,0)</f>
        <v>97.390489839162058</v>
      </c>
      <c r="L30" s="54">
        <f>IF(G30&lt;&gt;0,H30/G30*100,0)</f>
        <v>104.4813373376949</v>
      </c>
    </row>
    <row r="31" spans="1:12" ht="13.8" outlineLevel="1" x14ac:dyDescent="0.25">
      <c r="A31" s="18">
        <v>7100</v>
      </c>
      <c r="B31" s="19"/>
      <c r="C31" s="19" t="s">
        <v>141</v>
      </c>
      <c r="D31" s="54">
        <v>0</v>
      </c>
      <c r="E31" s="54">
        <v>5000</v>
      </c>
      <c r="F31" s="54">
        <v>5000</v>
      </c>
      <c r="G31" s="54">
        <v>0</v>
      </c>
      <c r="H31" s="54">
        <v>0</v>
      </c>
      <c r="I31" s="54">
        <f>IF(D31&lt;&gt;0,F31/D31*100,0)</f>
        <v>0</v>
      </c>
      <c r="J31" s="54">
        <f>IF(E31&lt;&gt;0,F31/E31*100,0)</f>
        <v>100</v>
      </c>
      <c r="K31" s="54">
        <f>IF(F31&lt;&gt;0,G31/F31*100,0)</f>
        <v>0</v>
      </c>
      <c r="L31" s="54">
        <f>IF(G31&lt;&gt;0,H31/G31*100,0)</f>
        <v>0</v>
      </c>
    </row>
    <row r="32" spans="1:12" ht="13.8" outlineLevel="1" x14ac:dyDescent="0.25">
      <c r="A32" s="18">
        <v>7102</v>
      </c>
      <c r="B32" s="19"/>
      <c r="C32" s="19" t="s">
        <v>142</v>
      </c>
      <c r="D32" s="54">
        <v>25670.17</v>
      </c>
      <c r="E32" s="54">
        <v>1400</v>
      </c>
      <c r="F32" s="54">
        <v>1400</v>
      </c>
      <c r="G32" s="54">
        <v>8609.26</v>
      </c>
      <c r="H32" s="54">
        <v>800</v>
      </c>
      <c r="I32" s="54">
        <f>IF(D32&lt;&gt;0,F32/D32*100,0)</f>
        <v>5.4538010461169524</v>
      </c>
      <c r="J32" s="54">
        <f>IF(E32&lt;&gt;0,F32/E32*100,0)</f>
        <v>100</v>
      </c>
      <c r="K32" s="54">
        <f>IF(F32&lt;&gt;0,G32/F32*100,0)</f>
        <v>614.94714285714292</v>
      </c>
      <c r="L32" s="54">
        <f>IF(G32&lt;&gt;0,H32/G32*100,0)</f>
        <v>9.2923201297207889</v>
      </c>
    </row>
    <row r="33" spans="1:12" ht="13.8" outlineLevel="1" x14ac:dyDescent="0.25">
      <c r="A33" s="18">
        <v>7103</v>
      </c>
      <c r="B33" s="19"/>
      <c r="C33" s="19" t="s">
        <v>143</v>
      </c>
      <c r="D33" s="54">
        <v>399740.42</v>
      </c>
      <c r="E33" s="54">
        <v>400407</v>
      </c>
      <c r="F33" s="54">
        <v>400407</v>
      </c>
      <c r="G33" s="54">
        <v>387582.07</v>
      </c>
      <c r="H33" s="54">
        <v>413146</v>
      </c>
      <c r="I33" s="54">
        <f>IF(D33&lt;&gt;0,F33/D33*100,0)</f>
        <v>100.16675321449856</v>
      </c>
      <c r="J33" s="54">
        <f>IF(E33&lt;&gt;0,F33/E33*100,0)</f>
        <v>100</v>
      </c>
      <c r="K33" s="54">
        <f>IF(F33&lt;&gt;0,G33/F33*100,0)</f>
        <v>96.797026525510304</v>
      </c>
      <c r="L33" s="54">
        <f>IF(G33&lt;&gt;0,H33/G33*100,0)</f>
        <v>106.59574628929558</v>
      </c>
    </row>
    <row r="34" spans="1:12" ht="13.8" outlineLevel="1" x14ac:dyDescent="0.25">
      <c r="A34" s="18"/>
      <c r="B34" s="19"/>
      <c r="C34" s="19"/>
      <c r="D34" s="54"/>
      <c r="E34" s="54"/>
      <c r="F34" s="54"/>
      <c r="G34" s="54"/>
      <c r="H34" s="54"/>
      <c r="I34" s="54"/>
      <c r="J34" s="54"/>
      <c r="K34" s="54"/>
      <c r="L34" s="54"/>
    </row>
    <row r="35" spans="1:12" ht="13.8" x14ac:dyDescent="0.25">
      <c r="A35" s="18">
        <v>711</v>
      </c>
      <c r="B35" s="19"/>
      <c r="C35" s="19" t="s">
        <v>8</v>
      </c>
      <c r="D35" s="54">
        <f>+D36</f>
        <v>3786.39</v>
      </c>
      <c r="E35" s="54">
        <f>+E36</f>
        <v>3500</v>
      </c>
      <c r="F35" s="54">
        <f>+F36</f>
        <v>3500</v>
      </c>
      <c r="G35" s="54">
        <f>+G36</f>
        <v>5564.42</v>
      </c>
      <c r="H35" s="54">
        <f>+H36</f>
        <v>4000</v>
      </c>
      <c r="I35" s="54">
        <f>IF(D35&lt;&gt;0,F35/D35*100,0)</f>
        <v>92.436331175605261</v>
      </c>
      <c r="J35" s="54">
        <f>IF(E35&lt;&gt;0,F35/E35*100,0)</f>
        <v>100</v>
      </c>
      <c r="K35" s="54">
        <f>IF(F35&lt;&gt;0,G35/F35*100,0)</f>
        <v>158.98342857142859</v>
      </c>
      <c r="L35" s="54">
        <f>IF(G35&lt;&gt;0,H35/G35*100,0)</f>
        <v>71.885299815614204</v>
      </c>
    </row>
    <row r="36" spans="1:12" ht="13.8" outlineLevel="1" x14ac:dyDescent="0.25">
      <c r="A36" s="18">
        <v>7111</v>
      </c>
      <c r="B36" s="19"/>
      <c r="C36" s="19" t="s">
        <v>144</v>
      </c>
      <c r="D36" s="54">
        <v>3786.39</v>
      </c>
      <c r="E36" s="54">
        <v>3500</v>
      </c>
      <c r="F36" s="54">
        <v>3500</v>
      </c>
      <c r="G36" s="54">
        <v>5564.42</v>
      </c>
      <c r="H36" s="54">
        <v>4000</v>
      </c>
      <c r="I36" s="54">
        <f>IF(D36&lt;&gt;0,F36/D36*100,0)</f>
        <v>92.436331175605261</v>
      </c>
      <c r="J36" s="54">
        <f>IF(E36&lt;&gt;0,F36/E36*100,0)</f>
        <v>100</v>
      </c>
      <c r="K36" s="54">
        <f>IF(F36&lt;&gt;0,G36/F36*100,0)</f>
        <v>158.98342857142859</v>
      </c>
      <c r="L36" s="54">
        <f>IF(G36&lt;&gt;0,H36/G36*100,0)</f>
        <v>71.885299815614204</v>
      </c>
    </row>
    <row r="37" spans="1:12" ht="13.8" outlineLevel="1" x14ac:dyDescent="0.25">
      <c r="A37" s="18"/>
      <c r="B37" s="19"/>
      <c r="C37" s="19"/>
      <c r="D37" s="54"/>
      <c r="E37" s="54"/>
      <c r="F37" s="54"/>
      <c r="G37" s="54"/>
      <c r="H37" s="54"/>
      <c r="I37" s="54"/>
      <c r="J37" s="54"/>
      <c r="K37" s="54"/>
      <c r="L37" s="54"/>
    </row>
    <row r="38" spans="1:12" ht="13.8" x14ac:dyDescent="0.25">
      <c r="A38" s="18">
        <v>712</v>
      </c>
      <c r="B38" s="19"/>
      <c r="C38" s="19" t="s">
        <v>57</v>
      </c>
      <c r="D38" s="54">
        <f>+D39</f>
        <v>15160.95</v>
      </c>
      <c r="E38" s="54">
        <f>+E39</f>
        <v>11000</v>
      </c>
      <c r="F38" s="54">
        <f>+F39</f>
        <v>11000</v>
      </c>
      <c r="G38" s="54">
        <f>+G39</f>
        <v>16101.32</v>
      </c>
      <c r="H38" s="54">
        <f>+H39</f>
        <v>14000</v>
      </c>
      <c r="I38" s="54">
        <f>IF(D38&lt;&gt;0,F38/D38*100,0)</f>
        <v>72.554820113515305</v>
      </c>
      <c r="J38" s="54">
        <f>IF(E38&lt;&gt;0,F38/E38*100,0)</f>
        <v>100</v>
      </c>
      <c r="K38" s="54">
        <f>IF(F38&lt;&gt;0,G38/F38*100,0)</f>
        <v>146.37563636363635</v>
      </c>
      <c r="L38" s="54">
        <f>IF(G38&lt;&gt;0,H38/G38*100,0)</f>
        <v>86.949392969023663</v>
      </c>
    </row>
    <row r="39" spans="1:12" ht="13.8" outlineLevel="1" x14ac:dyDescent="0.25">
      <c r="A39" s="18">
        <v>7120</v>
      </c>
      <c r="B39" s="19"/>
      <c r="C39" s="19" t="s">
        <v>145</v>
      </c>
      <c r="D39" s="54">
        <v>15160.95</v>
      </c>
      <c r="E39" s="54">
        <v>11000</v>
      </c>
      <c r="F39" s="54">
        <v>11000</v>
      </c>
      <c r="G39" s="54">
        <v>16101.32</v>
      </c>
      <c r="H39" s="54">
        <v>14000</v>
      </c>
      <c r="I39" s="54">
        <f>IF(D39&lt;&gt;0,F39/D39*100,0)</f>
        <v>72.554820113515305</v>
      </c>
      <c r="J39" s="54">
        <f>IF(E39&lt;&gt;0,F39/E39*100,0)</f>
        <v>100</v>
      </c>
      <c r="K39" s="54">
        <f>IF(F39&lt;&gt;0,G39/F39*100,0)</f>
        <v>146.37563636363635</v>
      </c>
      <c r="L39" s="54">
        <f>IF(G39&lt;&gt;0,H39/G39*100,0)</f>
        <v>86.949392969023663</v>
      </c>
    </row>
    <row r="40" spans="1:12" ht="13.8" outlineLevel="1" x14ac:dyDescent="0.25">
      <c r="A40" s="18"/>
      <c r="B40" s="19"/>
      <c r="C40" s="19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13.8" x14ac:dyDescent="0.25">
      <c r="A41" s="18">
        <v>713</v>
      </c>
      <c r="B41" s="19"/>
      <c r="C41" s="19" t="s">
        <v>9</v>
      </c>
      <c r="D41" s="54">
        <f>+D42</f>
        <v>27348.400000000001</v>
      </c>
      <c r="E41" s="54">
        <f>+E42</f>
        <v>14661</v>
      </c>
      <c r="F41" s="54">
        <f>+F42</f>
        <v>14661</v>
      </c>
      <c r="G41" s="54">
        <f>+G42</f>
        <v>20240.05</v>
      </c>
      <c r="H41" s="54">
        <f>+H42</f>
        <v>16681</v>
      </c>
      <c r="I41" s="54">
        <f>IF(D41&lt;&gt;0,F41/D41*100,0)</f>
        <v>53.60825496189905</v>
      </c>
      <c r="J41" s="54">
        <f>IF(E41&lt;&gt;0,F41/E41*100,0)</f>
        <v>100</v>
      </c>
      <c r="K41" s="54">
        <f>IF(F41&lt;&gt;0,G41/F41*100,0)</f>
        <v>138.05367983084375</v>
      </c>
      <c r="L41" s="54">
        <f>IF(G41&lt;&gt;0,H41/G41*100,0)</f>
        <v>82.415804308783819</v>
      </c>
    </row>
    <row r="42" spans="1:12" ht="13.8" outlineLevel="1" x14ac:dyDescent="0.25">
      <c r="A42" s="18">
        <v>7130</v>
      </c>
      <c r="B42" s="19"/>
      <c r="C42" s="19" t="s">
        <v>146</v>
      </c>
      <c r="D42" s="54">
        <v>27348.400000000001</v>
      </c>
      <c r="E42" s="54">
        <v>14661</v>
      </c>
      <c r="F42" s="54">
        <v>14661</v>
      </c>
      <c r="G42" s="54">
        <v>20240.05</v>
      </c>
      <c r="H42" s="54">
        <v>16681</v>
      </c>
      <c r="I42" s="54">
        <f>IF(D42&lt;&gt;0,F42/D42*100,0)</f>
        <v>53.60825496189905</v>
      </c>
      <c r="J42" s="54">
        <f>IF(E42&lt;&gt;0,F42/E42*100,0)</f>
        <v>100</v>
      </c>
      <c r="K42" s="54">
        <f>IF(F42&lt;&gt;0,G42/F42*100,0)</f>
        <v>138.05367983084375</v>
      </c>
      <c r="L42" s="54">
        <f>IF(G42&lt;&gt;0,H42/G42*100,0)</f>
        <v>82.415804308783819</v>
      </c>
    </row>
    <row r="43" spans="1:12" ht="13.8" outlineLevel="1" x14ac:dyDescent="0.25">
      <c r="A43" s="18"/>
      <c r="B43" s="19"/>
      <c r="C43" s="19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3.8" x14ac:dyDescent="0.25">
      <c r="A44" s="18">
        <v>714</v>
      </c>
      <c r="B44" s="19"/>
      <c r="C44" s="19" t="s">
        <v>10</v>
      </c>
      <c r="D44" s="54">
        <f>+D45</f>
        <v>136783.62</v>
      </c>
      <c r="E44" s="54">
        <f>+E45</f>
        <v>714360</v>
      </c>
      <c r="F44" s="54">
        <f>+F45</f>
        <v>714360</v>
      </c>
      <c r="G44" s="54">
        <f>+G45</f>
        <v>802517.88</v>
      </c>
      <c r="H44" s="54">
        <f>+H45</f>
        <v>315860</v>
      </c>
      <c r="I44" s="54">
        <f>IF(D44&lt;&gt;0,F44/D44*100,0)</f>
        <v>522.25551568236017</v>
      </c>
      <c r="J44" s="54">
        <f>IF(E44&lt;&gt;0,F44/E44*100,0)</f>
        <v>100</v>
      </c>
      <c r="K44" s="54">
        <f>IF(F44&lt;&gt;0,G44/F44*100,0)</f>
        <v>112.3408197547455</v>
      </c>
      <c r="L44" s="54">
        <f>IF(G44&lt;&gt;0,H44/G44*100,0)</f>
        <v>39.358624632762073</v>
      </c>
    </row>
    <row r="45" spans="1:12" ht="13.8" outlineLevel="1" x14ac:dyDescent="0.25">
      <c r="A45" s="18">
        <v>7141</v>
      </c>
      <c r="B45" s="19"/>
      <c r="C45" s="19" t="s">
        <v>10</v>
      </c>
      <c r="D45" s="54">
        <v>136783.62</v>
      </c>
      <c r="E45" s="54">
        <v>714360</v>
      </c>
      <c r="F45" s="54">
        <v>714360</v>
      </c>
      <c r="G45" s="54">
        <v>802517.88</v>
      </c>
      <c r="H45" s="54">
        <v>315860</v>
      </c>
      <c r="I45" s="54">
        <f>IF(D45&lt;&gt;0,F45/D45*100,0)</f>
        <v>522.25551568236017</v>
      </c>
      <c r="J45" s="54">
        <f>IF(E45&lt;&gt;0,F45/E45*100,0)</f>
        <v>100</v>
      </c>
      <c r="K45" s="54">
        <f>IF(F45&lt;&gt;0,G45/F45*100,0)</f>
        <v>112.3408197547455</v>
      </c>
      <c r="L45" s="54">
        <f>IF(G45&lt;&gt;0,H45/G45*100,0)</f>
        <v>39.358624632762073</v>
      </c>
    </row>
    <row r="46" spans="1:12" ht="13.8" outlineLevel="1" x14ac:dyDescent="0.25">
      <c r="A46" s="18"/>
      <c r="B46" s="19"/>
      <c r="C46" s="19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5.6" x14ac:dyDescent="0.25">
      <c r="A47" s="34">
        <v>72</v>
      </c>
      <c r="B47" s="35" t="s">
        <v>19</v>
      </c>
      <c r="C47" s="35" t="s">
        <v>70</v>
      </c>
      <c r="D47" s="53">
        <f>+D48+D51+D53</f>
        <v>135634.44</v>
      </c>
      <c r="E47" s="53">
        <f>+E48+E51+E53</f>
        <v>129931.5</v>
      </c>
      <c r="F47" s="53">
        <f>+F48+F51+F53</f>
        <v>129931.5</v>
      </c>
      <c r="G47" s="53">
        <f>+G48+G51+G53</f>
        <v>25200</v>
      </c>
      <c r="H47" s="53">
        <f>+H48+H51+H53</f>
        <v>100000</v>
      </c>
      <c r="I47" s="53">
        <f>IF(D47&lt;&gt;0,F47/D47*100,0)</f>
        <v>95.795359939555169</v>
      </c>
      <c r="J47" s="53">
        <f>IF(E47&lt;&gt;0,F47/E47*100,0)</f>
        <v>100</v>
      </c>
      <c r="K47" s="53">
        <f>IF(F47&lt;&gt;0,G47/F47*100,0)</f>
        <v>19.394834970734578</v>
      </c>
      <c r="L47" s="53">
        <f>IF(G47&lt;&gt;0,H47/G47*100,0)</f>
        <v>396.82539682539687</v>
      </c>
    </row>
    <row r="48" spans="1:12" ht="13.8" x14ac:dyDescent="0.25">
      <c r="A48" s="18">
        <v>720</v>
      </c>
      <c r="B48" s="19"/>
      <c r="C48" s="19" t="s">
        <v>11</v>
      </c>
      <c r="D48" s="54">
        <f>+D49</f>
        <v>34001</v>
      </c>
      <c r="E48" s="54">
        <f>+E49</f>
        <v>0</v>
      </c>
      <c r="F48" s="54">
        <f>+F49</f>
        <v>0</v>
      </c>
      <c r="G48" s="54">
        <f>+G49</f>
        <v>200</v>
      </c>
      <c r="H48" s="54">
        <f>+H49</f>
        <v>0</v>
      </c>
      <c r="I48" s="54">
        <f>IF(D48&lt;&gt;0,F48/D48*100,0)</f>
        <v>0</v>
      </c>
      <c r="J48" s="54">
        <f>IF(E48&lt;&gt;0,F48/E48*100,0)</f>
        <v>0</v>
      </c>
      <c r="K48" s="54">
        <f>IF(F48&lt;&gt;0,G48/F48*100,0)</f>
        <v>0</v>
      </c>
      <c r="L48" s="54">
        <f>IF(G48&lt;&gt;0,H48/G48*100,0)</f>
        <v>0</v>
      </c>
    </row>
    <row r="49" spans="1:12" ht="13.8" outlineLevel="1" x14ac:dyDescent="0.25">
      <c r="A49" s="18">
        <v>7201</v>
      </c>
      <c r="B49" s="19"/>
      <c r="C49" s="19" t="s">
        <v>147</v>
      </c>
      <c r="D49" s="54">
        <v>34001</v>
      </c>
      <c r="E49" s="54">
        <v>0</v>
      </c>
      <c r="F49" s="54">
        <v>0</v>
      </c>
      <c r="G49" s="54">
        <v>200</v>
      </c>
      <c r="H49" s="54">
        <v>0</v>
      </c>
      <c r="I49" s="54">
        <f>IF(D49&lt;&gt;0,F49/D49*100,0)</f>
        <v>0</v>
      </c>
      <c r="J49" s="54">
        <f>IF(E49&lt;&gt;0,F49/E49*100,0)</f>
        <v>0</v>
      </c>
      <c r="K49" s="54">
        <f>IF(F49&lt;&gt;0,G49/F49*100,0)</f>
        <v>0</v>
      </c>
      <c r="L49" s="54">
        <f>IF(G49&lt;&gt;0,H49/G49*100,0)</f>
        <v>0</v>
      </c>
    </row>
    <row r="50" spans="1:12" ht="13.8" outlineLevel="1" x14ac:dyDescent="0.25">
      <c r="A50" s="18"/>
      <c r="B50" s="19"/>
      <c r="C50" s="19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3.8" x14ac:dyDescent="0.25">
      <c r="A51" s="18">
        <v>721</v>
      </c>
      <c r="B51" s="19"/>
      <c r="C51" s="19" t="s">
        <v>20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f>IF(D51&lt;&gt;0,F51/D51*100,0)</f>
        <v>0</v>
      </c>
      <c r="J51" s="54">
        <f>IF(E51&lt;&gt;0,F51/E51*100,0)</f>
        <v>0</v>
      </c>
      <c r="K51" s="54">
        <f>IF(F51&lt;&gt;0,G51/F51*100,0)</f>
        <v>0</v>
      </c>
      <c r="L51" s="54">
        <f>IF(G51&lt;&gt;0,H51/G51*100,0)</f>
        <v>0</v>
      </c>
    </row>
    <row r="52" spans="1:12" ht="13.8" x14ac:dyDescent="0.25">
      <c r="A52" s="18"/>
      <c r="B52" s="19"/>
      <c r="C52" s="19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6.5" customHeight="1" x14ac:dyDescent="0.25">
      <c r="A53" s="18">
        <v>722</v>
      </c>
      <c r="B53" s="19"/>
      <c r="C53" s="20" t="s">
        <v>60</v>
      </c>
      <c r="D53" s="54">
        <f>+D54+D55</f>
        <v>101633.44</v>
      </c>
      <c r="E53" s="54">
        <f>+E54+E55</f>
        <v>129931.5</v>
      </c>
      <c r="F53" s="54">
        <f>+F54+F55</f>
        <v>129931.5</v>
      </c>
      <c r="G53" s="54">
        <f>+G54+G55</f>
        <v>25000</v>
      </c>
      <c r="H53" s="54">
        <f>+H54+H55</f>
        <v>100000</v>
      </c>
      <c r="I53" s="54">
        <f>IF(D53&lt;&gt;0,F53/D53*100,0)</f>
        <v>127.84325710120605</v>
      </c>
      <c r="J53" s="54">
        <f>IF(E53&lt;&gt;0,F53/E53*100,0)</f>
        <v>100</v>
      </c>
      <c r="K53" s="54">
        <f>IF(F53&lt;&gt;0,G53/F53*100,0)</f>
        <v>19.240907709062082</v>
      </c>
      <c r="L53" s="54">
        <f>IF(G53&lt;&gt;0,H53/G53*100,0)</f>
        <v>400</v>
      </c>
    </row>
    <row r="54" spans="1:12" ht="16.5" customHeight="1" outlineLevel="1" x14ac:dyDescent="0.25">
      <c r="A54" s="18">
        <v>7220</v>
      </c>
      <c r="B54" s="19"/>
      <c r="C54" s="20" t="s">
        <v>148</v>
      </c>
      <c r="D54" s="54">
        <v>28789.5</v>
      </c>
      <c r="E54" s="54">
        <v>66840.5</v>
      </c>
      <c r="F54" s="54">
        <v>66840.5</v>
      </c>
      <c r="G54" s="54">
        <v>13000</v>
      </c>
      <c r="H54" s="54">
        <v>50000</v>
      </c>
      <c r="I54" s="54">
        <f>IF(D54&lt;&gt;0,F54/D54*100,0)</f>
        <v>232.16971465291167</v>
      </c>
      <c r="J54" s="54">
        <f>IF(E54&lt;&gt;0,F54/E54*100,0)</f>
        <v>100</v>
      </c>
      <c r="K54" s="54">
        <f>IF(F54&lt;&gt;0,G54/F54*100,0)</f>
        <v>19.449285986789448</v>
      </c>
      <c r="L54" s="54">
        <f>IF(G54&lt;&gt;0,H54/G54*100,0)</f>
        <v>384.61538461538464</v>
      </c>
    </row>
    <row r="55" spans="1:12" ht="16.5" customHeight="1" outlineLevel="1" x14ac:dyDescent="0.25">
      <c r="A55" s="18">
        <v>7221</v>
      </c>
      <c r="B55" s="19"/>
      <c r="C55" s="20" t="s">
        <v>149</v>
      </c>
      <c r="D55" s="54">
        <v>72843.94</v>
      </c>
      <c r="E55" s="54">
        <v>63091</v>
      </c>
      <c r="F55" s="54">
        <v>63091</v>
      </c>
      <c r="G55" s="54">
        <v>12000</v>
      </c>
      <c r="H55" s="54">
        <v>50000</v>
      </c>
      <c r="I55" s="54">
        <f>IF(D55&lt;&gt;0,F55/D55*100,0)</f>
        <v>86.611185501498127</v>
      </c>
      <c r="J55" s="54">
        <f>IF(E55&lt;&gt;0,F55/E55*100,0)</f>
        <v>100</v>
      </c>
      <c r="K55" s="54">
        <f>IF(F55&lt;&gt;0,G55/F55*100,0)</f>
        <v>19.020145504113106</v>
      </c>
      <c r="L55" s="54">
        <f>IF(G55&lt;&gt;0,H55/G55*100,0)</f>
        <v>416.66666666666669</v>
      </c>
    </row>
    <row r="56" spans="1:12" ht="16.5" customHeight="1" outlineLevel="1" x14ac:dyDescent="0.25">
      <c r="A56" s="18"/>
      <c r="B56" s="19"/>
      <c r="C56" s="20"/>
      <c r="D56" s="54"/>
      <c r="E56" s="54"/>
      <c r="F56" s="54"/>
      <c r="G56" s="54"/>
      <c r="H56" s="54"/>
      <c r="I56" s="54"/>
      <c r="J56" s="54"/>
      <c r="K56" s="54"/>
      <c r="L56" s="54"/>
    </row>
    <row r="57" spans="1:12" ht="15.6" x14ac:dyDescent="0.25">
      <c r="A57" s="34">
        <v>73</v>
      </c>
      <c r="B57" s="35" t="s">
        <v>16</v>
      </c>
      <c r="C57" s="35" t="s">
        <v>71</v>
      </c>
      <c r="D57" s="53">
        <f>+D58+D60</f>
        <v>0</v>
      </c>
      <c r="E57" s="53">
        <f>+E58+E60</f>
        <v>0</v>
      </c>
      <c r="F57" s="53">
        <f>+F58+F60</f>
        <v>0</v>
      </c>
      <c r="G57" s="53">
        <f>+G58+G60</f>
        <v>0</v>
      </c>
      <c r="H57" s="53">
        <f>+H58+H60</f>
        <v>0</v>
      </c>
      <c r="I57" s="53">
        <f>IF(D57&lt;&gt;0,F57/D57*100,0)</f>
        <v>0</v>
      </c>
      <c r="J57" s="53">
        <f>IF(E57&lt;&gt;0,F57/E57*100,0)</f>
        <v>0</v>
      </c>
      <c r="K57" s="53">
        <f>IF(F57&lt;&gt;0,G57/F57*100,0)</f>
        <v>0</v>
      </c>
      <c r="L57" s="53">
        <f>IF(G57&lt;&gt;0,H57/G57*100,0)</f>
        <v>0</v>
      </c>
    </row>
    <row r="58" spans="1:12" ht="13.8" x14ac:dyDescent="0.25">
      <c r="A58" s="18">
        <v>730</v>
      </c>
      <c r="B58" s="19"/>
      <c r="C58" s="19" t="s">
        <v>21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f>IF(D58&lt;&gt;0,F58/D58*100,0)</f>
        <v>0</v>
      </c>
      <c r="J58" s="54">
        <f>IF(E58&lt;&gt;0,F58/E58*100,0)</f>
        <v>0</v>
      </c>
      <c r="K58" s="54">
        <f>IF(F58&lt;&gt;0,G58/F58*100,0)</f>
        <v>0</v>
      </c>
      <c r="L58" s="54">
        <f>IF(G58&lt;&gt;0,H58/G58*100,0)</f>
        <v>0</v>
      </c>
    </row>
    <row r="59" spans="1:12" ht="13.8" x14ac:dyDescent="0.25">
      <c r="A59" s="18"/>
      <c r="B59" s="19"/>
      <c r="C59" s="19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3.8" x14ac:dyDescent="0.25">
      <c r="A60" s="18">
        <v>731</v>
      </c>
      <c r="B60" s="19"/>
      <c r="C60" s="19" t="s">
        <v>12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f>IF(D60&lt;&gt;0,F60/D60*100,0)</f>
        <v>0</v>
      </c>
      <c r="J60" s="54">
        <f>IF(E60&lt;&gt;0,F60/E60*100,0)</f>
        <v>0</v>
      </c>
      <c r="K60" s="54">
        <f>IF(F60&lt;&gt;0,G60/F60*100,0)</f>
        <v>0</v>
      </c>
      <c r="L60" s="54">
        <f>IF(G60&lt;&gt;0,H60/G60*100,0)</f>
        <v>0</v>
      </c>
    </row>
    <row r="61" spans="1:12" ht="13.8" x14ac:dyDescent="0.25">
      <c r="A61" s="18"/>
      <c r="B61" s="19"/>
      <c r="C61" s="19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5.6" x14ac:dyDescent="0.25">
      <c r="A62" s="34">
        <v>74</v>
      </c>
      <c r="B62" s="35" t="s">
        <v>16</v>
      </c>
      <c r="C62" s="35" t="s">
        <v>72</v>
      </c>
      <c r="D62" s="53">
        <f>+D63+D66</f>
        <v>781445.69</v>
      </c>
      <c r="E62" s="53">
        <f>+E63+E66</f>
        <v>942241.65999999992</v>
      </c>
      <c r="F62" s="53">
        <f>+F63+F66</f>
        <v>942241.65999999992</v>
      </c>
      <c r="G62" s="53">
        <f>+G63+G66</f>
        <v>1064058.75</v>
      </c>
      <c r="H62" s="53">
        <f>+H63+H66</f>
        <v>66092</v>
      </c>
      <c r="I62" s="53">
        <f>IF(D62&lt;&gt;0,F62/D62*100,0)</f>
        <v>120.57673003481536</v>
      </c>
      <c r="J62" s="53">
        <f>IF(E62&lt;&gt;0,F62/E62*100,0)</f>
        <v>100</v>
      </c>
      <c r="K62" s="53">
        <f>IF(F62&lt;&gt;0,G62/F62*100,0)</f>
        <v>112.92843387969072</v>
      </c>
      <c r="L62" s="53">
        <f>IF(G62&lt;&gt;0,H62/G62*100,0)</f>
        <v>6.2113111705533175</v>
      </c>
    </row>
    <row r="63" spans="1:12" ht="15.75" customHeight="1" x14ac:dyDescent="0.25">
      <c r="A63" s="18">
        <v>740</v>
      </c>
      <c r="B63" s="19"/>
      <c r="C63" s="20" t="s">
        <v>13</v>
      </c>
      <c r="D63" s="54">
        <f>+D64</f>
        <v>130055.79</v>
      </c>
      <c r="E63" s="54">
        <f>+E64</f>
        <v>313219.67</v>
      </c>
      <c r="F63" s="54">
        <f>+F64</f>
        <v>313219.67</v>
      </c>
      <c r="G63" s="54">
        <f>+G64</f>
        <v>355005.15</v>
      </c>
      <c r="H63" s="54">
        <f>+H64</f>
        <v>66092</v>
      </c>
      <c r="I63" s="54">
        <f>IF(D63&lt;&gt;0,F63/D63*100,0)</f>
        <v>240.83485248907414</v>
      </c>
      <c r="J63" s="54">
        <f>IF(E63&lt;&gt;0,F63/E63*100,0)</f>
        <v>100</v>
      </c>
      <c r="K63" s="54">
        <f>IF(F63&lt;&gt;0,G63/F63*100,0)</f>
        <v>113.34063087417212</v>
      </c>
      <c r="L63" s="54">
        <f>IF(G63&lt;&gt;0,H63/G63*100,0)</f>
        <v>18.617194708302119</v>
      </c>
    </row>
    <row r="64" spans="1:12" ht="15.75" customHeight="1" outlineLevel="1" x14ac:dyDescent="0.25">
      <c r="A64" s="18">
        <v>7400</v>
      </c>
      <c r="B64" s="19"/>
      <c r="C64" s="20" t="s">
        <v>150</v>
      </c>
      <c r="D64" s="54">
        <v>130055.79</v>
      </c>
      <c r="E64" s="54">
        <v>313219.67</v>
      </c>
      <c r="F64" s="54">
        <v>313219.67</v>
      </c>
      <c r="G64" s="54">
        <v>355005.15</v>
      </c>
      <c r="H64" s="54">
        <v>66092</v>
      </c>
      <c r="I64" s="54">
        <f>IF(D64&lt;&gt;0,F64/D64*100,0)</f>
        <v>240.83485248907414</v>
      </c>
      <c r="J64" s="54">
        <f>IF(E64&lt;&gt;0,F64/E64*100,0)</f>
        <v>100</v>
      </c>
      <c r="K64" s="54">
        <f>IF(F64&lt;&gt;0,G64/F64*100,0)</f>
        <v>113.34063087417212</v>
      </c>
      <c r="L64" s="54">
        <f>IF(G64&lt;&gt;0,H64/G64*100,0)</f>
        <v>18.617194708302119</v>
      </c>
    </row>
    <row r="65" spans="1:12" ht="15.75" customHeight="1" outlineLevel="1" x14ac:dyDescent="0.25">
      <c r="A65" s="18"/>
      <c r="B65" s="19"/>
      <c r="C65" s="20"/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21" customHeight="1" x14ac:dyDescent="0.25">
      <c r="A66" s="18">
        <v>741</v>
      </c>
      <c r="B66" s="19"/>
      <c r="C66" s="20" t="s">
        <v>54</v>
      </c>
      <c r="D66" s="54">
        <f>+D67+D68+D69</f>
        <v>651389.89999999991</v>
      </c>
      <c r="E66" s="54">
        <f>+E67+E68+E69</f>
        <v>629021.99</v>
      </c>
      <c r="F66" s="54">
        <f>+F67+F68+F69</f>
        <v>629021.99</v>
      </c>
      <c r="G66" s="54">
        <f>+G67+G68+G69</f>
        <v>709053.6</v>
      </c>
      <c r="H66" s="54">
        <f>+H67+H68+H69</f>
        <v>0</v>
      </c>
      <c r="I66" s="54">
        <f>IF(D66&lt;&gt;0,F66/D66*100,0)</f>
        <v>96.566125756632104</v>
      </c>
      <c r="J66" s="54">
        <f>IF(E66&lt;&gt;0,F66/E66*100,0)</f>
        <v>100</v>
      </c>
      <c r="K66" s="54">
        <f>IF(F66&lt;&gt;0,G66/F66*100,0)</f>
        <v>112.72318158543233</v>
      </c>
      <c r="L66" s="54">
        <f>IF(G66&lt;&gt;0,H66/G66*100,0)</f>
        <v>0</v>
      </c>
    </row>
    <row r="67" spans="1:12" ht="21" customHeight="1" outlineLevel="1" x14ac:dyDescent="0.25">
      <c r="A67" s="18">
        <v>7411</v>
      </c>
      <c r="B67" s="19"/>
      <c r="C67" s="20" t="s">
        <v>151</v>
      </c>
      <c r="D67" s="54">
        <v>6886.67</v>
      </c>
      <c r="E67" s="54">
        <v>0</v>
      </c>
      <c r="F67" s="54">
        <v>0</v>
      </c>
      <c r="G67" s="54">
        <v>3943.74</v>
      </c>
      <c r="H67" s="54">
        <v>0</v>
      </c>
      <c r="I67" s="54">
        <f>IF(D67&lt;&gt;0,F67/D67*100,0)</f>
        <v>0</v>
      </c>
      <c r="J67" s="54">
        <f>IF(E67&lt;&gt;0,F67/E67*100,0)</f>
        <v>0</v>
      </c>
      <c r="K67" s="54">
        <f>IF(F67&lt;&gt;0,G67/F67*100,0)</f>
        <v>0</v>
      </c>
      <c r="L67" s="54">
        <f>IF(G67&lt;&gt;0,H67/G67*100,0)</f>
        <v>0</v>
      </c>
    </row>
    <row r="68" spans="1:12" ht="21" customHeight="1" outlineLevel="1" x14ac:dyDescent="0.25">
      <c r="A68" s="18">
        <v>7412</v>
      </c>
      <c r="B68" s="19"/>
      <c r="C68" s="20" t="s">
        <v>152</v>
      </c>
      <c r="D68" s="54">
        <v>306829.92</v>
      </c>
      <c r="E68" s="54">
        <v>87848.49</v>
      </c>
      <c r="F68" s="54">
        <v>87848.49</v>
      </c>
      <c r="G68" s="54">
        <v>87848.37</v>
      </c>
      <c r="H68" s="54">
        <v>0</v>
      </c>
      <c r="I68" s="54">
        <f>IF(D68&lt;&gt;0,F68/D68*100,0)</f>
        <v>28.631005085814319</v>
      </c>
      <c r="J68" s="54">
        <f>IF(E68&lt;&gt;0,F68/E68*100,0)</f>
        <v>100</v>
      </c>
      <c r="K68" s="54">
        <f>IF(F68&lt;&gt;0,G68/F68*100,0)</f>
        <v>99.999863401180818</v>
      </c>
      <c r="L68" s="54">
        <f>IF(G68&lt;&gt;0,H68/G68*100,0)</f>
        <v>0</v>
      </c>
    </row>
    <row r="69" spans="1:12" ht="21" customHeight="1" outlineLevel="1" x14ac:dyDescent="0.25">
      <c r="A69" s="18">
        <v>7413</v>
      </c>
      <c r="B69" s="19"/>
      <c r="C69" s="20" t="s">
        <v>153</v>
      </c>
      <c r="D69" s="54">
        <v>337673.31</v>
      </c>
      <c r="E69" s="54">
        <v>541173.5</v>
      </c>
      <c r="F69" s="54">
        <v>541173.5</v>
      </c>
      <c r="G69" s="54">
        <v>617261.49</v>
      </c>
      <c r="H69" s="54">
        <v>0</v>
      </c>
      <c r="I69" s="54">
        <f>IF(D69&lt;&gt;0,F69/D69*100,0)</f>
        <v>160.26540563718228</v>
      </c>
      <c r="J69" s="54">
        <f>IF(E69&lt;&gt;0,F69/E69*100,0)</f>
        <v>100</v>
      </c>
      <c r="K69" s="54">
        <f>IF(F69&lt;&gt;0,G69/F69*100,0)</f>
        <v>114.05981445876414</v>
      </c>
      <c r="L69" s="54">
        <f>IF(G69&lt;&gt;0,H69/G69*100,0)</f>
        <v>0</v>
      </c>
    </row>
    <row r="70" spans="1:12" ht="21" customHeight="1" outlineLevel="1" x14ac:dyDescent="0.25">
      <c r="A70" s="18"/>
      <c r="B70" s="19"/>
      <c r="C70" s="20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15.75" customHeight="1" x14ac:dyDescent="0.25">
      <c r="A71" s="34">
        <v>78</v>
      </c>
      <c r="B71" s="35" t="s">
        <v>16</v>
      </c>
      <c r="C71" s="35" t="s">
        <v>69</v>
      </c>
      <c r="D71" s="53">
        <f>+D72+D74</f>
        <v>0</v>
      </c>
      <c r="E71" s="53">
        <f>+E72+E74</f>
        <v>0</v>
      </c>
      <c r="F71" s="53">
        <f>+F72+F74</f>
        <v>0</v>
      </c>
      <c r="G71" s="53">
        <f>+G72+G74</f>
        <v>0</v>
      </c>
      <c r="H71" s="53">
        <f>+H72+H74</f>
        <v>0</v>
      </c>
      <c r="I71" s="53">
        <f>IF(D71&lt;&gt;0,F71/D71*100,0)</f>
        <v>0</v>
      </c>
      <c r="J71" s="53">
        <f>IF(E71&lt;&gt;0,F71/E71*100,0)</f>
        <v>0</v>
      </c>
      <c r="K71" s="53">
        <f>IF(F71&lt;&gt;0,G71/F71*100,0)</f>
        <v>0</v>
      </c>
      <c r="L71" s="53">
        <f>IF(G71&lt;&gt;0,H71/G71*100,0)</f>
        <v>0</v>
      </c>
    </row>
    <row r="72" spans="1:12" ht="15.75" customHeight="1" x14ac:dyDescent="0.25">
      <c r="A72" s="18">
        <v>786</v>
      </c>
      <c r="B72" s="19"/>
      <c r="C72" s="20" t="s">
        <v>51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f>IF(D72&lt;&gt;0,F72/D72*100,0)</f>
        <v>0</v>
      </c>
      <c r="J72" s="54">
        <f>IF(E72&lt;&gt;0,F72/E72*100,0)</f>
        <v>0</v>
      </c>
      <c r="K72" s="54">
        <f>IF(F72&lt;&gt;0,G72/F72*100,0)</f>
        <v>0</v>
      </c>
      <c r="L72" s="54">
        <f>IF(G72&lt;&gt;0,H72/G72*100,0)</f>
        <v>0</v>
      </c>
    </row>
    <row r="73" spans="1:12" ht="15.75" customHeight="1" x14ac:dyDescent="0.25">
      <c r="A73" s="18"/>
      <c r="B73" s="19"/>
      <c r="C73" s="20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 x14ac:dyDescent="0.25">
      <c r="A74" s="18">
        <v>787</v>
      </c>
      <c r="B74" s="19"/>
      <c r="C74" s="20" t="s">
        <v>56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f>IF(D74&lt;&gt;0,F74/D74*100,0)</f>
        <v>0</v>
      </c>
      <c r="J74" s="54">
        <f>IF(E74&lt;&gt;0,F74/E74*100,0)</f>
        <v>0</v>
      </c>
      <c r="K74" s="54">
        <f>IF(F74&lt;&gt;0,G74/F74*100,0)</f>
        <v>0</v>
      </c>
      <c r="L74" s="54">
        <f>IF(G74&lt;&gt;0,H74/G74*100,0)</f>
        <v>0</v>
      </c>
    </row>
    <row r="75" spans="1:12" ht="15.75" customHeight="1" x14ac:dyDescent="0.25">
      <c r="A75" s="18"/>
      <c r="B75" s="19"/>
      <c r="C75" s="20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17.399999999999999" x14ac:dyDescent="0.25">
      <c r="A76" s="15" t="s">
        <v>15</v>
      </c>
      <c r="B76" s="36" t="s">
        <v>1</v>
      </c>
      <c r="C76" s="21" t="s">
        <v>22</v>
      </c>
      <c r="D76" s="55">
        <f>D77+D109+D129+D139</f>
        <v>7598530.5899999989</v>
      </c>
      <c r="E76" s="55">
        <f>E77+E109+E129+E139</f>
        <v>8604417.2400000002</v>
      </c>
      <c r="F76" s="55">
        <f>F77+F109+F129+F139</f>
        <v>8604417.2400000002</v>
      </c>
      <c r="G76" s="55">
        <f>G77+G109+G129+G139</f>
        <v>8335708.7600000007</v>
      </c>
      <c r="H76" s="55">
        <f>H77+H109+H129+H139</f>
        <v>6796804</v>
      </c>
      <c r="I76" s="55">
        <f>IF(D76&lt;&gt;0,F76/D76*100,0)</f>
        <v>113.23791012072508</v>
      </c>
      <c r="J76" s="55">
        <f>IF(E76&lt;&gt;0,F76/E76*100,0)</f>
        <v>100</v>
      </c>
      <c r="K76" s="55">
        <f>IF(F76&lt;&gt;0,G76/F76*100,0)</f>
        <v>96.877086820582875</v>
      </c>
      <c r="L76" s="55">
        <f>IF(G76&lt;&gt;0,H76/G76*100,0)</f>
        <v>81.538405379700421</v>
      </c>
    </row>
    <row r="77" spans="1:12" ht="15.6" x14ac:dyDescent="0.25">
      <c r="A77" s="34">
        <v>40</v>
      </c>
      <c r="B77" s="35" t="s">
        <v>19</v>
      </c>
      <c r="C77" s="35" t="s">
        <v>23</v>
      </c>
      <c r="D77" s="53">
        <f>+D78+D86+D93+D103+D105</f>
        <v>1740401.43</v>
      </c>
      <c r="E77" s="53">
        <f>+E78+E86+E93+E103+E105</f>
        <v>1903465.71</v>
      </c>
      <c r="F77" s="53">
        <f>+F78+F86+F93+F103+F105</f>
        <v>1834831.6899999997</v>
      </c>
      <c r="G77" s="53">
        <f>+G78+G86+G93+G103+G105</f>
        <v>1856312.4800000002</v>
      </c>
      <c r="H77" s="53">
        <f>+H78+H86+H93+H103+H105</f>
        <v>1940588</v>
      </c>
      <c r="I77" s="53">
        <f>IF(D77&lt;&gt;0,F77/D77*100,0)</f>
        <v>105.42577467314536</v>
      </c>
      <c r="J77" s="53">
        <f>IF(E77&lt;&gt;0,F77/E77*100,0)</f>
        <v>96.394260235977654</v>
      </c>
      <c r="K77" s="53">
        <f>IF(F77&lt;&gt;0,G77/F77*100,0)</f>
        <v>101.17072263996054</v>
      </c>
      <c r="L77" s="53">
        <f>IF(G77&lt;&gt;0,H77/G77*100,0)</f>
        <v>104.53994254243229</v>
      </c>
    </row>
    <row r="78" spans="1:12" ht="13.8" x14ac:dyDescent="0.25">
      <c r="A78" s="18">
        <v>400</v>
      </c>
      <c r="B78" s="19"/>
      <c r="C78" s="19" t="s">
        <v>24</v>
      </c>
      <c r="D78" s="56">
        <f>+D79+D80+D81+D82+D83+D84</f>
        <v>195472.35</v>
      </c>
      <c r="E78" s="56">
        <f>+E79+E80+E81+E82+E83+E84</f>
        <v>264249</v>
      </c>
      <c r="F78" s="56">
        <f>+F79+F80+F81+F82+F83+F84</f>
        <v>264249</v>
      </c>
      <c r="G78" s="56">
        <f>+G79+G80+G81+G82+G83+G84</f>
        <v>262627.33</v>
      </c>
      <c r="H78" s="56">
        <f>+H79+H80+H81+H82+H83+H84</f>
        <v>273731</v>
      </c>
      <c r="I78" s="56">
        <f>IF(D78&lt;&gt;0,F78/D78*100,0)</f>
        <v>135.18484839415908</v>
      </c>
      <c r="J78" s="56">
        <f>IF(E78&lt;&gt;0,F78/E78*100,0)</f>
        <v>100</v>
      </c>
      <c r="K78" s="56">
        <f>IF(F78&lt;&gt;0,G78/F78*100,0)</f>
        <v>99.386309881967392</v>
      </c>
      <c r="L78" s="56">
        <f>IF(G78&lt;&gt;0,H78/G78*100,0)</f>
        <v>104.22791870137812</v>
      </c>
    </row>
    <row r="79" spans="1:12" ht="13.8" outlineLevel="1" x14ac:dyDescent="0.25">
      <c r="A79" s="18">
        <v>4000</v>
      </c>
      <c r="B79" s="19"/>
      <c r="C79" s="19" t="s">
        <v>93</v>
      </c>
      <c r="D79" s="56">
        <v>176135.75</v>
      </c>
      <c r="E79" s="56">
        <v>235802</v>
      </c>
      <c r="F79" s="56">
        <v>235802</v>
      </c>
      <c r="G79" s="56">
        <v>235802</v>
      </c>
      <c r="H79" s="56">
        <v>252199</v>
      </c>
      <c r="I79" s="56">
        <f>IF(D79&lt;&gt;0,F79/D79*100,0)</f>
        <v>133.87515027471707</v>
      </c>
      <c r="J79" s="56">
        <f>IF(E79&lt;&gt;0,F79/E79*100,0)</f>
        <v>100</v>
      </c>
      <c r="K79" s="56">
        <f>IF(F79&lt;&gt;0,G79/F79*100,0)</f>
        <v>100</v>
      </c>
      <c r="L79" s="56">
        <f>IF(G79&lt;&gt;0,H79/G79*100,0)</f>
        <v>106.95371540529766</v>
      </c>
    </row>
    <row r="80" spans="1:12" ht="13.8" outlineLevel="1" x14ac:dyDescent="0.25">
      <c r="A80" s="18">
        <v>4001</v>
      </c>
      <c r="B80" s="19"/>
      <c r="C80" s="19" t="s">
        <v>94</v>
      </c>
      <c r="D80" s="56">
        <v>2552.8000000000002</v>
      </c>
      <c r="E80" s="56">
        <v>3038</v>
      </c>
      <c r="F80" s="56">
        <v>3038</v>
      </c>
      <c r="G80" s="56">
        <v>3037.2</v>
      </c>
      <c r="H80" s="56">
        <v>3038</v>
      </c>
      <c r="I80" s="56">
        <f>IF(D80&lt;&gt;0,F80/D80*100,0)</f>
        <v>119.00658100908805</v>
      </c>
      <c r="J80" s="56">
        <f>IF(E80&lt;&gt;0,F80/E80*100,0)</f>
        <v>100</v>
      </c>
      <c r="K80" s="56">
        <f>IF(F80&lt;&gt;0,G80/F80*100,0)</f>
        <v>99.973666886109285</v>
      </c>
      <c r="L80" s="56">
        <f>IF(G80&lt;&gt;0,H80/G80*100,0)</f>
        <v>100.02634005004609</v>
      </c>
    </row>
    <row r="81" spans="1:12" ht="13.8" outlineLevel="1" x14ac:dyDescent="0.25">
      <c r="A81" s="18">
        <v>4002</v>
      </c>
      <c r="B81" s="19"/>
      <c r="C81" s="19" t="s">
        <v>95</v>
      </c>
      <c r="D81" s="56">
        <v>12606.92</v>
      </c>
      <c r="E81" s="56">
        <v>17712</v>
      </c>
      <c r="F81" s="56">
        <v>17712</v>
      </c>
      <c r="G81" s="56">
        <v>17712</v>
      </c>
      <c r="H81" s="56">
        <v>16127</v>
      </c>
      <c r="I81" s="56">
        <f>IF(D81&lt;&gt;0,F81/D81*100,0)</f>
        <v>140.49426822729106</v>
      </c>
      <c r="J81" s="56">
        <f>IF(E81&lt;&gt;0,F81/E81*100,0)</f>
        <v>100</v>
      </c>
      <c r="K81" s="56">
        <f>IF(F81&lt;&gt;0,G81/F81*100,0)</f>
        <v>100</v>
      </c>
      <c r="L81" s="56">
        <f>IF(G81&lt;&gt;0,H81/G81*100,0)</f>
        <v>91.051264679313462</v>
      </c>
    </row>
    <row r="82" spans="1:12" ht="13.8" outlineLevel="1" x14ac:dyDescent="0.25">
      <c r="A82" s="18">
        <v>4003</v>
      </c>
      <c r="B82" s="19"/>
      <c r="C82" s="19" t="s">
        <v>96</v>
      </c>
      <c r="D82" s="56">
        <v>3888.12</v>
      </c>
      <c r="E82" s="56">
        <v>5185</v>
      </c>
      <c r="F82" s="56">
        <v>5185</v>
      </c>
      <c r="G82" s="56">
        <v>3565</v>
      </c>
      <c r="H82" s="56">
        <v>0</v>
      </c>
      <c r="I82" s="56">
        <f>IF(D82&lt;&gt;0,F82/D82*100,0)</f>
        <v>133.35493760480642</v>
      </c>
      <c r="J82" s="56">
        <f>IF(E82&lt;&gt;0,F82/E82*100,0)</f>
        <v>100</v>
      </c>
      <c r="K82" s="56">
        <f>IF(F82&lt;&gt;0,G82/F82*100,0)</f>
        <v>68.756027000964309</v>
      </c>
      <c r="L82" s="56">
        <f>IF(G82&lt;&gt;0,H82/G82*100,0)</f>
        <v>0</v>
      </c>
    </row>
    <row r="83" spans="1:12" ht="13.8" outlineLevel="1" x14ac:dyDescent="0.25">
      <c r="A83" s="18">
        <v>4004</v>
      </c>
      <c r="B83" s="19"/>
      <c r="C83" s="19" t="s">
        <v>97</v>
      </c>
      <c r="D83" s="56">
        <v>0</v>
      </c>
      <c r="E83" s="56">
        <v>1500</v>
      </c>
      <c r="F83" s="56">
        <v>1500</v>
      </c>
      <c r="G83" s="56">
        <v>1500</v>
      </c>
      <c r="H83" s="56">
        <v>1500</v>
      </c>
      <c r="I83" s="56">
        <f>IF(D83&lt;&gt;0,F83/D83*100,0)</f>
        <v>0</v>
      </c>
      <c r="J83" s="56">
        <f>IF(E83&lt;&gt;0,F83/E83*100,0)</f>
        <v>100</v>
      </c>
      <c r="K83" s="56">
        <f>IF(F83&lt;&gt;0,G83/F83*100,0)</f>
        <v>100</v>
      </c>
      <c r="L83" s="56">
        <f>IF(G83&lt;&gt;0,H83/G83*100,0)</f>
        <v>100</v>
      </c>
    </row>
    <row r="84" spans="1:12" ht="13.8" outlineLevel="1" x14ac:dyDescent="0.25">
      <c r="A84" s="18">
        <v>4009</v>
      </c>
      <c r="B84" s="19"/>
      <c r="C84" s="19" t="s">
        <v>98</v>
      </c>
      <c r="D84" s="56">
        <v>288.76</v>
      </c>
      <c r="E84" s="56">
        <v>1012</v>
      </c>
      <c r="F84" s="56">
        <v>1012</v>
      </c>
      <c r="G84" s="56">
        <v>1011.13</v>
      </c>
      <c r="H84" s="56">
        <v>867</v>
      </c>
      <c r="I84" s="56">
        <f>IF(D84&lt;&gt;0,F84/D84*100,0)</f>
        <v>350.46405319296304</v>
      </c>
      <c r="J84" s="56">
        <f>IF(E84&lt;&gt;0,F84/E84*100,0)</f>
        <v>100</v>
      </c>
      <c r="K84" s="56">
        <f>IF(F84&lt;&gt;0,G84/F84*100,0)</f>
        <v>99.914031620553359</v>
      </c>
      <c r="L84" s="56">
        <f>IF(G84&lt;&gt;0,H84/G84*100,0)</f>
        <v>85.74565090542265</v>
      </c>
    </row>
    <row r="85" spans="1:12" ht="13.8" outlineLevel="1" x14ac:dyDescent="0.25">
      <c r="A85" s="18"/>
      <c r="B85" s="19"/>
      <c r="C85" s="19"/>
      <c r="D85" s="56"/>
      <c r="E85" s="56"/>
      <c r="F85" s="56"/>
      <c r="G85" s="56"/>
      <c r="H85" s="56"/>
      <c r="I85" s="56"/>
      <c r="J85" s="56"/>
      <c r="K85" s="56"/>
      <c r="L85" s="56"/>
    </row>
    <row r="86" spans="1:12" ht="13.8" x14ac:dyDescent="0.25">
      <c r="A86" s="18">
        <v>401</v>
      </c>
      <c r="B86" s="19"/>
      <c r="C86" s="19" t="s">
        <v>25</v>
      </c>
      <c r="D86" s="56">
        <f>+D87+D88+D89+D90+D91</f>
        <v>29362.87</v>
      </c>
      <c r="E86" s="56">
        <f>+E87+E88+E89+E90+E91</f>
        <v>40809</v>
      </c>
      <c r="F86" s="56">
        <f>+F87+F88+F89+F90+F91</f>
        <v>40809</v>
      </c>
      <c r="G86" s="56">
        <f>+G87+G88+G89+G90+G91</f>
        <v>40809</v>
      </c>
      <c r="H86" s="56">
        <f>+H87+H88+H89+H90+H91</f>
        <v>41728</v>
      </c>
      <c r="I86" s="56">
        <f>IF(D86&lt;&gt;0,F86/D86*100,0)</f>
        <v>138.98164586772344</v>
      </c>
      <c r="J86" s="56">
        <f>IF(E86&lt;&gt;0,F86/E86*100,0)</f>
        <v>100</v>
      </c>
      <c r="K86" s="56">
        <f>IF(F86&lt;&gt;0,G86/F86*100,0)</f>
        <v>100</v>
      </c>
      <c r="L86" s="56">
        <f>IF(G86&lt;&gt;0,H86/G86*100,0)</f>
        <v>102.25195422578352</v>
      </c>
    </row>
    <row r="87" spans="1:12" ht="13.8" outlineLevel="1" x14ac:dyDescent="0.25">
      <c r="A87" s="18">
        <v>4010</v>
      </c>
      <c r="B87" s="19"/>
      <c r="C87" s="19" t="s">
        <v>99</v>
      </c>
      <c r="D87" s="56">
        <v>15639.53</v>
      </c>
      <c r="E87" s="56">
        <v>21768</v>
      </c>
      <c r="F87" s="56">
        <v>21768</v>
      </c>
      <c r="G87" s="56">
        <v>21768</v>
      </c>
      <c r="H87" s="56">
        <v>22272</v>
      </c>
      <c r="I87" s="56">
        <f>IF(D87&lt;&gt;0,F87/D87*100,0)</f>
        <v>139.18576837027709</v>
      </c>
      <c r="J87" s="56">
        <f>IF(E87&lt;&gt;0,F87/E87*100,0)</f>
        <v>100</v>
      </c>
      <c r="K87" s="56">
        <f>IF(F87&lt;&gt;0,G87/F87*100,0)</f>
        <v>100</v>
      </c>
      <c r="L87" s="56">
        <f>IF(G87&lt;&gt;0,H87/G87*100,0)</f>
        <v>102.31532524807056</v>
      </c>
    </row>
    <row r="88" spans="1:12" ht="13.8" outlineLevel="1" x14ac:dyDescent="0.25">
      <c r="A88" s="18">
        <v>4011</v>
      </c>
      <c r="B88" s="19"/>
      <c r="C88" s="19" t="s">
        <v>100</v>
      </c>
      <c r="D88" s="56">
        <v>12624.5</v>
      </c>
      <c r="E88" s="56">
        <v>17441</v>
      </c>
      <c r="F88" s="56">
        <v>17441</v>
      </c>
      <c r="G88" s="56">
        <v>17441</v>
      </c>
      <c r="H88" s="56">
        <v>17844</v>
      </c>
      <c r="I88" s="56">
        <f>IF(D88&lt;&gt;0,F88/D88*100,0)</f>
        <v>138.1520060200404</v>
      </c>
      <c r="J88" s="56">
        <f>IF(E88&lt;&gt;0,F88/E88*100,0)</f>
        <v>100</v>
      </c>
      <c r="K88" s="56">
        <f>IF(F88&lt;&gt;0,G88/F88*100,0)</f>
        <v>100</v>
      </c>
      <c r="L88" s="56">
        <f>IF(G88&lt;&gt;0,H88/G88*100,0)</f>
        <v>102.31064732526805</v>
      </c>
    </row>
    <row r="89" spans="1:12" ht="13.8" outlineLevel="1" x14ac:dyDescent="0.25">
      <c r="A89" s="18">
        <v>4012</v>
      </c>
      <c r="B89" s="19"/>
      <c r="C89" s="19" t="s">
        <v>101</v>
      </c>
      <c r="D89" s="56">
        <v>106.71</v>
      </c>
      <c r="E89" s="56">
        <v>149</v>
      </c>
      <c r="F89" s="56">
        <v>149</v>
      </c>
      <c r="G89" s="56">
        <v>149</v>
      </c>
      <c r="H89" s="56">
        <v>152</v>
      </c>
      <c r="I89" s="56">
        <f>IF(D89&lt;&gt;0,F89/D89*100,0)</f>
        <v>139.63077499765723</v>
      </c>
      <c r="J89" s="56">
        <f>IF(E89&lt;&gt;0,F89/E89*100,0)</f>
        <v>100</v>
      </c>
      <c r="K89" s="56">
        <f>IF(F89&lt;&gt;0,G89/F89*100,0)</f>
        <v>100</v>
      </c>
      <c r="L89" s="56">
        <f>IF(G89&lt;&gt;0,H89/G89*100,0)</f>
        <v>102.01342281879195</v>
      </c>
    </row>
    <row r="90" spans="1:12" ht="13.8" outlineLevel="1" x14ac:dyDescent="0.25">
      <c r="A90" s="18">
        <v>4013</v>
      </c>
      <c r="B90" s="19"/>
      <c r="C90" s="19" t="s">
        <v>102</v>
      </c>
      <c r="D90" s="56">
        <v>177.81</v>
      </c>
      <c r="E90" s="56">
        <v>247</v>
      </c>
      <c r="F90" s="56">
        <v>247</v>
      </c>
      <c r="G90" s="56">
        <v>247</v>
      </c>
      <c r="H90" s="56">
        <v>256</v>
      </c>
      <c r="I90" s="56">
        <f>IF(D90&lt;&gt;0,F90/D90*100,0)</f>
        <v>138.91232214161181</v>
      </c>
      <c r="J90" s="56">
        <f>IF(E90&lt;&gt;0,F90/E90*100,0)</f>
        <v>100</v>
      </c>
      <c r="K90" s="56">
        <f>IF(F90&lt;&gt;0,G90/F90*100,0)</f>
        <v>100</v>
      </c>
      <c r="L90" s="56">
        <f>IF(G90&lt;&gt;0,H90/G90*100,0)</f>
        <v>103.64372469635627</v>
      </c>
    </row>
    <row r="91" spans="1:12" ht="13.8" outlineLevel="1" x14ac:dyDescent="0.25">
      <c r="A91" s="18">
        <v>4015</v>
      </c>
      <c r="B91" s="19"/>
      <c r="C91" s="19" t="s">
        <v>103</v>
      </c>
      <c r="D91" s="56">
        <v>814.32</v>
      </c>
      <c r="E91" s="56">
        <v>1204</v>
      </c>
      <c r="F91" s="56">
        <v>1204</v>
      </c>
      <c r="G91" s="56">
        <v>1204</v>
      </c>
      <c r="H91" s="56">
        <v>1204</v>
      </c>
      <c r="I91" s="56">
        <f>IF(D91&lt;&gt;0,F91/D91*100,0)</f>
        <v>147.85342371549268</v>
      </c>
      <c r="J91" s="56">
        <f>IF(E91&lt;&gt;0,F91/E91*100,0)</f>
        <v>100</v>
      </c>
      <c r="K91" s="56">
        <f>IF(F91&lt;&gt;0,G91/F91*100,0)</f>
        <v>100</v>
      </c>
      <c r="L91" s="56">
        <f>IF(G91&lt;&gt;0,H91/G91*100,0)</f>
        <v>100</v>
      </c>
    </row>
    <row r="92" spans="1:12" ht="13.8" outlineLevel="1" x14ac:dyDescent="0.25">
      <c r="A92" s="18"/>
      <c r="B92" s="19"/>
      <c r="C92" s="19"/>
      <c r="D92" s="56"/>
      <c r="E92" s="56"/>
      <c r="F92" s="56"/>
      <c r="G92" s="56"/>
      <c r="H92" s="56"/>
      <c r="I92" s="56"/>
      <c r="J92" s="56"/>
      <c r="K92" s="56"/>
      <c r="L92" s="56"/>
    </row>
    <row r="93" spans="1:12" ht="13.8" x14ac:dyDescent="0.25">
      <c r="A93" s="18">
        <v>402</v>
      </c>
      <c r="B93" s="19"/>
      <c r="C93" s="19" t="s">
        <v>26</v>
      </c>
      <c r="D93" s="54">
        <f>+D94+D95+D96+D97+D98+D99+D100+D101</f>
        <v>1500523.64</v>
      </c>
      <c r="E93" s="54">
        <f>+E94+E95+E96+E97+E98+E99+E100+E101</f>
        <v>1583807.71</v>
      </c>
      <c r="F93" s="54">
        <f>+F94+F95+F96+F97+F98+F99+F100+F101</f>
        <v>1519637.7599999998</v>
      </c>
      <c r="G93" s="54">
        <f>+G94+G95+G96+G97+G98+G99+G100+G101</f>
        <v>1540963.34</v>
      </c>
      <c r="H93" s="54">
        <f>+H94+H95+H96+H97+H98+H99+H100+H101</f>
        <v>1600129</v>
      </c>
      <c r="I93" s="54">
        <f>IF(D93&lt;&gt;0,F93/D93*100,0)</f>
        <v>101.27382998111246</v>
      </c>
      <c r="J93" s="54">
        <f>IF(E93&lt;&gt;0,F93/E93*100,0)</f>
        <v>95.948374945087238</v>
      </c>
      <c r="K93" s="54">
        <f>IF(F93&lt;&gt;0,G93/F93*100,0)</f>
        <v>101.40333312065108</v>
      </c>
      <c r="L93" s="54">
        <f>IF(G93&lt;&gt;0,H93/G93*100,0)</f>
        <v>103.83952417712933</v>
      </c>
    </row>
    <row r="94" spans="1:12" ht="13.8" outlineLevel="1" x14ac:dyDescent="0.25">
      <c r="A94" s="18">
        <v>4020</v>
      </c>
      <c r="B94" s="19"/>
      <c r="C94" s="19" t="s">
        <v>104</v>
      </c>
      <c r="D94" s="54">
        <v>110036</v>
      </c>
      <c r="E94" s="54">
        <v>139589.43</v>
      </c>
      <c r="F94" s="54">
        <v>159455.13</v>
      </c>
      <c r="G94" s="54">
        <v>157403.41</v>
      </c>
      <c r="H94" s="54">
        <v>156527</v>
      </c>
      <c r="I94" s="54">
        <f>IF(D94&lt;&gt;0,F94/D94*100,0)</f>
        <v>144.91178341633648</v>
      </c>
      <c r="J94" s="54">
        <f>IF(E94&lt;&gt;0,F94/E94*100,0)</f>
        <v>114.23152168470064</v>
      </c>
      <c r="K94" s="54">
        <f>IF(F94&lt;&gt;0,G94/F94*100,0)</f>
        <v>98.713293200413176</v>
      </c>
      <c r="L94" s="54">
        <f>IF(G94&lt;&gt;0,H94/G94*100,0)</f>
        <v>99.443207742449786</v>
      </c>
    </row>
    <row r="95" spans="1:12" ht="13.8" outlineLevel="1" x14ac:dyDescent="0.25">
      <c r="A95" s="18">
        <v>4021</v>
      </c>
      <c r="B95" s="19"/>
      <c r="C95" s="19" t="s">
        <v>105</v>
      </c>
      <c r="D95" s="54">
        <v>40287.699999999997</v>
      </c>
      <c r="E95" s="54">
        <v>72038</v>
      </c>
      <c r="F95" s="54">
        <v>63546.87</v>
      </c>
      <c r="G95" s="54">
        <v>55201.4</v>
      </c>
      <c r="H95" s="54">
        <v>43900</v>
      </c>
      <c r="I95" s="54">
        <f>IF(D95&lt;&gt;0,F95/D95*100,0)</f>
        <v>157.73268267982536</v>
      </c>
      <c r="J95" s="54">
        <f>IF(E95&lt;&gt;0,F95/E95*100,0)</f>
        <v>88.212984813570614</v>
      </c>
      <c r="K95" s="54">
        <f>IF(F95&lt;&gt;0,G95/F95*100,0)</f>
        <v>86.867220997666763</v>
      </c>
      <c r="L95" s="54">
        <f>IF(G95&lt;&gt;0,H95/G95*100,0)</f>
        <v>79.526968518914373</v>
      </c>
    </row>
    <row r="96" spans="1:12" ht="13.8" outlineLevel="1" x14ac:dyDescent="0.25">
      <c r="A96" s="18">
        <v>4022</v>
      </c>
      <c r="B96" s="19"/>
      <c r="C96" s="19" t="s">
        <v>106</v>
      </c>
      <c r="D96" s="54">
        <v>201076.78</v>
      </c>
      <c r="E96" s="54">
        <v>236489</v>
      </c>
      <c r="F96" s="54">
        <v>232838.38</v>
      </c>
      <c r="G96" s="54">
        <v>229080.19</v>
      </c>
      <c r="H96" s="54">
        <v>239754</v>
      </c>
      <c r="I96" s="54">
        <f>IF(D96&lt;&gt;0,F96/D96*100,0)</f>
        <v>115.79575722268878</v>
      </c>
      <c r="J96" s="54">
        <f>IF(E96&lt;&gt;0,F96/E96*100,0)</f>
        <v>98.456325664195802</v>
      </c>
      <c r="K96" s="54">
        <f>IF(F96&lt;&gt;0,G96/F96*100,0)</f>
        <v>98.385923317281282</v>
      </c>
      <c r="L96" s="54">
        <f>IF(G96&lt;&gt;0,H96/G96*100,0)</f>
        <v>104.65942079059738</v>
      </c>
    </row>
    <row r="97" spans="1:12" ht="13.8" outlineLevel="1" x14ac:dyDescent="0.25">
      <c r="A97" s="18">
        <v>4023</v>
      </c>
      <c r="B97" s="19"/>
      <c r="C97" s="19" t="s">
        <v>107</v>
      </c>
      <c r="D97" s="54">
        <v>5889</v>
      </c>
      <c r="E97" s="54">
        <v>3400</v>
      </c>
      <c r="F97" s="54">
        <v>3400</v>
      </c>
      <c r="G97" s="54">
        <v>2728</v>
      </c>
      <c r="H97" s="54">
        <v>2700</v>
      </c>
      <c r="I97" s="54">
        <f>IF(D97&lt;&gt;0,F97/D97*100,0)</f>
        <v>57.734759721514685</v>
      </c>
      <c r="J97" s="54">
        <f>IF(E97&lt;&gt;0,F97/E97*100,0)</f>
        <v>100</v>
      </c>
      <c r="K97" s="54">
        <f>IF(F97&lt;&gt;0,G97/F97*100,0)</f>
        <v>80.235294117647058</v>
      </c>
      <c r="L97" s="54">
        <f>IF(G97&lt;&gt;0,H97/G97*100,0)</f>
        <v>98.973607038123163</v>
      </c>
    </row>
    <row r="98" spans="1:12" ht="13.8" outlineLevel="1" x14ac:dyDescent="0.25">
      <c r="A98" s="18">
        <v>4024</v>
      </c>
      <c r="B98" s="19"/>
      <c r="C98" s="19" t="s">
        <v>108</v>
      </c>
      <c r="D98" s="54">
        <v>4717.41</v>
      </c>
      <c r="E98" s="54">
        <v>1850</v>
      </c>
      <c r="F98" s="54">
        <v>1917.75</v>
      </c>
      <c r="G98" s="54">
        <v>1917.75</v>
      </c>
      <c r="H98" s="54">
        <v>1550</v>
      </c>
      <c r="I98" s="54">
        <f>IF(D98&lt;&gt;0,F98/D98*100,0)</f>
        <v>40.652603865256573</v>
      </c>
      <c r="J98" s="54">
        <f>IF(E98&lt;&gt;0,F98/E98*100,0)</f>
        <v>103.66216216216215</v>
      </c>
      <c r="K98" s="54">
        <f>IF(F98&lt;&gt;0,G98/F98*100,0)</f>
        <v>100</v>
      </c>
      <c r="L98" s="54">
        <f>IF(G98&lt;&gt;0,H98/G98*100,0)</f>
        <v>80.823882153565378</v>
      </c>
    </row>
    <row r="99" spans="1:12" ht="13.8" outlineLevel="1" x14ac:dyDescent="0.25">
      <c r="A99" s="18">
        <v>4025</v>
      </c>
      <c r="B99" s="19"/>
      <c r="C99" s="19" t="s">
        <v>109</v>
      </c>
      <c r="D99" s="54">
        <v>884055.24</v>
      </c>
      <c r="E99" s="54">
        <v>892969.37</v>
      </c>
      <c r="F99" s="54">
        <v>823867.85</v>
      </c>
      <c r="G99" s="54">
        <v>867716.83</v>
      </c>
      <c r="H99" s="54">
        <v>932539</v>
      </c>
      <c r="I99" s="54">
        <f>IF(D99&lt;&gt;0,F99/D99*100,0)</f>
        <v>93.191897148870467</v>
      </c>
      <c r="J99" s="54">
        <f>IF(E99&lt;&gt;0,F99/E99*100,0)</f>
        <v>92.261602433239105</v>
      </c>
      <c r="K99" s="54">
        <f>IF(F99&lt;&gt;0,G99/F99*100,0)</f>
        <v>105.32233173075028</v>
      </c>
      <c r="L99" s="54">
        <f>IF(G99&lt;&gt;0,H99/G99*100,0)</f>
        <v>107.47042903385891</v>
      </c>
    </row>
    <row r="100" spans="1:12" ht="13.8" outlineLevel="1" x14ac:dyDescent="0.25">
      <c r="A100" s="18">
        <v>4027</v>
      </c>
      <c r="B100" s="19"/>
      <c r="C100" s="19" t="s">
        <v>110</v>
      </c>
      <c r="D100" s="54">
        <v>178.5</v>
      </c>
      <c r="E100" s="54">
        <v>0</v>
      </c>
      <c r="F100" s="54">
        <v>543.64</v>
      </c>
      <c r="G100" s="54">
        <v>0</v>
      </c>
      <c r="H100" s="54">
        <v>0</v>
      </c>
      <c r="I100" s="54">
        <f>IF(D100&lt;&gt;0,F100/D100*100,0)</f>
        <v>304.56022408963588</v>
      </c>
      <c r="J100" s="54">
        <f>IF(E100&lt;&gt;0,F100/E100*100,0)</f>
        <v>0</v>
      </c>
      <c r="K100" s="54">
        <f>IF(F100&lt;&gt;0,G100/F100*100,0)</f>
        <v>0</v>
      </c>
      <c r="L100" s="54">
        <f>IF(G100&lt;&gt;0,H100/G100*100,0)</f>
        <v>0</v>
      </c>
    </row>
    <row r="101" spans="1:12" ht="13.8" outlineLevel="1" x14ac:dyDescent="0.25">
      <c r="A101" s="18">
        <v>4029</v>
      </c>
      <c r="B101" s="19"/>
      <c r="C101" s="19" t="s">
        <v>111</v>
      </c>
      <c r="D101" s="54">
        <v>254283.01</v>
      </c>
      <c r="E101" s="54">
        <v>237471.91</v>
      </c>
      <c r="F101" s="54">
        <v>234068.14</v>
      </c>
      <c r="G101" s="54">
        <v>226915.76</v>
      </c>
      <c r="H101" s="54">
        <v>223159</v>
      </c>
      <c r="I101" s="54">
        <f>IF(D101&lt;&gt;0,F101/D101*100,0)</f>
        <v>92.050247478193697</v>
      </c>
      <c r="J101" s="54">
        <f>IF(E101&lt;&gt;0,F101/E101*100,0)</f>
        <v>98.566664158299815</v>
      </c>
      <c r="K101" s="54">
        <f>IF(F101&lt;&gt;0,G101/F101*100,0)</f>
        <v>96.944317154825086</v>
      </c>
      <c r="L101" s="54">
        <f>IF(G101&lt;&gt;0,H101/G101*100,0)</f>
        <v>98.344425261603689</v>
      </c>
    </row>
    <row r="102" spans="1:12" ht="13.8" outlineLevel="1" x14ac:dyDescent="0.25">
      <c r="A102" s="18"/>
      <c r="B102" s="19"/>
      <c r="C102" s="19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ht="13.8" x14ac:dyDescent="0.25">
      <c r="A103" s="18">
        <v>403</v>
      </c>
      <c r="B103" s="19"/>
      <c r="C103" s="19" t="s">
        <v>27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f>IF(D103&lt;&gt;0,F103/D103*100,0)</f>
        <v>0</v>
      </c>
      <c r="J103" s="54">
        <f>IF(E103&lt;&gt;0,F103/E103*100,0)</f>
        <v>0</v>
      </c>
      <c r="K103" s="54">
        <f>IF(F103&lt;&gt;0,G103/F103*100,0)</f>
        <v>0</v>
      </c>
      <c r="L103" s="54">
        <f>IF(G103&lt;&gt;0,H103/G103*100,0)</f>
        <v>0</v>
      </c>
    </row>
    <row r="104" spans="1:12" ht="13.8" x14ac:dyDescent="0.25">
      <c r="A104" s="18"/>
      <c r="B104" s="19"/>
      <c r="C104" s="19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3.8" x14ac:dyDescent="0.25">
      <c r="A105" s="18">
        <v>409</v>
      </c>
      <c r="B105" s="19"/>
      <c r="C105" s="19" t="s">
        <v>55</v>
      </c>
      <c r="D105" s="56">
        <f>+D106+D107</f>
        <v>15042.57</v>
      </c>
      <c r="E105" s="56">
        <f>+E106+E107</f>
        <v>14600</v>
      </c>
      <c r="F105" s="56">
        <f>+F106+F107</f>
        <v>10135.93</v>
      </c>
      <c r="G105" s="56">
        <f>+G106+G107</f>
        <v>11912.810000000001</v>
      </c>
      <c r="H105" s="56">
        <f>+H106+H107</f>
        <v>25000</v>
      </c>
      <c r="I105" s="56">
        <f>IF(D105&lt;&gt;0,F105/D105*100,0)</f>
        <v>67.381637579216857</v>
      </c>
      <c r="J105" s="56">
        <f>IF(E105&lt;&gt;0,F105/E105*100,0)</f>
        <v>69.424178082191773</v>
      </c>
      <c r="K105" s="56">
        <f>IF(F105&lt;&gt;0,G105/F105*100,0)</f>
        <v>117.53050780737438</v>
      </c>
      <c r="L105" s="56">
        <f>IF(G105&lt;&gt;0,H105/G105*100,0)</f>
        <v>209.85812751147711</v>
      </c>
    </row>
    <row r="106" spans="1:12" ht="13.8" outlineLevel="1" x14ac:dyDescent="0.25">
      <c r="A106" s="18">
        <v>4090</v>
      </c>
      <c r="B106" s="19"/>
      <c r="C106" s="19" t="s">
        <v>112</v>
      </c>
      <c r="D106" s="56">
        <v>10042.57</v>
      </c>
      <c r="E106" s="56">
        <v>9600</v>
      </c>
      <c r="F106" s="56">
        <v>5135.93</v>
      </c>
      <c r="G106" s="56">
        <v>6912.81</v>
      </c>
      <c r="H106" s="56">
        <v>20000</v>
      </c>
      <c r="I106" s="56">
        <f>IF(D106&lt;&gt;0,F106/D106*100,0)</f>
        <v>51.141590250304461</v>
      </c>
      <c r="J106" s="56">
        <f>IF(E106&lt;&gt;0,F106/E106*100,0)</f>
        <v>53.499270833333334</v>
      </c>
      <c r="K106" s="56">
        <f>IF(F106&lt;&gt;0,G106/F106*100,0)</f>
        <v>134.59704474165341</v>
      </c>
      <c r="L106" s="56">
        <f>IF(G106&lt;&gt;0,H106/G106*100,0)</f>
        <v>289.31794740489033</v>
      </c>
    </row>
    <row r="107" spans="1:12" ht="13.8" outlineLevel="1" x14ac:dyDescent="0.25">
      <c r="A107" s="18">
        <v>4091</v>
      </c>
      <c r="B107" s="19"/>
      <c r="C107" s="19" t="s">
        <v>113</v>
      </c>
      <c r="D107" s="56">
        <v>5000</v>
      </c>
      <c r="E107" s="56">
        <v>5000</v>
      </c>
      <c r="F107" s="56">
        <v>5000</v>
      </c>
      <c r="G107" s="56">
        <v>5000</v>
      </c>
      <c r="H107" s="56">
        <v>5000</v>
      </c>
      <c r="I107" s="56">
        <f>IF(D107&lt;&gt;0,F107/D107*100,0)</f>
        <v>100</v>
      </c>
      <c r="J107" s="56">
        <f>IF(E107&lt;&gt;0,F107/E107*100,0)</f>
        <v>100</v>
      </c>
      <c r="K107" s="56">
        <f>IF(F107&lt;&gt;0,G107/F107*100,0)</f>
        <v>100</v>
      </c>
      <c r="L107" s="56">
        <f>IF(G107&lt;&gt;0,H107/G107*100,0)</f>
        <v>100</v>
      </c>
    </row>
    <row r="108" spans="1:12" ht="13.8" outlineLevel="1" x14ac:dyDescent="0.25">
      <c r="A108" s="18"/>
      <c r="B108" s="19"/>
      <c r="C108" s="19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 ht="15.6" x14ac:dyDescent="0.25">
      <c r="A109" s="34">
        <v>41</v>
      </c>
      <c r="B109" s="35"/>
      <c r="C109" s="35" t="s">
        <v>73</v>
      </c>
      <c r="D109" s="53">
        <f>+D110+D114+D118+D121</f>
        <v>2164439.04</v>
      </c>
      <c r="E109" s="53">
        <f>+E110+E114+E118+E121</f>
        <v>2255423.85</v>
      </c>
      <c r="F109" s="53">
        <f>+F110+F114+F118+F121</f>
        <v>2265011.63</v>
      </c>
      <c r="G109" s="53">
        <f>+G110+G114+G118+G121</f>
        <v>2165388.38</v>
      </c>
      <c r="H109" s="53">
        <f>+H110+H114+H118+H121</f>
        <v>2208527</v>
      </c>
      <c r="I109" s="53">
        <f>IF(D109&lt;&gt;0,F109/D109*100,0)</f>
        <v>104.64658916889616</v>
      </c>
      <c r="J109" s="53">
        <f>IF(E109&lt;&gt;0,F109/E109*100,0)</f>
        <v>100.42509881235848</v>
      </c>
      <c r="K109" s="53">
        <f>IF(F109&lt;&gt;0,G109/F109*100,0)</f>
        <v>95.601645100603733</v>
      </c>
      <c r="L109" s="53">
        <f>IF(G109&lt;&gt;0,H109/G109*100,0)</f>
        <v>101.99218857912224</v>
      </c>
    </row>
    <row r="110" spans="1:12" ht="13.8" x14ac:dyDescent="0.25">
      <c r="A110" s="18">
        <v>410</v>
      </c>
      <c r="B110" s="19"/>
      <c r="C110" s="19" t="s">
        <v>28</v>
      </c>
      <c r="D110" s="54">
        <f>+D111+D112</f>
        <v>63813.2</v>
      </c>
      <c r="E110" s="54">
        <f>+E111+E112</f>
        <v>94800</v>
      </c>
      <c r="F110" s="54">
        <f>+F111+F112</f>
        <v>92000</v>
      </c>
      <c r="G110" s="54">
        <f>+G111+G112</f>
        <v>40422.76</v>
      </c>
      <c r="H110" s="54">
        <f>+H111+H112</f>
        <v>45000</v>
      </c>
      <c r="I110" s="54">
        <f>IF(D110&lt;&gt;0,F110/D110*100,0)</f>
        <v>144.17079851817493</v>
      </c>
      <c r="J110" s="54">
        <f>IF(E110&lt;&gt;0,F110/E110*100,0)</f>
        <v>97.046413502109701</v>
      </c>
      <c r="K110" s="54">
        <f>IF(F110&lt;&gt;0,G110/F110*100,0)</f>
        <v>43.937782608695656</v>
      </c>
      <c r="L110" s="54">
        <f>IF(G110&lt;&gt;0,H110/G110*100,0)</f>
        <v>111.32342274500799</v>
      </c>
    </row>
    <row r="111" spans="1:12" ht="13.8" outlineLevel="1" x14ac:dyDescent="0.25">
      <c r="A111" s="18">
        <v>4100</v>
      </c>
      <c r="B111" s="19"/>
      <c r="C111" s="19" t="s">
        <v>114</v>
      </c>
      <c r="D111" s="54">
        <v>18286.07</v>
      </c>
      <c r="E111" s="54">
        <v>64800</v>
      </c>
      <c r="F111" s="54">
        <v>62000</v>
      </c>
      <c r="G111" s="54">
        <v>10422.76</v>
      </c>
      <c r="H111" s="54">
        <v>15000</v>
      </c>
      <c r="I111" s="54">
        <f>IF(D111&lt;&gt;0,F111/D111*100,0)</f>
        <v>339.05590430311162</v>
      </c>
      <c r="J111" s="54">
        <f>IF(E111&lt;&gt;0,F111/E111*100,0)</f>
        <v>95.679012345679013</v>
      </c>
      <c r="K111" s="54">
        <f>IF(F111&lt;&gt;0,G111/F111*100,0)</f>
        <v>16.810903225806449</v>
      </c>
      <c r="L111" s="54">
        <f>IF(G111&lt;&gt;0,H111/G111*100,0)</f>
        <v>143.91581500485475</v>
      </c>
    </row>
    <row r="112" spans="1:12" ht="13.8" outlineLevel="1" x14ac:dyDescent="0.25">
      <c r="A112" s="18">
        <v>4102</v>
      </c>
      <c r="B112" s="19"/>
      <c r="C112" s="19" t="s">
        <v>115</v>
      </c>
      <c r="D112" s="54">
        <v>45527.13</v>
      </c>
      <c r="E112" s="54">
        <v>30000</v>
      </c>
      <c r="F112" s="54">
        <v>30000</v>
      </c>
      <c r="G112" s="54">
        <v>30000</v>
      </c>
      <c r="H112" s="54">
        <v>30000</v>
      </c>
      <c r="I112" s="54">
        <f>IF(D112&lt;&gt;0,F112/D112*100,0)</f>
        <v>65.894775269163688</v>
      </c>
      <c r="J112" s="54">
        <f>IF(E112&lt;&gt;0,F112/E112*100,0)</f>
        <v>100</v>
      </c>
      <c r="K112" s="54">
        <f>IF(F112&lt;&gt;0,G112/F112*100,0)</f>
        <v>100</v>
      </c>
      <c r="L112" s="54">
        <f>IF(G112&lt;&gt;0,H112/G112*100,0)</f>
        <v>100</v>
      </c>
    </row>
    <row r="113" spans="1:12" ht="13.8" outlineLevel="1" x14ac:dyDescent="0.25">
      <c r="A113" s="18"/>
      <c r="B113" s="19"/>
      <c r="C113" s="19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3.8" x14ac:dyDescent="0.25">
      <c r="A114" s="18">
        <v>411</v>
      </c>
      <c r="B114" s="19"/>
      <c r="C114" s="19" t="s">
        <v>29</v>
      </c>
      <c r="D114" s="54">
        <f>+D115+D116</f>
        <v>1371834.93</v>
      </c>
      <c r="E114" s="54">
        <f>+E115+E116</f>
        <v>1502452</v>
      </c>
      <c r="F114" s="54">
        <f>+F115+F116</f>
        <v>1506553.72</v>
      </c>
      <c r="G114" s="54">
        <f>+G115+G116</f>
        <v>1450834.27</v>
      </c>
      <c r="H114" s="54">
        <f>+H115+H116</f>
        <v>1502268</v>
      </c>
      <c r="I114" s="54">
        <f>IF(D114&lt;&gt;0,F114/D114*100,0)</f>
        <v>109.82033530812632</v>
      </c>
      <c r="J114" s="54">
        <f>IF(E114&lt;&gt;0,F114/E114*100,0)</f>
        <v>100.27300173316685</v>
      </c>
      <c r="K114" s="54">
        <f>IF(F114&lt;&gt;0,G114/F114*100,0)</f>
        <v>96.301529161535655</v>
      </c>
      <c r="L114" s="54">
        <f>IF(G114&lt;&gt;0,H114/G114*100,0)</f>
        <v>103.54511408115552</v>
      </c>
    </row>
    <row r="115" spans="1:12" ht="13.8" outlineLevel="1" x14ac:dyDescent="0.25">
      <c r="A115" s="18">
        <v>4111</v>
      </c>
      <c r="B115" s="19"/>
      <c r="C115" s="19" t="s">
        <v>116</v>
      </c>
      <c r="D115" s="54">
        <v>15800</v>
      </c>
      <c r="E115" s="54">
        <v>20000</v>
      </c>
      <c r="F115" s="54">
        <v>20000</v>
      </c>
      <c r="G115" s="54">
        <v>21000</v>
      </c>
      <c r="H115" s="54">
        <v>22000</v>
      </c>
      <c r="I115" s="54">
        <f>IF(D115&lt;&gt;0,F115/D115*100,0)</f>
        <v>126.58227848101266</v>
      </c>
      <c r="J115" s="54">
        <f>IF(E115&lt;&gt;0,F115/E115*100,0)</f>
        <v>100</v>
      </c>
      <c r="K115" s="54">
        <f>IF(F115&lt;&gt;0,G115/F115*100,0)</f>
        <v>105</v>
      </c>
      <c r="L115" s="54">
        <f>IF(G115&lt;&gt;0,H115/G115*100,0)</f>
        <v>104.76190476190477</v>
      </c>
    </row>
    <row r="116" spans="1:12" ht="13.8" outlineLevel="1" x14ac:dyDescent="0.25">
      <c r="A116" s="18">
        <v>4119</v>
      </c>
      <c r="B116" s="19"/>
      <c r="C116" s="19" t="s">
        <v>117</v>
      </c>
      <c r="D116" s="54">
        <v>1356034.93</v>
      </c>
      <c r="E116" s="54">
        <v>1482452</v>
      </c>
      <c r="F116" s="54">
        <v>1486553.72</v>
      </c>
      <c r="G116" s="54">
        <v>1429834.27</v>
      </c>
      <c r="H116" s="54">
        <v>1480268</v>
      </c>
      <c r="I116" s="54">
        <f>IF(D116&lt;&gt;0,F116/D116*100,0)</f>
        <v>109.625031561687</v>
      </c>
      <c r="J116" s="54">
        <f>IF(E116&lt;&gt;0,F116/E116*100,0)</f>
        <v>100.27668484375884</v>
      </c>
      <c r="K116" s="54">
        <f>IF(F116&lt;&gt;0,G116/F116*100,0)</f>
        <v>96.184500483440317</v>
      </c>
      <c r="L116" s="54">
        <f>IF(G116&lt;&gt;0,H116/G116*100,0)</f>
        <v>103.52724305593823</v>
      </c>
    </row>
    <row r="117" spans="1:12" ht="13.8" outlineLevel="1" x14ac:dyDescent="0.25">
      <c r="A117" s="18"/>
      <c r="B117" s="19"/>
      <c r="C117" s="19"/>
      <c r="D117" s="54"/>
      <c r="E117" s="54"/>
      <c r="F117" s="54"/>
      <c r="G117" s="54"/>
      <c r="H117" s="54"/>
      <c r="I117" s="54"/>
      <c r="J117" s="54"/>
      <c r="K117" s="54"/>
      <c r="L117" s="54"/>
    </row>
    <row r="118" spans="1:12" ht="13.8" x14ac:dyDescent="0.25">
      <c r="A118" s="18">
        <v>412</v>
      </c>
      <c r="B118" s="19"/>
      <c r="C118" s="19" t="s">
        <v>58</v>
      </c>
      <c r="D118" s="54">
        <f>+D119</f>
        <v>313871.73</v>
      </c>
      <c r="E118" s="54">
        <f>+E119</f>
        <v>290100.28999999998</v>
      </c>
      <c r="F118" s="54">
        <f>+F119</f>
        <v>290447.3</v>
      </c>
      <c r="G118" s="54">
        <f>+G119</f>
        <v>282589.40999999997</v>
      </c>
      <c r="H118" s="54">
        <f>+H119</f>
        <v>285519</v>
      </c>
      <c r="I118" s="54">
        <f>IF(D118&lt;&gt;0,F118/D118*100,0)</f>
        <v>92.536941762802286</v>
      </c>
      <c r="J118" s="54">
        <f>IF(E118&lt;&gt;0,F118/E118*100,0)</f>
        <v>100.11961725374351</v>
      </c>
      <c r="K118" s="54">
        <f>IF(F118&lt;&gt;0,G118/F118*100,0)</f>
        <v>97.294555673266714</v>
      </c>
      <c r="L118" s="54">
        <f>IF(G118&lt;&gt;0,H118/G118*100,0)</f>
        <v>101.03669489950103</v>
      </c>
    </row>
    <row r="119" spans="1:12" ht="13.8" outlineLevel="1" x14ac:dyDescent="0.25">
      <c r="A119" s="18">
        <v>4120</v>
      </c>
      <c r="B119" s="19"/>
      <c r="C119" s="19" t="s">
        <v>118</v>
      </c>
      <c r="D119" s="54">
        <v>313871.73</v>
      </c>
      <c r="E119" s="54">
        <v>290100.28999999998</v>
      </c>
      <c r="F119" s="54">
        <v>290447.3</v>
      </c>
      <c r="G119" s="54">
        <v>282589.40999999997</v>
      </c>
      <c r="H119" s="54">
        <v>285519</v>
      </c>
      <c r="I119" s="54">
        <f>IF(D119&lt;&gt;0,F119/D119*100,0)</f>
        <v>92.536941762802286</v>
      </c>
      <c r="J119" s="54">
        <f>IF(E119&lt;&gt;0,F119/E119*100,0)</f>
        <v>100.11961725374351</v>
      </c>
      <c r="K119" s="54">
        <f>IF(F119&lt;&gt;0,G119/F119*100,0)</f>
        <v>97.294555673266714</v>
      </c>
      <c r="L119" s="54">
        <f>IF(G119&lt;&gt;0,H119/G119*100,0)</f>
        <v>101.03669489950103</v>
      </c>
    </row>
    <row r="120" spans="1:12" ht="13.8" outlineLevel="1" x14ac:dyDescent="0.25">
      <c r="A120" s="18"/>
      <c r="B120" s="19"/>
      <c r="C120" s="19"/>
      <c r="D120" s="54"/>
      <c r="E120" s="54"/>
      <c r="F120" s="54"/>
      <c r="G120" s="54"/>
      <c r="H120" s="54"/>
      <c r="I120" s="54"/>
      <c r="J120" s="54"/>
      <c r="K120" s="54"/>
      <c r="L120" s="54"/>
    </row>
    <row r="121" spans="1:12" ht="13.8" x14ac:dyDescent="0.25">
      <c r="A121" s="18">
        <v>413</v>
      </c>
      <c r="B121" s="19"/>
      <c r="C121" s="19" t="s">
        <v>30</v>
      </c>
      <c r="D121" s="54">
        <f>+D122+D123+D124+D125</f>
        <v>414919.18000000005</v>
      </c>
      <c r="E121" s="54">
        <f>+E122+E123+E124+E125</f>
        <v>368071.56</v>
      </c>
      <c r="F121" s="54">
        <f>+F122+F123+F124+F125</f>
        <v>376010.61000000004</v>
      </c>
      <c r="G121" s="54">
        <f>+G122+G123+G124+G125</f>
        <v>391541.94</v>
      </c>
      <c r="H121" s="54">
        <f>+H122+H123+H124+H125</f>
        <v>375740</v>
      </c>
      <c r="I121" s="54">
        <f>IF(D121&lt;&gt;0,F121/D121*100,0)</f>
        <v>90.622614746322398</v>
      </c>
      <c r="J121" s="54">
        <f>IF(E121&lt;&gt;0,F121/E121*100,0)</f>
        <v>102.15693111415618</v>
      </c>
      <c r="K121" s="54">
        <f>IF(F121&lt;&gt;0,G121/F121*100,0)</f>
        <v>104.13055631595076</v>
      </c>
      <c r="L121" s="54">
        <f>IF(G121&lt;&gt;0,H121/G121*100,0)</f>
        <v>95.964176915504879</v>
      </c>
    </row>
    <row r="122" spans="1:12" ht="13.8" outlineLevel="1" x14ac:dyDescent="0.25">
      <c r="A122" s="18">
        <v>4130</v>
      </c>
      <c r="B122" s="19"/>
      <c r="C122" s="19" t="s">
        <v>119</v>
      </c>
      <c r="D122" s="54">
        <v>57821.21</v>
      </c>
      <c r="E122" s="54">
        <v>60920</v>
      </c>
      <c r="F122" s="54">
        <v>60920</v>
      </c>
      <c r="G122" s="54">
        <v>60920</v>
      </c>
      <c r="H122" s="54">
        <v>64420</v>
      </c>
      <c r="I122" s="54">
        <f>IF(D122&lt;&gt;0,F122/D122*100,0)</f>
        <v>105.35926176570847</v>
      </c>
      <c r="J122" s="54">
        <f>IF(E122&lt;&gt;0,F122/E122*100,0)</f>
        <v>100</v>
      </c>
      <c r="K122" s="54">
        <f>IF(F122&lt;&gt;0,G122/F122*100,0)</f>
        <v>100</v>
      </c>
      <c r="L122" s="54">
        <f>IF(G122&lt;&gt;0,H122/G122*100,0)</f>
        <v>105.74523965856861</v>
      </c>
    </row>
    <row r="123" spans="1:12" ht="13.8" outlineLevel="1" x14ac:dyDescent="0.25">
      <c r="A123" s="18">
        <v>4131</v>
      </c>
      <c r="B123" s="19"/>
      <c r="C123" s="19" t="s">
        <v>120</v>
      </c>
      <c r="D123" s="54">
        <v>27272.880000000001</v>
      </c>
      <c r="E123" s="54">
        <v>30000</v>
      </c>
      <c r="F123" s="54">
        <v>30000</v>
      </c>
      <c r="G123" s="54">
        <v>32500</v>
      </c>
      <c r="H123" s="54">
        <v>34000</v>
      </c>
      <c r="I123" s="54">
        <f>IF(D123&lt;&gt;0,F123/D123*100,0)</f>
        <v>109.99938400344958</v>
      </c>
      <c r="J123" s="54">
        <f>IF(E123&lt;&gt;0,F123/E123*100,0)</f>
        <v>100</v>
      </c>
      <c r="K123" s="54">
        <f>IF(F123&lt;&gt;0,G123/F123*100,0)</f>
        <v>108.33333333333333</v>
      </c>
      <c r="L123" s="54">
        <f>IF(G123&lt;&gt;0,H123/G123*100,0)</f>
        <v>104.61538461538463</v>
      </c>
    </row>
    <row r="124" spans="1:12" ht="13.8" outlineLevel="1" x14ac:dyDescent="0.25">
      <c r="A124" s="18">
        <v>4133</v>
      </c>
      <c r="B124" s="19"/>
      <c r="C124" s="19" t="s">
        <v>121</v>
      </c>
      <c r="D124" s="54">
        <v>328935.32</v>
      </c>
      <c r="E124" s="54">
        <v>276351.56</v>
      </c>
      <c r="F124" s="54">
        <v>284028.08</v>
      </c>
      <c r="G124" s="54">
        <v>297121.94</v>
      </c>
      <c r="H124" s="54">
        <v>276520</v>
      </c>
      <c r="I124" s="54">
        <f>IF(D124&lt;&gt;0,F124/D124*100,0)</f>
        <v>86.34769899444062</v>
      </c>
      <c r="J124" s="54">
        <f>IF(E124&lt;&gt;0,F124/E124*100,0)</f>
        <v>102.77780954086167</v>
      </c>
      <c r="K124" s="54">
        <f>IF(F124&lt;&gt;0,G124/F124*100,0)</f>
        <v>104.61005827311158</v>
      </c>
      <c r="L124" s="54">
        <f>IF(G124&lt;&gt;0,H124/G124*100,0)</f>
        <v>93.066166705831279</v>
      </c>
    </row>
    <row r="125" spans="1:12" ht="13.8" outlineLevel="1" x14ac:dyDescent="0.25">
      <c r="A125" s="18">
        <v>4135</v>
      </c>
      <c r="B125" s="19"/>
      <c r="C125" s="19" t="s">
        <v>122</v>
      </c>
      <c r="D125" s="54">
        <v>889.77</v>
      </c>
      <c r="E125" s="54">
        <v>800</v>
      </c>
      <c r="F125" s="54">
        <v>1062.53</v>
      </c>
      <c r="G125" s="54">
        <v>1000</v>
      </c>
      <c r="H125" s="54">
        <v>800</v>
      </c>
      <c r="I125" s="54">
        <f>IF(D125&lt;&gt;0,F125/D125*100,0)</f>
        <v>119.41625363858076</v>
      </c>
      <c r="J125" s="54">
        <f>IF(E125&lt;&gt;0,F125/E125*100,0)</f>
        <v>132.81625</v>
      </c>
      <c r="K125" s="54">
        <f>IF(F125&lt;&gt;0,G125/F125*100,0)</f>
        <v>94.114989694408635</v>
      </c>
      <c r="L125" s="54">
        <f>IF(G125&lt;&gt;0,H125/G125*100,0)</f>
        <v>80</v>
      </c>
    </row>
    <row r="126" spans="1:12" ht="13.8" outlineLevel="1" x14ac:dyDescent="0.25">
      <c r="A126" s="18"/>
      <c r="B126" s="19"/>
      <c r="C126" s="19"/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1:12" ht="13.8" x14ac:dyDescent="0.25">
      <c r="A127" s="18">
        <v>414</v>
      </c>
      <c r="B127" s="19"/>
      <c r="C127" s="19" t="s">
        <v>83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f>IF(D127&lt;&gt;0,F127/D127*100,0)</f>
        <v>0</v>
      </c>
      <c r="J127" s="54">
        <f>IF(E127&lt;&gt;0,F127/E127*100,0)</f>
        <v>0</v>
      </c>
      <c r="K127" s="54">
        <f>IF(F127&lt;&gt;0,G127/F127*100,0)</f>
        <v>0</v>
      </c>
      <c r="L127" s="54">
        <f>IF(G127&lt;&gt;0,H127/G127*100,0)</f>
        <v>0</v>
      </c>
    </row>
    <row r="128" spans="1:12" ht="13.8" x14ac:dyDescent="0.25">
      <c r="A128" s="18"/>
      <c r="B128" s="19"/>
      <c r="C128" s="19"/>
      <c r="D128" s="54"/>
      <c r="E128" s="54"/>
      <c r="F128" s="54"/>
      <c r="G128" s="54"/>
      <c r="H128" s="54"/>
      <c r="I128" s="54"/>
      <c r="J128" s="54"/>
      <c r="K128" s="54"/>
      <c r="L128" s="54"/>
    </row>
    <row r="129" spans="1:12" ht="15.6" x14ac:dyDescent="0.25">
      <c r="A129" s="34">
        <v>42</v>
      </c>
      <c r="B129" s="35" t="s">
        <v>31</v>
      </c>
      <c r="C129" s="35" t="s">
        <v>74</v>
      </c>
      <c r="D129" s="53">
        <f>+D130</f>
        <v>3656108.15</v>
      </c>
      <c r="E129" s="53">
        <f>+E130</f>
        <v>4365317.6700000009</v>
      </c>
      <c r="F129" s="53">
        <f>+F130</f>
        <v>4435357.68</v>
      </c>
      <c r="G129" s="53">
        <f>+G130</f>
        <v>4257217.6900000004</v>
      </c>
      <c r="H129" s="53">
        <f>+H130</f>
        <v>2474089</v>
      </c>
      <c r="I129" s="53">
        <f>IF(D129&lt;&gt;0,F129/D129*100,0)</f>
        <v>121.31363455427324</v>
      </c>
      <c r="J129" s="53">
        <f>IF(E129&lt;&gt;0,F129/E129*100,0)</f>
        <v>101.60446536299841</v>
      </c>
      <c r="K129" s="53">
        <f>IF(F129&lt;&gt;0,G129/F129*100,0)</f>
        <v>95.983638685933457</v>
      </c>
      <c r="L129" s="53">
        <f>IF(G129&lt;&gt;0,H129/G129*100,0)</f>
        <v>58.115163004502122</v>
      </c>
    </row>
    <row r="130" spans="1:12" ht="13.8" x14ac:dyDescent="0.25">
      <c r="A130" s="18">
        <v>420</v>
      </c>
      <c r="B130" s="19"/>
      <c r="C130" s="19" t="s">
        <v>32</v>
      </c>
      <c r="D130" s="54">
        <f>+D131+D132+D133+D134+D135+D136+D137</f>
        <v>3656108.15</v>
      </c>
      <c r="E130" s="54">
        <f>+E131+E132+E133+E134+E135+E136+E137</f>
        <v>4365317.6700000009</v>
      </c>
      <c r="F130" s="54">
        <f>+F131+F132+F133+F134+F135+F136+F137</f>
        <v>4435357.68</v>
      </c>
      <c r="G130" s="54">
        <f>+G131+G132+G133+G134+G135+G136+G137</f>
        <v>4257217.6900000004</v>
      </c>
      <c r="H130" s="54">
        <f>+H131+H132+H133+H134+H135+H136+H137</f>
        <v>2474089</v>
      </c>
      <c r="I130" s="54">
        <f>IF(D130&lt;&gt;0,F130/D130*100,0)</f>
        <v>121.31363455427324</v>
      </c>
      <c r="J130" s="54">
        <f>IF(E130&lt;&gt;0,F130/E130*100,0)</f>
        <v>101.60446536299841</v>
      </c>
      <c r="K130" s="54">
        <f>IF(F130&lt;&gt;0,G130/F130*100,0)</f>
        <v>95.983638685933457</v>
      </c>
      <c r="L130" s="54">
        <f>IF(G130&lt;&gt;0,H130/G130*100,0)</f>
        <v>58.115163004502122</v>
      </c>
    </row>
    <row r="131" spans="1:12" ht="13.8" outlineLevel="1" x14ac:dyDescent="0.25">
      <c r="A131" s="18">
        <v>4201</v>
      </c>
      <c r="B131" s="19"/>
      <c r="C131" s="19" t="s">
        <v>123</v>
      </c>
      <c r="D131" s="54">
        <v>19310</v>
      </c>
      <c r="E131" s="54">
        <v>0</v>
      </c>
      <c r="F131" s="54">
        <v>936.7</v>
      </c>
      <c r="G131" s="54">
        <v>936.7</v>
      </c>
      <c r="H131" s="54">
        <v>0</v>
      </c>
      <c r="I131" s="54">
        <f>IF(D131&lt;&gt;0,F131/D131*100,0)</f>
        <v>4.8508544795442772</v>
      </c>
      <c r="J131" s="54">
        <f>IF(E131&lt;&gt;0,F131/E131*100,0)</f>
        <v>0</v>
      </c>
      <c r="K131" s="54">
        <f>IF(F131&lt;&gt;0,G131/F131*100,0)</f>
        <v>100</v>
      </c>
      <c r="L131" s="54">
        <f>IF(G131&lt;&gt;0,H131/G131*100,0)</f>
        <v>0</v>
      </c>
    </row>
    <row r="132" spans="1:12" ht="13.8" outlineLevel="1" x14ac:dyDescent="0.25">
      <c r="A132" s="18">
        <v>4202</v>
      </c>
      <c r="B132" s="19"/>
      <c r="C132" s="19" t="s">
        <v>124</v>
      </c>
      <c r="D132" s="54">
        <v>52329.26</v>
      </c>
      <c r="E132" s="54">
        <v>17400</v>
      </c>
      <c r="F132" s="54">
        <v>19023.7</v>
      </c>
      <c r="G132" s="54">
        <v>14247.77</v>
      </c>
      <c r="H132" s="54">
        <v>8000</v>
      </c>
      <c r="I132" s="54">
        <f>IF(D132&lt;&gt;0,F132/D132*100,0)</f>
        <v>36.35384868809534</v>
      </c>
      <c r="J132" s="54">
        <f>IF(E132&lt;&gt;0,F132/E132*100,0)</f>
        <v>109.33160919540231</v>
      </c>
      <c r="K132" s="54">
        <f>IF(F132&lt;&gt;0,G132/F132*100,0)</f>
        <v>74.894841697461587</v>
      </c>
      <c r="L132" s="54">
        <f>IF(G132&lt;&gt;0,H132/G132*100,0)</f>
        <v>56.149137724710606</v>
      </c>
    </row>
    <row r="133" spans="1:12" ht="13.8" outlineLevel="1" x14ac:dyDescent="0.25">
      <c r="A133" s="18">
        <v>4203</v>
      </c>
      <c r="B133" s="19"/>
      <c r="C133" s="19" t="s">
        <v>125</v>
      </c>
      <c r="D133" s="54">
        <v>67856.399999999994</v>
      </c>
      <c r="E133" s="54">
        <v>10300</v>
      </c>
      <c r="F133" s="54">
        <v>10300</v>
      </c>
      <c r="G133" s="54">
        <v>6405</v>
      </c>
      <c r="H133" s="54">
        <v>300</v>
      </c>
      <c r="I133" s="54">
        <f>IF(D133&lt;&gt;0,F133/D133*100,0)</f>
        <v>15.179113539769279</v>
      </c>
      <c r="J133" s="54">
        <f>IF(E133&lt;&gt;0,F133/E133*100,0)</f>
        <v>100</v>
      </c>
      <c r="K133" s="54">
        <f>IF(F133&lt;&gt;0,G133/F133*100,0)</f>
        <v>62.184466019417471</v>
      </c>
      <c r="L133" s="54">
        <f>IF(G133&lt;&gt;0,H133/G133*100,0)</f>
        <v>4.6838407494145207</v>
      </c>
    </row>
    <row r="134" spans="1:12" ht="13.8" outlineLevel="1" x14ac:dyDescent="0.25">
      <c r="A134" s="18">
        <v>4204</v>
      </c>
      <c r="B134" s="19"/>
      <c r="C134" s="19" t="s">
        <v>126</v>
      </c>
      <c r="D134" s="54">
        <v>2193623.5099999998</v>
      </c>
      <c r="E134" s="54">
        <v>3398367.5</v>
      </c>
      <c r="F134" s="54">
        <v>3438292.27</v>
      </c>
      <c r="G134" s="54">
        <v>3515056.22</v>
      </c>
      <c r="H134" s="54">
        <v>1400609</v>
      </c>
      <c r="I134" s="54">
        <f>IF(D134&lt;&gt;0,F134/D134*100,0)</f>
        <v>156.7403090970702</v>
      </c>
      <c r="J134" s="54">
        <f>IF(E134&lt;&gt;0,F134/E134*100,0)</f>
        <v>101.17482202851811</v>
      </c>
      <c r="K134" s="54">
        <f>IF(F134&lt;&gt;0,G134/F134*100,0)</f>
        <v>102.23261852024</v>
      </c>
      <c r="L134" s="54">
        <f>IF(G134&lt;&gt;0,H134/G134*100,0)</f>
        <v>39.845991424854077</v>
      </c>
    </row>
    <row r="135" spans="1:12" ht="13.8" outlineLevel="1" x14ac:dyDescent="0.25">
      <c r="A135" s="18">
        <v>4205</v>
      </c>
      <c r="B135" s="19"/>
      <c r="C135" s="19" t="s">
        <v>127</v>
      </c>
      <c r="D135" s="54">
        <v>876077.83</v>
      </c>
      <c r="E135" s="54">
        <v>378387.06</v>
      </c>
      <c r="F135" s="54">
        <v>382093.31</v>
      </c>
      <c r="G135" s="54">
        <v>390000</v>
      </c>
      <c r="H135" s="54">
        <v>550000</v>
      </c>
      <c r="I135" s="54">
        <f>IF(D135&lt;&gt;0,F135/D135*100,0)</f>
        <v>43.614082780750202</v>
      </c>
      <c r="J135" s="54">
        <f>IF(E135&lt;&gt;0,F135/E135*100,0)</f>
        <v>100.97948645495435</v>
      </c>
      <c r="K135" s="54">
        <f>IF(F135&lt;&gt;0,G135/F135*100,0)</f>
        <v>102.0693086722717</v>
      </c>
      <c r="L135" s="54">
        <f>IF(G135&lt;&gt;0,H135/G135*100,0)</f>
        <v>141.02564102564102</v>
      </c>
    </row>
    <row r="136" spans="1:12" ht="13.8" outlineLevel="1" x14ac:dyDescent="0.25">
      <c r="A136" s="18">
        <v>4206</v>
      </c>
      <c r="B136" s="19"/>
      <c r="C136" s="19" t="s">
        <v>128</v>
      </c>
      <c r="D136" s="54">
        <v>276444.32</v>
      </c>
      <c r="E136" s="54">
        <v>500000</v>
      </c>
      <c r="F136" s="54">
        <v>499456.36</v>
      </c>
      <c r="G136" s="54">
        <v>250000</v>
      </c>
      <c r="H136" s="54">
        <v>400000</v>
      </c>
      <c r="I136" s="54">
        <f>IF(D136&lt;&gt;0,F136/D136*100,0)</f>
        <v>180.67159419300057</v>
      </c>
      <c r="J136" s="54">
        <f>IF(E136&lt;&gt;0,F136/E136*100,0)</f>
        <v>99.891272000000001</v>
      </c>
      <c r="K136" s="54">
        <f>IF(F136&lt;&gt;0,G136/F136*100,0)</f>
        <v>50.054423173227789</v>
      </c>
      <c r="L136" s="54">
        <f>IF(G136&lt;&gt;0,H136/G136*100,0)</f>
        <v>160</v>
      </c>
    </row>
    <row r="137" spans="1:12" ht="13.8" outlineLevel="1" x14ac:dyDescent="0.25">
      <c r="A137" s="18">
        <v>4208</v>
      </c>
      <c r="B137" s="19"/>
      <c r="C137" s="19" t="s">
        <v>129</v>
      </c>
      <c r="D137" s="54">
        <v>170466.83</v>
      </c>
      <c r="E137" s="54">
        <v>60863.11</v>
      </c>
      <c r="F137" s="54">
        <v>85255.34</v>
      </c>
      <c r="G137" s="54">
        <v>80572</v>
      </c>
      <c r="H137" s="54">
        <v>115180</v>
      </c>
      <c r="I137" s="54">
        <f>IF(D137&lt;&gt;0,F137/D137*100,0)</f>
        <v>50.012861739729665</v>
      </c>
      <c r="J137" s="54">
        <f>IF(E137&lt;&gt;0,F137/E137*100,0)</f>
        <v>140.07719947271835</v>
      </c>
      <c r="K137" s="54">
        <f>IF(F137&lt;&gt;0,G137/F137*100,0)</f>
        <v>94.506690138119211</v>
      </c>
      <c r="L137" s="54">
        <f>IF(G137&lt;&gt;0,H137/G137*100,0)</f>
        <v>142.95288685895844</v>
      </c>
    </row>
    <row r="138" spans="1:12" ht="13.8" outlineLevel="1" x14ac:dyDescent="0.25">
      <c r="A138" s="18"/>
      <c r="B138" s="19"/>
      <c r="C138" s="19"/>
      <c r="D138" s="54"/>
      <c r="E138" s="54"/>
      <c r="F138" s="54"/>
      <c r="G138" s="54"/>
      <c r="H138" s="54"/>
      <c r="I138" s="54"/>
      <c r="J138" s="54"/>
      <c r="K138" s="54"/>
      <c r="L138" s="54"/>
    </row>
    <row r="139" spans="1:12" ht="15.6" x14ac:dyDescent="0.25">
      <c r="A139" s="34">
        <v>43</v>
      </c>
      <c r="B139" s="35"/>
      <c r="C139" s="35" t="s">
        <v>75</v>
      </c>
      <c r="D139" s="53">
        <f>D140+D144</f>
        <v>37581.97</v>
      </c>
      <c r="E139" s="53">
        <f>E140+E144</f>
        <v>80210.010000000009</v>
      </c>
      <c r="F139" s="53">
        <f>F140+F144</f>
        <v>69216.240000000005</v>
      </c>
      <c r="G139" s="53">
        <f>G140+G144</f>
        <v>56790.210000000006</v>
      </c>
      <c r="H139" s="53">
        <f>H140+H144</f>
        <v>173600</v>
      </c>
      <c r="I139" s="53">
        <f>IF(D139&lt;&gt;0,F139/D139*100,0)</f>
        <v>184.17406006124745</v>
      </c>
      <c r="J139" s="53">
        <f>IF(E139&lt;&gt;0,F139/E139*100,0)</f>
        <v>86.293768072089748</v>
      </c>
      <c r="K139" s="53">
        <f>IF(F139&lt;&gt;0,G139/F139*100,0)</f>
        <v>82.047522373362085</v>
      </c>
      <c r="L139" s="53">
        <f>IF(G139&lt;&gt;0,H139/G139*100,0)</f>
        <v>305.68649068210874</v>
      </c>
    </row>
    <row r="140" spans="1:12" s="44" customFormat="1" ht="13.8" x14ac:dyDescent="0.25">
      <c r="A140" s="45">
        <v>431</v>
      </c>
      <c r="B140" s="46"/>
      <c r="C140" s="46" t="s">
        <v>49</v>
      </c>
      <c r="D140" s="57">
        <f>+D141+D142</f>
        <v>14352</v>
      </c>
      <c r="E140" s="57">
        <f>+E141+E142</f>
        <v>36191</v>
      </c>
      <c r="F140" s="57">
        <f>+F141+F142</f>
        <v>28426.240000000002</v>
      </c>
      <c r="G140" s="57">
        <f>+G141+G142</f>
        <v>28426.240000000002</v>
      </c>
      <c r="H140" s="57">
        <f>+H141+H142</f>
        <v>82000</v>
      </c>
      <c r="I140" s="57">
        <f>IF(D140&lt;&gt;0,F140/D140*100,0)</f>
        <v>198.06465997770346</v>
      </c>
      <c r="J140" s="57">
        <f>IF(E140&lt;&gt;0,F140/E140*100,0)</f>
        <v>78.54505263739604</v>
      </c>
      <c r="K140" s="57">
        <f>IF(F140&lt;&gt;0,G140/F140*100,0)</f>
        <v>100</v>
      </c>
      <c r="L140" s="57">
        <f>IF(G140&lt;&gt;0,H140/G140*100,0)</f>
        <v>288.4658681556196</v>
      </c>
    </row>
    <row r="141" spans="1:12" s="44" customFormat="1" ht="13.8" outlineLevel="1" x14ac:dyDescent="0.25">
      <c r="A141" s="45">
        <v>4310</v>
      </c>
      <c r="B141" s="46"/>
      <c r="C141" s="46" t="s">
        <v>130</v>
      </c>
      <c r="D141" s="57">
        <v>14352</v>
      </c>
      <c r="E141" s="57">
        <v>12000</v>
      </c>
      <c r="F141" s="57">
        <v>12000</v>
      </c>
      <c r="G141" s="57">
        <v>12000</v>
      </c>
      <c r="H141" s="57">
        <v>12000</v>
      </c>
      <c r="I141" s="57">
        <f>IF(D141&lt;&gt;0,F141/D141*100,0)</f>
        <v>83.61204013377926</v>
      </c>
      <c r="J141" s="57">
        <f>IF(E141&lt;&gt;0,F141/E141*100,0)</f>
        <v>100</v>
      </c>
      <c r="K141" s="57">
        <f>IF(F141&lt;&gt;0,G141/F141*100,0)</f>
        <v>100</v>
      </c>
      <c r="L141" s="57">
        <f>IF(G141&lt;&gt;0,H141/G141*100,0)</f>
        <v>100</v>
      </c>
    </row>
    <row r="142" spans="1:12" s="44" customFormat="1" ht="13.8" outlineLevel="1" x14ac:dyDescent="0.25">
      <c r="A142" s="45">
        <v>4315</v>
      </c>
      <c r="B142" s="46"/>
      <c r="C142" s="46" t="s">
        <v>131</v>
      </c>
      <c r="D142" s="57">
        <v>0</v>
      </c>
      <c r="E142" s="57">
        <v>24191</v>
      </c>
      <c r="F142" s="57">
        <v>16426.240000000002</v>
      </c>
      <c r="G142" s="57">
        <v>16426.240000000002</v>
      </c>
      <c r="H142" s="57">
        <v>70000</v>
      </c>
      <c r="I142" s="57">
        <f>IF(D142&lt;&gt;0,F142/D142*100,0)</f>
        <v>0</v>
      </c>
      <c r="J142" s="57">
        <f>IF(E142&lt;&gt;0,F142/E142*100,0)</f>
        <v>67.902277706585096</v>
      </c>
      <c r="K142" s="57">
        <f>IF(F142&lt;&gt;0,G142/F142*100,0)</f>
        <v>100</v>
      </c>
      <c r="L142" s="57">
        <f>IF(G142&lt;&gt;0,H142/G142*100,0)</f>
        <v>426.14743240084152</v>
      </c>
    </row>
    <row r="143" spans="1:12" s="44" customFormat="1" ht="13.8" outlineLevel="1" x14ac:dyDescent="0.25">
      <c r="A143" s="45"/>
      <c r="B143" s="46"/>
      <c r="C143" s="46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ht="13.8" x14ac:dyDescent="0.25">
      <c r="A144" s="18">
        <v>432</v>
      </c>
      <c r="B144" s="19"/>
      <c r="C144" s="19" t="s">
        <v>50</v>
      </c>
      <c r="D144" s="54">
        <f>+D145+D146</f>
        <v>23229.97</v>
      </c>
      <c r="E144" s="54">
        <f>+E145+E146</f>
        <v>44019.01</v>
      </c>
      <c r="F144" s="54">
        <f>+F145+F146</f>
        <v>40790</v>
      </c>
      <c r="G144" s="54">
        <f>+G145+G146</f>
        <v>28363.97</v>
      </c>
      <c r="H144" s="54">
        <f>+H145+H146</f>
        <v>91600</v>
      </c>
      <c r="I144" s="54">
        <f>IF(D144&lt;&gt;0,F144/D144*100,0)</f>
        <v>175.592133782351</v>
      </c>
      <c r="J144" s="54">
        <f>IF(E144&lt;&gt;0,F144/E144*100,0)</f>
        <v>92.664510174127031</v>
      </c>
      <c r="K144" s="54">
        <f>IF(F144&lt;&gt;0,G144/F144*100,0)</f>
        <v>69.536577592547204</v>
      </c>
      <c r="L144" s="54">
        <f>IF(G144&lt;&gt;0,H144/G144*100,0)</f>
        <v>322.94491920559778</v>
      </c>
    </row>
    <row r="145" spans="1:12" ht="13.8" outlineLevel="1" x14ac:dyDescent="0.25">
      <c r="A145" s="18">
        <v>4320</v>
      </c>
      <c r="B145" s="19"/>
      <c r="C145" s="19" t="s">
        <v>132</v>
      </c>
      <c r="D145" s="54">
        <v>0</v>
      </c>
      <c r="E145" s="54">
        <v>0</v>
      </c>
      <c r="F145" s="54">
        <v>0</v>
      </c>
      <c r="G145" s="54">
        <v>0</v>
      </c>
      <c r="H145" s="54">
        <v>6000</v>
      </c>
      <c r="I145" s="54">
        <f>IF(D145&lt;&gt;0,F145/D145*100,0)</f>
        <v>0</v>
      </c>
      <c r="J145" s="54">
        <f>IF(E145&lt;&gt;0,F145/E145*100,0)</f>
        <v>0</v>
      </c>
      <c r="K145" s="54">
        <f>IF(F145&lt;&gt;0,G145/F145*100,0)</f>
        <v>0</v>
      </c>
      <c r="L145" s="54">
        <f>IF(G145&lt;&gt;0,H145/G145*100,0)</f>
        <v>0</v>
      </c>
    </row>
    <row r="146" spans="1:12" ht="13.8" outlineLevel="1" x14ac:dyDescent="0.25">
      <c r="A146" s="18">
        <v>4323</v>
      </c>
      <c r="B146" s="19"/>
      <c r="C146" s="19" t="s">
        <v>133</v>
      </c>
      <c r="D146" s="54">
        <v>23229.97</v>
      </c>
      <c r="E146" s="54">
        <v>44019.01</v>
      </c>
      <c r="F146" s="54">
        <v>40790</v>
      </c>
      <c r="G146" s="54">
        <v>28363.97</v>
      </c>
      <c r="H146" s="54">
        <v>85600</v>
      </c>
      <c r="I146" s="54">
        <f>IF(D146&lt;&gt;0,F146/D146*100,0)</f>
        <v>175.592133782351</v>
      </c>
      <c r="J146" s="54">
        <f>IF(E146&lt;&gt;0,F146/E146*100,0)</f>
        <v>92.664510174127031</v>
      </c>
      <c r="K146" s="54">
        <f>IF(F146&lt;&gt;0,G146/F146*100,0)</f>
        <v>69.536577592547204</v>
      </c>
      <c r="L146" s="54">
        <f>IF(G146&lt;&gt;0,H146/G146*100,0)</f>
        <v>301.79132187772024</v>
      </c>
    </row>
    <row r="147" spans="1:12" ht="17.399999999999999" x14ac:dyDescent="0.25">
      <c r="A147" s="15"/>
      <c r="B147" s="36" t="s">
        <v>2</v>
      </c>
      <c r="C147" s="24" t="s">
        <v>62</v>
      </c>
      <c r="D147" s="55">
        <f>+D10-D76</f>
        <v>-876444.71999999974</v>
      </c>
      <c r="E147" s="55">
        <f>+E10-E76</f>
        <v>-1315130.2800000003</v>
      </c>
      <c r="F147" s="55">
        <f>+F10-F76</f>
        <v>-1315130.2800000003</v>
      </c>
      <c r="G147" s="55">
        <f>+G10-G76</f>
        <v>-915080.21000000089</v>
      </c>
      <c r="H147" s="55">
        <f>+H10-H76</f>
        <v>-843565</v>
      </c>
      <c r="I147" s="55">
        <f>IF(D147&lt;&gt;0,F147/D147*100,0)</f>
        <v>150.05284988196411</v>
      </c>
      <c r="J147" s="55">
        <f>IF(E147&lt;&gt;0,F147/E147*100,0)</f>
        <v>100</v>
      </c>
      <c r="K147" s="55">
        <f>IF(F147&lt;&gt;0,G147/F147*100,0)</f>
        <v>69.580955127882888</v>
      </c>
      <c r="L147" s="55">
        <f>IF(G147&lt;&gt;0,H147/G147*100,0)</f>
        <v>92.184815143144576</v>
      </c>
    </row>
    <row r="148" spans="1:12" ht="21" x14ac:dyDescent="0.25">
      <c r="A148" s="2" t="s">
        <v>33</v>
      </c>
      <c r="B148" s="3"/>
      <c r="C148" s="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34.799999999999997" x14ac:dyDescent="0.25">
      <c r="A149" s="34">
        <v>75</v>
      </c>
      <c r="B149" s="37" t="s">
        <v>3</v>
      </c>
      <c r="C149" s="38" t="s">
        <v>76</v>
      </c>
      <c r="D149" s="53">
        <f>+D150+D153+D155</f>
        <v>40433.18</v>
      </c>
      <c r="E149" s="53">
        <f>+E150+E153+E155</f>
        <v>38889</v>
      </c>
      <c r="F149" s="53">
        <f>+F150+F153+F155</f>
        <v>38889</v>
      </c>
      <c r="G149" s="53">
        <f>+G150+G153+G155</f>
        <v>40802.03</v>
      </c>
      <c r="H149" s="53">
        <f>+H150+H153+H155</f>
        <v>37556</v>
      </c>
      <c r="I149" s="53">
        <f>IF(D149&lt;&gt;0,F149/D149*100,0)</f>
        <v>96.180908847634541</v>
      </c>
      <c r="J149" s="53">
        <f>IF(E149&lt;&gt;0,F149/E149*100,0)</f>
        <v>100</v>
      </c>
      <c r="K149" s="53">
        <f>IF(F149&lt;&gt;0,G149/F149*100,0)</f>
        <v>104.91920594512587</v>
      </c>
      <c r="L149" s="53">
        <f>IF(G149&lt;&gt;0,H149/G149*100,0)</f>
        <v>92.044439945757603</v>
      </c>
    </row>
    <row r="150" spans="1:12" ht="13.8" x14ac:dyDescent="0.25">
      <c r="A150" s="18">
        <v>750</v>
      </c>
      <c r="B150" s="19"/>
      <c r="C150" s="19" t="s">
        <v>34</v>
      </c>
      <c r="D150" s="54">
        <f>+D151</f>
        <v>40433.18</v>
      </c>
      <c r="E150" s="54">
        <f>+E151</f>
        <v>38889</v>
      </c>
      <c r="F150" s="54">
        <f>+F151</f>
        <v>38889</v>
      </c>
      <c r="G150" s="54">
        <f>+G151</f>
        <v>40802.03</v>
      </c>
      <c r="H150" s="54">
        <f>+H151</f>
        <v>37556</v>
      </c>
      <c r="I150" s="54">
        <f>IF(D150&lt;&gt;0,F150/D150*100,0)</f>
        <v>96.180908847634541</v>
      </c>
      <c r="J150" s="54">
        <f>IF(E150&lt;&gt;0,F150/E150*100,0)</f>
        <v>100</v>
      </c>
      <c r="K150" s="54">
        <f>IF(F150&lt;&gt;0,G150/F150*100,0)</f>
        <v>104.91920594512587</v>
      </c>
      <c r="L150" s="54">
        <f>IF(G150&lt;&gt;0,H150/G150*100,0)</f>
        <v>92.044439945757603</v>
      </c>
    </row>
    <row r="151" spans="1:12" ht="13.8" outlineLevel="1" x14ac:dyDescent="0.25">
      <c r="A151" s="18">
        <v>7500</v>
      </c>
      <c r="B151" s="19"/>
      <c r="C151" s="19" t="s">
        <v>154</v>
      </c>
      <c r="D151" s="54">
        <v>40433.18</v>
      </c>
      <c r="E151" s="54">
        <v>38889</v>
      </c>
      <c r="F151" s="54">
        <v>38889</v>
      </c>
      <c r="G151" s="54">
        <v>40802.03</v>
      </c>
      <c r="H151" s="54">
        <v>37556</v>
      </c>
      <c r="I151" s="54">
        <f>IF(D151&lt;&gt;0,F151/D151*100,0)</f>
        <v>96.180908847634541</v>
      </c>
      <c r="J151" s="54">
        <f>IF(E151&lt;&gt;0,F151/E151*100,0)</f>
        <v>100</v>
      </c>
      <c r="K151" s="54">
        <f>IF(F151&lt;&gt;0,G151/F151*100,0)</f>
        <v>104.91920594512587</v>
      </c>
      <c r="L151" s="54">
        <f>IF(G151&lt;&gt;0,H151/G151*100,0)</f>
        <v>92.044439945757603</v>
      </c>
    </row>
    <row r="152" spans="1:12" ht="13.8" outlineLevel="1" x14ac:dyDescent="0.25">
      <c r="A152" s="18"/>
      <c r="B152" s="19"/>
      <c r="C152" s="19"/>
      <c r="D152" s="54"/>
      <c r="E152" s="54"/>
      <c r="F152" s="54"/>
      <c r="G152" s="54"/>
      <c r="H152" s="54"/>
      <c r="I152" s="54"/>
      <c r="J152" s="54"/>
      <c r="K152" s="54"/>
      <c r="L152" s="54"/>
    </row>
    <row r="153" spans="1:12" ht="13.8" x14ac:dyDescent="0.25">
      <c r="A153" s="18">
        <v>751</v>
      </c>
      <c r="B153" s="19"/>
      <c r="C153" s="19" t="s">
        <v>35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f>IF(D153&lt;&gt;0,F153/D153*100,0)</f>
        <v>0</v>
      </c>
      <c r="J153" s="54">
        <f>IF(E153&lt;&gt;0,F153/E153*100,0)</f>
        <v>0</v>
      </c>
      <c r="K153" s="54">
        <f>IF(F153&lt;&gt;0,G153/F153*100,0)</f>
        <v>0</v>
      </c>
      <c r="L153" s="54">
        <f>IF(G153&lt;&gt;0,H153/G153*100,0)</f>
        <v>0</v>
      </c>
    </row>
    <row r="154" spans="1:12" ht="13.8" x14ac:dyDescent="0.25">
      <c r="A154" s="19"/>
      <c r="B154" s="48"/>
      <c r="C154" s="19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2" ht="13.8" x14ac:dyDescent="0.25">
      <c r="A155" s="47" t="s">
        <v>52</v>
      </c>
      <c r="B155" s="48"/>
      <c r="C155" s="49" t="s">
        <v>53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f>IF(D155&lt;&gt;0,F155/D155*100,0)</f>
        <v>0</v>
      </c>
      <c r="J155" s="54">
        <f>IF(E155&lt;&gt;0,F155/E155*100,0)</f>
        <v>0</v>
      </c>
      <c r="K155" s="54">
        <f>IF(F155&lt;&gt;0,G155/F155*100,0)</f>
        <v>0</v>
      </c>
      <c r="L155" s="54">
        <f>IF(G155&lt;&gt;0,H155/G155*100,0)</f>
        <v>0</v>
      </c>
    </row>
    <row r="156" spans="1:12" ht="13.8" x14ac:dyDescent="0.25">
      <c r="A156" s="62"/>
      <c r="B156" s="48"/>
      <c r="C156" s="63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12" ht="34.799999999999997" x14ac:dyDescent="0.25">
      <c r="A157" s="39" t="s">
        <v>36</v>
      </c>
      <c r="B157" s="37" t="s">
        <v>37</v>
      </c>
      <c r="C157" s="38" t="s">
        <v>38</v>
      </c>
      <c r="D157" s="53">
        <f>+D158+D160</f>
        <v>0</v>
      </c>
      <c r="E157" s="53">
        <f>+E158+E160</f>
        <v>0</v>
      </c>
      <c r="F157" s="53">
        <f>+F158+F160</f>
        <v>0</v>
      </c>
      <c r="G157" s="53">
        <f>+G158+G160</f>
        <v>0</v>
      </c>
      <c r="H157" s="53">
        <f>+H158+H160</f>
        <v>0</v>
      </c>
      <c r="I157" s="53">
        <f>IF(D157&lt;&gt;0,F157/D157*100,0)</f>
        <v>0</v>
      </c>
      <c r="J157" s="53">
        <f>IF(E157&lt;&gt;0,F157/E157*100,0)</f>
        <v>0</v>
      </c>
      <c r="K157" s="53">
        <f>IF(F157&lt;&gt;0,G157/F157*100,0)</f>
        <v>0</v>
      </c>
      <c r="L157" s="53">
        <f>IF(G157&lt;&gt;0,H157/G157*100,0)</f>
        <v>0</v>
      </c>
    </row>
    <row r="158" spans="1:12" ht="13.8" x14ac:dyDescent="0.25">
      <c r="A158" s="18">
        <v>440</v>
      </c>
      <c r="B158" s="19"/>
      <c r="C158" s="19" t="s">
        <v>39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f>IF(D158&lt;&gt;0,F158/D158*100,0)</f>
        <v>0</v>
      </c>
      <c r="J158" s="54">
        <f>IF(E158&lt;&gt;0,F158/E158*100,0)</f>
        <v>0</v>
      </c>
      <c r="K158" s="54">
        <f>IF(F158&lt;&gt;0,G158/F158*100,0)</f>
        <v>0</v>
      </c>
      <c r="L158" s="54">
        <f>IF(G158&lt;&gt;0,H158/G158*100,0)</f>
        <v>0</v>
      </c>
    </row>
    <row r="159" spans="1:12" ht="13.8" x14ac:dyDescent="0.25">
      <c r="A159" s="18"/>
      <c r="B159" s="19"/>
      <c r="C159" s="19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12" ht="13.8" x14ac:dyDescent="0.25">
      <c r="A160" s="18">
        <v>441</v>
      </c>
      <c r="B160" s="19"/>
      <c r="C160" s="19" t="s">
        <v>59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f>IF(D160&lt;&gt;0,F160/D160*100,0)</f>
        <v>0</v>
      </c>
      <c r="J160" s="54">
        <f>IF(E160&lt;&gt;0,F160/E160*100,0)</f>
        <v>0</v>
      </c>
      <c r="K160" s="54">
        <f>IF(F160&lt;&gt;0,G160/F160*100,0)</f>
        <v>0</v>
      </c>
      <c r="L160" s="54">
        <f>IF(G160&lt;&gt;0,H160/G160*100,0)</f>
        <v>0</v>
      </c>
    </row>
    <row r="161" spans="1:12" ht="34.799999999999997" x14ac:dyDescent="0.25">
      <c r="A161" s="15" t="s">
        <v>15</v>
      </c>
      <c r="B161" s="36" t="s">
        <v>40</v>
      </c>
      <c r="C161" s="24" t="s">
        <v>77</v>
      </c>
      <c r="D161" s="55">
        <f>+D149-D157</f>
        <v>40433.18</v>
      </c>
      <c r="E161" s="55">
        <f>+E149-E157</f>
        <v>38889</v>
      </c>
      <c r="F161" s="55">
        <f>+F149-F157</f>
        <v>38889</v>
      </c>
      <c r="G161" s="55">
        <f>+G149-G157</f>
        <v>40802.03</v>
      </c>
      <c r="H161" s="55">
        <f>+H149-H157</f>
        <v>37556</v>
      </c>
      <c r="I161" s="55">
        <f>IF(D161&lt;&gt;0,F161/D161*100,0)</f>
        <v>96.180908847634541</v>
      </c>
      <c r="J161" s="55">
        <f>IF(E161&lt;&gt;0,F161/E161*100,0)</f>
        <v>100</v>
      </c>
      <c r="K161" s="55">
        <f>IF(F161&lt;&gt;0,G161/F161*100,0)</f>
        <v>104.91920594512587</v>
      </c>
      <c r="L161" s="55">
        <f>IF(G161&lt;&gt;0,H161/G161*100,0)</f>
        <v>92.044439945757603</v>
      </c>
    </row>
    <row r="162" spans="1:12" ht="21" x14ac:dyDescent="0.25">
      <c r="A162" s="2" t="s">
        <v>65</v>
      </c>
      <c r="B162" s="3"/>
      <c r="C162" s="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ht="17.399999999999999" x14ac:dyDescent="0.25">
      <c r="A163" s="40">
        <v>50</v>
      </c>
      <c r="B163" s="37" t="s">
        <v>41</v>
      </c>
      <c r="C163" s="41" t="s">
        <v>43</v>
      </c>
      <c r="D163" s="53">
        <f>+D164</f>
        <v>0</v>
      </c>
      <c r="E163" s="53">
        <f>+E164</f>
        <v>0</v>
      </c>
      <c r="F163" s="53">
        <f>+F164</f>
        <v>0</v>
      </c>
      <c r="G163" s="53">
        <f>+G164</f>
        <v>0</v>
      </c>
      <c r="H163" s="53">
        <f>+H164</f>
        <v>0</v>
      </c>
      <c r="I163" s="53">
        <f>IF(D163&lt;&gt;0,F163/D163*100,0)</f>
        <v>0</v>
      </c>
      <c r="J163" s="53">
        <f>IF(E163&lt;&gt;0,F163/E163*100,0)</f>
        <v>0</v>
      </c>
      <c r="K163" s="53">
        <f>IF(F163&lt;&gt;0,G163/F163*100,0)</f>
        <v>0</v>
      </c>
      <c r="L163" s="53">
        <f>IF(G163&lt;&gt;0,H163/G163*100,0)</f>
        <v>0</v>
      </c>
    </row>
    <row r="164" spans="1:12" ht="13.8" x14ac:dyDescent="0.25">
      <c r="A164" s="18">
        <v>500</v>
      </c>
      <c r="B164" s="19"/>
      <c r="C164" s="19" t="s">
        <v>44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f>IF(D164&lt;&gt;0,F164/D164*100,0)</f>
        <v>0</v>
      </c>
      <c r="J164" s="54">
        <f>IF(E164&lt;&gt;0,F164/E164*100,0)</f>
        <v>0</v>
      </c>
      <c r="K164" s="54">
        <f>IF(F164&lt;&gt;0,G164/F164*100,0)</f>
        <v>0</v>
      </c>
      <c r="L164" s="54">
        <f>IF(G164&lt;&gt;0,H164/G164*100,0)</f>
        <v>0</v>
      </c>
    </row>
    <row r="165" spans="1:12" ht="13.8" x14ac:dyDescent="0.25">
      <c r="A165" s="18"/>
      <c r="B165" s="19"/>
      <c r="C165" s="19"/>
      <c r="D165" s="54"/>
      <c r="E165" s="54"/>
      <c r="F165" s="54"/>
      <c r="G165" s="54"/>
      <c r="H165" s="54"/>
      <c r="I165" s="54"/>
      <c r="J165" s="54"/>
      <c r="K165" s="54"/>
      <c r="L165" s="54"/>
    </row>
    <row r="166" spans="1:12" ht="17.399999999999999" x14ac:dyDescent="0.25">
      <c r="A166" s="40">
        <v>55</v>
      </c>
      <c r="B166" s="37" t="s">
        <v>42</v>
      </c>
      <c r="C166" s="41" t="s">
        <v>46</v>
      </c>
      <c r="D166" s="53">
        <f>+D167</f>
        <v>0</v>
      </c>
      <c r="E166" s="53">
        <f>+E167</f>
        <v>0</v>
      </c>
      <c r="F166" s="53">
        <f>+F167</f>
        <v>0</v>
      </c>
      <c r="G166" s="53">
        <f>+G167</f>
        <v>0</v>
      </c>
      <c r="H166" s="53">
        <f>+H167</f>
        <v>0</v>
      </c>
      <c r="I166" s="53">
        <f>IF(D166&lt;&gt;0,F166/D166*100,0)</f>
        <v>0</v>
      </c>
      <c r="J166" s="53">
        <f>IF(E166&lt;&gt;0,F166/E166*100,0)</f>
        <v>0</v>
      </c>
      <c r="K166" s="53">
        <f>IF(F166&lt;&gt;0,G166/F166*100,0)</f>
        <v>0</v>
      </c>
      <c r="L166" s="53">
        <f>IF(G166&lt;&gt;0,H166/G166*100,0)</f>
        <v>0</v>
      </c>
    </row>
    <row r="167" spans="1:12" ht="13.8" x14ac:dyDescent="0.25">
      <c r="A167" s="18">
        <v>550</v>
      </c>
      <c r="B167" s="19"/>
      <c r="C167" s="19" t="s">
        <v>47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4">
        <f>IF(D167&lt;&gt;0,F167/D167*100,0)</f>
        <v>0</v>
      </c>
      <c r="J167" s="54">
        <f>IF(E167&lt;&gt;0,F167/E167*100,0)</f>
        <v>0</v>
      </c>
      <c r="K167" s="54">
        <f>IF(F167&lt;&gt;0,G167/F167*100,0)</f>
        <v>0</v>
      </c>
      <c r="L167" s="54">
        <f>IF(G167&lt;&gt;0,H167/G167*100,0)</f>
        <v>0</v>
      </c>
    </row>
    <row r="168" spans="1:12" ht="34.799999999999997" x14ac:dyDescent="0.25">
      <c r="A168" s="15" t="s">
        <v>15</v>
      </c>
      <c r="B168" s="36" t="s">
        <v>45</v>
      </c>
      <c r="C168" s="24" t="s">
        <v>81</v>
      </c>
      <c r="D168" s="58">
        <f>ROUND(+D147+D161+D169,0)</f>
        <v>-836012</v>
      </c>
      <c r="E168" s="58">
        <f>ROUND(+E147+E161+E169,0)</f>
        <v>-1276241</v>
      </c>
      <c r="F168" s="58">
        <f>ROUND(+F147+F161+F169,0)</f>
        <v>-1276241</v>
      </c>
      <c r="G168" s="58">
        <f>ROUND(+G147+G161+G169,0)</f>
        <v>-874278</v>
      </c>
      <c r="H168" s="58">
        <f>ROUND(+H147+H161+H169,0)</f>
        <v>-806009</v>
      </c>
      <c r="I168" s="58">
        <f>IF(D168&lt;&gt;0,F168/D168*100,0)</f>
        <v>152.65821543231436</v>
      </c>
      <c r="J168" s="58">
        <f>IF(E168&lt;&gt;0,F168/E168*100,0)</f>
        <v>100</v>
      </c>
      <c r="K168" s="58">
        <f>IF(F168&lt;&gt;0,G168/F168*100,0)</f>
        <v>68.504146160482222</v>
      </c>
      <c r="L168" s="58">
        <f>IF(G168&lt;&gt;0,H168/G168*100,0)</f>
        <v>92.191385348824966</v>
      </c>
    </row>
    <row r="169" spans="1:12" ht="17.399999999999999" x14ac:dyDescent="0.25">
      <c r="A169" s="15" t="s">
        <v>15</v>
      </c>
      <c r="B169" s="36" t="s">
        <v>48</v>
      </c>
      <c r="C169" s="21" t="s">
        <v>80</v>
      </c>
      <c r="D169" s="55">
        <f>+D163-D166</f>
        <v>0</v>
      </c>
      <c r="E169" s="55">
        <f>+E163-E166</f>
        <v>0</v>
      </c>
      <c r="F169" s="55">
        <f>+F163-F166</f>
        <v>0</v>
      </c>
      <c r="G169" s="55">
        <f>+G163-G166</f>
        <v>0</v>
      </c>
      <c r="H169" s="55">
        <f>+H163-H166</f>
        <v>0</v>
      </c>
      <c r="I169" s="55">
        <f>IF(D169&lt;&gt;0,F169/D169*100,0)</f>
        <v>0</v>
      </c>
      <c r="J169" s="55">
        <f>IF(E169&lt;&gt;0,F169/E169*100,0)</f>
        <v>0</v>
      </c>
      <c r="K169" s="55">
        <f>IF(F169&lt;&gt;0,G169/F169*100,0)</f>
        <v>0</v>
      </c>
      <c r="L169" s="55">
        <f>IF(G169&lt;&gt;0,H169/G169*100,0)</f>
        <v>0</v>
      </c>
    </row>
    <row r="170" spans="1:12" ht="17.399999999999999" x14ac:dyDescent="0.25">
      <c r="A170" s="15" t="s">
        <v>15</v>
      </c>
      <c r="B170" s="36" t="s">
        <v>79</v>
      </c>
      <c r="C170" s="21" t="s">
        <v>82</v>
      </c>
      <c r="D170" s="55">
        <f>+D161+D169-D168</f>
        <v>876445.18</v>
      </c>
      <c r="E170" s="55">
        <f>+E161+E169-E168</f>
        <v>1315130</v>
      </c>
      <c r="F170" s="55">
        <f>+F161+F169-F168</f>
        <v>1315130</v>
      </c>
      <c r="G170" s="55">
        <f>+G161+G169-G168</f>
        <v>915080.03</v>
      </c>
      <c r="H170" s="55">
        <f>+H161+H169-H168</f>
        <v>843565</v>
      </c>
      <c r="I170" s="55">
        <f>IF(D170&lt;&gt;0,F170/D170*100,0)</f>
        <v>150.0527391798766</v>
      </c>
      <c r="J170" s="55">
        <f>IF(E170&lt;&gt;0,F170/E170*100,0)</f>
        <v>100</v>
      </c>
      <c r="K170" s="55">
        <f>IF(F170&lt;&gt;0,G170/F170*100,0)</f>
        <v>69.580956255275154</v>
      </c>
      <c r="L170" s="55">
        <f>IF(G170&lt;&gt;0,H170/G170*100,0)</f>
        <v>92.184833276276393</v>
      </c>
    </row>
    <row r="171" spans="1:12" ht="15.6" x14ac:dyDescent="0.25">
      <c r="A171" s="15"/>
      <c r="B171" s="17"/>
      <c r="C171" s="25" t="s">
        <v>61</v>
      </c>
      <c r="D171" s="59">
        <v>1751145.91</v>
      </c>
      <c r="E171" s="59"/>
      <c r="F171" s="59"/>
      <c r="G171" s="59">
        <f>D171-G170</f>
        <v>836065.87999999989</v>
      </c>
      <c r="H171" s="59"/>
      <c r="I171" s="59"/>
      <c r="J171" s="59"/>
      <c r="K171" s="59"/>
      <c r="L171" s="59"/>
    </row>
    <row r="172" spans="1:12" ht="16.2" thickBot="1" x14ac:dyDescent="0.3">
      <c r="A172" s="26"/>
      <c r="B172" s="27"/>
      <c r="C172" s="28" t="s">
        <v>78</v>
      </c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1:12" ht="15" x14ac:dyDescent="0.25">
      <c r="A173" s="30"/>
      <c r="B173" s="31"/>
      <c r="C173" s="32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 ht="15" x14ac:dyDescent="0.25">
      <c r="A175" s="29"/>
      <c r="B175" s="29"/>
      <c r="C175" s="29" t="s">
        <v>155</v>
      </c>
      <c r="D175" s="42"/>
      <c r="E175" s="42" t="s">
        <v>156</v>
      </c>
      <c r="F175" s="42"/>
      <c r="G175" s="42"/>
      <c r="H175" s="42"/>
      <c r="I175" s="42"/>
      <c r="J175" s="42"/>
      <c r="K175" s="42"/>
      <c r="L175" s="42"/>
    </row>
    <row r="176" spans="1:12" ht="15" x14ac:dyDescent="0.25">
      <c r="A176" s="29"/>
      <c r="B176" s="29"/>
      <c r="C176" s="43"/>
      <c r="D176" s="29"/>
      <c r="E176" s="29" t="s">
        <v>157</v>
      </c>
      <c r="F176" s="29"/>
      <c r="G176" s="29"/>
      <c r="H176" s="29"/>
      <c r="I176" s="29"/>
      <c r="J176" s="29"/>
      <c r="K176" s="29"/>
      <c r="L176" s="29"/>
    </row>
    <row r="177" spans="1:12" ht="15" x14ac:dyDescent="0.25">
      <c r="A177" s="33"/>
      <c r="B177" s="32"/>
      <c r="C177" s="32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scale="54" fitToHeight="0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cp:lastPrinted>2015-11-11T15:02:59Z</cp:lastPrinted>
  <dcterms:created xsi:type="dcterms:W3CDTF">1999-09-22T06:59:43Z</dcterms:created>
  <dcterms:modified xsi:type="dcterms:W3CDTF">2015-11-11T15:03:06Z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