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1892" windowHeight="696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del'!$9:$9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45621"/>
</workbook>
</file>

<file path=xl/calcChain.xml><?xml version="1.0" encoding="utf-8"?>
<calcChain xmlns="http://schemas.openxmlformats.org/spreadsheetml/2006/main">
  <c r="H434" i="5" l="1"/>
  <c r="H427" i="5"/>
  <c r="H426" i="5"/>
  <c r="H425" i="5"/>
  <c r="H412" i="5"/>
  <c r="H411" i="5"/>
  <c r="H410" i="5"/>
  <c r="H408" i="5"/>
  <c r="H406" i="5"/>
  <c r="H405" i="5"/>
  <c r="H403" i="5"/>
  <c r="H402" i="5"/>
  <c r="H400" i="5"/>
  <c r="H397" i="5"/>
  <c r="H394" i="5"/>
  <c r="H389" i="5"/>
  <c r="H386" i="5"/>
  <c r="H384" i="5"/>
  <c r="H383" i="5"/>
  <c r="H382" i="5"/>
  <c r="H375" i="5"/>
  <c r="H373" i="5"/>
  <c r="H371" i="5"/>
  <c r="H370" i="5"/>
  <c r="H367" i="5"/>
  <c r="H366" i="5"/>
  <c r="H364" i="5"/>
  <c r="H363" i="5"/>
  <c r="H362" i="5"/>
  <c r="H361" i="5"/>
  <c r="H358" i="5"/>
  <c r="H356" i="5"/>
  <c r="H355" i="5"/>
  <c r="H354" i="5"/>
  <c r="H352" i="5"/>
  <c r="H351" i="5"/>
  <c r="H350" i="5"/>
  <c r="H348" i="5"/>
  <c r="H346" i="5"/>
  <c r="H342" i="5"/>
  <c r="H341" i="5"/>
  <c r="H340" i="5"/>
  <c r="H338" i="5"/>
  <c r="H337" i="5"/>
  <c r="H336" i="5"/>
  <c r="H335" i="5"/>
  <c r="H334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297" i="5"/>
  <c r="H296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79" i="5"/>
  <c r="H278" i="5"/>
  <c r="H277" i="5"/>
  <c r="H275" i="5"/>
  <c r="H274" i="5"/>
  <c r="H273" i="5"/>
  <c r="H272" i="5"/>
  <c r="H270" i="5"/>
  <c r="H269" i="5"/>
  <c r="H268" i="5"/>
  <c r="H267" i="5"/>
  <c r="H266" i="5"/>
  <c r="H264" i="5"/>
  <c r="H260" i="5"/>
  <c r="H257" i="5"/>
  <c r="H256" i="5"/>
  <c r="H249" i="5"/>
  <c r="H244" i="5"/>
  <c r="H243" i="5"/>
  <c r="H241" i="5"/>
  <c r="H240" i="5"/>
  <c r="H238" i="5"/>
  <c r="H237" i="5"/>
  <c r="H236" i="5"/>
  <c r="H235" i="5"/>
  <c r="H234" i="5"/>
  <c r="H233" i="5"/>
  <c r="H231" i="5"/>
  <c r="H230" i="5"/>
  <c r="H229" i="5"/>
  <c r="H228" i="5"/>
  <c r="H227" i="5"/>
  <c r="H226" i="5"/>
  <c r="H224" i="5"/>
  <c r="H223" i="5"/>
  <c r="H221" i="5"/>
  <c r="H220" i="5"/>
  <c r="H219" i="5"/>
  <c r="H218" i="5"/>
  <c r="H217" i="5"/>
  <c r="H216" i="5"/>
  <c r="H214" i="5"/>
  <c r="H212" i="5"/>
  <c r="H211" i="5"/>
  <c r="H210" i="5"/>
  <c r="H209" i="5"/>
  <c r="H208" i="5"/>
  <c r="H207" i="5"/>
  <c r="H206" i="5"/>
  <c r="H205" i="5"/>
  <c r="H204" i="5"/>
  <c r="H203" i="5"/>
  <c r="H202" i="5"/>
  <c r="H200" i="5"/>
  <c r="H197" i="5"/>
  <c r="H196" i="5"/>
  <c r="H195" i="5"/>
  <c r="H194" i="5"/>
  <c r="H192" i="5"/>
  <c r="H191" i="5"/>
  <c r="H190" i="5"/>
  <c r="H189" i="5"/>
  <c r="H188" i="5"/>
  <c r="H187" i="5"/>
  <c r="H184" i="5"/>
  <c r="H183" i="5"/>
  <c r="H181" i="5"/>
  <c r="H180" i="5"/>
  <c r="H179" i="5"/>
  <c r="H177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0" i="5"/>
  <c r="H158" i="5"/>
  <c r="H156" i="5"/>
  <c r="H154" i="5"/>
  <c r="H153" i="5"/>
  <c r="H151" i="5"/>
  <c r="H144" i="5"/>
  <c r="H142" i="5"/>
  <c r="H141" i="5"/>
  <c r="H139" i="5"/>
  <c r="H137" i="5"/>
  <c r="H136" i="5"/>
  <c r="H122" i="5"/>
  <c r="H121" i="5"/>
  <c r="H112" i="5"/>
  <c r="H110" i="5"/>
  <c r="H103" i="5"/>
  <c r="H99" i="5"/>
  <c r="H97" i="5"/>
  <c r="H95" i="5"/>
  <c r="H91" i="5"/>
  <c r="H90" i="5"/>
  <c r="H89" i="5"/>
  <c r="H88" i="5"/>
  <c r="H87" i="5"/>
  <c r="H86" i="5"/>
  <c r="H82" i="5"/>
  <c r="H80" i="5"/>
  <c r="H76" i="5"/>
  <c r="H72" i="5"/>
  <c r="H71" i="5"/>
  <c r="H70" i="5"/>
  <c r="H69" i="5"/>
  <c r="H68" i="5"/>
  <c r="H67" i="5"/>
  <c r="H66" i="5"/>
  <c r="H63" i="5"/>
  <c r="H62" i="5"/>
  <c r="H61" i="5"/>
  <c r="H58" i="5"/>
  <c r="H57" i="5"/>
  <c r="H49" i="5"/>
  <c r="H45" i="5"/>
  <c r="H44" i="5"/>
  <c r="H43" i="5"/>
  <c r="H42" i="5"/>
  <c r="H41" i="5"/>
  <c r="H40" i="5"/>
  <c r="H38" i="5"/>
  <c r="H37" i="5"/>
  <c r="H33" i="5"/>
  <c r="H32" i="5"/>
  <c r="H31" i="5"/>
  <c r="H29" i="5"/>
  <c r="H28" i="5"/>
  <c r="H26" i="5"/>
  <c r="H25" i="5"/>
  <c r="H23" i="5"/>
  <c r="H22" i="5"/>
  <c r="H21" i="5"/>
  <c r="H20" i="5"/>
  <c r="H16" i="5"/>
  <c r="G434" i="5"/>
  <c r="G427" i="5"/>
  <c r="G426" i="5"/>
  <c r="G425" i="5"/>
  <c r="G421" i="5"/>
  <c r="G419" i="5"/>
  <c r="G418" i="5"/>
  <c r="G412" i="5"/>
  <c r="G411" i="5"/>
  <c r="G410" i="5"/>
  <c r="G408" i="5"/>
  <c r="G406" i="5"/>
  <c r="G405" i="5"/>
  <c r="G404" i="5"/>
  <c r="G403" i="5"/>
  <c r="G402" i="5"/>
  <c r="G401" i="5"/>
  <c r="G400" i="5"/>
  <c r="G398" i="5"/>
  <c r="G396" i="5"/>
  <c r="G395" i="5"/>
  <c r="G394" i="5"/>
  <c r="G393" i="5"/>
  <c r="G392" i="5"/>
  <c r="G391" i="5"/>
  <c r="G390" i="5"/>
  <c r="G389" i="5"/>
  <c r="G388" i="5"/>
  <c r="G386" i="5"/>
  <c r="G384" i="5"/>
  <c r="G383" i="5"/>
  <c r="G382" i="5"/>
  <c r="G377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8" i="5"/>
  <c r="G346" i="5"/>
  <c r="G342" i="5"/>
  <c r="G339" i="5"/>
  <c r="G336" i="5"/>
  <c r="G334" i="5"/>
  <c r="G333" i="5"/>
  <c r="G332" i="5"/>
  <c r="G304" i="5"/>
  <c r="G301" i="5"/>
  <c r="G300" i="5"/>
  <c r="G298" i="5"/>
  <c r="G297" i="5"/>
  <c r="G296" i="5"/>
  <c r="G295" i="5"/>
  <c r="G294" i="5"/>
  <c r="G293" i="5"/>
  <c r="G292" i="5"/>
  <c r="G286" i="5"/>
  <c r="G283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4" i="5"/>
  <c r="G260" i="5"/>
  <c r="G259" i="5"/>
  <c r="G257" i="5"/>
  <c r="G256" i="5"/>
  <c r="G251" i="5"/>
  <c r="G249" i="5"/>
  <c r="G244" i="5"/>
  <c r="G243" i="5"/>
  <c r="G242" i="5"/>
  <c r="G241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4" i="5"/>
  <c r="G212" i="5"/>
  <c r="G211" i="5"/>
  <c r="G210" i="5"/>
  <c r="G209" i="5"/>
  <c r="G208" i="5"/>
  <c r="G207" i="5"/>
  <c r="G206" i="5"/>
  <c r="G205" i="5"/>
  <c r="G204" i="5"/>
  <c r="G203" i="5"/>
  <c r="G202" i="5"/>
  <c r="G200" i="5"/>
  <c r="G199" i="5"/>
  <c r="G197" i="5"/>
  <c r="G196" i="5"/>
  <c r="G195" i="5"/>
  <c r="G194" i="5"/>
  <c r="G192" i="5"/>
  <c r="G191" i="5"/>
  <c r="G190" i="5"/>
  <c r="G189" i="5"/>
  <c r="G188" i="5"/>
  <c r="G187" i="5"/>
  <c r="G185" i="5"/>
  <c r="G184" i="5"/>
  <c r="G183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0" i="5"/>
  <c r="G158" i="5"/>
  <c r="G156" i="5"/>
  <c r="G154" i="5"/>
  <c r="G153" i="5"/>
  <c r="G151" i="5"/>
  <c r="G147" i="5"/>
  <c r="G146" i="5"/>
  <c r="G144" i="5"/>
  <c r="G142" i="5"/>
  <c r="G141" i="5"/>
  <c r="G139" i="5"/>
  <c r="G137" i="5"/>
  <c r="G136" i="5"/>
  <c r="G128" i="5"/>
  <c r="G127" i="5"/>
  <c r="G126" i="5"/>
  <c r="G122" i="5"/>
  <c r="G121" i="5"/>
  <c r="G112" i="5"/>
  <c r="G110" i="5"/>
  <c r="G102" i="5"/>
  <c r="G101" i="5"/>
  <c r="G100" i="5"/>
  <c r="G99" i="5"/>
  <c r="G98" i="5"/>
  <c r="G97" i="5"/>
  <c r="G96" i="5"/>
  <c r="G95" i="5"/>
  <c r="G91" i="5"/>
  <c r="G90" i="5"/>
  <c r="G89" i="5"/>
  <c r="G88" i="5"/>
  <c r="G87" i="5"/>
  <c r="G86" i="5"/>
  <c r="G82" i="5"/>
  <c r="G81" i="5"/>
  <c r="G80" i="5"/>
  <c r="G76" i="5"/>
  <c r="G71" i="5"/>
  <c r="G70" i="5"/>
  <c r="G69" i="5"/>
  <c r="G68" i="5"/>
  <c r="G67" i="5"/>
  <c r="G66" i="5"/>
  <c r="G65" i="5"/>
  <c r="G63" i="5"/>
  <c r="G62" i="5"/>
  <c r="G61" i="5"/>
  <c r="G60" i="5"/>
  <c r="G59" i="5"/>
  <c r="G58" i="5"/>
  <c r="G57" i="5"/>
  <c r="G55" i="5"/>
  <c r="G54" i="5"/>
  <c r="G49" i="5"/>
  <c r="G45" i="5"/>
  <c r="G44" i="5"/>
  <c r="G43" i="5"/>
  <c r="G42" i="5"/>
  <c r="G41" i="5"/>
  <c r="G40" i="5"/>
  <c r="G37" i="5"/>
  <c r="G32" i="5"/>
  <c r="G31" i="5"/>
  <c r="G28" i="5"/>
  <c r="G25" i="5"/>
  <c r="G23" i="5"/>
  <c r="G22" i="5"/>
  <c r="G21" i="5"/>
  <c r="G20" i="5"/>
  <c r="G16" i="5"/>
  <c r="D423" i="5"/>
  <c r="F424" i="5"/>
  <c r="F423" i="5" s="1"/>
  <c r="E424" i="5"/>
  <c r="E423" i="5" s="1"/>
  <c r="D424" i="5"/>
  <c r="F420" i="5"/>
  <c r="E420" i="5"/>
  <c r="D420" i="5"/>
  <c r="F417" i="5"/>
  <c r="E417" i="5"/>
  <c r="D417" i="5"/>
  <c r="F409" i="5"/>
  <c r="E409" i="5"/>
  <c r="D409" i="5"/>
  <c r="F407" i="5"/>
  <c r="E407" i="5"/>
  <c r="D407" i="5"/>
  <c r="F399" i="5"/>
  <c r="E399" i="5"/>
  <c r="H399" i="5" s="1"/>
  <c r="D399" i="5"/>
  <c r="F387" i="5"/>
  <c r="E387" i="5"/>
  <c r="D387" i="5"/>
  <c r="G387" i="5" s="1"/>
  <c r="F385" i="5"/>
  <c r="E385" i="5"/>
  <c r="D385" i="5"/>
  <c r="F381" i="5"/>
  <c r="E381" i="5"/>
  <c r="D381" i="5"/>
  <c r="F376" i="5"/>
  <c r="E376" i="5"/>
  <c r="D376" i="5"/>
  <c r="F349" i="5"/>
  <c r="E349" i="5"/>
  <c r="D349" i="5"/>
  <c r="G349" i="5" s="1"/>
  <c r="F347" i="5"/>
  <c r="E347" i="5"/>
  <c r="D347" i="5"/>
  <c r="F345" i="5"/>
  <c r="E345" i="5"/>
  <c r="D345" i="5"/>
  <c r="F282" i="5"/>
  <c r="E282" i="5"/>
  <c r="E281" i="5" s="1"/>
  <c r="D282" i="5"/>
  <c r="D281" i="5" s="1"/>
  <c r="F265" i="5"/>
  <c r="E265" i="5"/>
  <c r="H265" i="5" s="1"/>
  <c r="D265" i="5"/>
  <c r="D262" i="5" s="1"/>
  <c r="F263" i="5"/>
  <c r="E263" i="5"/>
  <c r="D263" i="5"/>
  <c r="G263" i="5" s="1"/>
  <c r="F258" i="5"/>
  <c r="E258" i="5"/>
  <c r="D258" i="5"/>
  <c r="F255" i="5"/>
  <c r="E255" i="5"/>
  <c r="D255" i="5"/>
  <c r="F250" i="5"/>
  <c r="E250" i="5"/>
  <c r="D250" i="5"/>
  <c r="F248" i="5"/>
  <c r="E248" i="5"/>
  <c r="D248" i="5"/>
  <c r="F215" i="5"/>
  <c r="E215" i="5"/>
  <c r="D215" i="5"/>
  <c r="F213" i="5"/>
  <c r="E213" i="5"/>
  <c r="D213" i="5"/>
  <c r="G213" i="5" s="1"/>
  <c r="F201" i="5"/>
  <c r="E201" i="5"/>
  <c r="H201" i="5" s="1"/>
  <c r="D201" i="5"/>
  <c r="F198" i="5"/>
  <c r="E198" i="5"/>
  <c r="D198" i="5"/>
  <c r="G198" i="5" s="1"/>
  <c r="F193" i="5"/>
  <c r="E193" i="5"/>
  <c r="D193" i="5"/>
  <c r="F186" i="5"/>
  <c r="E186" i="5"/>
  <c r="D186" i="5"/>
  <c r="F182" i="5"/>
  <c r="E182" i="5"/>
  <c r="H182" i="5" s="1"/>
  <c r="D182" i="5"/>
  <c r="F163" i="5"/>
  <c r="E163" i="5"/>
  <c r="D163" i="5"/>
  <c r="G163" i="5" s="1"/>
  <c r="F159" i="5"/>
  <c r="E159" i="5"/>
  <c r="D159" i="5"/>
  <c r="F157" i="5"/>
  <c r="E157" i="5"/>
  <c r="D157" i="5"/>
  <c r="F155" i="5"/>
  <c r="E155" i="5"/>
  <c r="H155" i="5" s="1"/>
  <c r="D155" i="5"/>
  <c r="G155" i="5" s="1"/>
  <c r="F152" i="5"/>
  <c r="E152" i="5"/>
  <c r="D152" i="5"/>
  <c r="G152" i="5" s="1"/>
  <c r="F150" i="5"/>
  <c r="E150" i="5"/>
  <c r="D150" i="5"/>
  <c r="F145" i="5"/>
  <c r="E145" i="5"/>
  <c r="D145" i="5"/>
  <c r="F143" i="5"/>
  <c r="E143" i="5"/>
  <c r="D143" i="5"/>
  <c r="G143" i="5" s="1"/>
  <c r="F140" i="5"/>
  <c r="E140" i="5"/>
  <c r="D140" i="5"/>
  <c r="F138" i="5"/>
  <c r="E138" i="5"/>
  <c r="D138" i="5"/>
  <c r="F135" i="5"/>
  <c r="E135" i="5"/>
  <c r="H135" i="5" s="1"/>
  <c r="D135" i="5"/>
  <c r="F433" i="5"/>
  <c r="F432" i="5" s="1"/>
  <c r="F431" i="5" s="1"/>
  <c r="E433" i="5"/>
  <c r="H433" i="5" s="1"/>
  <c r="D433" i="5"/>
  <c r="G433" i="5" s="1"/>
  <c r="F125" i="5"/>
  <c r="F124" i="5" s="1"/>
  <c r="E125" i="5"/>
  <c r="E124" i="5" s="1"/>
  <c r="D125" i="5"/>
  <c r="F120" i="5"/>
  <c r="F119" i="5" s="1"/>
  <c r="F118" i="5" s="1"/>
  <c r="E120" i="5"/>
  <c r="D120" i="5"/>
  <c r="G120" i="5" s="1"/>
  <c r="F111" i="5"/>
  <c r="E111" i="5"/>
  <c r="H111" i="5" s="1"/>
  <c r="D111" i="5"/>
  <c r="F109" i="5"/>
  <c r="E109" i="5"/>
  <c r="D109" i="5"/>
  <c r="F94" i="5"/>
  <c r="F93" i="5" s="1"/>
  <c r="E94" i="5"/>
  <c r="D94" i="5"/>
  <c r="D93" i="5" s="1"/>
  <c r="F85" i="5"/>
  <c r="F84" i="5" s="1"/>
  <c r="E85" i="5"/>
  <c r="H85" i="5" s="1"/>
  <c r="D85" i="5"/>
  <c r="G85" i="5" s="1"/>
  <c r="F79" i="5"/>
  <c r="F78" i="5" s="1"/>
  <c r="E79" i="5"/>
  <c r="D79" i="5"/>
  <c r="D78" i="5" s="1"/>
  <c r="F75" i="5"/>
  <c r="F74" i="5" s="1"/>
  <c r="E75" i="5"/>
  <c r="D75" i="5"/>
  <c r="F64" i="5"/>
  <c r="E64" i="5"/>
  <c r="D64" i="5"/>
  <c r="G64" i="5" s="1"/>
  <c r="F56" i="5"/>
  <c r="E56" i="5"/>
  <c r="D56" i="5"/>
  <c r="F53" i="5"/>
  <c r="E53" i="5"/>
  <c r="D53" i="5"/>
  <c r="F48" i="5"/>
  <c r="F47" i="5" s="1"/>
  <c r="E48" i="5"/>
  <c r="D48" i="5"/>
  <c r="D47" i="5" s="1"/>
  <c r="F39" i="5"/>
  <c r="E39" i="5"/>
  <c r="H39" i="5" s="1"/>
  <c r="D39" i="5"/>
  <c r="F36" i="5"/>
  <c r="E36" i="5"/>
  <c r="D36" i="5"/>
  <c r="G36" i="5" s="1"/>
  <c r="F30" i="5"/>
  <c r="E30" i="5"/>
  <c r="D30" i="5"/>
  <c r="F27" i="5"/>
  <c r="E27" i="5"/>
  <c r="D27" i="5"/>
  <c r="F24" i="5"/>
  <c r="E24" i="5"/>
  <c r="D24" i="5"/>
  <c r="F19" i="5"/>
  <c r="E19" i="5"/>
  <c r="D19" i="5"/>
  <c r="F15" i="5"/>
  <c r="F14" i="5" s="1"/>
  <c r="E15" i="5"/>
  <c r="D15" i="5"/>
  <c r="D14" i="5" s="1"/>
  <c r="F445" i="5"/>
  <c r="F443" i="5"/>
  <c r="F437" i="5"/>
  <c r="F130" i="5"/>
  <c r="F114" i="5"/>
  <c r="E445" i="5"/>
  <c r="E443" i="5"/>
  <c r="E437" i="5"/>
  <c r="E130" i="5"/>
  <c r="E114" i="5"/>
  <c r="D130" i="5"/>
  <c r="D114" i="5"/>
  <c r="D437" i="5"/>
  <c r="D443" i="5"/>
  <c r="D445" i="5"/>
  <c r="E108" i="5" l="1"/>
  <c r="H349" i="5"/>
  <c r="F416" i="5"/>
  <c r="H15" i="5"/>
  <c r="H30" i="5"/>
  <c r="F52" i="5"/>
  <c r="G75" i="5"/>
  <c r="G111" i="5"/>
  <c r="H120" i="5"/>
  <c r="H138" i="5"/>
  <c r="G145" i="5"/>
  <c r="G157" i="5"/>
  <c r="H159" i="5"/>
  <c r="G186" i="5"/>
  <c r="H193" i="5"/>
  <c r="H198" i="5"/>
  <c r="H215" i="5"/>
  <c r="G376" i="5"/>
  <c r="G399" i="5"/>
  <c r="G79" i="5"/>
  <c r="H186" i="5"/>
  <c r="F254" i="5"/>
  <c r="G423" i="5"/>
  <c r="F51" i="5"/>
  <c r="H19" i="5"/>
  <c r="G30" i="5"/>
  <c r="G53" i="5"/>
  <c r="H56" i="5"/>
  <c r="D74" i="5"/>
  <c r="F108" i="5"/>
  <c r="F105" i="5" s="1"/>
  <c r="E119" i="5"/>
  <c r="H119" i="5" s="1"/>
  <c r="E432" i="5"/>
  <c r="H432" i="5" s="1"/>
  <c r="H140" i="5"/>
  <c r="G150" i="5"/>
  <c r="H152" i="5"/>
  <c r="G159" i="5"/>
  <c r="H163" i="5"/>
  <c r="G193" i="5"/>
  <c r="G215" i="5"/>
  <c r="F247" i="5"/>
  <c r="G258" i="5"/>
  <c r="H263" i="5"/>
  <c r="G345" i="5"/>
  <c r="H347" i="5"/>
  <c r="G381" i="5"/>
  <c r="H409" i="5"/>
  <c r="F414" i="5"/>
  <c r="G424" i="5"/>
  <c r="G281" i="5"/>
  <c r="E344" i="5"/>
  <c r="H344" i="5" s="1"/>
  <c r="H385" i="5"/>
  <c r="G56" i="5"/>
  <c r="D447" i="5"/>
  <c r="E447" i="5"/>
  <c r="F447" i="5"/>
  <c r="G27" i="5"/>
  <c r="F35" i="5"/>
  <c r="D35" i="5"/>
  <c r="D108" i="5"/>
  <c r="D105" i="5" s="1"/>
  <c r="F162" i="5"/>
  <c r="F344" i="5"/>
  <c r="F380" i="5"/>
  <c r="F379" i="5" s="1"/>
  <c r="H423" i="5"/>
  <c r="E134" i="5"/>
  <c r="H134" i="5" s="1"/>
  <c r="G282" i="5"/>
  <c r="G15" i="5"/>
  <c r="G24" i="5"/>
  <c r="H27" i="5"/>
  <c r="G39" i="5"/>
  <c r="D52" i="5"/>
  <c r="H64" i="5"/>
  <c r="H75" i="5"/>
  <c r="D84" i="5"/>
  <c r="H109" i="5"/>
  <c r="F134" i="5"/>
  <c r="F133" i="5" s="1"/>
  <c r="G140" i="5"/>
  <c r="H143" i="5"/>
  <c r="H157" i="5"/>
  <c r="G250" i="5"/>
  <c r="H255" i="5"/>
  <c r="F262" i="5"/>
  <c r="E262" i="5"/>
  <c r="G262" i="5" s="1"/>
  <c r="G347" i="5"/>
  <c r="G385" i="5"/>
  <c r="H387" i="5"/>
  <c r="G409" i="5"/>
  <c r="G109" i="5"/>
  <c r="H345" i="5"/>
  <c r="H424" i="5"/>
  <c r="G108" i="5"/>
  <c r="H248" i="5"/>
  <c r="E247" i="5"/>
  <c r="D18" i="5"/>
  <c r="H24" i="5"/>
  <c r="E18" i="5"/>
  <c r="G48" i="5"/>
  <c r="F149" i="5"/>
  <c r="H150" i="5"/>
  <c r="G182" i="5"/>
  <c r="G201" i="5"/>
  <c r="H213" i="5"/>
  <c r="G255" i="5"/>
  <c r="D254" i="5"/>
  <c r="E254" i="5"/>
  <c r="H258" i="5"/>
  <c r="F281" i="5"/>
  <c r="H281" i="5" s="1"/>
  <c r="H282" i="5"/>
  <c r="H381" i="5"/>
  <c r="E380" i="5"/>
  <c r="G407" i="5"/>
  <c r="H407" i="5"/>
  <c r="G420" i="5"/>
  <c r="E93" i="5"/>
  <c r="H94" i="5"/>
  <c r="E47" i="5"/>
  <c r="H48" i="5"/>
  <c r="E105" i="5"/>
  <c r="H105" i="5" s="1"/>
  <c r="D162" i="5"/>
  <c r="G162" i="5" s="1"/>
  <c r="D416" i="5"/>
  <c r="G417" i="5"/>
  <c r="G138" i="5"/>
  <c r="G265" i="5"/>
  <c r="E78" i="5"/>
  <c r="H78" i="5" s="1"/>
  <c r="H79" i="5"/>
  <c r="F18" i="5"/>
  <c r="H36" i="5"/>
  <c r="E52" i="5"/>
  <c r="G94" i="5"/>
  <c r="D124" i="5"/>
  <c r="G124" i="5" s="1"/>
  <c r="G125" i="5"/>
  <c r="D134" i="5"/>
  <c r="G135" i="5"/>
  <c r="E162" i="5"/>
  <c r="G248" i="5"/>
  <c r="D344" i="5"/>
  <c r="E416" i="5"/>
  <c r="E414" i="5" s="1"/>
  <c r="E14" i="5"/>
  <c r="E35" i="5"/>
  <c r="H35" i="5" s="1"/>
  <c r="E74" i="5"/>
  <c r="E84" i="5"/>
  <c r="H84" i="5" s="1"/>
  <c r="D119" i="5"/>
  <c r="D432" i="5"/>
  <c r="D149" i="5"/>
  <c r="D247" i="5"/>
  <c r="G247" i="5" s="1"/>
  <c r="D380" i="5"/>
  <c r="F13" i="5"/>
  <c r="E149" i="5"/>
  <c r="G19" i="5"/>
  <c r="F440" i="5"/>
  <c r="F12" i="5" l="1"/>
  <c r="F11" i="5" s="1"/>
  <c r="F429" i="5" s="1"/>
  <c r="G18" i="5"/>
  <c r="F253" i="5"/>
  <c r="F132" i="5" s="1"/>
  <c r="E431" i="5"/>
  <c r="H162" i="5"/>
  <c r="H262" i="5"/>
  <c r="H247" i="5"/>
  <c r="E118" i="5"/>
  <c r="H118" i="5" s="1"/>
  <c r="H108" i="5"/>
  <c r="H414" i="5"/>
  <c r="D51" i="5"/>
  <c r="H431" i="5"/>
  <c r="E440" i="5"/>
  <c r="H149" i="5"/>
  <c r="G344" i="5"/>
  <c r="G78" i="5"/>
  <c r="H440" i="5"/>
  <c r="G149" i="5"/>
  <c r="H74" i="5"/>
  <c r="G74" i="5"/>
  <c r="E133" i="5"/>
  <c r="G416" i="5"/>
  <c r="D414" i="5"/>
  <c r="G414" i="5" s="1"/>
  <c r="G254" i="5"/>
  <c r="D253" i="5"/>
  <c r="G35" i="5"/>
  <c r="H47" i="5"/>
  <c r="G47" i="5"/>
  <c r="G432" i="5"/>
  <c r="D431" i="5"/>
  <c r="H18" i="5"/>
  <c r="G84" i="5"/>
  <c r="E253" i="5"/>
  <c r="H253" i="5" s="1"/>
  <c r="H254" i="5"/>
  <c r="D13" i="5"/>
  <c r="G380" i="5"/>
  <c r="D379" i="5"/>
  <c r="D118" i="5"/>
  <c r="G118" i="5" s="1"/>
  <c r="G119" i="5"/>
  <c r="H14" i="5"/>
  <c r="E13" i="5"/>
  <c r="D133" i="5"/>
  <c r="G134" i="5"/>
  <c r="H52" i="5"/>
  <c r="E51" i="5"/>
  <c r="G14" i="5"/>
  <c r="H93" i="5"/>
  <c r="G93" i="5"/>
  <c r="H380" i="5"/>
  <c r="E379" i="5"/>
  <c r="H379" i="5" s="1"/>
  <c r="G105" i="5"/>
  <c r="G52" i="5"/>
  <c r="F448" i="5" l="1"/>
  <c r="F441" i="5"/>
  <c r="G379" i="5"/>
  <c r="H51" i="5"/>
  <c r="G51" i="5"/>
  <c r="G253" i="5"/>
  <c r="H133" i="5"/>
  <c r="E132" i="5"/>
  <c r="H132" i="5" s="1"/>
  <c r="H13" i="5"/>
  <c r="E12" i="5"/>
  <c r="G13" i="5"/>
  <c r="D12" i="5"/>
  <c r="G133" i="5"/>
  <c r="D132" i="5"/>
  <c r="D440" i="5"/>
  <c r="G440" i="5" s="1"/>
  <c r="G431" i="5"/>
  <c r="G132" i="5" l="1"/>
  <c r="E11" i="5"/>
  <c r="H12" i="5"/>
  <c r="D11" i="5"/>
  <c r="G12" i="5"/>
  <c r="D429" i="5" l="1"/>
  <c r="G11" i="5"/>
  <c r="H11" i="5"/>
  <c r="E429" i="5"/>
  <c r="E448" i="5" l="1"/>
  <c r="H448" i="5" s="1"/>
  <c r="H429" i="5"/>
  <c r="E441" i="5"/>
  <c r="H441" i="5" s="1"/>
  <c r="G429" i="5"/>
  <c r="D448" i="5"/>
  <c r="G448" i="5" s="1"/>
  <c r="D441" i="5"/>
  <c r="G441" i="5" l="1"/>
</calcChain>
</file>

<file path=xl/sharedStrings.xml><?xml version="1.0" encoding="utf-8"?>
<sst xmlns="http://schemas.openxmlformats.org/spreadsheetml/2006/main" count="451" uniqueCount="435">
  <si>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</si>
  <si>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</si>
  <si>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</si>
  <si>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</si>
  <si>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</si>
  <si>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</si>
  <si>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</si>
  <si>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</si>
  <si>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</si>
  <si>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</si>
  <si>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</si>
  <si>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</si>
  <si>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</si>
  <si>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</si>
  <si>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</si>
  <si>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</si>
  <si>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</si>
  <si>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</si>
  <si>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</si>
  <si>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</si>
  <si>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</si>
  <si>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</si>
  <si>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</si>
  <si>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</si>
  <si>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</si>
  <si>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</si>
  <si>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</si>
  <si>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</si>
  <si>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</si>
  <si>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</si>
  <si>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</si>
  <si>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</si>
  <si>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</si>
  <si>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</si>
  <si>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</si>
  <si>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</si>
  <si>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</si>
  <si>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</si>
  <si>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</si>
  <si>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</si>
  <si>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</si>
  <si>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</si>
  <si>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</si>
  <si>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</si>
  <si>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</si>
  <si>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</si>
  <si>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</si>
  <si>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</si>
  <si>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</si>
  <si>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</si>
  <si>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</si>
  <si>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</si>
  <si>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</si>
  <si>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</si>
  <si>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</si>
  <si>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</si>
  <si>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</si>
  <si>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</si>
  <si>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</si>
  <si>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</si>
  <si>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</si>
  <si>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</si>
  <si>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</si>
  <si>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</si>
  <si>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</si>
  <si>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</si>
  <si>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</si>
  <si>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</si>
  <si>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</si>
  <si>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</si>
  <si>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</si>
  <si>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</si>
  <si>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</si>
  <si>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</si>
  <si>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</si>
  <si>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</si>
  <si>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</si>
  <si>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</si>
  <si>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</si>
  <si>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</si>
  <si>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</si>
  <si>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</si>
  <si>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Sprejeti proračun: 1    [1]</t>
  </si>
  <si>
    <t>Veljavni proračun: 1    [2]</t>
  </si>
  <si>
    <t>Indeks 2:1</t>
  </si>
  <si>
    <t>Indeks 3:2</t>
  </si>
  <si>
    <t>Dohodnina</t>
  </si>
  <si>
    <t>Dohodnina - občinski vir</t>
  </si>
  <si>
    <t>DAVKI NA NEPREMIČNINE</t>
  </si>
  <si>
    <t>DAVEK OD PREM. OD STAVB. - FO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</si>
  <si>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</si>
  <si>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</si>
  <si>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</si>
  <si>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</si>
  <si>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</si>
  <si>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ZAM.OBR. OD DAVKOV NA PREMIČNI</t>
  </si>
  <si>
    <t>DAVKI NA DEDIŠČINE IN DARILA</t>
  </si>
  <si>
    <t>DAVEK NA DEDIŠČINE IN DARILA</t>
  </si>
  <si>
    <t>ZAMUDNE OBR. DAVKOV OBČANOV</t>
  </si>
  <si>
    <t>DAVKI NA PROMET NEPR.IN NA FIN</t>
  </si>
  <si>
    <t>DAVEK NA PROMET NEPREM.-OD PO</t>
  </si>
  <si>
    <t>DAVEK NA PROM.PREMIČ.- OD FO</t>
  </si>
  <si>
    <t>ZAM.OBR.OD DAVKA NA PROMET NEP</t>
  </si>
  <si>
    <t>DAVKI NA POSEBNE STORITVE</t>
  </si>
  <si>
    <t>DAVEK NA DOBITKE OD IGER NA SR</t>
  </si>
  <si>
    <t>ZAM.OBR.OD DAVKA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</si>
  <si>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</si>
  <si>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</si>
  <si>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</si>
  <si>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</si>
  <si>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</si>
  <si>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</si>
  <si>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Okolj.dajat. za onesnaž. okolja zaradi odlaganja odpadkov</t>
  </si>
  <si>
    <t>NERAZPOREJENA PLAČILA</t>
  </si>
  <si>
    <t>PRIH.OD UDEL.NA DOBČ IN DIV.JP</t>
  </si>
  <si>
    <t>Prihodki od udeležbe na dobičku in dividend nefinančnih družb</t>
  </si>
  <si>
    <t>Prihodki na dobičku GB</t>
  </si>
  <si>
    <t>PRIHODKI OD  OBRESTI</t>
  </si>
  <si>
    <t>PREJ.OBR.OD SRED.NAVPOGL.OBČ.</t>
  </si>
  <si>
    <t>Prih.od obr. od vezanih tolar. depz. iz nenamen.sredstev</t>
  </si>
  <si>
    <t>OBRESTI GB</t>
  </si>
  <si>
    <t>OBRESTI SKB</t>
  </si>
  <si>
    <t>OBRESTI HYPO ALPE-ADRIA-BANK</t>
  </si>
  <si>
    <t>OBRESTI PROBANKA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</si>
  <si>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</si>
  <si>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</si>
  <si>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</si>
  <si>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</si>
  <si>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</si>
  <si>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</si>
  <si>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</si>
  <si>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</si>
  <si>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Prih.od podelj.konc.za vodno p</t>
  </si>
  <si>
    <t>Prih.od nadom.za dodel. sužnost.pravice in ustan. stavbne pravice</t>
  </si>
  <si>
    <t>UPRAVNE TAKSE IN PRISTOJBINE</t>
  </si>
  <si>
    <t>UPRAVNE TAKSE</t>
  </si>
  <si>
    <t>Globe in druge denarne kazni</t>
  </si>
  <si>
    <t>GLOBE ZA PREKRŠKE</t>
  </si>
  <si>
    <t>NADOMESTILO ZA DEG. IN UZUR.PR</t>
  </si>
  <si>
    <t>Povprečnine na podlagi zakona o prekrških</t>
  </si>
  <si>
    <t>PRIH.OD PRODAJE BLAGA IN STOR.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</si>
  <si>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</si>
  <si>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</si>
  <si>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</si>
  <si>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</si>
  <si>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</si>
  <si>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</si>
  <si>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</si>
  <si>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</si>
  <si>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</si>
  <si>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DRUGI PRIHODKI KS,VS</t>
  </si>
  <si>
    <t>OSTALI PRIHODKI- JAVNOFIN.PRIH</t>
  </si>
  <si>
    <t>PREJETE ODŠKODNINE ZAVAROVALNI</t>
  </si>
  <si>
    <t>PRIHODKI OD NAJEMA INFRASTRUKTURE</t>
  </si>
  <si>
    <t>PRIHODKI OD SUBVENCIJ JAVNIM PODJ.</t>
  </si>
  <si>
    <t>PRIHODKI OD ZAMUDNIH OBRESTI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</si>
  <si>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</si>
  <si>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</si>
  <si>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</si>
  <si>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</si>
  <si>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</si>
  <si>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PREJ.SRED.IZ DRŽ.PR.INV.-POŽ.T</t>
  </si>
  <si>
    <t>DRUGA PREJ.SRE.IZ DRŽ.PROR.TP</t>
  </si>
  <si>
    <t>Prejeta sredstva iz državnega proračuna iz sredstev proračuna Evropske unije za strukturno politiko</t>
  </si>
  <si>
    <t>Cesta Visoko Šenčur</t>
  </si>
  <si>
    <t>Sredstva za odvajanje in čiščenje komunalnih odpadnih voda v porečju zgornje Save in na območju Kranjskega in Sorškega polja 2.faza</t>
  </si>
  <si>
    <t>PREJETA VRAČILA DANIH POS. POS</t>
  </si>
  <si>
    <t>Prejeta vračila danih posojil od posameznikov in zasebnikov - dolgoročna posojila</t>
  </si>
  <si>
    <t>Plače in dodatki</t>
  </si>
  <si>
    <t>Osnovne plače</t>
  </si>
  <si>
    <t>Dodatek za delovno dobo in za stalnost</t>
  </si>
  <si>
    <t>Regres za letni dopust</t>
  </si>
  <si>
    <t>Povračila in nadomestila</t>
  </si>
  <si>
    <t>Povračilo str. prehrane med d.</t>
  </si>
  <si>
    <t>Prevoz na delo in z dela</t>
  </si>
  <si>
    <t>Sredstva za nadurno delo</t>
  </si>
  <si>
    <t>Drugi izdatki zaposlenim</t>
  </si>
  <si>
    <t>Odpravnine</t>
  </si>
  <si>
    <t>Solidarnostne pomoči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</si>
  <si>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</si>
  <si>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</si>
  <si>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</si>
  <si>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</si>
  <si>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</si>
  <si>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</si>
  <si>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</si>
  <si>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</si>
  <si>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</si>
  <si>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</si>
  <si>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</si>
  <si>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</si>
  <si>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</si>
  <si>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</si>
  <si>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</si>
  <si>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</si>
  <si>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STROŠKI OGLAŠEVALSKIH STORITEV</t>
  </si>
  <si>
    <t>OBJAVE (odloki,pravilniki,raz.</t>
  </si>
  <si>
    <t>OBČINSKO GLASILO JURIJ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</si>
  <si>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</si>
  <si>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</si>
  <si>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</si>
  <si>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</si>
  <si>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</si>
  <si>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spl. material in stor.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</si>
  <si>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</si>
  <si>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</si>
  <si>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</si>
  <si>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</si>
  <si>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</si>
  <si>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</si>
  <si>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</si>
  <si>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Projekt nomen vulgare</t>
  </si>
  <si>
    <t>Energija, voda, komunalne storitve in komunikacije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</si>
  <si>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</si>
  <si>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</si>
  <si>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</si>
  <si>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</si>
  <si>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</si>
  <si>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</si>
  <si>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</si>
  <si>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</si>
  <si>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</si>
  <si>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</si>
  <si>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</si>
  <si>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</si>
  <si>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</si>
  <si>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</si>
  <si>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</si>
  <si>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</si>
  <si>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</si>
  <si>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</si>
  <si>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</si>
  <si>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Zavarovalne premije za objekte</t>
  </si>
  <si>
    <t>Tekoče vzdr. druge opreme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</si>
  <si>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</si>
  <si>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</si>
  <si>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</si>
  <si>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</si>
  <si>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</si>
  <si>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Poslovne najemnine in zakupnine</t>
  </si>
  <si>
    <t>Nadom.za upor. stavbnega zeml.</t>
  </si>
  <si>
    <t>Drugi operativni odhodki</t>
  </si>
  <si>
    <t>Plačila po podjemnih pogodbah</t>
  </si>
  <si>
    <t>Plač. za delo prek štud.servis</t>
  </si>
  <si>
    <t>Študentsko delo Projekt leta 1961-62</t>
  </si>
  <si>
    <t>Sejnine udeležencev odborov</t>
  </si>
  <si>
    <t>Izd.za strok.izob. zaposlenih</t>
  </si>
  <si>
    <t>Pos. davek na določene prejemk</t>
  </si>
  <si>
    <t>Sodni str.,stor.odv.notar.drug</t>
  </si>
  <si>
    <t>Članarine v dom. neprof. inst.</t>
  </si>
  <si>
    <t>Plač.stor.org.poobl.za pl.prom</t>
  </si>
  <si>
    <t>Izvajanje nadzora</t>
  </si>
  <si>
    <t>NAGRADA PODŽUPAN</t>
  </si>
  <si>
    <t>POGREBNE STORITVE</t>
  </si>
  <si>
    <t>ZAVAROVANNJE GASILCI</t>
  </si>
  <si>
    <t>PARCELACIJA ZEMLJIŠČ</t>
  </si>
  <si>
    <t>DRUGI STROŠKI - GASILCI</t>
  </si>
  <si>
    <t>Evidence NUSZ in kom.prispev.</t>
  </si>
  <si>
    <t>Razvojni programi občine</t>
  </si>
  <si>
    <t>Zdravniški pregledi zaposlenih</t>
  </si>
  <si>
    <t>miklavževanje</t>
  </si>
  <si>
    <t>Stoški delovanja mladih</t>
  </si>
  <si>
    <t>Cenitve</t>
  </si>
  <si>
    <t>Vodenje anal. evidenc infrastr. v najemu</t>
  </si>
  <si>
    <t>Izdelava OPN</t>
  </si>
  <si>
    <t>Vodenje katastra</t>
  </si>
  <si>
    <t>Poplavna študija</t>
  </si>
  <si>
    <t>Izdelava OPPN</t>
  </si>
  <si>
    <t>Ostale evidence</t>
  </si>
  <si>
    <t>Program opr.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</si>
  <si>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</si>
  <si>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</si>
  <si>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</si>
  <si>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</si>
  <si>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</si>
  <si>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</si>
  <si>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</si>
  <si>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</si>
  <si>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</si>
  <si>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</si>
  <si>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Družinski prejemki in star.nad</t>
  </si>
  <si>
    <t>DARILO OB ROJSTVU OTROKA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</si>
  <si>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</si>
  <si>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</si>
  <si>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</si>
  <si>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</si>
  <si>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</si>
  <si>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</si>
  <si>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</si>
  <si>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</si>
  <si>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</si>
  <si>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</si>
  <si>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</si>
  <si>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</si>
  <si>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</si>
  <si>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</si>
  <si>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</si>
  <si>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</si>
  <si>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</si>
  <si>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</si>
  <si>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</si>
  <si>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</si>
  <si>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</si>
  <si>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</si>
  <si>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</si>
  <si>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</si>
  <si>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</si>
  <si>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</si>
  <si>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</si>
  <si>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</si>
  <si>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</si>
  <si>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</si>
  <si>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</si>
  <si>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</si>
  <si>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</si>
  <si>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</si>
  <si>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</si>
  <si>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</si>
  <si>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</si>
  <si>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</si>
  <si>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</si>
  <si>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</si>
  <si>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</si>
  <si>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</si>
  <si>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</si>
  <si>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</si>
  <si>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</si>
  <si>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</si>
  <si>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</si>
  <si>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</si>
  <si>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</si>
  <si>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</si>
  <si>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</si>
  <si>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</si>
  <si>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</si>
  <si>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</si>
  <si>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</si>
  <si>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</si>
  <si>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</si>
  <si>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</si>
  <si>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RK Šenčur</t>
  </si>
  <si>
    <t>RK Trboje</t>
  </si>
  <si>
    <t>RK Visoko-Milje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</si>
  <si>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</si>
  <si>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</si>
  <si>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</si>
  <si>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</si>
  <si>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</si>
  <si>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Dotacija RK krvodajalske akcije</t>
  </si>
  <si>
    <t>Humanitarne organizacije</t>
  </si>
  <si>
    <t>Gledališče Šenčur</t>
  </si>
  <si>
    <t>Območno združenje RK Kranj</t>
  </si>
  <si>
    <t>Zavod V-oglje</t>
  </si>
  <si>
    <t>Območno združenje borcev Kranj</t>
  </si>
  <si>
    <t>Društvo upokojencev Šenčur</t>
  </si>
  <si>
    <t>Medeni vrt</t>
  </si>
  <si>
    <t>Sončni hribček</t>
  </si>
  <si>
    <t>Župnija Šenčur</t>
  </si>
  <si>
    <t>Tekoči transferi občinam</t>
  </si>
  <si>
    <t>Sredstva prenesena drugim občinam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</si>
  <si>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</si>
  <si>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</si>
  <si>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</si>
  <si>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</si>
  <si>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</si>
  <si>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</si>
  <si>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</si>
  <si>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</si>
  <si>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</si>
  <si>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</si>
  <si>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</si>
  <si>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</si>
  <si>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</si>
  <si>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Tekoči transferi  Projekt Šenčur leta 1961-62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</si>
  <si>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</si>
  <si>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</si>
  <si>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</si>
  <si>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</si>
  <si>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</si>
  <si>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</si>
  <si>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</si>
  <si>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</si>
  <si>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</si>
  <si>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</si>
  <si>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MS ŠD Voklo</t>
  </si>
  <si>
    <t>Ogrevanje - ŠD Šenčur</t>
  </si>
  <si>
    <t>Materialni stroški vrtec</t>
  </si>
  <si>
    <t>Tekoči transferi za vzdrževanje OŠ</t>
  </si>
  <si>
    <t>Materialni stroški oš H.PUHAR</t>
  </si>
  <si>
    <t>Tekoča plač. stroritev drugim izvajalcem javnih služb ki niso pu CERO</t>
  </si>
  <si>
    <t>Nakup opreme</t>
  </si>
  <si>
    <t>PROGRAMSKA OPREMA</t>
  </si>
  <si>
    <t>RAČUNALNIŠKA OPREMA</t>
  </si>
  <si>
    <t>Druga osnovna sredstva</t>
  </si>
  <si>
    <t>NAKUP OPREME IN DI MUZEJ</t>
  </si>
  <si>
    <t>Novogradnje, rekon.in adaptaci</t>
  </si>
  <si>
    <t>Novogradnje</t>
  </si>
  <si>
    <t>Nadstrešek mrliške vežice</t>
  </si>
  <si>
    <t>CESTA G 2 104</t>
  </si>
  <si>
    <t>Krvavški vodovod</t>
  </si>
  <si>
    <t>Kanalizacija Sever</t>
  </si>
  <si>
    <t>Sekundarna kanalizacija Sever</t>
  </si>
  <si>
    <t>Ograja OŠ Šenčur</t>
  </si>
  <si>
    <t>Cesta Visoko - Šenčur</t>
  </si>
  <si>
    <t>Cesta Voklo - Voglje</t>
  </si>
  <si>
    <t>Cesta Voklo - Prebačevo</t>
  </si>
  <si>
    <t>Cesta Trboje - obč.meja</t>
  </si>
  <si>
    <t>Investicijsko vzdrž.in obnove</t>
  </si>
  <si>
    <t>Inv.vzdr.in izboljšave</t>
  </si>
  <si>
    <t>INVESTIC.VZDR.KULTURNIH OBJ.</t>
  </si>
  <si>
    <t>Investicijsko vzdrževanje pok.</t>
  </si>
  <si>
    <t>Fekalna kanalizacija</t>
  </si>
  <si>
    <t>Kanalizacija Sajovčevo nas.</t>
  </si>
  <si>
    <t>Vodovodno omrežje</t>
  </si>
  <si>
    <t>Tabla naselje Trboje</t>
  </si>
  <si>
    <t>Nakup zemljišč in naravnih bog</t>
  </si>
  <si>
    <t>Nakup zemljišč</t>
  </si>
  <si>
    <t>Študije o izved.projetkov</t>
  </si>
  <si>
    <t>GRADBENO STROKOVNI NADZOR</t>
  </si>
  <si>
    <t>Načrti in druga proj.dokument.</t>
  </si>
  <si>
    <t>PROJEKTNA DOKUMENTACIJA</t>
  </si>
  <si>
    <t>Inv.transferi neprofitnim org.</t>
  </si>
  <si>
    <t>Inv.transferi nepr.org.in ust.</t>
  </si>
  <si>
    <t>Inv.transferi GD</t>
  </si>
  <si>
    <t>Investicijski transferi JP in družbam, ki so v lasti države</t>
  </si>
  <si>
    <t>Inv.trans. JPK -okolska taksa</t>
  </si>
  <si>
    <t>Investicijski transferi javnim zavodom</t>
  </si>
  <si>
    <t>Inv.transferi javnim zavodom</t>
  </si>
  <si>
    <t>Investicijski transfer OŠ</t>
  </si>
  <si>
    <t>Investicijski transferi vrtec</t>
  </si>
  <si>
    <t>Realizacija 30.6.2012    [3]</t>
  </si>
  <si>
    <t>OBČINA ŠENČUR</t>
  </si>
  <si>
    <t>KRANJSKA CESTA 11</t>
  </si>
  <si>
    <t>4208 ŠENČUR</t>
  </si>
  <si>
    <t>ŠENČUR, 30.7.2012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</si>
</sst>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10" fillId="0" borderId="0" xfId="0" applyNumberFormat="1" applyFont="1" applyBorder="1" applyAlignment="1">
      <alignment vertical="center" wrapText="1"/>
    </xf>
    <xf numFmtId="0" fontId="7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quotePrefix="1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>
      <alignment vertical="center"/>
    </xf>
    <xf numFmtId="2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Continuous" vertical="center"/>
    </xf>
    <xf numFmtId="49" fontId="7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466"/>
  <sheetViews>
    <sheetView tabSelected="1" zoomScale="75" zoomScaleNormal="120" workbookViewId="0">
      <selection activeCell="C4" sqref="C4"/>
    </sheetView>
  </sheetViews>
  <sheetFormatPr defaultColWidth="9.109375" defaultRowHeight="13.2" outlineLevelRow="2" x14ac:dyDescent="0.25"/>
  <cols>
    <col min="1" max="1" width="10.44140625" bestFit="1" customWidth="1"/>
    <col min="2" max="2" width="4" customWidth="1"/>
    <col min="3" max="3" width="65.33203125" customWidth="1"/>
    <col min="4" max="8" width="16.109375" customWidth="1"/>
    <col min="9" max="16384" width="9.109375" style="1"/>
  </cols>
  <sheetData>
    <row r="1" spans="1:8" ht="19.5" customHeight="1" x14ac:dyDescent="0.25">
      <c r="B1" s="81"/>
      <c r="C1" s="81"/>
    </row>
    <row r="2" spans="1:8" ht="19.5" customHeight="1" x14ac:dyDescent="0.25">
      <c r="B2" s="81"/>
      <c r="C2" s="81"/>
    </row>
    <row r="3" spans="1:8" ht="19.5" customHeight="1" x14ac:dyDescent="0.25">
      <c r="B3" s="80"/>
      <c r="C3" s="80" t="s">
        <v>431</v>
      </c>
    </row>
    <row r="4" spans="1:8" ht="19.5" customHeight="1" x14ac:dyDescent="0.25">
      <c r="B4" s="80"/>
      <c r="C4" s="80" t="s">
        <v>432</v>
      </c>
    </row>
    <row r="5" spans="1:8" ht="19.5" customHeight="1" x14ac:dyDescent="0.25">
      <c r="B5" s="80"/>
      <c r="C5" s="80" t="s">
        <v>433</v>
      </c>
    </row>
    <row r="6" spans="1:8" ht="19.5" customHeight="1" x14ac:dyDescent="0.25">
      <c r="B6" s="80"/>
      <c r="C6" s="80"/>
    </row>
    <row r="7" spans="1:8" ht="14.25" customHeight="1" x14ac:dyDescent="0.25">
      <c r="A7" s="1"/>
      <c r="B7" s="1"/>
      <c r="C7" s="12" t="s">
        <v>434</v>
      </c>
    </row>
    <row r="8" spans="1:8" ht="19.5" customHeight="1" thickBot="1" x14ac:dyDescent="0.3">
      <c r="A8" s="1"/>
      <c r="B8" s="1"/>
      <c r="C8" s="12"/>
      <c r="D8" s="6"/>
      <c r="E8" s="6"/>
      <c r="F8" s="6"/>
      <c r="G8" s="6"/>
      <c r="H8" s="6"/>
    </row>
    <row r="9" spans="1:8" s="15" customFormat="1" ht="51" customHeight="1" thickBot="1" x14ac:dyDescent="0.3">
      <c r="A9" s="7" t="s">
        <v>16</v>
      </c>
      <c r="B9" s="8"/>
      <c r="C9" s="9" t="s">
        <v>4</v>
      </c>
      <c r="D9" s="10" t="s">
        <v>82</v>
      </c>
      <c r="E9" s="10" t="s">
        <v>83</v>
      </c>
      <c r="F9" s="10" t="s">
        <v>430</v>
      </c>
      <c r="G9" s="10" t="s">
        <v>84</v>
      </c>
      <c r="H9" s="10" t="s">
        <v>85</v>
      </c>
    </row>
    <row r="10" spans="1:8" s="11" customFormat="1" ht="20.25" customHeight="1" x14ac:dyDescent="0.3">
      <c r="A10" s="13" t="s">
        <v>5</v>
      </c>
      <c r="B10" s="4"/>
      <c r="C10" s="4"/>
      <c r="D10" s="5"/>
      <c r="E10" s="5"/>
      <c r="F10" s="5"/>
      <c r="G10" s="5"/>
      <c r="H10" s="5"/>
    </row>
    <row r="11" spans="1:8" ht="30" customHeight="1" x14ac:dyDescent="0.25">
      <c r="A11" s="16" t="s">
        <v>17</v>
      </c>
      <c r="B11" s="17" t="s">
        <v>0</v>
      </c>
      <c r="C11" s="18" t="s">
        <v>18</v>
      </c>
      <c r="D11" s="19">
        <f>+D12+D105+D114+D118+D130</f>
        <v>7608887</v>
      </c>
      <c r="E11" s="19">
        <f>+E12+E105+E114+E118+E130</f>
        <v>7608887</v>
      </c>
      <c r="F11" s="19">
        <f>+F12+F105+F114+F118+F130</f>
        <v>2927550.7000000007</v>
      </c>
      <c r="G11" s="59">
        <f t="shared" ref="G11:H16" si="0">IF(D11&lt;&gt;0,E11/D11*100,)</f>
        <v>100</v>
      </c>
      <c r="H11" s="59">
        <f t="shared" si="0"/>
        <v>38.475413026898686</v>
      </c>
    </row>
    <row r="12" spans="1:8" ht="16.8" x14ac:dyDescent="0.25">
      <c r="A12" s="16"/>
      <c r="B12" s="20" t="s">
        <v>19</v>
      </c>
      <c r="C12" s="17" t="s">
        <v>6</v>
      </c>
      <c r="D12" s="19">
        <f>+D13+D51</f>
        <v>6212976</v>
      </c>
      <c r="E12" s="19">
        <f>+E13+E51</f>
        <v>6212976</v>
      </c>
      <c r="F12" s="19">
        <f>+F13+F51</f>
        <v>2902340.0600000005</v>
      </c>
      <c r="G12" s="59">
        <f t="shared" si="0"/>
        <v>100</v>
      </c>
      <c r="H12" s="59">
        <f t="shared" si="0"/>
        <v>46.71416821825806</v>
      </c>
    </row>
    <row r="13" spans="1:8" ht="15.6" x14ac:dyDescent="0.25">
      <c r="A13" s="40">
        <v>70</v>
      </c>
      <c r="B13" s="41"/>
      <c r="C13" s="41" t="s">
        <v>20</v>
      </c>
      <c r="D13" s="42">
        <f>D14+D18+D35+D47</f>
        <v>5293994</v>
      </c>
      <c r="E13" s="42">
        <f>E14+E18+E35+E47</f>
        <v>5293994</v>
      </c>
      <c r="F13" s="42">
        <f>F14+F18+F35+F47</f>
        <v>2574467.8600000003</v>
      </c>
      <c r="G13" s="60">
        <f t="shared" si="0"/>
        <v>100</v>
      </c>
      <c r="H13" s="60">
        <f t="shared" si="0"/>
        <v>48.629973135594796</v>
      </c>
    </row>
    <row r="14" spans="1:8" ht="15.75" customHeight="1" x14ac:dyDescent="0.25">
      <c r="A14" s="21">
        <v>700</v>
      </c>
      <c r="B14" s="22"/>
      <c r="C14" s="22" t="s">
        <v>7</v>
      </c>
      <c r="D14" s="23">
        <f t="shared" ref="D14:F15" si="1">D15</f>
        <v>4621566</v>
      </c>
      <c r="E14" s="23">
        <f t="shared" si="1"/>
        <v>4621566</v>
      </c>
      <c r="F14" s="23">
        <f t="shared" si="1"/>
        <v>2314988</v>
      </c>
      <c r="G14" s="61">
        <f t="shared" si="0"/>
        <v>100</v>
      </c>
      <c r="H14" s="61">
        <f t="shared" si="0"/>
        <v>50.090986475147169</v>
      </c>
    </row>
    <row r="15" spans="1:8" ht="15.75" customHeight="1" outlineLevel="1" x14ac:dyDescent="0.25">
      <c r="A15" s="21">
        <v>7000</v>
      </c>
      <c r="B15" s="22"/>
      <c r="C15" s="22" t="s">
        <v>86</v>
      </c>
      <c r="D15" s="23">
        <f t="shared" si="1"/>
        <v>4621566</v>
      </c>
      <c r="E15" s="23">
        <f t="shared" si="1"/>
        <v>4621566</v>
      </c>
      <c r="F15" s="23">
        <f t="shared" si="1"/>
        <v>2314988</v>
      </c>
      <c r="G15" s="61">
        <f t="shared" si="0"/>
        <v>100</v>
      </c>
      <c r="H15" s="61">
        <f t="shared" si="0"/>
        <v>50.090986475147169</v>
      </c>
    </row>
    <row r="16" spans="1:8" ht="15.75" hidden="1" customHeight="1" outlineLevel="2" x14ac:dyDescent="0.25">
      <c r="A16" s="21">
        <v>700020</v>
      </c>
      <c r="B16" s="22"/>
      <c r="C16" s="22" t="s">
        <v>87</v>
      </c>
      <c r="D16" s="23">
        <v>4621566</v>
      </c>
      <c r="E16" s="23">
        <v>4621566</v>
      </c>
      <c r="F16" s="23">
        <v>2314988</v>
      </c>
      <c r="G16" s="61">
        <f t="shared" si="0"/>
        <v>100</v>
      </c>
      <c r="H16" s="61">
        <f t="shared" si="0"/>
        <v>50.090986475147169</v>
      </c>
    </row>
    <row r="17" spans="1:8" ht="15.75" customHeight="1" outlineLevel="1" collapsed="1" x14ac:dyDescent="0.25">
      <c r="A17" s="21"/>
      <c r="B17" s="22"/>
      <c r="C17" s="22"/>
      <c r="D17" s="23"/>
      <c r="E17" s="23"/>
      <c r="F17" s="23"/>
      <c r="G17" s="62"/>
      <c r="H17" s="62"/>
    </row>
    <row r="18" spans="1:8" ht="13.8" x14ac:dyDescent="0.25">
      <c r="A18" s="21">
        <v>703</v>
      </c>
      <c r="B18" s="22"/>
      <c r="C18" s="22" t="s">
        <v>8</v>
      </c>
      <c r="D18" s="23">
        <f>D19+D24+D27+D30</f>
        <v>460300</v>
      </c>
      <c r="E18" s="23">
        <f>E19+E24+E27+E30</f>
        <v>460300</v>
      </c>
      <c r="F18" s="23">
        <f>F19+F24+F27+F30</f>
        <v>169954.93</v>
      </c>
      <c r="G18" s="61">
        <f t="shared" ref="G18:H25" si="2">IF(D18&lt;&gt;0,E18/D18*100,)</f>
        <v>100</v>
      </c>
      <c r="H18" s="61">
        <f t="shared" si="2"/>
        <v>36.922643927873125</v>
      </c>
    </row>
    <row r="19" spans="1:8" ht="13.8" outlineLevel="1" x14ac:dyDescent="0.25">
      <c r="A19" s="21">
        <v>7030</v>
      </c>
      <c r="B19" s="22"/>
      <c r="C19" s="22" t="s">
        <v>88</v>
      </c>
      <c r="D19" s="23">
        <f>D20+D21+D22+D23</f>
        <v>273600</v>
      </c>
      <c r="E19" s="23">
        <f>E20+E21+E22+E23</f>
        <v>273600</v>
      </c>
      <c r="F19" s="23">
        <f>F20+F21+F22+F23</f>
        <v>97284.909999999989</v>
      </c>
      <c r="G19" s="61">
        <f t="shared" si="2"/>
        <v>100</v>
      </c>
      <c r="H19" s="61">
        <f t="shared" si="2"/>
        <v>35.557350146198822</v>
      </c>
    </row>
    <row r="20" spans="1:8" ht="13.8" hidden="1" outlineLevel="2" x14ac:dyDescent="0.25">
      <c r="A20" s="21">
        <v>703000</v>
      </c>
      <c r="B20" s="22"/>
      <c r="C20" s="22" t="s">
        <v>89</v>
      </c>
      <c r="D20" s="23">
        <v>22300</v>
      </c>
      <c r="E20" s="23">
        <v>22300</v>
      </c>
      <c r="F20" s="23">
        <v>4185.2199999999993</v>
      </c>
      <c r="G20" s="61">
        <f t="shared" si="2"/>
        <v>100</v>
      </c>
      <c r="H20" s="61">
        <f t="shared" si="2"/>
        <v>18.767802690582958</v>
      </c>
    </row>
    <row r="21" spans="1:8" ht="13.8" hidden="1" outlineLevel="2" x14ac:dyDescent="0.25">
      <c r="A21" s="21">
        <v>703003</v>
      </c>
      <c r="B21" s="22"/>
      <c r="C21" s="22" t="s">
        <v>90</v>
      </c>
      <c r="D21" s="23">
        <v>100000</v>
      </c>
      <c r="E21" s="23">
        <v>100000</v>
      </c>
      <c r="F21" s="23">
        <v>80125.519999999975</v>
      </c>
      <c r="G21" s="61">
        <f t="shared" si="2"/>
        <v>100</v>
      </c>
      <c r="H21" s="61">
        <f t="shared" si="2"/>
        <v>80.125519999999966</v>
      </c>
    </row>
    <row r="22" spans="1:8" ht="13.8" hidden="1" outlineLevel="2" x14ac:dyDescent="0.25">
      <c r="A22" s="21">
        <v>703004</v>
      </c>
      <c r="B22" s="22"/>
      <c r="C22" s="22" t="s">
        <v>91</v>
      </c>
      <c r="D22" s="23">
        <v>150000</v>
      </c>
      <c r="E22" s="23">
        <v>150000</v>
      </c>
      <c r="F22" s="23">
        <v>11908.620000000003</v>
      </c>
      <c r="G22" s="61">
        <f t="shared" si="2"/>
        <v>100</v>
      </c>
      <c r="H22" s="61">
        <f t="shared" si="2"/>
        <v>7.9390800000000015</v>
      </c>
    </row>
    <row r="23" spans="1:8" ht="13.8" hidden="1" outlineLevel="2" x14ac:dyDescent="0.25">
      <c r="A23" s="21">
        <v>703005</v>
      </c>
      <c r="B23" s="22"/>
      <c r="C23" s="22" t="s">
        <v>92</v>
      </c>
      <c r="D23" s="23">
        <v>1300</v>
      </c>
      <c r="E23" s="23">
        <v>1300</v>
      </c>
      <c r="F23" s="23">
        <v>1065.5499999999997</v>
      </c>
      <c r="G23" s="61">
        <f t="shared" si="2"/>
        <v>100</v>
      </c>
      <c r="H23" s="61">
        <f t="shared" si="2"/>
        <v>81.965384615384593</v>
      </c>
    </row>
    <row r="24" spans="1:8" ht="13.8" outlineLevel="1" collapsed="1" x14ac:dyDescent="0.25">
      <c r="A24" s="21">
        <v>7031</v>
      </c>
      <c r="B24" s="22"/>
      <c r="C24" s="22" t="s">
        <v>93</v>
      </c>
      <c r="D24" s="23">
        <f>D25+D26</f>
        <v>200</v>
      </c>
      <c r="E24" s="23">
        <f>E25+E26</f>
        <v>200</v>
      </c>
      <c r="F24" s="23">
        <f>F25+F26</f>
        <v>695.72</v>
      </c>
      <c r="G24" s="61">
        <f t="shared" si="2"/>
        <v>100</v>
      </c>
      <c r="H24" s="61">
        <f t="shared" si="2"/>
        <v>347.86</v>
      </c>
    </row>
    <row r="25" spans="1:8" ht="13.8" hidden="1" outlineLevel="2" x14ac:dyDescent="0.25">
      <c r="A25" s="21">
        <v>703100</v>
      </c>
      <c r="B25" s="22"/>
      <c r="C25" s="22" t="s">
        <v>94</v>
      </c>
      <c r="D25" s="23">
        <v>200</v>
      </c>
      <c r="E25" s="23">
        <v>200</v>
      </c>
      <c r="F25" s="23">
        <v>695.62</v>
      </c>
      <c r="G25" s="61">
        <f t="shared" si="2"/>
        <v>100</v>
      </c>
      <c r="H25" s="61">
        <f t="shared" si="2"/>
        <v>347.81</v>
      </c>
    </row>
    <row r="26" spans="1:8" ht="13.8" hidden="1" outlineLevel="2" x14ac:dyDescent="0.25">
      <c r="A26" s="21">
        <v>703101</v>
      </c>
      <c r="B26" s="22"/>
      <c r="C26" s="22" t="s">
        <v>95</v>
      </c>
      <c r="D26" s="23">
        <v>0</v>
      </c>
      <c r="E26" s="23">
        <v>0</v>
      </c>
      <c r="F26" s="23">
        <v>0.1</v>
      </c>
      <c r="G26" s="62"/>
      <c r="H26" s="61">
        <f t="shared" ref="H26:H33" si="3">IF(E26&lt;&gt;0,F26/E26*100,)</f>
        <v>0</v>
      </c>
    </row>
    <row r="27" spans="1:8" ht="13.8" outlineLevel="1" collapsed="1" x14ac:dyDescent="0.25">
      <c r="A27" s="21">
        <v>7032</v>
      </c>
      <c r="B27" s="22"/>
      <c r="C27" s="22" t="s">
        <v>96</v>
      </c>
      <c r="D27" s="23">
        <f>D28+D29</f>
        <v>65000</v>
      </c>
      <c r="E27" s="23">
        <f>E28+E29</f>
        <v>65000</v>
      </c>
      <c r="F27" s="23">
        <f>F28+F29</f>
        <v>8242.3100000000013</v>
      </c>
      <c r="G27" s="61">
        <f>IF(D27&lt;&gt;0,E27/D27*100,)</f>
        <v>100</v>
      </c>
      <c r="H27" s="61">
        <f t="shared" si="3"/>
        <v>12.680476923076926</v>
      </c>
    </row>
    <row r="28" spans="1:8" ht="13.8" hidden="1" outlineLevel="2" x14ac:dyDescent="0.25">
      <c r="A28" s="21">
        <v>703200</v>
      </c>
      <c r="B28" s="22"/>
      <c r="C28" s="22" t="s">
        <v>97</v>
      </c>
      <c r="D28" s="23">
        <v>65000</v>
      </c>
      <c r="E28" s="23">
        <v>65000</v>
      </c>
      <c r="F28" s="23">
        <v>7806.8000000000011</v>
      </c>
      <c r="G28" s="61">
        <f>IF(D28&lt;&gt;0,E28/D28*100,)</f>
        <v>100</v>
      </c>
      <c r="H28" s="61">
        <f t="shared" si="3"/>
        <v>12.010461538461541</v>
      </c>
    </row>
    <row r="29" spans="1:8" ht="13.8" hidden="1" outlineLevel="2" x14ac:dyDescent="0.25">
      <c r="A29" s="21">
        <v>703201</v>
      </c>
      <c r="B29" s="22"/>
      <c r="C29" s="22" t="s">
        <v>98</v>
      </c>
      <c r="D29" s="23">
        <v>0</v>
      </c>
      <c r="E29" s="23">
        <v>0</v>
      </c>
      <c r="F29" s="23">
        <v>435.50999999999988</v>
      </c>
      <c r="G29" s="62"/>
      <c r="H29" s="61">
        <f t="shared" si="3"/>
        <v>0</v>
      </c>
    </row>
    <row r="30" spans="1:8" ht="13.8" outlineLevel="1" collapsed="1" x14ac:dyDescent="0.25">
      <c r="A30" s="21">
        <v>7033</v>
      </c>
      <c r="B30" s="22"/>
      <c r="C30" s="22" t="s">
        <v>99</v>
      </c>
      <c r="D30" s="23">
        <f>D31+D32+D33</f>
        <v>121500</v>
      </c>
      <c r="E30" s="23">
        <f>E31+E32+E33</f>
        <v>121500</v>
      </c>
      <c r="F30" s="23">
        <f>F31+F32+F33</f>
        <v>63731.99</v>
      </c>
      <c r="G30" s="61">
        <f>IF(D30&lt;&gt;0,E30/D30*100,)</f>
        <v>100</v>
      </c>
      <c r="H30" s="61">
        <f t="shared" si="3"/>
        <v>52.454312757201649</v>
      </c>
    </row>
    <row r="31" spans="1:8" ht="13.8" hidden="1" outlineLevel="2" x14ac:dyDescent="0.25">
      <c r="A31" s="21">
        <v>703300</v>
      </c>
      <c r="B31" s="22"/>
      <c r="C31" s="22" t="s">
        <v>100</v>
      </c>
      <c r="D31" s="23">
        <v>15500</v>
      </c>
      <c r="E31" s="23">
        <v>15500</v>
      </c>
      <c r="F31" s="23">
        <v>5678.3000000000011</v>
      </c>
      <c r="G31" s="61">
        <f>IF(D31&lt;&gt;0,E31/D31*100,)</f>
        <v>100</v>
      </c>
      <c r="H31" s="61">
        <f t="shared" si="3"/>
        <v>36.634193548387103</v>
      </c>
    </row>
    <row r="32" spans="1:8" ht="13.8" hidden="1" outlineLevel="2" x14ac:dyDescent="0.25">
      <c r="A32" s="21">
        <v>703301</v>
      </c>
      <c r="B32" s="22"/>
      <c r="C32" s="22" t="s">
        <v>101</v>
      </c>
      <c r="D32" s="23">
        <v>106000</v>
      </c>
      <c r="E32" s="23">
        <v>106000</v>
      </c>
      <c r="F32" s="23">
        <v>58032.42</v>
      </c>
      <c r="G32" s="61">
        <f>IF(D32&lt;&gt;0,E32/D32*100,)</f>
        <v>100</v>
      </c>
      <c r="H32" s="61">
        <f t="shared" si="3"/>
        <v>54.747566037735851</v>
      </c>
    </row>
    <row r="33" spans="1:8" ht="13.8" hidden="1" outlineLevel="2" x14ac:dyDescent="0.25">
      <c r="A33" s="21">
        <v>703303</v>
      </c>
      <c r="B33" s="22"/>
      <c r="C33" s="22" t="s">
        <v>102</v>
      </c>
      <c r="D33" s="23">
        <v>0</v>
      </c>
      <c r="E33" s="23">
        <v>0</v>
      </c>
      <c r="F33" s="23">
        <v>21.27</v>
      </c>
      <c r="G33" s="62"/>
      <c r="H33" s="61">
        <f t="shared" si="3"/>
        <v>0</v>
      </c>
    </row>
    <row r="34" spans="1:8" ht="13.8" outlineLevel="1" collapsed="1" x14ac:dyDescent="0.25">
      <c r="A34" s="21"/>
      <c r="B34" s="22"/>
      <c r="C34" s="22"/>
      <c r="D34" s="23"/>
      <c r="E34" s="23"/>
      <c r="F34" s="23"/>
      <c r="G34" s="62"/>
      <c r="H34" s="62"/>
    </row>
    <row r="35" spans="1:8" ht="13.8" x14ac:dyDescent="0.25">
      <c r="A35" s="21">
        <v>704</v>
      </c>
      <c r="B35" s="22"/>
      <c r="C35" s="22" t="s">
        <v>9</v>
      </c>
      <c r="D35" s="23">
        <f>D36+D39</f>
        <v>207300</v>
      </c>
      <c r="E35" s="23">
        <f>E36+E39</f>
        <v>207300</v>
      </c>
      <c r="F35" s="23">
        <f>F36+F39</f>
        <v>85089.47</v>
      </c>
      <c r="G35" s="61">
        <f t="shared" ref="G35:H37" si="4">IF(D35&lt;&gt;0,E35/D35*100,)</f>
        <v>100</v>
      </c>
      <c r="H35" s="61">
        <f t="shared" si="4"/>
        <v>41.046536420646405</v>
      </c>
    </row>
    <row r="36" spans="1:8" ht="13.8" outlineLevel="1" x14ac:dyDescent="0.25">
      <c r="A36" s="21">
        <v>7044</v>
      </c>
      <c r="B36" s="22"/>
      <c r="C36" s="22" t="s">
        <v>103</v>
      </c>
      <c r="D36" s="23">
        <f>D37+D38</f>
        <v>2800</v>
      </c>
      <c r="E36" s="23">
        <f>E37+E38</f>
        <v>2800</v>
      </c>
      <c r="F36" s="23">
        <f>F37+F38</f>
        <v>1192.4000000000001</v>
      </c>
      <c r="G36" s="61">
        <f t="shared" si="4"/>
        <v>100</v>
      </c>
      <c r="H36" s="61">
        <f t="shared" si="4"/>
        <v>42.585714285714289</v>
      </c>
    </row>
    <row r="37" spans="1:8" ht="13.8" hidden="1" outlineLevel="2" x14ac:dyDescent="0.25">
      <c r="A37" s="21">
        <v>704403</v>
      </c>
      <c r="B37" s="22"/>
      <c r="C37" s="22" t="s">
        <v>104</v>
      </c>
      <c r="D37" s="23">
        <v>2800</v>
      </c>
      <c r="E37" s="23">
        <v>2800</v>
      </c>
      <c r="F37" s="23">
        <v>1191.92</v>
      </c>
      <c r="G37" s="61">
        <f t="shared" si="4"/>
        <v>100</v>
      </c>
      <c r="H37" s="61">
        <f t="shared" si="4"/>
        <v>42.568571428571431</v>
      </c>
    </row>
    <row r="38" spans="1:8" ht="13.8" hidden="1" outlineLevel="2" x14ac:dyDescent="0.25">
      <c r="A38" s="21">
        <v>704405</v>
      </c>
      <c r="B38" s="22"/>
      <c r="C38" s="22" t="s">
        <v>105</v>
      </c>
      <c r="D38" s="23">
        <v>0</v>
      </c>
      <c r="E38" s="23">
        <v>0</v>
      </c>
      <c r="F38" s="23">
        <v>0.48</v>
      </c>
      <c r="G38" s="62"/>
      <c r="H38" s="61">
        <f t="shared" ref="H38:H45" si="5">IF(E38&lt;&gt;0,F38/E38*100,)</f>
        <v>0</v>
      </c>
    </row>
    <row r="39" spans="1:8" ht="13.8" outlineLevel="1" collapsed="1" x14ac:dyDescent="0.25">
      <c r="A39" s="21">
        <v>7047</v>
      </c>
      <c r="B39" s="22"/>
      <c r="C39" s="22" t="s">
        <v>106</v>
      </c>
      <c r="D39" s="23">
        <f>D40+D41+D42+D43+D44+D45</f>
        <v>204500</v>
      </c>
      <c r="E39" s="23">
        <f>E40+E41+E42+E43+E44+E45</f>
        <v>204500</v>
      </c>
      <c r="F39" s="23">
        <f>F40+F41+F42+F43+F44+F45</f>
        <v>83897.07</v>
      </c>
      <c r="G39" s="61">
        <f t="shared" ref="G39:G45" si="6">IF(D39&lt;&gt;0,E39/D39*100,)</f>
        <v>100</v>
      </c>
      <c r="H39" s="61">
        <f t="shared" si="5"/>
        <v>41.025462102689488</v>
      </c>
    </row>
    <row r="40" spans="1:8" ht="13.8" hidden="1" outlineLevel="2" x14ac:dyDescent="0.25">
      <c r="A40" s="21">
        <v>704700</v>
      </c>
      <c r="B40" s="22"/>
      <c r="C40" s="22" t="s">
        <v>107</v>
      </c>
      <c r="D40" s="23">
        <v>150000</v>
      </c>
      <c r="E40" s="23">
        <v>150000</v>
      </c>
      <c r="F40" s="23">
        <v>67593.03</v>
      </c>
      <c r="G40" s="61">
        <f t="shared" si="6"/>
        <v>100</v>
      </c>
      <c r="H40" s="61">
        <f t="shared" si="5"/>
        <v>45.062019999999997</v>
      </c>
    </row>
    <row r="41" spans="1:8" ht="13.8" hidden="1" outlineLevel="2" x14ac:dyDescent="0.25">
      <c r="A41" s="21">
        <v>704704</v>
      </c>
      <c r="B41" s="22"/>
      <c r="C41" s="22" t="s">
        <v>108</v>
      </c>
      <c r="D41" s="23">
        <v>1500</v>
      </c>
      <c r="E41" s="23">
        <v>1500</v>
      </c>
      <c r="F41" s="23">
        <v>604.08000000000015</v>
      </c>
      <c r="G41" s="61">
        <f t="shared" si="6"/>
        <v>100</v>
      </c>
      <c r="H41" s="61">
        <f t="shared" si="5"/>
        <v>40.272000000000006</v>
      </c>
    </row>
    <row r="42" spans="1:8" ht="13.8" hidden="1" outlineLevel="2" x14ac:dyDescent="0.25">
      <c r="A42" s="21">
        <v>704706</v>
      </c>
      <c r="B42" s="22"/>
      <c r="C42" s="22" t="s">
        <v>109</v>
      </c>
      <c r="D42" s="23">
        <v>6100</v>
      </c>
      <c r="E42" s="23">
        <v>6100</v>
      </c>
      <c r="F42" s="23">
        <v>339.1699999999999</v>
      </c>
      <c r="G42" s="61">
        <f t="shared" si="6"/>
        <v>100</v>
      </c>
      <c r="H42" s="61">
        <f t="shared" si="5"/>
        <v>5.5601639344262281</v>
      </c>
    </row>
    <row r="43" spans="1:8" ht="13.8" hidden="1" outlineLevel="2" x14ac:dyDescent="0.25">
      <c r="A43" s="21">
        <v>704707</v>
      </c>
      <c r="B43" s="22"/>
      <c r="C43" s="22" t="s">
        <v>110</v>
      </c>
      <c r="D43" s="23">
        <v>5900</v>
      </c>
      <c r="E43" s="23">
        <v>5900</v>
      </c>
      <c r="F43" s="23">
        <v>559.44999999999993</v>
      </c>
      <c r="G43" s="61">
        <f t="shared" si="6"/>
        <v>100</v>
      </c>
      <c r="H43" s="61">
        <f t="shared" si="5"/>
        <v>9.4822033898305076</v>
      </c>
    </row>
    <row r="44" spans="1:8" ht="13.8" hidden="1" outlineLevel="2" x14ac:dyDescent="0.25">
      <c r="A44" s="21">
        <v>704708</v>
      </c>
      <c r="B44" s="22"/>
      <c r="C44" s="22" t="s">
        <v>111</v>
      </c>
      <c r="D44" s="23">
        <v>3000</v>
      </c>
      <c r="E44" s="23">
        <v>3000</v>
      </c>
      <c r="F44" s="23">
        <v>2306.2099999999996</v>
      </c>
      <c r="G44" s="61">
        <f t="shared" si="6"/>
        <v>100</v>
      </c>
      <c r="H44" s="61">
        <f t="shared" si="5"/>
        <v>76.873666666666651</v>
      </c>
    </row>
    <row r="45" spans="1:8" ht="13.8" hidden="1" outlineLevel="2" x14ac:dyDescent="0.25">
      <c r="A45" s="21">
        <v>704719</v>
      </c>
      <c r="B45" s="22"/>
      <c r="C45" s="22" t="s">
        <v>112</v>
      </c>
      <c r="D45" s="23">
        <v>38000</v>
      </c>
      <c r="E45" s="23">
        <v>38000</v>
      </c>
      <c r="F45" s="23">
        <v>12495.130000000005</v>
      </c>
      <c r="G45" s="61">
        <f t="shared" si="6"/>
        <v>100</v>
      </c>
      <c r="H45" s="61">
        <f t="shared" si="5"/>
        <v>32.88192105263159</v>
      </c>
    </row>
    <row r="46" spans="1:8" ht="13.8" outlineLevel="1" collapsed="1" x14ac:dyDescent="0.25">
      <c r="A46" s="21"/>
      <c r="B46" s="22"/>
      <c r="C46" s="22"/>
      <c r="D46" s="23"/>
      <c r="E46" s="23"/>
      <c r="F46" s="23"/>
      <c r="G46" s="62"/>
      <c r="H46" s="62"/>
    </row>
    <row r="47" spans="1:8" ht="13.8" x14ac:dyDescent="0.25">
      <c r="A47" s="21">
        <v>706</v>
      </c>
      <c r="B47" s="22"/>
      <c r="C47" s="22" t="s">
        <v>21</v>
      </c>
      <c r="D47" s="23">
        <f t="shared" ref="D47:F48" si="7">D48</f>
        <v>4828</v>
      </c>
      <c r="E47" s="23">
        <f t="shared" si="7"/>
        <v>4828</v>
      </c>
      <c r="F47" s="23">
        <f t="shared" si="7"/>
        <v>4435.4599999999973</v>
      </c>
      <c r="G47" s="61">
        <f t="shared" ref="G47:H49" si="8">IF(D47&lt;&gt;0,E47/D47*100,)</f>
        <v>100</v>
      </c>
      <c r="H47" s="61">
        <f t="shared" si="8"/>
        <v>91.869511184755538</v>
      </c>
    </row>
    <row r="48" spans="1:8" ht="13.8" outlineLevel="1" x14ac:dyDescent="0.25">
      <c r="A48" s="21">
        <v>7060</v>
      </c>
      <c r="B48" s="22"/>
      <c r="C48" s="22" t="s">
        <v>21</v>
      </c>
      <c r="D48" s="23">
        <f t="shared" si="7"/>
        <v>4828</v>
      </c>
      <c r="E48" s="23">
        <f t="shared" si="7"/>
        <v>4828</v>
      </c>
      <c r="F48" s="23">
        <f t="shared" si="7"/>
        <v>4435.4599999999973</v>
      </c>
      <c r="G48" s="61">
        <f t="shared" si="8"/>
        <v>100</v>
      </c>
      <c r="H48" s="61">
        <f t="shared" si="8"/>
        <v>91.869511184755538</v>
      </c>
    </row>
    <row r="49" spans="1:8" ht="13.8" hidden="1" outlineLevel="2" x14ac:dyDescent="0.25">
      <c r="A49" s="21">
        <v>706099</v>
      </c>
      <c r="B49" s="22"/>
      <c r="C49" s="22" t="s">
        <v>113</v>
      </c>
      <c r="D49" s="23">
        <v>4828</v>
      </c>
      <c r="E49" s="23">
        <v>4828</v>
      </c>
      <c r="F49" s="23">
        <v>4435.4599999999973</v>
      </c>
      <c r="G49" s="61">
        <f t="shared" si="8"/>
        <v>100</v>
      </c>
      <c r="H49" s="61">
        <f t="shared" si="8"/>
        <v>91.869511184755538</v>
      </c>
    </row>
    <row r="50" spans="1:8" ht="13.8" outlineLevel="1" collapsed="1" x14ac:dyDescent="0.25">
      <c r="A50" s="21"/>
      <c r="B50" s="22"/>
      <c r="C50" s="22"/>
      <c r="D50" s="23"/>
      <c r="E50" s="23"/>
      <c r="F50" s="23"/>
      <c r="G50" s="62"/>
      <c r="H50" s="62"/>
    </row>
    <row r="51" spans="1:8" ht="15.6" x14ac:dyDescent="0.25">
      <c r="A51" s="40">
        <v>71</v>
      </c>
      <c r="B51" s="41"/>
      <c r="C51" s="41" t="s">
        <v>22</v>
      </c>
      <c r="D51" s="42">
        <f>+D52+D74+D78+D84+D93</f>
        <v>918982</v>
      </c>
      <c r="E51" s="42">
        <f>+E52+E74+E78+E84+E93</f>
        <v>918982</v>
      </c>
      <c r="F51" s="42">
        <f>+F52+F74+F78+F84+F93</f>
        <v>327872.19999999995</v>
      </c>
      <c r="G51" s="60">
        <f>IF(D51&lt;&gt;0,E51/D51*100,)</f>
        <v>100</v>
      </c>
      <c r="H51" s="60">
        <f>IF(E51&lt;&gt;0,F51/E51*100,)</f>
        <v>35.677760826653838</v>
      </c>
    </row>
    <row r="52" spans="1:8" ht="13.8" x14ac:dyDescent="0.25">
      <c r="A52" s="21">
        <v>710</v>
      </c>
      <c r="B52" s="22"/>
      <c r="C52" s="22" t="s">
        <v>23</v>
      </c>
      <c r="D52" s="23">
        <f>D53+D56+D64</f>
        <v>476382</v>
      </c>
      <c r="E52" s="23">
        <f>E53+E56+E64</f>
        <v>476382</v>
      </c>
      <c r="F52" s="23">
        <f>F53+F56+F64</f>
        <v>214446.79999999996</v>
      </c>
      <c r="G52" s="61">
        <f>IF(D52&lt;&gt;0,E52/D52*100,)</f>
        <v>100</v>
      </c>
      <c r="H52" s="61">
        <f>IF(E52&lt;&gt;0,F52/E52*100,)</f>
        <v>45.015722676339571</v>
      </c>
    </row>
    <row r="53" spans="1:8" ht="13.8" outlineLevel="1" x14ac:dyDescent="0.25">
      <c r="A53" s="21">
        <v>7100</v>
      </c>
      <c r="B53" s="22"/>
      <c r="C53" s="22" t="s">
        <v>114</v>
      </c>
      <c r="D53" s="23">
        <f>D54+D55</f>
        <v>25274</v>
      </c>
      <c r="E53" s="23">
        <f>E54+E55</f>
        <v>25274</v>
      </c>
      <c r="F53" s="23">
        <f>F54+F55</f>
        <v>0</v>
      </c>
      <c r="G53" s="61">
        <f t="shared" ref="G53:G71" si="9">IF(D53&lt;&gt;0,E53/D53*100,)</f>
        <v>100</v>
      </c>
      <c r="H53" s="62"/>
    </row>
    <row r="54" spans="1:8" ht="13.8" hidden="1" outlineLevel="2" x14ac:dyDescent="0.25">
      <c r="A54" s="21">
        <v>710004</v>
      </c>
      <c r="B54" s="22"/>
      <c r="C54" s="22" t="s">
        <v>115</v>
      </c>
      <c r="D54" s="23">
        <v>11554</v>
      </c>
      <c r="E54" s="23">
        <v>11554</v>
      </c>
      <c r="F54" s="23">
        <v>0</v>
      </c>
      <c r="G54" s="61">
        <f t="shared" si="9"/>
        <v>100</v>
      </c>
      <c r="H54" s="62"/>
    </row>
    <row r="55" spans="1:8" ht="13.8" hidden="1" outlineLevel="2" x14ac:dyDescent="0.25">
      <c r="A55" s="21">
        <v>71000500</v>
      </c>
      <c r="B55" s="22"/>
      <c r="C55" s="22" t="s">
        <v>116</v>
      </c>
      <c r="D55" s="23">
        <v>13720</v>
      </c>
      <c r="E55" s="23">
        <v>13720</v>
      </c>
      <c r="F55" s="23">
        <v>0</v>
      </c>
      <c r="G55" s="61">
        <f t="shared" si="9"/>
        <v>100</v>
      </c>
      <c r="H55" s="62"/>
    </row>
    <row r="56" spans="1:8" ht="13.8" outlineLevel="1" collapsed="1" x14ac:dyDescent="0.25">
      <c r="A56" s="21">
        <v>7102</v>
      </c>
      <c r="B56" s="22"/>
      <c r="C56" s="22" t="s">
        <v>117</v>
      </c>
      <c r="D56" s="23">
        <f>D57+D58+D59+D60+D61+D62+D63</f>
        <v>55331</v>
      </c>
      <c r="E56" s="23">
        <f>E57+E58+E59+E60+E61+E62+E63</f>
        <v>55331</v>
      </c>
      <c r="F56" s="23">
        <f>F57+F58+F59+F60+F61+F62+F63</f>
        <v>35402.28</v>
      </c>
      <c r="G56" s="61">
        <f t="shared" si="9"/>
        <v>100</v>
      </c>
      <c r="H56" s="61">
        <f>IF(E56&lt;&gt;0,F56/E56*100,)</f>
        <v>63.982722162982775</v>
      </c>
    </row>
    <row r="57" spans="1:8" ht="13.8" hidden="1" outlineLevel="2" x14ac:dyDescent="0.25">
      <c r="A57" s="21">
        <v>71020000</v>
      </c>
      <c r="B57" s="22"/>
      <c r="C57" s="22" t="s">
        <v>118</v>
      </c>
      <c r="D57" s="23">
        <v>900</v>
      </c>
      <c r="E57" s="23">
        <v>900</v>
      </c>
      <c r="F57" s="23">
        <v>474.95</v>
      </c>
      <c r="G57" s="61">
        <f t="shared" si="9"/>
        <v>100</v>
      </c>
      <c r="H57" s="61">
        <f>IF(E57&lt;&gt;0,F57/E57*100,)</f>
        <v>52.772222222222219</v>
      </c>
    </row>
    <row r="58" spans="1:8" ht="13.8" hidden="1" outlineLevel="2" x14ac:dyDescent="0.25">
      <c r="A58" s="21">
        <v>710201</v>
      </c>
      <c r="B58" s="22"/>
      <c r="C58" s="22" t="s">
        <v>119</v>
      </c>
      <c r="D58" s="23">
        <v>93</v>
      </c>
      <c r="E58" s="23">
        <v>93</v>
      </c>
      <c r="F58" s="23">
        <v>307.8</v>
      </c>
      <c r="G58" s="61">
        <f t="shared" si="9"/>
        <v>100</v>
      </c>
      <c r="H58" s="61">
        <f>IF(E58&lt;&gt;0,F58/E58*100,)</f>
        <v>330.96774193548384</v>
      </c>
    </row>
    <row r="59" spans="1:8" ht="13.8" hidden="1" outlineLevel="2" x14ac:dyDescent="0.25">
      <c r="A59" s="21">
        <v>71020100</v>
      </c>
      <c r="B59" s="22"/>
      <c r="C59" s="22" t="s">
        <v>120</v>
      </c>
      <c r="D59" s="23">
        <v>190</v>
      </c>
      <c r="E59" s="23">
        <v>190</v>
      </c>
      <c r="F59" s="23">
        <v>0</v>
      </c>
      <c r="G59" s="61">
        <f t="shared" si="9"/>
        <v>100</v>
      </c>
      <c r="H59" s="62"/>
    </row>
    <row r="60" spans="1:8" ht="13.8" hidden="1" outlineLevel="2" x14ac:dyDescent="0.25">
      <c r="A60" s="21">
        <v>71020102</v>
      </c>
      <c r="B60" s="22"/>
      <c r="C60" s="22" t="s">
        <v>121</v>
      </c>
      <c r="D60" s="23">
        <v>1863</v>
      </c>
      <c r="E60" s="23">
        <v>1863</v>
      </c>
      <c r="F60" s="23">
        <v>0</v>
      </c>
      <c r="G60" s="61">
        <f t="shared" si="9"/>
        <v>100</v>
      </c>
      <c r="H60" s="62"/>
    </row>
    <row r="61" spans="1:8" ht="13.8" hidden="1" outlineLevel="2" x14ac:dyDescent="0.25">
      <c r="A61" s="21">
        <v>71020110</v>
      </c>
      <c r="B61" s="22"/>
      <c r="C61" s="22" t="s">
        <v>122</v>
      </c>
      <c r="D61" s="23">
        <v>1685</v>
      </c>
      <c r="E61" s="23">
        <v>1685</v>
      </c>
      <c r="F61" s="23">
        <v>180.84</v>
      </c>
      <c r="G61" s="61">
        <f t="shared" si="9"/>
        <v>100</v>
      </c>
      <c r="H61" s="61">
        <f>IF(E61&lt;&gt;0,F61/E61*100,)</f>
        <v>10.732344213649851</v>
      </c>
    </row>
    <row r="62" spans="1:8" ht="13.8" hidden="1" outlineLevel="2" x14ac:dyDescent="0.25">
      <c r="A62" s="21">
        <v>71020111</v>
      </c>
      <c r="B62" s="22"/>
      <c r="C62" s="22" t="s">
        <v>123</v>
      </c>
      <c r="D62" s="23">
        <v>50000</v>
      </c>
      <c r="E62" s="23">
        <v>50000</v>
      </c>
      <c r="F62" s="23">
        <v>33323.97</v>
      </c>
      <c r="G62" s="61">
        <f t="shared" si="9"/>
        <v>100</v>
      </c>
      <c r="H62" s="61">
        <f>IF(E62&lt;&gt;0,F62/E62*100,)</f>
        <v>66.647940000000006</v>
      </c>
    </row>
    <row r="63" spans="1:8" ht="13.8" hidden="1" outlineLevel="2" x14ac:dyDescent="0.25">
      <c r="A63" s="21">
        <v>710211</v>
      </c>
      <c r="B63" s="22"/>
      <c r="C63" s="22" t="s">
        <v>124</v>
      </c>
      <c r="D63" s="23">
        <v>600</v>
      </c>
      <c r="E63" s="23">
        <v>600</v>
      </c>
      <c r="F63" s="23">
        <v>1114.72</v>
      </c>
      <c r="G63" s="61">
        <f t="shared" si="9"/>
        <v>100</v>
      </c>
      <c r="H63" s="61">
        <f>IF(E63&lt;&gt;0,F63/E63*100,)</f>
        <v>185.78666666666669</v>
      </c>
    </row>
    <row r="64" spans="1:8" ht="13.8" outlineLevel="1" collapsed="1" x14ac:dyDescent="0.25">
      <c r="A64" s="21">
        <v>7103</v>
      </c>
      <c r="B64" s="22"/>
      <c r="C64" s="22" t="s">
        <v>125</v>
      </c>
      <c r="D64" s="23">
        <f>D65+D66+D67+D68+D69+D70+D71+D72</f>
        <v>395777</v>
      </c>
      <c r="E64" s="23">
        <f>E65+E66+E67+E68+E69+E70+E71+E72</f>
        <v>395777</v>
      </c>
      <c r="F64" s="23">
        <f>F65+F66+F67+F68+F69+F70+F71+F72</f>
        <v>179044.51999999996</v>
      </c>
      <c r="G64" s="61">
        <f t="shared" si="9"/>
        <v>100</v>
      </c>
      <c r="H64" s="61">
        <f>IF(E64&lt;&gt;0,F64/E64*100,)</f>
        <v>45.238737976183543</v>
      </c>
    </row>
    <row r="65" spans="1:8" ht="13.8" hidden="1" outlineLevel="2" x14ac:dyDescent="0.25">
      <c r="A65" s="21">
        <v>710300</v>
      </c>
      <c r="B65" s="22"/>
      <c r="C65" s="22" t="s">
        <v>126</v>
      </c>
      <c r="D65" s="23">
        <v>1300</v>
      </c>
      <c r="E65" s="23">
        <v>1300</v>
      </c>
      <c r="F65" s="23">
        <v>0</v>
      </c>
      <c r="G65" s="61">
        <f t="shared" si="9"/>
        <v>100</v>
      </c>
      <c r="H65" s="62"/>
    </row>
    <row r="66" spans="1:8" ht="13.8" hidden="1" outlineLevel="2" x14ac:dyDescent="0.25">
      <c r="A66" s="21">
        <v>71030100</v>
      </c>
      <c r="B66" s="22"/>
      <c r="C66" s="22" t="s">
        <v>127</v>
      </c>
      <c r="D66" s="23">
        <v>13000</v>
      </c>
      <c r="E66" s="23">
        <v>13000</v>
      </c>
      <c r="F66" s="23">
        <v>7104.8</v>
      </c>
      <c r="G66" s="61">
        <f t="shared" si="9"/>
        <v>100</v>
      </c>
      <c r="H66" s="61">
        <f t="shared" ref="H66:H72" si="10">IF(E66&lt;&gt;0,F66/E66*100,)</f>
        <v>54.652307692307687</v>
      </c>
    </row>
    <row r="67" spans="1:8" ht="13.8" hidden="1" outlineLevel="2" x14ac:dyDescent="0.25">
      <c r="A67" s="21">
        <v>71030101</v>
      </c>
      <c r="B67" s="22"/>
      <c r="C67" s="22" t="s">
        <v>128</v>
      </c>
      <c r="D67" s="23">
        <v>34000</v>
      </c>
      <c r="E67" s="23">
        <v>34000</v>
      </c>
      <c r="F67" s="23">
        <v>22223.86</v>
      </c>
      <c r="G67" s="61">
        <f t="shared" si="9"/>
        <v>100</v>
      </c>
      <c r="H67" s="61">
        <f t="shared" si="10"/>
        <v>65.364294117647063</v>
      </c>
    </row>
    <row r="68" spans="1:8" ht="13.8" hidden="1" outlineLevel="2" x14ac:dyDescent="0.25">
      <c r="A68" s="21">
        <v>710302</v>
      </c>
      <c r="B68" s="22"/>
      <c r="C68" s="22" t="s">
        <v>129</v>
      </c>
      <c r="D68" s="23">
        <v>31000</v>
      </c>
      <c r="E68" s="23">
        <v>31000</v>
      </c>
      <c r="F68" s="23">
        <v>16298.810000000001</v>
      </c>
      <c r="G68" s="61">
        <f t="shared" si="9"/>
        <v>100</v>
      </c>
      <c r="H68" s="61">
        <f t="shared" si="10"/>
        <v>52.57680645161291</v>
      </c>
    </row>
    <row r="69" spans="1:8" ht="13.8" hidden="1" outlineLevel="2" x14ac:dyDescent="0.25">
      <c r="A69" s="21">
        <v>710304</v>
      </c>
      <c r="B69" s="22"/>
      <c r="C69" s="22" t="s">
        <v>130</v>
      </c>
      <c r="D69" s="23">
        <v>238000</v>
      </c>
      <c r="E69" s="23">
        <v>238000</v>
      </c>
      <c r="F69" s="23">
        <v>116002.07999999997</v>
      </c>
      <c r="G69" s="61">
        <f t="shared" si="9"/>
        <v>100</v>
      </c>
      <c r="H69" s="61">
        <f t="shared" si="10"/>
        <v>48.740369747899152</v>
      </c>
    </row>
    <row r="70" spans="1:8" ht="13.8" hidden="1" outlineLevel="2" x14ac:dyDescent="0.25">
      <c r="A70" s="21">
        <v>71030400</v>
      </c>
      <c r="B70" s="22"/>
      <c r="C70" s="22" t="s">
        <v>131</v>
      </c>
      <c r="D70" s="23">
        <v>17700</v>
      </c>
      <c r="E70" s="23">
        <v>17700</v>
      </c>
      <c r="F70" s="23">
        <v>138.96</v>
      </c>
      <c r="G70" s="61">
        <f t="shared" si="9"/>
        <v>100</v>
      </c>
      <c r="H70" s="61">
        <f t="shared" si="10"/>
        <v>0.78508474576271192</v>
      </c>
    </row>
    <row r="71" spans="1:8" ht="13.8" hidden="1" outlineLevel="2" x14ac:dyDescent="0.25">
      <c r="A71" s="21">
        <v>710312</v>
      </c>
      <c r="B71" s="22"/>
      <c r="C71" s="22" t="s">
        <v>132</v>
      </c>
      <c r="D71" s="23">
        <v>60777</v>
      </c>
      <c r="E71" s="23">
        <v>60777</v>
      </c>
      <c r="F71" s="23">
        <v>16993.829999999998</v>
      </c>
      <c r="G71" s="61">
        <f t="shared" si="9"/>
        <v>100</v>
      </c>
      <c r="H71" s="61">
        <f t="shared" si="10"/>
        <v>27.960955624660645</v>
      </c>
    </row>
    <row r="72" spans="1:8" ht="13.8" hidden="1" outlineLevel="2" x14ac:dyDescent="0.25">
      <c r="A72" s="21">
        <v>710313</v>
      </c>
      <c r="B72" s="22"/>
      <c r="C72" s="22" t="s">
        <v>133</v>
      </c>
      <c r="D72" s="23">
        <v>0</v>
      </c>
      <c r="E72" s="23">
        <v>0</v>
      </c>
      <c r="F72" s="23">
        <v>282.17999999999995</v>
      </c>
      <c r="G72" s="62"/>
      <c r="H72" s="61">
        <f t="shared" si="10"/>
        <v>0</v>
      </c>
    </row>
    <row r="73" spans="1:8" ht="13.8" outlineLevel="1" collapsed="1" x14ac:dyDescent="0.25">
      <c r="A73" s="21"/>
      <c r="B73" s="22"/>
      <c r="C73" s="22"/>
      <c r="D73" s="23"/>
      <c r="E73" s="23"/>
      <c r="F73" s="23"/>
      <c r="G73" s="62"/>
      <c r="H73" s="62"/>
    </row>
    <row r="74" spans="1:8" ht="13.8" x14ac:dyDescent="0.25">
      <c r="A74" s="21">
        <v>711</v>
      </c>
      <c r="B74" s="22"/>
      <c r="C74" s="22" t="s">
        <v>10</v>
      </c>
      <c r="D74" s="23">
        <f t="shared" ref="D74:F75" si="11">D75</f>
        <v>3700</v>
      </c>
      <c r="E74" s="23">
        <f t="shared" si="11"/>
        <v>3700</v>
      </c>
      <c r="F74" s="23">
        <f t="shared" si="11"/>
        <v>2887.2599999999998</v>
      </c>
      <c r="G74" s="61">
        <f t="shared" ref="G74:H76" si="12">IF(D74&lt;&gt;0,E74/D74*100,)</f>
        <v>100</v>
      </c>
      <c r="H74" s="61">
        <f t="shared" si="12"/>
        <v>78.034054054054053</v>
      </c>
    </row>
    <row r="75" spans="1:8" ht="13.8" outlineLevel="1" x14ac:dyDescent="0.25">
      <c r="A75" s="21">
        <v>7111</v>
      </c>
      <c r="B75" s="22"/>
      <c r="C75" s="22" t="s">
        <v>134</v>
      </c>
      <c r="D75" s="23">
        <f t="shared" si="11"/>
        <v>3700</v>
      </c>
      <c r="E75" s="23">
        <f t="shared" si="11"/>
        <v>3700</v>
      </c>
      <c r="F75" s="23">
        <f t="shared" si="11"/>
        <v>2887.2599999999998</v>
      </c>
      <c r="G75" s="61">
        <f t="shared" si="12"/>
        <v>100</v>
      </c>
      <c r="H75" s="61">
        <f t="shared" si="12"/>
        <v>78.034054054054053</v>
      </c>
    </row>
    <row r="76" spans="1:8" ht="13.8" hidden="1" outlineLevel="2" x14ac:dyDescent="0.25">
      <c r="A76" s="21">
        <v>711100</v>
      </c>
      <c r="B76" s="22"/>
      <c r="C76" s="22" t="s">
        <v>135</v>
      </c>
      <c r="D76" s="23">
        <v>3700</v>
      </c>
      <c r="E76" s="23">
        <v>3700</v>
      </c>
      <c r="F76" s="23">
        <v>2887.2599999999998</v>
      </c>
      <c r="G76" s="61">
        <f t="shared" si="12"/>
        <v>100</v>
      </c>
      <c r="H76" s="61">
        <f t="shared" si="12"/>
        <v>78.034054054054053</v>
      </c>
    </row>
    <row r="77" spans="1:8" ht="13.8" outlineLevel="1" collapsed="1" x14ac:dyDescent="0.25">
      <c r="A77" s="21"/>
      <c r="B77" s="22"/>
      <c r="C77" s="22"/>
      <c r="D77" s="23"/>
      <c r="E77" s="23"/>
      <c r="F77" s="23"/>
      <c r="G77" s="62"/>
      <c r="H77" s="62"/>
    </row>
    <row r="78" spans="1:8" ht="13.8" x14ac:dyDescent="0.25">
      <c r="A78" s="21">
        <v>712</v>
      </c>
      <c r="B78" s="22"/>
      <c r="C78" s="22" t="s">
        <v>24</v>
      </c>
      <c r="D78" s="23">
        <f>D79</f>
        <v>42480</v>
      </c>
      <c r="E78" s="23">
        <f>E79</f>
        <v>42480</v>
      </c>
      <c r="F78" s="23">
        <f>F79</f>
        <v>11213.44</v>
      </c>
      <c r="G78" s="61">
        <f t="shared" ref="G78:H80" si="13">IF(D78&lt;&gt;0,E78/D78*100,)</f>
        <v>100</v>
      </c>
      <c r="H78" s="61">
        <f t="shared" si="13"/>
        <v>26.3969868173258</v>
      </c>
    </row>
    <row r="79" spans="1:8" ht="13.8" outlineLevel="1" x14ac:dyDescent="0.25">
      <c r="A79" s="21">
        <v>7120</v>
      </c>
      <c r="B79" s="22"/>
      <c r="C79" s="22" t="s">
        <v>136</v>
      </c>
      <c r="D79" s="23">
        <f>D80+D81+D82</f>
        <v>42480</v>
      </c>
      <c r="E79" s="23">
        <f>E80+E81+E82</f>
        <v>42480</v>
      </c>
      <c r="F79" s="23">
        <f>F80+F81+F82</f>
        <v>11213.44</v>
      </c>
      <c r="G79" s="61">
        <f t="shared" si="13"/>
        <v>100</v>
      </c>
      <c r="H79" s="61">
        <f t="shared" si="13"/>
        <v>26.3969868173258</v>
      </c>
    </row>
    <row r="80" spans="1:8" ht="13.8" hidden="1" outlineLevel="2" x14ac:dyDescent="0.25">
      <c r="A80" s="21">
        <v>712001</v>
      </c>
      <c r="B80" s="22"/>
      <c r="C80" s="22" t="s">
        <v>137</v>
      </c>
      <c r="D80" s="23">
        <v>42000</v>
      </c>
      <c r="E80" s="23">
        <v>42000</v>
      </c>
      <c r="F80" s="23">
        <v>11113.44</v>
      </c>
      <c r="G80" s="61">
        <f t="shared" si="13"/>
        <v>100</v>
      </c>
      <c r="H80" s="61">
        <f t="shared" si="13"/>
        <v>26.460571428571427</v>
      </c>
    </row>
    <row r="81" spans="1:8" ht="13.8" hidden="1" outlineLevel="2" x14ac:dyDescent="0.25">
      <c r="A81" s="21">
        <v>712007</v>
      </c>
      <c r="B81" s="22"/>
      <c r="C81" s="22" t="s">
        <v>138</v>
      </c>
      <c r="D81" s="23">
        <v>400</v>
      </c>
      <c r="E81" s="23">
        <v>400</v>
      </c>
      <c r="F81" s="23">
        <v>0</v>
      </c>
      <c r="G81" s="61">
        <f>IF(D81&lt;&gt;0,E81/D81*100,)</f>
        <v>100</v>
      </c>
      <c r="H81" s="62"/>
    </row>
    <row r="82" spans="1:8" ht="13.8" hidden="1" outlineLevel="2" x14ac:dyDescent="0.25">
      <c r="A82" s="21">
        <v>712008</v>
      </c>
      <c r="B82" s="22"/>
      <c r="C82" s="22" t="s">
        <v>139</v>
      </c>
      <c r="D82" s="23">
        <v>80</v>
      </c>
      <c r="E82" s="23">
        <v>80</v>
      </c>
      <c r="F82" s="23">
        <v>100</v>
      </c>
      <c r="G82" s="61">
        <f>IF(D82&lt;&gt;0,E82/D82*100,)</f>
        <v>100</v>
      </c>
      <c r="H82" s="61">
        <f>IF(E82&lt;&gt;0,F82/E82*100,)</f>
        <v>125</v>
      </c>
    </row>
    <row r="83" spans="1:8" ht="13.8" outlineLevel="1" collapsed="1" x14ac:dyDescent="0.25">
      <c r="A83" s="21"/>
      <c r="B83" s="22"/>
      <c r="C83" s="22"/>
      <c r="D83" s="23"/>
      <c r="E83" s="23"/>
      <c r="F83" s="23"/>
      <c r="G83" s="62"/>
      <c r="H83" s="62"/>
    </row>
    <row r="84" spans="1:8" ht="13.8" x14ac:dyDescent="0.25">
      <c r="A84" s="21">
        <v>713</v>
      </c>
      <c r="B84" s="22"/>
      <c r="C84" s="22" t="s">
        <v>11</v>
      </c>
      <c r="D84" s="23">
        <f>D85</f>
        <v>16320</v>
      </c>
      <c r="E84" s="23">
        <f>E85</f>
        <v>16320</v>
      </c>
      <c r="F84" s="23">
        <f>F85</f>
        <v>12273.710000000003</v>
      </c>
      <c r="G84" s="61">
        <f t="shared" ref="G84:H91" si="14">IF(D84&lt;&gt;0,E84/D84*100,)</f>
        <v>100</v>
      </c>
      <c r="H84" s="61">
        <f t="shared" si="14"/>
        <v>75.206556372549045</v>
      </c>
    </row>
    <row r="85" spans="1:8" ht="13.8" outlineLevel="1" x14ac:dyDescent="0.25">
      <c r="A85" s="21">
        <v>7130</v>
      </c>
      <c r="B85" s="22"/>
      <c r="C85" s="22" t="s">
        <v>140</v>
      </c>
      <c r="D85" s="23">
        <f>D86+D87+D88+D89+D90+D91</f>
        <v>16320</v>
      </c>
      <c r="E85" s="23">
        <f>E86+E87+E88+E89+E90+E91</f>
        <v>16320</v>
      </c>
      <c r="F85" s="23">
        <f>F86+F87+F88+F89+F90+F91</f>
        <v>12273.710000000003</v>
      </c>
      <c r="G85" s="61">
        <f t="shared" si="14"/>
        <v>100</v>
      </c>
      <c r="H85" s="61">
        <f t="shared" si="14"/>
        <v>75.206556372549045</v>
      </c>
    </row>
    <row r="86" spans="1:8" ht="13.8" hidden="1" outlineLevel="2" x14ac:dyDescent="0.25">
      <c r="A86" s="21">
        <v>713099</v>
      </c>
      <c r="B86" s="22"/>
      <c r="C86" s="22" t="s">
        <v>141</v>
      </c>
      <c r="D86" s="23">
        <v>2800</v>
      </c>
      <c r="E86" s="23">
        <v>2800</v>
      </c>
      <c r="F86" s="23">
        <v>2069.67</v>
      </c>
      <c r="G86" s="61">
        <f t="shared" si="14"/>
        <v>100</v>
      </c>
      <c r="H86" s="61">
        <f t="shared" si="14"/>
        <v>73.916785714285709</v>
      </c>
    </row>
    <row r="87" spans="1:8" ht="13.8" hidden="1" outlineLevel="2" x14ac:dyDescent="0.25">
      <c r="A87" s="21">
        <v>71309900</v>
      </c>
      <c r="B87" s="22"/>
      <c r="C87" s="22" t="s">
        <v>142</v>
      </c>
      <c r="D87" s="23">
        <v>2000</v>
      </c>
      <c r="E87" s="23">
        <v>2000</v>
      </c>
      <c r="F87" s="23">
        <v>609.30999999999995</v>
      </c>
      <c r="G87" s="61">
        <f t="shared" si="14"/>
        <v>100</v>
      </c>
      <c r="H87" s="61">
        <f t="shared" si="14"/>
        <v>30.465499999999995</v>
      </c>
    </row>
    <row r="88" spans="1:8" ht="13.8" hidden="1" outlineLevel="2" x14ac:dyDescent="0.25">
      <c r="A88" s="21">
        <v>71309901</v>
      </c>
      <c r="B88" s="22"/>
      <c r="C88" s="22" t="s">
        <v>143</v>
      </c>
      <c r="D88" s="23">
        <v>8200</v>
      </c>
      <c r="E88" s="23">
        <v>8200</v>
      </c>
      <c r="F88" s="23">
        <v>4823.55</v>
      </c>
      <c r="G88" s="61">
        <f t="shared" si="14"/>
        <v>100</v>
      </c>
      <c r="H88" s="61">
        <f t="shared" si="14"/>
        <v>58.823780487804875</v>
      </c>
    </row>
    <row r="89" spans="1:8" ht="13.8" hidden="1" outlineLevel="2" x14ac:dyDescent="0.25">
      <c r="A89" s="21">
        <v>71309902</v>
      </c>
      <c r="B89" s="22"/>
      <c r="C89" s="22" t="s">
        <v>144</v>
      </c>
      <c r="D89" s="23">
        <v>1600</v>
      </c>
      <c r="E89" s="23">
        <v>1600</v>
      </c>
      <c r="F89" s="23">
        <v>782.8499999999998</v>
      </c>
      <c r="G89" s="61">
        <f t="shared" si="14"/>
        <v>100</v>
      </c>
      <c r="H89" s="61">
        <f t="shared" si="14"/>
        <v>48.928124999999987</v>
      </c>
    </row>
    <row r="90" spans="1:8" ht="13.8" hidden="1" outlineLevel="2" x14ac:dyDescent="0.25">
      <c r="A90" s="21">
        <v>71309904</v>
      </c>
      <c r="B90" s="22"/>
      <c r="C90" s="22" t="s">
        <v>145</v>
      </c>
      <c r="D90" s="23">
        <v>220</v>
      </c>
      <c r="E90" s="23">
        <v>220</v>
      </c>
      <c r="F90" s="23">
        <v>240.70000000000005</v>
      </c>
      <c r="G90" s="61">
        <f t="shared" si="14"/>
        <v>100</v>
      </c>
      <c r="H90" s="61">
        <f t="shared" si="14"/>
        <v>109.40909090909092</v>
      </c>
    </row>
    <row r="91" spans="1:8" ht="13.8" hidden="1" outlineLevel="2" x14ac:dyDescent="0.25">
      <c r="A91" s="21">
        <v>71309910</v>
      </c>
      <c r="B91" s="22"/>
      <c r="C91" s="22" t="s">
        <v>146</v>
      </c>
      <c r="D91" s="23">
        <v>1500</v>
      </c>
      <c r="E91" s="23">
        <v>1500</v>
      </c>
      <c r="F91" s="23">
        <v>3747.63</v>
      </c>
      <c r="G91" s="61">
        <f t="shared" si="14"/>
        <v>100</v>
      </c>
      <c r="H91" s="61">
        <f t="shared" si="14"/>
        <v>249.84199999999998</v>
      </c>
    </row>
    <row r="92" spans="1:8" ht="13.8" outlineLevel="1" collapsed="1" x14ac:dyDescent="0.25">
      <c r="A92" s="21"/>
      <c r="B92" s="22"/>
      <c r="C92" s="22"/>
      <c r="D92" s="23"/>
      <c r="E92" s="23"/>
      <c r="F92" s="23"/>
      <c r="G92" s="62"/>
      <c r="H92" s="62"/>
    </row>
    <row r="93" spans="1:8" ht="13.8" x14ac:dyDescent="0.25">
      <c r="A93" s="21">
        <v>714</v>
      </c>
      <c r="B93" s="22"/>
      <c r="C93" s="22" t="s">
        <v>12</v>
      </c>
      <c r="D93" s="23">
        <f>D94</f>
        <v>380100</v>
      </c>
      <c r="E93" s="23">
        <f>E94</f>
        <v>380100</v>
      </c>
      <c r="F93" s="23">
        <f>F94</f>
        <v>87050.99</v>
      </c>
      <c r="G93" s="61">
        <f t="shared" ref="G93:H95" si="15">IF(D93&lt;&gt;0,E93/D93*100,)</f>
        <v>100</v>
      </c>
      <c r="H93" s="61">
        <f t="shared" si="15"/>
        <v>22.902128387266512</v>
      </c>
    </row>
    <row r="94" spans="1:8" ht="13.8" outlineLevel="1" x14ac:dyDescent="0.25">
      <c r="A94" s="21">
        <v>7141</v>
      </c>
      <c r="B94" s="22"/>
      <c r="C94" s="22" t="s">
        <v>12</v>
      </c>
      <c r="D94" s="23">
        <f>D95+D96+D97+D98+D99+D100+D101+D102+D103</f>
        <v>380100</v>
      </c>
      <c r="E94" s="23">
        <f>E95+E96+E97+E98+E99+E100+E101+E102+E103</f>
        <v>380100</v>
      </c>
      <c r="F94" s="23">
        <f>F95+F96+F97+F98+F99+F100+F101+F102+F103</f>
        <v>87050.99</v>
      </c>
      <c r="G94" s="61">
        <f t="shared" si="15"/>
        <v>100</v>
      </c>
      <c r="H94" s="61">
        <f t="shared" si="15"/>
        <v>22.902128387266512</v>
      </c>
    </row>
    <row r="95" spans="1:8" ht="13.8" hidden="1" outlineLevel="2" x14ac:dyDescent="0.25">
      <c r="A95" s="21">
        <v>71410500</v>
      </c>
      <c r="B95" s="22"/>
      <c r="C95" s="22" t="s">
        <v>147</v>
      </c>
      <c r="D95" s="23">
        <v>200000</v>
      </c>
      <c r="E95" s="23">
        <v>200000</v>
      </c>
      <c r="F95" s="23">
        <v>78374.58</v>
      </c>
      <c r="G95" s="61">
        <f t="shared" si="15"/>
        <v>100</v>
      </c>
      <c r="H95" s="61">
        <f t="shared" si="15"/>
        <v>39.187290000000004</v>
      </c>
    </row>
    <row r="96" spans="1:8" ht="13.8" hidden="1" outlineLevel="2" x14ac:dyDescent="0.25">
      <c r="A96" s="21">
        <v>714199</v>
      </c>
      <c r="B96" s="22"/>
      <c r="C96" s="22" t="s">
        <v>148</v>
      </c>
      <c r="D96" s="23">
        <v>600</v>
      </c>
      <c r="E96" s="23">
        <v>600</v>
      </c>
      <c r="F96" s="23">
        <v>0</v>
      </c>
      <c r="G96" s="61">
        <f t="shared" ref="G96:G102" si="16">IF(D96&lt;&gt;0,E96/D96*100,)</f>
        <v>100</v>
      </c>
      <c r="H96" s="62"/>
    </row>
    <row r="97" spans="1:8" ht="13.8" hidden="1" outlineLevel="2" x14ac:dyDescent="0.25">
      <c r="A97" s="21">
        <v>71419900</v>
      </c>
      <c r="B97" s="22"/>
      <c r="C97" s="22" t="s">
        <v>149</v>
      </c>
      <c r="D97" s="23">
        <v>3000</v>
      </c>
      <c r="E97" s="23">
        <v>3000</v>
      </c>
      <c r="F97" s="23">
        <v>1277</v>
      </c>
      <c r="G97" s="61">
        <f t="shared" si="16"/>
        <v>100</v>
      </c>
      <c r="H97" s="61">
        <f>IF(E97&lt;&gt;0,F97/E97*100,)</f>
        <v>42.56666666666667</v>
      </c>
    </row>
    <row r="98" spans="1:8" ht="13.8" hidden="1" outlineLevel="2" x14ac:dyDescent="0.25">
      <c r="A98" s="21">
        <v>71419901</v>
      </c>
      <c r="B98" s="22"/>
      <c r="C98" s="22" t="s">
        <v>150</v>
      </c>
      <c r="D98" s="23">
        <v>500</v>
      </c>
      <c r="E98" s="23">
        <v>500</v>
      </c>
      <c r="F98" s="23">
        <v>0</v>
      </c>
      <c r="G98" s="61">
        <f t="shared" si="16"/>
        <v>100</v>
      </c>
      <c r="H98" s="62"/>
    </row>
    <row r="99" spans="1:8" ht="13.8" hidden="1" outlineLevel="2" x14ac:dyDescent="0.25">
      <c r="A99" s="21">
        <v>71419902</v>
      </c>
      <c r="B99" s="22"/>
      <c r="C99" s="22" t="s">
        <v>151</v>
      </c>
      <c r="D99" s="23">
        <v>12000</v>
      </c>
      <c r="E99" s="23">
        <v>12000</v>
      </c>
      <c r="F99" s="23">
        <v>7356.28</v>
      </c>
      <c r="G99" s="61">
        <f t="shared" si="16"/>
        <v>100</v>
      </c>
      <c r="H99" s="61">
        <f>IF(E99&lt;&gt;0,F99/E99*100,)</f>
        <v>61.302333333333337</v>
      </c>
    </row>
    <row r="100" spans="1:8" ht="13.8" hidden="1" outlineLevel="2" x14ac:dyDescent="0.25">
      <c r="A100" s="21">
        <v>71419903</v>
      </c>
      <c r="B100" s="22"/>
      <c r="C100" s="22" t="s">
        <v>152</v>
      </c>
      <c r="D100" s="23">
        <v>4000</v>
      </c>
      <c r="E100" s="23">
        <v>4000</v>
      </c>
      <c r="F100" s="23">
        <v>0</v>
      </c>
      <c r="G100" s="61">
        <f t="shared" si="16"/>
        <v>100</v>
      </c>
      <c r="H100" s="62"/>
    </row>
    <row r="101" spans="1:8" ht="13.8" hidden="1" outlineLevel="2" x14ac:dyDescent="0.25">
      <c r="A101" s="21">
        <v>71419905</v>
      </c>
      <c r="B101" s="22"/>
      <c r="C101" s="22" t="s">
        <v>153</v>
      </c>
      <c r="D101" s="23">
        <v>84000</v>
      </c>
      <c r="E101" s="23">
        <v>84000</v>
      </c>
      <c r="F101" s="23">
        <v>0</v>
      </c>
      <c r="G101" s="61">
        <f t="shared" si="16"/>
        <v>100</v>
      </c>
      <c r="H101" s="62"/>
    </row>
    <row r="102" spans="1:8" ht="13.8" hidden="1" outlineLevel="2" x14ac:dyDescent="0.25">
      <c r="A102" s="21">
        <v>71419906</v>
      </c>
      <c r="B102" s="22"/>
      <c r="C102" s="22" t="s">
        <v>154</v>
      </c>
      <c r="D102" s="23">
        <v>76000</v>
      </c>
      <c r="E102" s="23">
        <v>76000</v>
      </c>
      <c r="F102" s="23">
        <v>0</v>
      </c>
      <c r="G102" s="61">
        <f t="shared" si="16"/>
        <v>100</v>
      </c>
      <c r="H102" s="62"/>
    </row>
    <row r="103" spans="1:8" ht="13.8" hidden="1" outlineLevel="2" x14ac:dyDescent="0.25">
      <c r="A103" s="21">
        <v>71419922</v>
      </c>
      <c r="B103" s="22"/>
      <c r="C103" s="22" t="s">
        <v>155</v>
      </c>
      <c r="D103" s="23">
        <v>0</v>
      </c>
      <c r="E103" s="23">
        <v>0</v>
      </c>
      <c r="F103" s="23">
        <v>43.13</v>
      </c>
      <c r="G103" s="62"/>
      <c r="H103" s="61">
        <f>IF(E103&lt;&gt;0,F103/E103*100,)</f>
        <v>0</v>
      </c>
    </row>
    <row r="104" spans="1:8" ht="13.8" outlineLevel="1" collapsed="1" x14ac:dyDescent="0.25">
      <c r="A104" s="21"/>
      <c r="B104" s="22"/>
      <c r="C104" s="22"/>
      <c r="D104" s="23"/>
      <c r="E104" s="23"/>
      <c r="F104" s="23"/>
      <c r="G104" s="62"/>
      <c r="H104" s="62"/>
    </row>
    <row r="105" spans="1:8" ht="15.6" x14ac:dyDescent="0.25">
      <c r="A105" s="40">
        <v>72</v>
      </c>
      <c r="B105" s="41" t="s">
        <v>25</v>
      </c>
      <c r="C105" s="41" t="s">
        <v>26</v>
      </c>
      <c r="D105" s="42">
        <f>+D106+D107+D108</f>
        <v>55000</v>
      </c>
      <c r="E105" s="42">
        <f>+E106+E107+E108</f>
        <v>55000</v>
      </c>
      <c r="F105" s="42">
        <f>+F106+F107+F108</f>
        <v>13561.72</v>
      </c>
      <c r="G105" s="60">
        <f>IF(D105&lt;&gt;0,E105/D105*100,)</f>
        <v>100</v>
      </c>
      <c r="H105" s="60">
        <f>IF(E105&lt;&gt;0,F105/E105*100,)</f>
        <v>24.657672727272725</v>
      </c>
    </row>
    <row r="106" spans="1:8" ht="13.8" x14ac:dyDescent="0.25">
      <c r="A106" s="21">
        <v>720</v>
      </c>
      <c r="B106" s="22"/>
      <c r="C106" s="22" t="s">
        <v>13</v>
      </c>
      <c r="D106" s="23"/>
      <c r="E106" s="23"/>
      <c r="F106" s="23"/>
      <c r="G106" s="62"/>
      <c r="H106" s="62"/>
    </row>
    <row r="107" spans="1:8" ht="13.8" x14ac:dyDescent="0.25">
      <c r="A107" s="21">
        <v>721</v>
      </c>
      <c r="B107" s="22"/>
      <c r="C107" s="22" t="s">
        <v>27</v>
      </c>
      <c r="D107" s="23"/>
      <c r="E107" s="23"/>
      <c r="F107" s="23"/>
      <c r="G107" s="62"/>
      <c r="H107" s="62"/>
    </row>
    <row r="108" spans="1:8" ht="27.6" x14ac:dyDescent="0.25">
      <c r="A108" s="21">
        <v>722</v>
      </c>
      <c r="B108" s="22"/>
      <c r="C108" s="26" t="s">
        <v>28</v>
      </c>
      <c r="D108" s="23">
        <f>D109+D111</f>
        <v>55000</v>
      </c>
      <c r="E108" s="23">
        <f>E109+E111</f>
        <v>55000</v>
      </c>
      <c r="F108" s="23">
        <f>F109+F111</f>
        <v>13561.72</v>
      </c>
      <c r="G108" s="61">
        <f t="shared" ref="G108:H112" si="17">IF(D108&lt;&gt;0,E108/D108*100,)</f>
        <v>100</v>
      </c>
      <c r="H108" s="61">
        <f t="shared" si="17"/>
        <v>24.657672727272725</v>
      </c>
    </row>
    <row r="109" spans="1:8" ht="13.8" outlineLevel="1" x14ac:dyDescent="0.25">
      <c r="A109" s="21">
        <v>7220</v>
      </c>
      <c r="B109" s="22"/>
      <c r="C109" s="26" t="s">
        <v>156</v>
      </c>
      <c r="D109" s="23">
        <f>D110</f>
        <v>5000</v>
      </c>
      <c r="E109" s="23">
        <f>E110</f>
        <v>5000</v>
      </c>
      <c r="F109" s="23">
        <f>F110</f>
        <v>925</v>
      </c>
      <c r="G109" s="61">
        <f t="shared" si="17"/>
        <v>100</v>
      </c>
      <c r="H109" s="61">
        <f t="shared" si="17"/>
        <v>18.5</v>
      </c>
    </row>
    <row r="110" spans="1:8" ht="13.8" hidden="1" outlineLevel="2" x14ac:dyDescent="0.25">
      <c r="A110" s="21">
        <v>722000</v>
      </c>
      <c r="B110" s="22"/>
      <c r="C110" s="26" t="s">
        <v>157</v>
      </c>
      <c r="D110" s="23">
        <v>5000</v>
      </c>
      <c r="E110" s="23">
        <v>5000</v>
      </c>
      <c r="F110" s="23">
        <v>925</v>
      </c>
      <c r="G110" s="61">
        <f t="shared" si="17"/>
        <v>100</v>
      </c>
      <c r="H110" s="61">
        <f t="shared" si="17"/>
        <v>18.5</v>
      </c>
    </row>
    <row r="111" spans="1:8" ht="13.8" outlineLevel="1" collapsed="1" x14ac:dyDescent="0.25">
      <c r="A111" s="21">
        <v>7221</v>
      </c>
      <c r="B111" s="22"/>
      <c r="C111" s="26" t="s">
        <v>158</v>
      </c>
      <c r="D111" s="23">
        <f>D112</f>
        <v>50000</v>
      </c>
      <c r="E111" s="23">
        <f>E112</f>
        <v>50000</v>
      </c>
      <c r="F111" s="23">
        <f>F112</f>
        <v>12636.72</v>
      </c>
      <c r="G111" s="61">
        <f t="shared" si="17"/>
        <v>100</v>
      </c>
      <c r="H111" s="61">
        <f t="shared" si="17"/>
        <v>25.273439999999997</v>
      </c>
    </row>
    <row r="112" spans="1:8" ht="13.8" hidden="1" outlineLevel="2" x14ac:dyDescent="0.25">
      <c r="A112" s="21">
        <v>722100</v>
      </c>
      <c r="B112" s="22"/>
      <c r="C112" s="26" t="s">
        <v>159</v>
      </c>
      <c r="D112" s="23">
        <v>50000</v>
      </c>
      <c r="E112" s="23">
        <v>50000</v>
      </c>
      <c r="F112" s="23">
        <v>12636.72</v>
      </c>
      <c r="G112" s="61">
        <f t="shared" si="17"/>
        <v>100</v>
      </c>
      <c r="H112" s="61">
        <f t="shared" si="17"/>
        <v>25.273439999999997</v>
      </c>
    </row>
    <row r="113" spans="1:8" ht="13.8" outlineLevel="1" collapsed="1" x14ac:dyDescent="0.25">
      <c r="A113" s="21"/>
      <c r="B113" s="22"/>
      <c r="C113" s="26"/>
      <c r="D113" s="23"/>
      <c r="E113" s="23"/>
      <c r="F113" s="23"/>
      <c r="G113" s="62"/>
      <c r="H113" s="62"/>
    </row>
    <row r="114" spans="1:8" ht="15.6" x14ac:dyDescent="0.25">
      <c r="A114" s="40">
        <v>73</v>
      </c>
      <c r="B114" s="41" t="s">
        <v>19</v>
      </c>
      <c r="C114" s="41" t="s">
        <v>29</v>
      </c>
      <c r="D114" s="42">
        <f>+D115+D117</f>
        <v>0</v>
      </c>
      <c r="E114" s="42">
        <f>+E115+E117</f>
        <v>0</v>
      </c>
      <c r="F114" s="42">
        <f>+F115+F117</f>
        <v>0</v>
      </c>
      <c r="G114" s="63"/>
      <c r="H114" s="63"/>
    </row>
    <row r="115" spans="1:8" ht="13.8" x14ac:dyDescent="0.25">
      <c r="A115" s="21">
        <v>730</v>
      </c>
      <c r="B115" s="22"/>
      <c r="C115" s="22" t="s">
        <v>30</v>
      </c>
      <c r="D115" s="23"/>
      <c r="E115" s="23"/>
      <c r="F115" s="23"/>
      <c r="G115" s="62"/>
      <c r="H115" s="62"/>
    </row>
    <row r="116" spans="1:8" hidden="1" x14ac:dyDescent="0.25">
      <c r="A116" s="16">
        <v>730100</v>
      </c>
      <c r="B116" s="20"/>
      <c r="C116" s="20" t="s">
        <v>31</v>
      </c>
      <c r="D116" s="24"/>
      <c r="E116" s="24"/>
      <c r="F116" s="24"/>
      <c r="G116" s="64"/>
      <c r="H116" s="64"/>
    </row>
    <row r="117" spans="1:8" ht="13.8" x14ac:dyDescent="0.25">
      <c r="A117" s="21">
        <v>731</v>
      </c>
      <c r="B117" s="22"/>
      <c r="C117" s="22" t="s">
        <v>14</v>
      </c>
      <c r="D117" s="23"/>
      <c r="E117" s="23"/>
      <c r="F117" s="23"/>
      <c r="G117" s="62"/>
      <c r="H117" s="62"/>
    </row>
    <row r="118" spans="1:8" ht="15" customHeight="1" x14ac:dyDescent="0.25">
      <c r="A118" s="40">
        <v>74</v>
      </c>
      <c r="B118" s="41" t="s">
        <v>19</v>
      </c>
      <c r="C118" s="41" t="s">
        <v>32</v>
      </c>
      <c r="D118" s="42">
        <f>+D119+D124</f>
        <v>1340911</v>
      </c>
      <c r="E118" s="42">
        <f>+E119+E124</f>
        <v>1340911</v>
      </c>
      <c r="F118" s="42">
        <f>+F119+F124</f>
        <v>11648.92</v>
      </c>
      <c r="G118" s="60">
        <f t="shared" ref="G118:H122" si="18">IF(D118&lt;&gt;0,E118/D118*100,)</f>
        <v>100</v>
      </c>
      <c r="H118" s="60">
        <f t="shared" si="18"/>
        <v>0.86873178011068597</v>
      </c>
    </row>
    <row r="119" spans="1:8" ht="15.75" customHeight="1" x14ac:dyDescent="0.25">
      <c r="A119" s="21">
        <v>740</v>
      </c>
      <c r="B119" s="22"/>
      <c r="C119" s="26" t="s">
        <v>15</v>
      </c>
      <c r="D119" s="23">
        <f>D120</f>
        <v>34000</v>
      </c>
      <c r="E119" s="23">
        <f>E120</f>
        <v>34000</v>
      </c>
      <c r="F119" s="23">
        <f>F120</f>
        <v>11648.92</v>
      </c>
      <c r="G119" s="61">
        <f t="shared" si="18"/>
        <v>100</v>
      </c>
      <c r="H119" s="61">
        <f t="shared" si="18"/>
        <v>34.261529411764705</v>
      </c>
    </row>
    <row r="120" spans="1:8" ht="15.75" customHeight="1" outlineLevel="1" x14ac:dyDescent="0.25">
      <c r="A120" s="21">
        <v>7400</v>
      </c>
      <c r="B120" s="22"/>
      <c r="C120" s="26" t="s">
        <v>160</v>
      </c>
      <c r="D120" s="23">
        <f>D121+D122</f>
        <v>34000</v>
      </c>
      <c r="E120" s="23">
        <f>E121+E122</f>
        <v>34000</v>
      </c>
      <c r="F120" s="23">
        <f>F121+F122</f>
        <v>11648.92</v>
      </c>
      <c r="G120" s="61">
        <f t="shared" si="18"/>
        <v>100</v>
      </c>
      <c r="H120" s="61">
        <f t="shared" si="18"/>
        <v>34.261529411764705</v>
      </c>
    </row>
    <row r="121" spans="1:8" ht="15.75" hidden="1" customHeight="1" outlineLevel="2" x14ac:dyDescent="0.25">
      <c r="A121" s="21">
        <v>74000104</v>
      </c>
      <c r="B121" s="22"/>
      <c r="C121" s="26" t="s">
        <v>161</v>
      </c>
      <c r="D121" s="23">
        <v>12000</v>
      </c>
      <c r="E121" s="23">
        <v>12000</v>
      </c>
      <c r="F121" s="23">
        <v>4499</v>
      </c>
      <c r="G121" s="61">
        <f t="shared" si="18"/>
        <v>100</v>
      </c>
      <c r="H121" s="61">
        <f t="shared" si="18"/>
        <v>37.491666666666667</v>
      </c>
    </row>
    <row r="122" spans="1:8" ht="15.75" hidden="1" customHeight="1" outlineLevel="2" x14ac:dyDescent="0.25">
      <c r="A122" s="21">
        <v>740004</v>
      </c>
      <c r="B122" s="22"/>
      <c r="C122" s="26" t="s">
        <v>162</v>
      </c>
      <c r="D122" s="23">
        <v>22000</v>
      </c>
      <c r="E122" s="23">
        <v>22000</v>
      </c>
      <c r="F122" s="23">
        <v>7149.92</v>
      </c>
      <c r="G122" s="61">
        <f t="shared" si="18"/>
        <v>100</v>
      </c>
      <c r="H122" s="61">
        <f t="shared" si="18"/>
        <v>32.499636363636363</v>
      </c>
    </row>
    <row r="123" spans="1:8" ht="15.75" customHeight="1" outlineLevel="1" collapsed="1" x14ac:dyDescent="0.25">
      <c r="A123" s="21"/>
      <c r="B123" s="22"/>
      <c r="C123" s="26"/>
      <c r="D123" s="23"/>
      <c r="E123" s="23"/>
      <c r="F123" s="23"/>
      <c r="G123" s="62"/>
      <c r="H123" s="62"/>
    </row>
    <row r="124" spans="1:8" ht="30.75" customHeight="1" x14ac:dyDescent="0.25">
      <c r="A124" s="21">
        <v>741</v>
      </c>
      <c r="B124" s="22"/>
      <c r="C124" s="26" t="s">
        <v>79</v>
      </c>
      <c r="D124" s="23">
        <f>D125</f>
        <v>1306911</v>
      </c>
      <c r="E124" s="23">
        <f>E125</f>
        <v>1306911</v>
      </c>
      <c r="F124" s="23">
        <f>F125</f>
        <v>0</v>
      </c>
      <c r="G124" s="61">
        <f>IF(D124&lt;&gt;0,E124/D124*100,)</f>
        <v>100</v>
      </c>
      <c r="H124" s="62"/>
    </row>
    <row r="125" spans="1:8" ht="30.75" customHeight="1" outlineLevel="1" x14ac:dyDescent="0.25">
      <c r="A125" s="21">
        <v>7412</v>
      </c>
      <c r="B125" s="22"/>
      <c r="C125" s="26" t="s">
        <v>163</v>
      </c>
      <c r="D125" s="23">
        <f>D126+D127+D128</f>
        <v>1306911</v>
      </c>
      <c r="E125" s="23">
        <f>E126+E127+E128</f>
        <v>1306911</v>
      </c>
      <c r="F125" s="23">
        <f>F126+F127+F128</f>
        <v>0</v>
      </c>
      <c r="G125" s="61">
        <f>IF(D125&lt;&gt;0,E125/D125*100,)</f>
        <v>100</v>
      </c>
      <c r="H125" s="62"/>
    </row>
    <row r="126" spans="1:8" ht="30.75" hidden="1" customHeight="1" outlineLevel="2" x14ac:dyDescent="0.25">
      <c r="A126" s="21">
        <v>741200</v>
      </c>
      <c r="B126" s="22"/>
      <c r="C126" s="26" t="s">
        <v>163</v>
      </c>
      <c r="D126" s="23">
        <v>523307</v>
      </c>
      <c r="E126" s="23">
        <v>523307</v>
      </c>
      <c r="F126" s="23">
        <v>0</v>
      </c>
      <c r="G126" s="61">
        <f>IF(D126&lt;&gt;0,E126/D126*100,)</f>
        <v>100</v>
      </c>
      <c r="H126" s="62"/>
    </row>
    <row r="127" spans="1:8" ht="30.75" hidden="1" customHeight="1" outlineLevel="2" x14ac:dyDescent="0.25">
      <c r="A127" s="21">
        <v>74120005</v>
      </c>
      <c r="B127" s="22"/>
      <c r="C127" s="26" t="s">
        <v>164</v>
      </c>
      <c r="D127" s="23">
        <v>109354</v>
      </c>
      <c r="E127" s="23">
        <v>109354</v>
      </c>
      <c r="F127" s="23">
        <v>0</v>
      </c>
      <c r="G127" s="61">
        <f>IF(D127&lt;&gt;0,E127/D127*100,)</f>
        <v>100</v>
      </c>
      <c r="H127" s="62"/>
    </row>
    <row r="128" spans="1:8" ht="30.75" hidden="1" customHeight="1" outlineLevel="2" x14ac:dyDescent="0.25">
      <c r="A128" s="21">
        <v>74120006</v>
      </c>
      <c r="B128" s="22"/>
      <c r="C128" s="26" t="s">
        <v>165</v>
      </c>
      <c r="D128" s="23">
        <v>674250</v>
      </c>
      <c r="E128" s="23">
        <v>674250</v>
      </c>
      <c r="F128" s="23">
        <v>0</v>
      </c>
      <c r="G128" s="61">
        <f>IF(D128&lt;&gt;0,E128/D128*100,)</f>
        <v>100</v>
      </c>
      <c r="H128" s="62"/>
    </row>
    <row r="129" spans="1:8" ht="30.75" customHeight="1" outlineLevel="1" collapsed="1" x14ac:dyDescent="0.25">
      <c r="A129" s="21"/>
      <c r="B129" s="22"/>
      <c r="C129" s="26"/>
      <c r="D129" s="23"/>
      <c r="E129" s="23"/>
      <c r="F129" s="23"/>
      <c r="G129" s="62"/>
      <c r="H129" s="62"/>
    </row>
    <row r="130" spans="1:8" ht="15" customHeight="1" x14ac:dyDescent="0.25">
      <c r="A130" s="40">
        <v>78</v>
      </c>
      <c r="B130" s="41" t="s">
        <v>19</v>
      </c>
      <c r="C130" s="41" t="s">
        <v>80</v>
      </c>
      <c r="D130" s="42">
        <f>+D131</f>
        <v>0</v>
      </c>
      <c r="E130" s="42">
        <f>+E131</f>
        <v>0</v>
      </c>
      <c r="F130" s="42">
        <f>+F131</f>
        <v>0</v>
      </c>
      <c r="G130" s="63"/>
      <c r="H130" s="63"/>
    </row>
    <row r="131" spans="1:8" ht="15.75" customHeight="1" x14ac:dyDescent="0.25">
      <c r="A131" s="21">
        <v>787</v>
      </c>
      <c r="B131" s="22"/>
      <c r="C131" s="26" t="s">
        <v>81</v>
      </c>
      <c r="D131" s="23"/>
      <c r="E131" s="23"/>
      <c r="F131" s="23"/>
      <c r="G131" s="62"/>
      <c r="H131" s="62"/>
    </row>
    <row r="132" spans="1:8" ht="17.399999999999999" x14ac:dyDescent="0.25">
      <c r="A132" s="16" t="s">
        <v>17</v>
      </c>
      <c r="B132" s="27" t="s">
        <v>1</v>
      </c>
      <c r="C132" s="27" t="s">
        <v>33</v>
      </c>
      <c r="D132" s="43">
        <f>D133+D253+D379+D414</f>
        <v>9106449.379999999</v>
      </c>
      <c r="E132" s="43">
        <f>E133+E253+E379+E414</f>
        <v>9106449.379999999</v>
      </c>
      <c r="F132" s="43">
        <f>F133+F253+F379+F414</f>
        <v>2701766.59</v>
      </c>
      <c r="G132" s="65">
        <f t="shared" ref="G132:G144" si="19">IF(D132&lt;&gt;0,E132/D132*100,)</f>
        <v>100</v>
      </c>
      <c r="H132" s="65">
        <f t="shared" ref="H132:H144" si="20">IF(E132&lt;&gt;0,F132/E132*100,)</f>
        <v>29.668715843671666</v>
      </c>
    </row>
    <row r="133" spans="1:8" ht="15.6" x14ac:dyDescent="0.25">
      <c r="A133" s="40">
        <v>40</v>
      </c>
      <c r="B133" s="41" t="s">
        <v>25</v>
      </c>
      <c r="C133" s="41" t="s">
        <v>34</v>
      </c>
      <c r="D133" s="42">
        <f>+D134+D149+D162+D246+D247</f>
        <v>2170164</v>
      </c>
      <c r="E133" s="42">
        <f>+E134+E149+E162+E246+E247</f>
        <v>2226261.4299999997</v>
      </c>
      <c r="F133" s="42">
        <f>+F134+F149+F162+F246+F247</f>
        <v>902780.54999999993</v>
      </c>
      <c r="G133" s="60">
        <f t="shared" si="19"/>
        <v>102.58493966354617</v>
      </c>
      <c r="H133" s="60">
        <f t="shared" si="20"/>
        <v>40.551416730963176</v>
      </c>
    </row>
    <row r="134" spans="1:8" ht="13.8" x14ac:dyDescent="0.25">
      <c r="A134" s="21">
        <v>400</v>
      </c>
      <c r="B134" s="22"/>
      <c r="C134" s="22" t="s">
        <v>35</v>
      </c>
      <c r="D134" s="25">
        <f>D135+D138+D140+D143+D145</f>
        <v>213287</v>
      </c>
      <c r="E134" s="25">
        <f>E135+E138+E140+E143+E145</f>
        <v>213287</v>
      </c>
      <c r="F134" s="25">
        <f>F135+F138+F140+F143+F145</f>
        <v>105620.25</v>
      </c>
      <c r="G134" s="66">
        <f t="shared" si="19"/>
        <v>100</v>
      </c>
      <c r="H134" s="66">
        <f t="shared" si="20"/>
        <v>49.520247366224851</v>
      </c>
    </row>
    <row r="135" spans="1:8" ht="13.8" outlineLevel="1" x14ac:dyDescent="0.25">
      <c r="A135" s="21">
        <v>4000</v>
      </c>
      <c r="B135" s="22"/>
      <c r="C135" s="22" t="s">
        <v>168</v>
      </c>
      <c r="D135" s="25">
        <f>D136+D137</f>
        <v>185661</v>
      </c>
      <c r="E135" s="25">
        <f>E136+E137</f>
        <v>185661</v>
      </c>
      <c r="F135" s="25">
        <f>F136+F137</f>
        <v>93179.36</v>
      </c>
      <c r="G135" s="66">
        <f t="shared" si="19"/>
        <v>100</v>
      </c>
      <c r="H135" s="66">
        <f t="shared" si="20"/>
        <v>50.187901605614535</v>
      </c>
    </row>
    <row r="136" spans="1:8" ht="13.8" hidden="1" outlineLevel="2" x14ac:dyDescent="0.25">
      <c r="A136" s="21">
        <v>400000</v>
      </c>
      <c r="B136" s="22"/>
      <c r="C136" s="22" t="s">
        <v>169</v>
      </c>
      <c r="D136" s="25">
        <v>175337</v>
      </c>
      <c r="E136" s="25">
        <v>175337</v>
      </c>
      <c r="F136" s="25">
        <v>88204.08</v>
      </c>
      <c r="G136" s="66">
        <f t="shared" si="19"/>
        <v>100</v>
      </c>
      <c r="H136" s="66">
        <f t="shared" si="20"/>
        <v>50.305457490432715</v>
      </c>
    </row>
    <row r="137" spans="1:8" ht="13.8" hidden="1" outlineLevel="2" x14ac:dyDescent="0.25">
      <c r="A137" s="21">
        <v>400001</v>
      </c>
      <c r="B137" s="22"/>
      <c r="C137" s="22" t="s">
        <v>170</v>
      </c>
      <c r="D137" s="25">
        <v>10324</v>
      </c>
      <c r="E137" s="25">
        <v>10324</v>
      </c>
      <c r="F137" s="25">
        <v>4975.2800000000007</v>
      </c>
      <c r="G137" s="66">
        <f t="shared" si="19"/>
        <v>100</v>
      </c>
      <c r="H137" s="66">
        <f t="shared" si="20"/>
        <v>48.191398682681132</v>
      </c>
    </row>
    <row r="138" spans="1:8" ht="13.8" outlineLevel="1" collapsed="1" x14ac:dyDescent="0.25">
      <c r="A138" s="21">
        <v>4001</v>
      </c>
      <c r="B138" s="22"/>
      <c r="C138" s="22" t="s">
        <v>171</v>
      </c>
      <c r="D138" s="25">
        <f>D139</f>
        <v>5536</v>
      </c>
      <c r="E138" s="25">
        <f>E139</f>
        <v>5536</v>
      </c>
      <c r="F138" s="25">
        <f>F139</f>
        <v>5536</v>
      </c>
      <c r="G138" s="66">
        <f t="shared" si="19"/>
        <v>100</v>
      </c>
      <c r="H138" s="66">
        <f t="shared" si="20"/>
        <v>100</v>
      </c>
    </row>
    <row r="139" spans="1:8" ht="13.8" hidden="1" outlineLevel="2" x14ac:dyDescent="0.25">
      <c r="A139" s="21">
        <v>400100</v>
      </c>
      <c r="B139" s="22"/>
      <c r="C139" s="22" t="s">
        <v>171</v>
      </c>
      <c r="D139" s="25">
        <v>5536</v>
      </c>
      <c r="E139" s="25">
        <v>5536</v>
      </c>
      <c r="F139" s="25">
        <v>5536</v>
      </c>
      <c r="G139" s="66">
        <f t="shared" si="19"/>
        <v>100</v>
      </c>
      <c r="H139" s="66">
        <f t="shared" si="20"/>
        <v>100</v>
      </c>
    </row>
    <row r="140" spans="1:8" ht="13.8" outlineLevel="1" collapsed="1" x14ac:dyDescent="0.25">
      <c r="A140" s="21">
        <v>4002</v>
      </c>
      <c r="B140" s="22"/>
      <c r="C140" s="22" t="s">
        <v>172</v>
      </c>
      <c r="D140" s="25">
        <f>D141+D142</f>
        <v>13912</v>
      </c>
      <c r="E140" s="25">
        <f>E141+E142</f>
        <v>13912</v>
      </c>
      <c r="F140" s="25">
        <f>F141+F142</f>
        <v>6699.38</v>
      </c>
      <c r="G140" s="66">
        <f t="shared" si="19"/>
        <v>100</v>
      </c>
      <c r="H140" s="66">
        <f t="shared" si="20"/>
        <v>48.155405405405403</v>
      </c>
    </row>
    <row r="141" spans="1:8" ht="13.8" hidden="1" outlineLevel="2" x14ac:dyDescent="0.25">
      <c r="A141" s="21">
        <v>400202</v>
      </c>
      <c r="B141" s="22"/>
      <c r="C141" s="22" t="s">
        <v>173</v>
      </c>
      <c r="D141" s="25">
        <v>7262</v>
      </c>
      <c r="E141" s="25">
        <v>7262</v>
      </c>
      <c r="F141" s="25">
        <v>3403.38</v>
      </c>
      <c r="G141" s="66">
        <f t="shared" si="19"/>
        <v>100</v>
      </c>
      <c r="H141" s="66">
        <f t="shared" si="20"/>
        <v>46.865601762599837</v>
      </c>
    </row>
    <row r="142" spans="1:8" ht="13.8" hidden="1" outlineLevel="2" x14ac:dyDescent="0.25">
      <c r="A142" s="21">
        <v>400203</v>
      </c>
      <c r="B142" s="22"/>
      <c r="C142" s="22" t="s">
        <v>174</v>
      </c>
      <c r="D142" s="25">
        <v>6650</v>
      </c>
      <c r="E142" s="25">
        <v>6650</v>
      </c>
      <c r="F142" s="25">
        <v>3296</v>
      </c>
      <c r="G142" s="66">
        <f t="shared" si="19"/>
        <v>100</v>
      </c>
      <c r="H142" s="66">
        <f t="shared" si="20"/>
        <v>49.563909774436091</v>
      </c>
    </row>
    <row r="143" spans="1:8" ht="13.8" outlineLevel="1" collapsed="1" x14ac:dyDescent="0.25">
      <c r="A143" s="21">
        <v>4004</v>
      </c>
      <c r="B143" s="22"/>
      <c r="C143" s="22" t="s">
        <v>175</v>
      </c>
      <c r="D143" s="25">
        <f>D144</f>
        <v>500</v>
      </c>
      <c r="E143" s="25">
        <f>E144</f>
        <v>500</v>
      </c>
      <c r="F143" s="25">
        <f>F144</f>
        <v>205.51</v>
      </c>
      <c r="G143" s="66">
        <f t="shared" si="19"/>
        <v>100</v>
      </c>
      <c r="H143" s="66">
        <f t="shared" si="20"/>
        <v>41.101999999999997</v>
      </c>
    </row>
    <row r="144" spans="1:8" ht="13.8" hidden="1" outlineLevel="2" x14ac:dyDescent="0.25">
      <c r="A144" s="21">
        <v>400400</v>
      </c>
      <c r="B144" s="22"/>
      <c r="C144" s="22" t="s">
        <v>175</v>
      </c>
      <c r="D144" s="25">
        <v>500</v>
      </c>
      <c r="E144" s="25">
        <v>500</v>
      </c>
      <c r="F144" s="25">
        <v>205.51</v>
      </c>
      <c r="G144" s="66">
        <f t="shared" si="19"/>
        <v>100</v>
      </c>
      <c r="H144" s="66">
        <f t="shared" si="20"/>
        <v>41.101999999999997</v>
      </c>
    </row>
    <row r="145" spans="1:8" ht="13.8" outlineLevel="1" collapsed="1" x14ac:dyDescent="0.25">
      <c r="A145" s="21">
        <v>4009</v>
      </c>
      <c r="B145" s="22"/>
      <c r="C145" s="22" t="s">
        <v>176</v>
      </c>
      <c r="D145" s="25">
        <f>D146+D147</f>
        <v>7678</v>
      </c>
      <c r="E145" s="25">
        <f>E146+E147</f>
        <v>7678</v>
      </c>
      <c r="F145" s="25">
        <f>F146+F147</f>
        <v>0</v>
      </c>
      <c r="G145" s="66">
        <f>IF(D145&lt;&gt;0,E145/D145*100,)</f>
        <v>100</v>
      </c>
      <c r="H145" s="67"/>
    </row>
    <row r="146" spans="1:8" ht="13.8" hidden="1" outlineLevel="2" x14ac:dyDescent="0.25">
      <c r="A146" s="21">
        <v>400901</v>
      </c>
      <c r="B146" s="22"/>
      <c r="C146" s="22" t="s">
        <v>177</v>
      </c>
      <c r="D146" s="25">
        <v>7100</v>
      </c>
      <c r="E146" s="25">
        <v>7100</v>
      </c>
      <c r="F146" s="25">
        <v>0</v>
      </c>
      <c r="G146" s="66">
        <f>IF(D146&lt;&gt;0,E146/D146*100,)</f>
        <v>100</v>
      </c>
      <c r="H146" s="67"/>
    </row>
    <row r="147" spans="1:8" ht="13.8" hidden="1" outlineLevel="2" x14ac:dyDescent="0.25">
      <c r="A147" s="21">
        <v>400902</v>
      </c>
      <c r="B147" s="22"/>
      <c r="C147" s="22" t="s">
        <v>178</v>
      </c>
      <c r="D147" s="25">
        <v>578</v>
      </c>
      <c r="E147" s="25">
        <v>578</v>
      </c>
      <c r="F147" s="25">
        <v>0</v>
      </c>
      <c r="G147" s="66">
        <f>IF(D147&lt;&gt;0,E147/D147*100,)</f>
        <v>100</v>
      </c>
      <c r="H147" s="67"/>
    </row>
    <row r="148" spans="1:8" ht="13.8" outlineLevel="1" collapsed="1" x14ac:dyDescent="0.25">
      <c r="A148" s="21"/>
      <c r="B148" s="22"/>
      <c r="C148" s="22"/>
      <c r="D148" s="25"/>
      <c r="E148" s="25"/>
      <c r="F148" s="25"/>
      <c r="G148" s="67"/>
      <c r="H148" s="67"/>
    </row>
    <row r="149" spans="1:8" ht="13.8" x14ac:dyDescent="0.25">
      <c r="A149" s="21">
        <v>401</v>
      </c>
      <c r="B149" s="22"/>
      <c r="C149" s="22" t="s">
        <v>36</v>
      </c>
      <c r="D149" s="25">
        <f>D150+D152+D155+D157+D159</f>
        <v>33588</v>
      </c>
      <c r="E149" s="25">
        <f>E150+E152+E155+E157+E159</f>
        <v>33588</v>
      </c>
      <c r="F149" s="25">
        <f>F150+F152+F155+F157+F159</f>
        <v>16473.53</v>
      </c>
      <c r="G149" s="66">
        <f t="shared" ref="G149:G160" si="21">IF(D149&lt;&gt;0,E149/D149*100,)</f>
        <v>100</v>
      </c>
      <c r="H149" s="66">
        <f t="shared" ref="H149:H160" si="22">IF(E149&lt;&gt;0,F149/E149*100,)</f>
        <v>49.045879480766935</v>
      </c>
    </row>
    <row r="150" spans="1:8" ht="13.8" outlineLevel="1" x14ac:dyDescent="0.25">
      <c r="A150" s="21">
        <v>4010</v>
      </c>
      <c r="B150" s="22"/>
      <c r="C150" s="22" t="s">
        <v>179</v>
      </c>
      <c r="D150" s="25">
        <f>D151</f>
        <v>16705</v>
      </c>
      <c r="E150" s="25">
        <f>E151</f>
        <v>16705</v>
      </c>
      <c r="F150" s="25">
        <f>F151</f>
        <v>8163.58</v>
      </c>
      <c r="G150" s="66">
        <f t="shared" si="21"/>
        <v>100</v>
      </c>
      <c r="H150" s="66">
        <f t="shared" si="22"/>
        <v>48.869081113439087</v>
      </c>
    </row>
    <row r="151" spans="1:8" ht="13.8" hidden="1" outlineLevel="2" x14ac:dyDescent="0.25">
      <c r="A151" s="21">
        <v>401001</v>
      </c>
      <c r="B151" s="22"/>
      <c r="C151" s="22" t="s">
        <v>180</v>
      </c>
      <c r="D151" s="25">
        <v>16705</v>
      </c>
      <c r="E151" s="25">
        <v>16705</v>
      </c>
      <c r="F151" s="25">
        <v>8163.58</v>
      </c>
      <c r="G151" s="66">
        <f t="shared" si="21"/>
        <v>100</v>
      </c>
      <c r="H151" s="66">
        <f t="shared" si="22"/>
        <v>48.869081113439087</v>
      </c>
    </row>
    <row r="152" spans="1:8" ht="13.8" outlineLevel="1" collapsed="1" x14ac:dyDescent="0.25">
      <c r="A152" s="21">
        <v>4011</v>
      </c>
      <c r="B152" s="22"/>
      <c r="C152" s="22" t="s">
        <v>181</v>
      </c>
      <c r="D152" s="25">
        <f>D153+D154</f>
        <v>13383</v>
      </c>
      <c r="E152" s="25">
        <f>E153+E154</f>
        <v>13383</v>
      </c>
      <c r="F152" s="25">
        <f>F153+F154</f>
        <v>6540.18</v>
      </c>
      <c r="G152" s="66">
        <f t="shared" si="21"/>
        <v>100</v>
      </c>
      <c r="H152" s="66">
        <f t="shared" si="22"/>
        <v>48.86931181349474</v>
      </c>
    </row>
    <row r="153" spans="1:8" ht="13.8" hidden="1" outlineLevel="2" x14ac:dyDescent="0.25">
      <c r="A153" s="21">
        <v>401100</v>
      </c>
      <c r="B153" s="22"/>
      <c r="C153" s="22" t="s">
        <v>182</v>
      </c>
      <c r="D153" s="25">
        <v>12383</v>
      </c>
      <c r="E153" s="25">
        <v>12383</v>
      </c>
      <c r="F153" s="25">
        <v>6051.17</v>
      </c>
      <c r="G153" s="66">
        <f t="shared" si="21"/>
        <v>100</v>
      </c>
      <c r="H153" s="66">
        <f t="shared" si="22"/>
        <v>48.866752806266653</v>
      </c>
    </row>
    <row r="154" spans="1:8" ht="13.8" hidden="1" outlineLevel="2" x14ac:dyDescent="0.25">
      <c r="A154" s="21">
        <v>401101</v>
      </c>
      <c r="B154" s="22"/>
      <c r="C154" s="22" t="s">
        <v>183</v>
      </c>
      <c r="D154" s="25">
        <v>1000</v>
      </c>
      <c r="E154" s="25">
        <v>1000</v>
      </c>
      <c r="F154" s="25">
        <v>489.01</v>
      </c>
      <c r="G154" s="66">
        <f t="shared" si="21"/>
        <v>100</v>
      </c>
      <c r="H154" s="66">
        <f t="shared" si="22"/>
        <v>48.901000000000003</v>
      </c>
    </row>
    <row r="155" spans="1:8" ht="13.8" outlineLevel="1" collapsed="1" x14ac:dyDescent="0.25">
      <c r="A155" s="21">
        <v>4012</v>
      </c>
      <c r="B155" s="22"/>
      <c r="C155" s="22" t="s">
        <v>184</v>
      </c>
      <c r="D155" s="25">
        <f>D156</f>
        <v>111</v>
      </c>
      <c r="E155" s="25">
        <f>E156</f>
        <v>111</v>
      </c>
      <c r="F155" s="25">
        <f>F156</f>
        <v>55.23</v>
      </c>
      <c r="G155" s="66">
        <f t="shared" si="21"/>
        <v>100</v>
      </c>
      <c r="H155" s="66">
        <f t="shared" si="22"/>
        <v>49.756756756756751</v>
      </c>
    </row>
    <row r="156" spans="1:8" ht="13.8" hidden="1" outlineLevel="2" x14ac:dyDescent="0.25">
      <c r="A156" s="21">
        <v>401200</v>
      </c>
      <c r="B156" s="22"/>
      <c r="C156" s="22" t="s">
        <v>184</v>
      </c>
      <c r="D156" s="25">
        <v>111</v>
      </c>
      <c r="E156" s="25">
        <v>111</v>
      </c>
      <c r="F156" s="25">
        <v>55.23</v>
      </c>
      <c r="G156" s="66">
        <f t="shared" si="21"/>
        <v>100</v>
      </c>
      <c r="H156" s="66">
        <f t="shared" si="22"/>
        <v>49.756756756756751</v>
      </c>
    </row>
    <row r="157" spans="1:8" ht="13.8" outlineLevel="1" collapsed="1" x14ac:dyDescent="0.25">
      <c r="A157" s="21">
        <v>4013</v>
      </c>
      <c r="B157" s="22"/>
      <c r="C157" s="22" t="s">
        <v>185</v>
      </c>
      <c r="D157" s="25">
        <f>D158</f>
        <v>189</v>
      </c>
      <c r="E157" s="25">
        <f>E158</f>
        <v>189</v>
      </c>
      <c r="F157" s="25">
        <f>F158</f>
        <v>92.14</v>
      </c>
      <c r="G157" s="66">
        <f t="shared" si="21"/>
        <v>100</v>
      </c>
      <c r="H157" s="66">
        <f t="shared" si="22"/>
        <v>48.751322751322753</v>
      </c>
    </row>
    <row r="158" spans="1:8" ht="13.8" hidden="1" outlineLevel="2" x14ac:dyDescent="0.25">
      <c r="A158" s="21">
        <v>401300</v>
      </c>
      <c r="B158" s="22"/>
      <c r="C158" s="22" t="s">
        <v>186</v>
      </c>
      <c r="D158" s="25">
        <v>189</v>
      </c>
      <c r="E158" s="25">
        <v>189</v>
      </c>
      <c r="F158" s="25">
        <v>92.14</v>
      </c>
      <c r="G158" s="66">
        <f t="shared" si="21"/>
        <v>100</v>
      </c>
      <c r="H158" s="66">
        <f t="shared" si="22"/>
        <v>48.751322751322753</v>
      </c>
    </row>
    <row r="159" spans="1:8" ht="13.8" outlineLevel="1" collapsed="1" x14ac:dyDescent="0.25">
      <c r="A159" s="21">
        <v>4015</v>
      </c>
      <c r="B159" s="22"/>
      <c r="C159" s="22" t="s">
        <v>187</v>
      </c>
      <c r="D159" s="25">
        <f>D160</f>
        <v>3200</v>
      </c>
      <c r="E159" s="25">
        <f>E160</f>
        <v>3200</v>
      </c>
      <c r="F159" s="25">
        <f>F160</f>
        <v>1622.4000000000003</v>
      </c>
      <c r="G159" s="66">
        <f t="shared" si="21"/>
        <v>100</v>
      </c>
      <c r="H159" s="66">
        <f t="shared" si="22"/>
        <v>50.70000000000001</v>
      </c>
    </row>
    <row r="160" spans="1:8" ht="13.8" hidden="1" outlineLevel="2" x14ac:dyDescent="0.25">
      <c r="A160" s="21">
        <v>401500</v>
      </c>
      <c r="B160" s="22"/>
      <c r="C160" s="22" t="s">
        <v>188</v>
      </c>
      <c r="D160" s="25">
        <v>3200</v>
      </c>
      <c r="E160" s="25">
        <v>3200</v>
      </c>
      <c r="F160" s="25">
        <v>1622.4000000000003</v>
      </c>
      <c r="G160" s="66">
        <f t="shared" si="21"/>
        <v>100</v>
      </c>
      <c r="H160" s="66">
        <f t="shared" si="22"/>
        <v>50.70000000000001</v>
      </c>
    </row>
    <row r="161" spans="1:8" ht="13.8" outlineLevel="1" collapsed="1" x14ac:dyDescent="0.25">
      <c r="A161" s="21"/>
      <c r="B161" s="22"/>
      <c r="C161" s="22"/>
      <c r="D161" s="25"/>
      <c r="E161" s="25"/>
      <c r="F161" s="25"/>
      <c r="G161" s="67"/>
      <c r="H161" s="67"/>
    </row>
    <row r="162" spans="1:8" ht="13.8" x14ac:dyDescent="0.25">
      <c r="A162" s="21">
        <v>402</v>
      </c>
      <c r="B162" s="22"/>
      <c r="C162" s="22" t="s">
        <v>37</v>
      </c>
      <c r="D162" s="23">
        <f>D163+D182+D186+D193+D198+D201+D213+D215</f>
        <v>1908689</v>
      </c>
      <c r="E162" s="23">
        <f>E163+E182+E186+E193+E198+E201+E213+E215</f>
        <v>1964786.43</v>
      </c>
      <c r="F162" s="23">
        <f>F163+F182+F186+F193+F198+F201+F213+F215</f>
        <v>773995.79999999993</v>
      </c>
      <c r="G162" s="61">
        <f t="shared" ref="G162:G175" si="23">IF(D162&lt;&gt;0,E162/D162*100,)</f>
        <v>102.93905555069473</v>
      </c>
      <c r="H162" s="61">
        <f t="shared" ref="H162:H175" si="24">IF(E162&lt;&gt;0,F162/E162*100,)</f>
        <v>39.39338078592084</v>
      </c>
    </row>
    <row r="163" spans="1:8" ht="13.8" outlineLevel="1" x14ac:dyDescent="0.25">
      <c r="A163" s="21">
        <v>4020</v>
      </c>
      <c r="B163" s="22"/>
      <c r="C163" s="22" t="s">
        <v>189</v>
      </c>
      <c r="D163" s="23">
        <f>D164+D165+D166+D167+D168+D169+D170+D171+D172+D173+D174+D175+D176+D177+D178+D179+D180+D181</f>
        <v>121471</v>
      </c>
      <c r="E163" s="23">
        <f>E164+E165+E166+E167+E168+E169+E170+E171+E172+E173+E174+E175+E176+E177+E178+E179+E180+E181</f>
        <v>134375.9</v>
      </c>
      <c r="F163" s="23">
        <f>F164+F165+F166+F167+F168+F169+F170+F171+F172+F173+F174+F175+F176+F177+F178+F179+F180+F181</f>
        <v>65150.16</v>
      </c>
      <c r="G163" s="61">
        <f t="shared" si="23"/>
        <v>110.62385260679504</v>
      </c>
      <c r="H163" s="61">
        <f t="shared" si="24"/>
        <v>48.483515273200034</v>
      </c>
    </row>
    <row r="164" spans="1:8" ht="13.8" hidden="1" outlineLevel="2" x14ac:dyDescent="0.25">
      <c r="A164" s="21">
        <v>402000</v>
      </c>
      <c r="B164" s="22"/>
      <c r="C164" s="22" t="s">
        <v>190</v>
      </c>
      <c r="D164" s="23">
        <v>9000</v>
      </c>
      <c r="E164" s="23">
        <v>9000</v>
      </c>
      <c r="F164" s="23">
        <v>5273.8300000000008</v>
      </c>
      <c r="G164" s="61">
        <f t="shared" si="23"/>
        <v>100</v>
      </c>
      <c r="H164" s="61">
        <f t="shared" si="24"/>
        <v>58.598111111111116</v>
      </c>
    </row>
    <row r="165" spans="1:8" ht="13.8" hidden="1" outlineLevel="2" x14ac:dyDescent="0.25">
      <c r="A165" s="21">
        <v>402001</v>
      </c>
      <c r="B165" s="22"/>
      <c r="C165" s="22" t="s">
        <v>191</v>
      </c>
      <c r="D165" s="23">
        <v>15700</v>
      </c>
      <c r="E165" s="23">
        <v>15949.6</v>
      </c>
      <c r="F165" s="23">
        <v>6556.9300000000012</v>
      </c>
      <c r="G165" s="61">
        <f t="shared" si="23"/>
        <v>101.58980891719744</v>
      </c>
      <c r="H165" s="61">
        <f t="shared" si="24"/>
        <v>41.110309976425746</v>
      </c>
    </row>
    <row r="166" spans="1:8" ht="13.8" hidden="1" outlineLevel="2" x14ac:dyDescent="0.25">
      <c r="A166" s="21">
        <v>402002</v>
      </c>
      <c r="B166" s="22"/>
      <c r="C166" s="22" t="s">
        <v>192</v>
      </c>
      <c r="D166" s="23">
        <v>1292</v>
      </c>
      <c r="E166" s="23">
        <v>1292</v>
      </c>
      <c r="F166" s="23">
        <v>628.16</v>
      </c>
      <c r="G166" s="61">
        <f t="shared" si="23"/>
        <v>100</v>
      </c>
      <c r="H166" s="61">
        <f t="shared" si="24"/>
        <v>48.619195046439629</v>
      </c>
    </row>
    <row r="167" spans="1:8" ht="13.8" hidden="1" outlineLevel="2" x14ac:dyDescent="0.25">
      <c r="A167" s="21">
        <v>402003</v>
      </c>
      <c r="B167" s="22"/>
      <c r="C167" s="22" t="s">
        <v>193</v>
      </c>
      <c r="D167" s="23">
        <v>10800</v>
      </c>
      <c r="E167" s="23">
        <v>21841.59</v>
      </c>
      <c r="F167" s="23">
        <v>16194.210000000001</v>
      </c>
      <c r="G167" s="61">
        <f t="shared" si="23"/>
        <v>202.23694444444448</v>
      </c>
      <c r="H167" s="61">
        <f t="shared" si="24"/>
        <v>74.143915346822283</v>
      </c>
    </row>
    <row r="168" spans="1:8" ht="13.8" hidden="1" outlineLevel="2" x14ac:dyDescent="0.25">
      <c r="A168" s="21">
        <v>402004</v>
      </c>
      <c r="B168" s="22"/>
      <c r="C168" s="22" t="s">
        <v>194</v>
      </c>
      <c r="D168" s="23">
        <v>5000</v>
      </c>
      <c r="E168" s="23">
        <v>5000</v>
      </c>
      <c r="F168" s="23">
        <v>1277.9399999999998</v>
      </c>
      <c r="G168" s="61">
        <f t="shared" si="23"/>
        <v>100</v>
      </c>
      <c r="H168" s="61">
        <f t="shared" si="24"/>
        <v>25.558799999999998</v>
      </c>
    </row>
    <row r="169" spans="1:8" ht="13.8" hidden="1" outlineLevel="2" x14ac:dyDescent="0.25">
      <c r="A169" s="21">
        <v>40200602</v>
      </c>
      <c r="B169" s="22"/>
      <c r="C169" s="22" t="s">
        <v>195</v>
      </c>
      <c r="D169" s="23">
        <v>10000</v>
      </c>
      <c r="E169" s="23">
        <v>10000</v>
      </c>
      <c r="F169" s="23">
        <v>6703.28</v>
      </c>
      <c r="G169" s="61">
        <f t="shared" si="23"/>
        <v>100</v>
      </c>
      <c r="H169" s="61">
        <f t="shared" si="24"/>
        <v>67.032799999999995</v>
      </c>
    </row>
    <row r="170" spans="1:8" ht="13.8" hidden="1" outlineLevel="2" x14ac:dyDescent="0.25">
      <c r="A170" s="21">
        <v>40200604</v>
      </c>
      <c r="B170" s="22"/>
      <c r="C170" s="22" t="s">
        <v>196</v>
      </c>
      <c r="D170" s="23">
        <v>16000</v>
      </c>
      <c r="E170" s="23">
        <v>16000</v>
      </c>
      <c r="F170" s="23">
        <v>1495.79</v>
      </c>
      <c r="G170" s="61">
        <f t="shared" si="23"/>
        <v>100</v>
      </c>
      <c r="H170" s="61">
        <f t="shared" si="24"/>
        <v>9.3486875000000005</v>
      </c>
    </row>
    <row r="171" spans="1:8" ht="13.8" hidden="1" outlineLevel="2" x14ac:dyDescent="0.25">
      <c r="A171" s="21">
        <v>40200605</v>
      </c>
      <c r="B171" s="22"/>
      <c r="C171" s="22" t="s">
        <v>197</v>
      </c>
      <c r="D171" s="23">
        <v>9500</v>
      </c>
      <c r="E171" s="23">
        <v>9500</v>
      </c>
      <c r="F171" s="23">
        <v>4536.5600000000004</v>
      </c>
      <c r="G171" s="61">
        <f t="shared" si="23"/>
        <v>100</v>
      </c>
      <c r="H171" s="61">
        <f t="shared" si="24"/>
        <v>47.753263157894743</v>
      </c>
    </row>
    <row r="172" spans="1:8" ht="13.8" hidden="1" outlineLevel="2" x14ac:dyDescent="0.25">
      <c r="A172" s="21">
        <v>40200800</v>
      </c>
      <c r="B172" s="22"/>
      <c r="C172" s="22" t="s">
        <v>198</v>
      </c>
      <c r="D172" s="23">
        <v>200</v>
      </c>
      <c r="E172" s="23">
        <v>200</v>
      </c>
      <c r="F172" s="23">
        <v>52.8</v>
      </c>
      <c r="G172" s="61">
        <f t="shared" si="23"/>
        <v>100</v>
      </c>
      <c r="H172" s="61">
        <f t="shared" si="24"/>
        <v>26.400000000000002</v>
      </c>
    </row>
    <row r="173" spans="1:8" ht="13.8" hidden="1" outlineLevel="2" x14ac:dyDescent="0.25">
      <c r="A173" s="21">
        <v>40200801</v>
      </c>
      <c r="B173" s="22"/>
      <c r="C173" s="22" t="s">
        <v>199</v>
      </c>
      <c r="D173" s="23">
        <v>3000</v>
      </c>
      <c r="E173" s="23">
        <v>3000</v>
      </c>
      <c r="F173" s="23">
        <v>229.74</v>
      </c>
      <c r="G173" s="61">
        <f t="shared" si="23"/>
        <v>100</v>
      </c>
      <c r="H173" s="61">
        <f t="shared" si="24"/>
        <v>7.6580000000000013</v>
      </c>
    </row>
    <row r="174" spans="1:8" ht="13.8" hidden="1" outlineLevel="2" x14ac:dyDescent="0.25">
      <c r="A174" s="21">
        <v>40200802</v>
      </c>
      <c r="B174" s="22"/>
      <c r="C174" s="22" t="s">
        <v>200</v>
      </c>
      <c r="D174" s="23">
        <v>3200</v>
      </c>
      <c r="E174" s="23">
        <v>3200</v>
      </c>
      <c r="F174" s="23">
        <v>1871.9000000000003</v>
      </c>
      <c r="G174" s="61">
        <f t="shared" si="23"/>
        <v>100</v>
      </c>
      <c r="H174" s="61">
        <f t="shared" si="24"/>
        <v>58.496875000000017</v>
      </c>
    </row>
    <row r="175" spans="1:8" ht="13.8" hidden="1" outlineLevel="2" x14ac:dyDescent="0.25">
      <c r="A175" s="21">
        <v>402009</v>
      </c>
      <c r="B175" s="22"/>
      <c r="C175" s="22" t="s">
        <v>201</v>
      </c>
      <c r="D175" s="23">
        <v>21200</v>
      </c>
      <c r="E175" s="23">
        <v>22723.71</v>
      </c>
      <c r="F175" s="23">
        <v>14371.47</v>
      </c>
      <c r="G175" s="61">
        <f t="shared" si="23"/>
        <v>107.18731132075472</v>
      </c>
      <c r="H175" s="61">
        <f t="shared" si="24"/>
        <v>63.244382189352002</v>
      </c>
    </row>
    <row r="176" spans="1:8" ht="13.8" hidden="1" outlineLevel="2" x14ac:dyDescent="0.25">
      <c r="A176" s="21">
        <v>40200908</v>
      </c>
      <c r="B176" s="22"/>
      <c r="C176" s="22" t="s">
        <v>202</v>
      </c>
      <c r="D176" s="23">
        <v>600</v>
      </c>
      <c r="E176" s="23">
        <v>600</v>
      </c>
      <c r="F176" s="23">
        <v>0</v>
      </c>
      <c r="G176" s="61">
        <f t="shared" ref="G176:G207" si="25">IF(D176&lt;&gt;0,E176/D176*100,)</f>
        <v>100</v>
      </c>
      <c r="H176" s="62"/>
    </row>
    <row r="177" spans="1:8" ht="13.8" hidden="1" outlineLevel="2" x14ac:dyDescent="0.25">
      <c r="A177" s="21">
        <v>402099</v>
      </c>
      <c r="B177" s="22"/>
      <c r="C177" s="22" t="s">
        <v>203</v>
      </c>
      <c r="D177" s="23">
        <v>3800</v>
      </c>
      <c r="E177" s="23">
        <v>3890</v>
      </c>
      <c r="F177" s="23">
        <v>1977.6699999999998</v>
      </c>
      <c r="G177" s="61">
        <f t="shared" si="25"/>
        <v>102.36842105263158</v>
      </c>
      <c r="H177" s="61">
        <f>IF(E177&lt;&gt;0,F177/E177*100,)</f>
        <v>50.839845758354748</v>
      </c>
    </row>
    <row r="178" spans="1:8" ht="13.8" hidden="1" outlineLevel="2" x14ac:dyDescent="0.25">
      <c r="A178" s="21">
        <v>40209905</v>
      </c>
      <c r="B178" s="22"/>
      <c r="C178" s="22" t="s">
        <v>204</v>
      </c>
      <c r="D178" s="23">
        <v>1000</v>
      </c>
      <c r="E178" s="23">
        <v>1000</v>
      </c>
      <c r="F178" s="23">
        <v>0</v>
      </c>
      <c r="G178" s="61">
        <f t="shared" si="25"/>
        <v>100</v>
      </c>
      <c r="H178" s="62"/>
    </row>
    <row r="179" spans="1:8" ht="13.8" hidden="1" outlineLevel="2" x14ac:dyDescent="0.25">
      <c r="A179" s="21">
        <v>40209911</v>
      </c>
      <c r="B179" s="22"/>
      <c r="C179" s="22" t="s">
        <v>205</v>
      </c>
      <c r="D179" s="23">
        <v>5500</v>
      </c>
      <c r="E179" s="23">
        <v>5500</v>
      </c>
      <c r="F179" s="23">
        <v>656.85</v>
      </c>
      <c r="G179" s="61">
        <f t="shared" si="25"/>
        <v>100</v>
      </c>
      <c r="H179" s="61">
        <f t="shared" ref="H179:H184" si="26">IF(E179&lt;&gt;0,F179/E179*100,)</f>
        <v>11.942727272727273</v>
      </c>
    </row>
    <row r="180" spans="1:8" ht="13.8" hidden="1" outlineLevel="2" x14ac:dyDescent="0.25">
      <c r="A180" s="21">
        <v>40209912</v>
      </c>
      <c r="B180" s="22"/>
      <c r="C180" s="22" t="s">
        <v>206</v>
      </c>
      <c r="D180" s="23">
        <v>2179</v>
      </c>
      <c r="E180" s="23">
        <v>2179</v>
      </c>
      <c r="F180" s="23">
        <v>1179</v>
      </c>
      <c r="G180" s="61">
        <f t="shared" si="25"/>
        <v>100</v>
      </c>
      <c r="H180" s="61">
        <f t="shared" si="26"/>
        <v>54.107388710417624</v>
      </c>
    </row>
    <row r="181" spans="1:8" ht="13.8" hidden="1" outlineLevel="2" x14ac:dyDescent="0.25">
      <c r="A181" s="21">
        <v>40209924</v>
      </c>
      <c r="B181" s="22"/>
      <c r="C181" s="22" t="s">
        <v>207</v>
      </c>
      <c r="D181" s="23">
        <v>3500</v>
      </c>
      <c r="E181" s="23">
        <v>3500</v>
      </c>
      <c r="F181" s="23">
        <v>2144.0299999999997</v>
      </c>
      <c r="G181" s="61">
        <f t="shared" si="25"/>
        <v>100</v>
      </c>
      <c r="H181" s="61">
        <f t="shared" si="26"/>
        <v>61.257999999999988</v>
      </c>
    </row>
    <row r="182" spans="1:8" ht="13.8" outlineLevel="1" collapsed="1" x14ac:dyDescent="0.25">
      <c r="A182" s="21">
        <v>4021</v>
      </c>
      <c r="B182" s="22"/>
      <c r="C182" s="22" t="s">
        <v>208</v>
      </c>
      <c r="D182" s="23">
        <f>D183+D184+D185</f>
        <v>55930</v>
      </c>
      <c r="E182" s="23">
        <f>E183+E184+E185</f>
        <v>55930</v>
      </c>
      <c r="F182" s="23">
        <f>F183+F184+F185</f>
        <v>18915.370000000006</v>
      </c>
      <c r="G182" s="61">
        <f t="shared" si="25"/>
        <v>100</v>
      </c>
      <c r="H182" s="61">
        <f t="shared" si="26"/>
        <v>33.819721079921337</v>
      </c>
    </row>
    <row r="183" spans="1:8" ht="13.8" hidden="1" outlineLevel="2" x14ac:dyDescent="0.25">
      <c r="A183" s="21">
        <v>402199</v>
      </c>
      <c r="B183" s="22"/>
      <c r="C183" s="22" t="s">
        <v>209</v>
      </c>
      <c r="D183" s="23">
        <v>14600</v>
      </c>
      <c r="E183" s="23">
        <v>14600</v>
      </c>
      <c r="F183" s="23">
        <v>3500.98</v>
      </c>
      <c r="G183" s="61">
        <f t="shared" si="25"/>
        <v>100</v>
      </c>
      <c r="H183" s="61">
        <f t="shared" si="26"/>
        <v>23.97931506849315</v>
      </c>
    </row>
    <row r="184" spans="1:8" ht="13.8" hidden="1" outlineLevel="2" x14ac:dyDescent="0.25">
      <c r="A184" s="21">
        <v>40219900</v>
      </c>
      <c r="B184" s="22"/>
      <c r="C184" s="22" t="s">
        <v>210</v>
      </c>
      <c r="D184" s="23">
        <v>31000</v>
      </c>
      <c r="E184" s="23">
        <v>31000</v>
      </c>
      <c r="F184" s="23">
        <v>15414.390000000007</v>
      </c>
      <c r="G184" s="61">
        <f t="shared" si="25"/>
        <v>100</v>
      </c>
      <c r="H184" s="61">
        <f t="shared" si="26"/>
        <v>49.723838709677445</v>
      </c>
    </row>
    <row r="185" spans="1:8" ht="13.8" hidden="1" outlineLevel="2" x14ac:dyDescent="0.25">
      <c r="A185" s="21">
        <v>40219908</v>
      </c>
      <c r="B185" s="22"/>
      <c r="C185" s="22" t="s">
        <v>211</v>
      </c>
      <c r="D185" s="23">
        <v>10330</v>
      </c>
      <c r="E185" s="23">
        <v>10330</v>
      </c>
      <c r="F185" s="23">
        <v>0</v>
      </c>
      <c r="G185" s="61">
        <f t="shared" si="25"/>
        <v>100</v>
      </c>
      <c r="H185" s="62"/>
    </row>
    <row r="186" spans="1:8" ht="13.8" outlineLevel="1" collapsed="1" x14ac:dyDescent="0.25">
      <c r="A186" s="21">
        <v>4022</v>
      </c>
      <c r="B186" s="22"/>
      <c r="C186" s="22" t="s">
        <v>212</v>
      </c>
      <c r="D186" s="23">
        <f>D187+D188+D189+D190+D191+D192</f>
        <v>171074</v>
      </c>
      <c r="E186" s="23">
        <f>E187+E188+E189+E190+E191+E192</f>
        <v>234921.15999999997</v>
      </c>
      <c r="F186" s="23">
        <f>F187+F188+F189+F190+F191+F192</f>
        <v>164578.99000000002</v>
      </c>
      <c r="G186" s="61">
        <f t="shared" si="25"/>
        <v>137.32136969966211</v>
      </c>
      <c r="H186" s="61">
        <f t="shared" ref="H186:H198" si="27">IF(E186&lt;&gt;0,F186/E186*100,)</f>
        <v>70.057116183148437</v>
      </c>
    </row>
    <row r="187" spans="1:8" ht="13.8" hidden="1" outlineLevel="2" x14ac:dyDescent="0.25">
      <c r="A187" s="21">
        <v>402200</v>
      </c>
      <c r="B187" s="22"/>
      <c r="C187" s="22" t="s">
        <v>213</v>
      </c>
      <c r="D187" s="23">
        <v>84960</v>
      </c>
      <c r="E187" s="23">
        <v>90533.09</v>
      </c>
      <c r="F187" s="23">
        <v>61931.939999999995</v>
      </c>
      <c r="G187" s="61">
        <f t="shared" si="25"/>
        <v>106.55966337099811</v>
      </c>
      <c r="H187" s="61">
        <f t="shared" si="27"/>
        <v>68.408070463517817</v>
      </c>
    </row>
    <row r="188" spans="1:8" ht="13.8" hidden="1" outlineLevel="2" x14ac:dyDescent="0.25">
      <c r="A188" s="21">
        <v>402201</v>
      </c>
      <c r="B188" s="22"/>
      <c r="C188" s="22" t="s">
        <v>214</v>
      </c>
      <c r="D188" s="23">
        <v>41100</v>
      </c>
      <c r="E188" s="23">
        <v>85225.43</v>
      </c>
      <c r="F188" s="23">
        <v>72547.290000000008</v>
      </c>
      <c r="G188" s="61">
        <f t="shared" si="25"/>
        <v>207.3611435523114</v>
      </c>
      <c r="H188" s="61">
        <f t="shared" si="27"/>
        <v>85.123994094250989</v>
      </c>
    </row>
    <row r="189" spans="1:8" ht="13.8" hidden="1" outlineLevel="2" x14ac:dyDescent="0.25">
      <c r="A189" s="21">
        <v>402203</v>
      </c>
      <c r="B189" s="22"/>
      <c r="C189" s="22" t="s">
        <v>215</v>
      </c>
      <c r="D189" s="23">
        <v>6400</v>
      </c>
      <c r="E189" s="23">
        <v>6407.55</v>
      </c>
      <c r="F189" s="23">
        <v>2004.79</v>
      </c>
      <c r="G189" s="61">
        <f t="shared" si="25"/>
        <v>100.11796875</v>
      </c>
      <c r="H189" s="61">
        <f t="shared" si="27"/>
        <v>31.287933765635849</v>
      </c>
    </row>
    <row r="190" spans="1:8" ht="13.8" hidden="1" outlineLevel="2" x14ac:dyDescent="0.25">
      <c r="A190" s="21">
        <v>402204</v>
      </c>
      <c r="B190" s="22"/>
      <c r="C190" s="22" t="s">
        <v>216</v>
      </c>
      <c r="D190" s="23">
        <v>17650</v>
      </c>
      <c r="E190" s="23">
        <v>31791.09</v>
      </c>
      <c r="F190" s="23">
        <v>19351.239999999998</v>
      </c>
      <c r="G190" s="61">
        <f t="shared" si="25"/>
        <v>180.11949008498584</v>
      </c>
      <c r="H190" s="61">
        <f t="shared" si="27"/>
        <v>60.870011062848107</v>
      </c>
    </row>
    <row r="191" spans="1:8" ht="13.8" hidden="1" outlineLevel="2" x14ac:dyDescent="0.25">
      <c r="A191" s="21">
        <v>402205</v>
      </c>
      <c r="B191" s="22"/>
      <c r="C191" s="22" t="s">
        <v>217</v>
      </c>
      <c r="D191" s="23">
        <v>12564</v>
      </c>
      <c r="E191" s="23">
        <v>12564</v>
      </c>
      <c r="F191" s="23">
        <v>5582.5599999999995</v>
      </c>
      <c r="G191" s="61">
        <f t="shared" si="25"/>
        <v>100</v>
      </c>
      <c r="H191" s="61">
        <f t="shared" si="27"/>
        <v>44.43298312639287</v>
      </c>
    </row>
    <row r="192" spans="1:8" ht="13.8" hidden="1" outlineLevel="2" x14ac:dyDescent="0.25">
      <c r="A192" s="21">
        <v>402206</v>
      </c>
      <c r="B192" s="22"/>
      <c r="C192" s="22" t="s">
        <v>218</v>
      </c>
      <c r="D192" s="23">
        <v>8400</v>
      </c>
      <c r="E192" s="23">
        <v>8400</v>
      </c>
      <c r="F192" s="23">
        <v>3161.17</v>
      </c>
      <c r="G192" s="61">
        <f t="shared" si="25"/>
        <v>100</v>
      </c>
      <c r="H192" s="61">
        <f t="shared" si="27"/>
        <v>37.632976190476192</v>
      </c>
    </row>
    <row r="193" spans="1:8" ht="13.8" outlineLevel="1" collapsed="1" x14ac:dyDescent="0.25">
      <c r="A193" s="21">
        <v>4023</v>
      </c>
      <c r="B193" s="22"/>
      <c r="C193" s="22" t="s">
        <v>219</v>
      </c>
      <c r="D193" s="23">
        <f>D194+D195+D196+D197</f>
        <v>5500</v>
      </c>
      <c r="E193" s="23">
        <f>E194+E195+E196+E197</f>
        <v>5046</v>
      </c>
      <c r="F193" s="23">
        <f>F194+F195+F196+F197</f>
        <v>2224.63</v>
      </c>
      <c r="G193" s="61">
        <f t="shared" si="25"/>
        <v>91.745454545454535</v>
      </c>
      <c r="H193" s="61">
        <f t="shared" si="27"/>
        <v>44.086999603646454</v>
      </c>
    </row>
    <row r="194" spans="1:8" ht="13.8" hidden="1" outlineLevel="2" x14ac:dyDescent="0.25">
      <c r="A194" s="21">
        <v>402300</v>
      </c>
      <c r="B194" s="22"/>
      <c r="C194" s="22" t="s">
        <v>220</v>
      </c>
      <c r="D194" s="23">
        <v>2880</v>
      </c>
      <c r="E194" s="23">
        <v>2880</v>
      </c>
      <c r="F194" s="23">
        <v>1166.79</v>
      </c>
      <c r="G194" s="61">
        <f t="shared" si="25"/>
        <v>100</v>
      </c>
      <c r="H194" s="61">
        <f t="shared" si="27"/>
        <v>40.513541666666661</v>
      </c>
    </row>
    <row r="195" spans="1:8" ht="13.8" hidden="1" outlineLevel="2" x14ac:dyDescent="0.25">
      <c r="A195" s="21">
        <v>402301</v>
      </c>
      <c r="B195" s="22"/>
      <c r="C195" s="22" t="s">
        <v>221</v>
      </c>
      <c r="D195" s="23">
        <v>1500</v>
      </c>
      <c r="E195" s="23">
        <v>1046</v>
      </c>
      <c r="F195" s="23">
        <v>309.60000000000002</v>
      </c>
      <c r="G195" s="61">
        <f t="shared" si="25"/>
        <v>69.733333333333334</v>
      </c>
      <c r="H195" s="61">
        <f t="shared" si="27"/>
        <v>29.598470363288719</v>
      </c>
    </row>
    <row r="196" spans="1:8" ht="13.8" hidden="1" outlineLevel="2" x14ac:dyDescent="0.25">
      <c r="A196" s="21">
        <v>402304</v>
      </c>
      <c r="B196" s="22"/>
      <c r="C196" s="22" t="s">
        <v>222</v>
      </c>
      <c r="D196" s="23">
        <v>120</v>
      </c>
      <c r="E196" s="23">
        <v>120</v>
      </c>
      <c r="F196" s="23">
        <v>115</v>
      </c>
      <c r="G196" s="61">
        <f t="shared" si="25"/>
        <v>100</v>
      </c>
      <c r="H196" s="61">
        <f t="shared" si="27"/>
        <v>95.833333333333343</v>
      </c>
    </row>
    <row r="197" spans="1:8" ht="13.8" hidden="1" outlineLevel="2" x14ac:dyDescent="0.25">
      <c r="A197" s="21">
        <v>402305</v>
      </c>
      <c r="B197" s="22"/>
      <c r="C197" s="22" t="s">
        <v>223</v>
      </c>
      <c r="D197" s="23">
        <v>1000</v>
      </c>
      <c r="E197" s="23">
        <v>1000</v>
      </c>
      <c r="F197" s="23">
        <v>633.24</v>
      </c>
      <c r="G197" s="61">
        <f t="shared" si="25"/>
        <v>100</v>
      </c>
      <c r="H197" s="61">
        <f t="shared" si="27"/>
        <v>63.324000000000005</v>
      </c>
    </row>
    <row r="198" spans="1:8" ht="13.8" outlineLevel="1" collapsed="1" x14ac:dyDescent="0.25">
      <c r="A198" s="21">
        <v>4024</v>
      </c>
      <c r="B198" s="22"/>
      <c r="C198" s="22" t="s">
        <v>224</v>
      </c>
      <c r="D198" s="23">
        <f>D199+D200</f>
        <v>2050</v>
      </c>
      <c r="E198" s="23">
        <f>E199+E200</f>
        <v>2050</v>
      </c>
      <c r="F198" s="23">
        <f>F199+F200</f>
        <v>731.31000000000006</v>
      </c>
      <c r="G198" s="61">
        <f t="shared" si="25"/>
        <v>100</v>
      </c>
      <c r="H198" s="61">
        <f t="shared" si="27"/>
        <v>35.673658536585364</v>
      </c>
    </row>
    <row r="199" spans="1:8" ht="13.8" hidden="1" outlineLevel="2" x14ac:dyDescent="0.25">
      <c r="A199" s="21">
        <v>402400</v>
      </c>
      <c r="B199" s="22"/>
      <c r="C199" s="22" t="s">
        <v>225</v>
      </c>
      <c r="D199" s="23">
        <v>250</v>
      </c>
      <c r="E199" s="23">
        <v>250</v>
      </c>
      <c r="F199" s="23">
        <v>0</v>
      </c>
      <c r="G199" s="61">
        <f t="shared" si="25"/>
        <v>100</v>
      </c>
      <c r="H199" s="62"/>
    </row>
    <row r="200" spans="1:8" ht="13.8" hidden="1" outlineLevel="2" x14ac:dyDescent="0.25">
      <c r="A200" s="21">
        <v>402402</v>
      </c>
      <c r="B200" s="22"/>
      <c r="C200" s="22" t="s">
        <v>226</v>
      </c>
      <c r="D200" s="23">
        <v>1800</v>
      </c>
      <c r="E200" s="23">
        <v>1800</v>
      </c>
      <c r="F200" s="23">
        <v>731.31000000000006</v>
      </c>
      <c r="G200" s="61">
        <f t="shared" si="25"/>
        <v>100</v>
      </c>
      <c r="H200" s="61">
        <f t="shared" ref="H200:H221" si="28">IF(E200&lt;&gt;0,F200/E200*100,)</f>
        <v>40.628333333333337</v>
      </c>
    </row>
    <row r="201" spans="1:8" ht="13.8" outlineLevel="1" collapsed="1" x14ac:dyDescent="0.25">
      <c r="A201" s="21">
        <v>4025</v>
      </c>
      <c r="B201" s="22"/>
      <c r="C201" s="22" t="s">
        <v>227</v>
      </c>
      <c r="D201" s="23">
        <f>D202+D203+D204+D205+D206+D207+D208+D209+D210+D211+D212</f>
        <v>1202483</v>
      </c>
      <c r="E201" s="23">
        <f>E202+E203+E204+E205+E206+E207+E208+E209+E210+E211+E212</f>
        <v>1179717.5900000001</v>
      </c>
      <c r="F201" s="23">
        <f>F202+F203+F204+F205+F206+F207+F208+F209+F210+F211+F212</f>
        <v>417428.8299999999</v>
      </c>
      <c r="G201" s="61">
        <f t="shared" si="25"/>
        <v>98.106799846650645</v>
      </c>
      <c r="H201" s="61">
        <f t="shared" si="28"/>
        <v>35.383792997441013</v>
      </c>
    </row>
    <row r="202" spans="1:8" ht="13.8" hidden="1" outlineLevel="2" x14ac:dyDescent="0.25">
      <c r="A202" s="21">
        <v>402500</v>
      </c>
      <c r="B202" s="22"/>
      <c r="C202" s="22" t="s">
        <v>228</v>
      </c>
      <c r="D202" s="23">
        <v>100000</v>
      </c>
      <c r="E202" s="23">
        <v>92638.57</v>
      </c>
      <c r="F202" s="23">
        <v>10550.69</v>
      </c>
      <c r="G202" s="61">
        <f t="shared" si="25"/>
        <v>92.638570000000016</v>
      </c>
      <c r="H202" s="61">
        <f t="shared" si="28"/>
        <v>11.389089879086001</v>
      </c>
    </row>
    <row r="203" spans="1:8" ht="13.8" hidden="1" outlineLevel="2" x14ac:dyDescent="0.25">
      <c r="A203" s="21">
        <v>402501</v>
      </c>
      <c r="B203" s="22"/>
      <c r="C203" s="22" t="s">
        <v>229</v>
      </c>
      <c r="D203" s="23">
        <v>11620</v>
      </c>
      <c r="E203" s="23">
        <v>11620</v>
      </c>
      <c r="F203" s="23">
        <v>940.94999999999993</v>
      </c>
      <c r="G203" s="61">
        <f t="shared" si="25"/>
        <v>100</v>
      </c>
      <c r="H203" s="61">
        <f t="shared" si="28"/>
        <v>8.0976764199655751</v>
      </c>
    </row>
    <row r="204" spans="1:8" ht="13.8" hidden="1" outlineLevel="2" x14ac:dyDescent="0.25">
      <c r="A204" s="21">
        <v>402503</v>
      </c>
      <c r="B204" s="22"/>
      <c r="C204" s="22" t="s">
        <v>230</v>
      </c>
      <c r="D204" s="23">
        <v>1038673</v>
      </c>
      <c r="E204" s="23">
        <v>1023269.02</v>
      </c>
      <c r="F204" s="23">
        <v>386585.72999999986</v>
      </c>
      <c r="G204" s="61">
        <f t="shared" si="25"/>
        <v>98.516955769525154</v>
      </c>
      <c r="H204" s="61">
        <f t="shared" si="28"/>
        <v>37.779481489628196</v>
      </c>
    </row>
    <row r="205" spans="1:8" ht="13.8" hidden="1" outlineLevel="2" x14ac:dyDescent="0.25">
      <c r="A205" s="21">
        <v>40250306</v>
      </c>
      <c r="B205" s="22"/>
      <c r="C205" s="22" t="s">
        <v>231</v>
      </c>
      <c r="D205" s="23">
        <v>13000</v>
      </c>
      <c r="E205" s="23">
        <v>13000</v>
      </c>
      <c r="F205" s="23">
        <v>9.16</v>
      </c>
      <c r="G205" s="61">
        <f t="shared" si="25"/>
        <v>100</v>
      </c>
      <c r="H205" s="61">
        <f t="shared" si="28"/>
        <v>7.0461538461538464E-2</v>
      </c>
    </row>
    <row r="206" spans="1:8" ht="13.8" hidden="1" outlineLevel="2" x14ac:dyDescent="0.25">
      <c r="A206" s="21">
        <v>402504</v>
      </c>
      <c r="B206" s="22"/>
      <c r="C206" s="22" t="s">
        <v>232</v>
      </c>
      <c r="D206" s="23">
        <v>6220</v>
      </c>
      <c r="E206" s="23">
        <v>6220</v>
      </c>
      <c r="F206" s="23">
        <v>3701.02</v>
      </c>
      <c r="G206" s="61">
        <f t="shared" si="25"/>
        <v>100</v>
      </c>
      <c r="H206" s="61">
        <f t="shared" si="28"/>
        <v>59.501929260450162</v>
      </c>
    </row>
    <row r="207" spans="1:8" ht="13.8" hidden="1" outlineLevel="2" x14ac:dyDescent="0.25">
      <c r="A207" s="21">
        <v>402511</v>
      </c>
      <c r="B207" s="22"/>
      <c r="C207" s="22" t="s">
        <v>233</v>
      </c>
      <c r="D207" s="23">
        <v>700</v>
      </c>
      <c r="E207" s="23">
        <v>700</v>
      </c>
      <c r="F207" s="23">
        <v>180.02</v>
      </c>
      <c r="G207" s="61">
        <f t="shared" si="25"/>
        <v>100</v>
      </c>
      <c r="H207" s="61">
        <f t="shared" si="28"/>
        <v>25.717142857142861</v>
      </c>
    </row>
    <row r="208" spans="1:8" ht="13.8" hidden="1" outlineLevel="2" x14ac:dyDescent="0.25">
      <c r="A208" s="21">
        <v>402514</v>
      </c>
      <c r="B208" s="22"/>
      <c r="C208" s="22" t="s">
        <v>234</v>
      </c>
      <c r="D208" s="23">
        <v>14000</v>
      </c>
      <c r="E208" s="23">
        <v>14000</v>
      </c>
      <c r="F208" s="23">
        <v>8860.4200000000019</v>
      </c>
      <c r="G208" s="61">
        <f t="shared" ref="G208:G239" si="29">IF(D208&lt;&gt;0,E208/D208*100,)</f>
        <v>100</v>
      </c>
      <c r="H208" s="61">
        <f t="shared" si="28"/>
        <v>63.288714285714299</v>
      </c>
    </row>
    <row r="209" spans="1:8" ht="13.8" hidden="1" outlineLevel="2" x14ac:dyDescent="0.25">
      <c r="A209" s="21">
        <v>402515</v>
      </c>
      <c r="B209" s="22"/>
      <c r="C209" s="22" t="s">
        <v>235</v>
      </c>
      <c r="D209" s="23">
        <v>7000</v>
      </c>
      <c r="E209" s="23">
        <v>7000</v>
      </c>
      <c r="F209" s="23">
        <v>3843.9</v>
      </c>
      <c r="G209" s="61">
        <f t="shared" si="29"/>
        <v>100</v>
      </c>
      <c r="H209" s="61">
        <f t="shared" si="28"/>
        <v>54.912857142857142</v>
      </c>
    </row>
    <row r="210" spans="1:8" ht="13.8" hidden="1" outlineLevel="2" x14ac:dyDescent="0.25">
      <c r="A210" s="21">
        <v>40259902</v>
      </c>
      <c r="B210" s="22"/>
      <c r="C210" s="22" t="s">
        <v>236</v>
      </c>
      <c r="D210" s="23">
        <v>8270</v>
      </c>
      <c r="E210" s="23">
        <v>8270</v>
      </c>
      <c r="F210" s="23">
        <v>1693.51</v>
      </c>
      <c r="G210" s="61">
        <f t="shared" si="29"/>
        <v>100</v>
      </c>
      <c r="H210" s="61">
        <f t="shared" si="28"/>
        <v>20.477750906892382</v>
      </c>
    </row>
    <row r="211" spans="1:8" ht="13.8" hidden="1" outlineLevel="2" x14ac:dyDescent="0.25">
      <c r="A211" s="21">
        <v>40259903</v>
      </c>
      <c r="B211" s="22"/>
      <c r="C211" s="22" t="s">
        <v>237</v>
      </c>
      <c r="D211" s="23">
        <v>1500</v>
      </c>
      <c r="E211" s="23">
        <v>1500</v>
      </c>
      <c r="F211" s="23">
        <v>455.36</v>
      </c>
      <c r="G211" s="61">
        <f t="shared" si="29"/>
        <v>100</v>
      </c>
      <c r="H211" s="61">
        <f t="shared" si="28"/>
        <v>30.357333333333337</v>
      </c>
    </row>
    <row r="212" spans="1:8" ht="13.8" hidden="1" outlineLevel="2" x14ac:dyDescent="0.25">
      <c r="A212" s="21">
        <v>40259911</v>
      </c>
      <c r="B212" s="22"/>
      <c r="C212" s="22" t="s">
        <v>238</v>
      </c>
      <c r="D212" s="23">
        <v>1500</v>
      </c>
      <c r="E212" s="23">
        <v>1500</v>
      </c>
      <c r="F212" s="23">
        <v>608.06999999999994</v>
      </c>
      <c r="G212" s="61">
        <f t="shared" si="29"/>
        <v>100</v>
      </c>
      <c r="H212" s="61">
        <f t="shared" si="28"/>
        <v>40.537999999999997</v>
      </c>
    </row>
    <row r="213" spans="1:8" ht="13.8" outlineLevel="1" collapsed="1" x14ac:dyDescent="0.25">
      <c r="A213" s="21">
        <v>4026</v>
      </c>
      <c r="B213" s="22"/>
      <c r="C213" s="22" t="s">
        <v>239</v>
      </c>
      <c r="D213" s="23">
        <f>D214</f>
        <v>0</v>
      </c>
      <c r="E213" s="23">
        <f>E214</f>
        <v>101.77</v>
      </c>
      <c r="F213" s="23">
        <f>F214</f>
        <v>101.77</v>
      </c>
      <c r="G213" s="61">
        <f t="shared" si="29"/>
        <v>0</v>
      </c>
      <c r="H213" s="61">
        <f t="shared" si="28"/>
        <v>100</v>
      </c>
    </row>
    <row r="214" spans="1:8" ht="13.8" hidden="1" outlineLevel="2" x14ac:dyDescent="0.25">
      <c r="A214" s="21">
        <v>402605</v>
      </c>
      <c r="B214" s="22"/>
      <c r="C214" s="22" t="s">
        <v>240</v>
      </c>
      <c r="D214" s="23">
        <v>0</v>
      </c>
      <c r="E214" s="23">
        <v>101.77</v>
      </c>
      <c r="F214" s="23">
        <v>101.77</v>
      </c>
      <c r="G214" s="61">
        <f t="shared" si="29"/>
        <v>0</v>
      </c>
      <c r="H214" s="61">
        <f t="shared" si="28"/>
        <v>100</v>
      </c>
    </row>
    <row r="215" spans="1:8" ht="13.8" outlineLevel="1" collapsed="1" x14ac:dyDescent="0.25">
      <c r="A215" s="21">
        <v>4029</v>
      </c>
      <c r="B215" s="22"/>
      <c r="C215" s="22" t="s">
        <v>241</v>
      </c>
      <c r="D215" s="23">
        <f>D216+D217+D218+D219+D220+D221+D222+D223+D224+D225+D226+D227+D228+D229+D230+D231+D232+D233+D234+D235+D236+D237+D238+D239+D240+D241+D242+D243+D244</f>
        <v>350181</v>
      </c>
      <c r="E215" s="23">
        <f>E216+E217+E218+E219+E220+E221+E222+E223+E224+E225+E226+E227+E228+E229+E230+E231+E232+E233+E234+E235+E236+E237+E238+E239+E240+E241+E242+E243+E244</f>
        <v>352644.01</v>
      </c>
      <c r="F215" s="23">
        <f>F216+F217+F218+F219+F220+F221+F222+F223+F224+F225+F226+F227+F228+F229+F230+F231+F232+F233+F234+F235+F236+F237+F238+F239+F240+F241+F242+F243+F244</f>
        <v>104864.73999999999</v>
      </c>
      <c r="G215" s="61">
        <f t="shared" si="29"/>
        <v>100.70335340866581</v>
      </c>
      <c r="H215" s="61">
        <f t="shared" si="28"/>
        <v>29.736713803815917</v>
      </c>
    </row>
    <row r="216" spans="1:8" ht="13.8" hidden="1" outlineLevel="2" x14ac:dyDescent="0.25">
      <c r="A216" s="21">
        <v>402902</v>
      </c>
      <c r="B216" s="22"/>
      <c r="C216" s="22" t="s">
        <v>242</v>
      </c>
      <c r="D216" s="23">
        <v>12239</v>
      </c>
      <c r="E216" s="23">
        <v>12239</v>
      </c>
      <c r="F216" s="23">
        <v>2972.9100000000008</v>
      </c>
      <c r="G216" s="61">
        <f t="shared" si="29"/>
        <v>100</v>
      </c>
      <c r="H216" s="61">
        <f t="shared" si="28"/>
        <v>24.290464907263669</v>
      </c>
    </row>
    <row r="217" spans="1:8" ht="13.8" hidden="1" outlineLevel="2" x14ac:dyDescent="0.25">
      <c r="A217" s="21">
        <v>402903</v>
      </c>
      <c r="B217" s="22"/>
      <c r="C217" s="22" t="s">
        <v>243</v>
      </c>
      <c r="D217" s="23">
        <v>9400</v>
      </c>
      <c r="E217" s="23">
        <v>9400</v>
      </c>
      <c r="F217" s="23">
        <v>1072.7</v>
      </c>
      <c r="G217" s="61">
        <f t="shared" si="29"/>
        <v>100</v>
      </c>
      <c r="H217" s="61">
        <f t="shared" si="28"/>
        <v>11.411702127659575</v>
      </c>
    </row>
    <row r="218" spans="1:8" ht="13.8" hidden="1" outlineLevel="2" x14ac:dyDescent="0.25">
      <c r="A218" s="21">
        <v>40290305</v>
      </c>
      <c r="B218" s="22"/>
      <c r="C218" s="22" t="s">
        <v>244</v>
      </c>
      <c r="D218" s="23">
        <v>1000</v>
      </c>
      <c r="E218" s="23">
        <v>1000</v>
      </c>
      <c r="F218" s="23">
        <v>1492.8899999999999</v>
      </c>
      <c r="G218" s="61">
        <f t="shared" si="29"/>
        <v>100</v>
      </c>
      <c r="H218" s="61">
        <f t="shared" si="28"/>
        <v>149.28899999999999</v>
      </c>
    </row>
    <row r="219" spans="1:8" ht="13.8" hidden="1" outlineLevel="2" x14ac:dyDescent="0.25">
      <c r="A219" s="21">
        <v>402905</v>
      </c>
      <c r="B219" s="22"/>
      <c r="C219" s="22" t="s">
        <v>245</v>
      </c>
      <c r="D219" s="23">
        <v>35743</v>
      </c>
      <c r="E219" s="23">
        <v>35743</v>
      </c>
      <c r="F219" s="23">
        <v>13249.179999999997</v>
      </c>
      <c r="G219" s="61">
        <f t="shared" si="29"/>
        <v>100</v>
      </c>
      <c r="H219" s="61">
        <f t="shared" si="28"/>
        <v>37.067901407268543</v>
      </c>
    </row>
    <row r="220" spans="1:8" ht="13.8" hidden="1" outlineLevel="2" x14ac:dyDescent="0.25">
      <c r="A220" s="21">
        <v>402907</v>
      </c>
      <c r="B220" s="22"/>
      <c r="C220" s="22" t="s">
        <v>246</v>
      </c>
      <c r="D220" s="23">
        <v>3800</v>
      </c>
      <c r="E220" s="23">
        <v>3800</v>
      </c>
      <c r="F220" s="23">
        <v>383.2</v>
      </c>
      <c r="G220" s="61">
        <f t="shared" si="29"/>
        <v>100</v>
      </c>
      <c r="H220" s="61">
        <f t="shared" si="28"/>
        <v>10.084210526315788</v>
      </c>
    </row>
    <row r="221" spans="1:8" ht="13.8" hidden="1" outlineLevel="2" x14ac:dyDescent="0.25">
      <c r="A221" s="21">
        <v>402912</v>
      </c>
      <c r="B221" s="22"/>
      <c r="C221" s="22" t="s">
        <v>247</v>
      </c>
      <c r="D221" s="23">
        <v>2577</v>
      </c>
      <c r="E221" s="23">
        <v>2577</v>
      </c>
      <c r="F221" s="23">
        <v>754.72999999999979</v>
      </c>
      <c r="G221" s="61">
        <f t="shared" si="29"/>
        <v>100</v>
      </c>
      <c r="H221" s="61">
        <f t="shared" si="28"/>
        <v>29.287155607295297</v>
      </c>
    </row>
    <row r="222" spans="1:8" ht="13.8" hidden="1" outlineLevel="2" x14ac:dyDescent="0.25">
      <c r="A222" s="21">
        <v>402920</v>
      </c>
      <c r="B222" s="22"/>
      <c r="C222" s="22" t="s">
        <v>248</v>
      </c>
      <c r="D222" s="23">
        <v>500</v>
      </c>
      <c r="E222" s="23">
        <v>398.23</v>
      </c>
      <c r="F222" s="23">
        <v>0</v>
      </c>
      <c r="G222" s="61">
        <f t="shared" si="29"/>
        <v>79.646000000000001</v>
      </c>
      <c r="H222" s="62"/>
    </row>
    <row r="223" spans="1:8" ht="13.8" hidden="1" outlineLevel="2" x14ac:dyDescent="0.25">
      <c r="A223" s="21">
        <v>402922</v>
      </c>
      <c r="B223" s="22"/>
      <c r="C223" s="22" t="s">
        <v>249</v>
      </c>
      <c r="D223" s="23">
        <v>2000</v>
      </c>
      <c r="E223" s="23">
        <v>2000</v>
      </c>
      <c r="F223" s="23">
        <v>1316.68</v>
      </c>
      <c r="G223" s="61">
        <f t="shared" si="29"/>
        <v>100</v>
      </c>
      <c r="H223" s="61">
        <f>IF(E223&lt;&gt;0,F223/E223*100,)</f>
        <v>65.834000000000003</v>
      </c>
    </row>
    <row r="224" spans="1:8" ht="13.8" hidden="1" outlineLevel="2" x14ac:dyDescent="0.25">
      <c r="A224" s="21">
        <v>402930</v>
      </c>
      <c r="B224" s="22"/>
      <c r="C224" s="22" t="s">
        <v>250</v>
      </c>
      <c r="D224" s="23">
        <v>4200</v>
      </c>
      <c r="E224" s="23">
        <v>4200</v>
      </c>
      <c r="F224" s="23">
        <v>2062.0899999999997</v>
      </c>
      <c r="G224" s="61">
        <f t="shared" si="29"/>
        <v>100</v>
      </c>
      <c r="H224" s="61">
        <f>IF(E224&lt;&gt;0,F224/E224*100,)</f>
        <v>49.097380952380945</v>
      </c>
    </row>
    <row r="225" spans="1:8" ht="13.8" hidden="1" outlineLevel="2" x14ac:dyDescent="0.25">
      <c r="A225" s="21">
        <v>40293900</v>
      </c>
      <c r="B225" s="22"/>
      <c r="C225" s="22" t="s">
        <v>251</v>
      </c>
      <c r="D225" s="23">
        <v>3000</v>
      </c>
      <c r="E225" s="23">
        <v>3000</v>
      </c>
      <c r="F225" s="23">
        <v>0</v>
      </c>
      <c r="G225" s="61">
        <f t="shared" si="29"/>
        <v>100</v>
      </c>
      <c r="H225" s="62"/>
    </row>
    <row r="226" spans="1:8" ht="13.8" hidden="1" outlineLevel="2" x14ac:dyDescent="0.25">
      <c r="A226" s="21">
        <v>402999</v>
      </c>
      <c r="B226" s="22"/>
      <c r="C226" s="22" t="s">
        <v>241</v>
      </c>
      <c r="D226" s="23">
        <v>1665</v>
      </c>
      <c r="E226" s="23">
        <v>1665</v>
      </c>
      <c r="F226" s="23">
        <v>393.88</v>
      </c>
      <c r="G226" s="61">
        <f t="shared" si="29"/>
        <v>100</v>
      </c>
      <c r="H226" s="61">
        <f t="shared" ref="H226:H231" si="30">IF(E226&lt;&gt;0,F226/E226*100,)</f>
        <v>23.656456456456457</v>
      </c>
    </row>
    <row r="227" spans="1:8" ht="13.8" hidden="1" outlineLevel="2" x14ac:dyDescent="0.25">
      <c r="A227" s="21">
        <v>40299909</v>
      </c>
      <c r="B227" s="22"/>
      <c r="C227" s="22" t="s">
        <v>252</v>
      </c>
      <c r="D227" s="23">
        <v>29693</v>
      </c>
      <c r="E227" s="23">
        <v>29693</v>
      </c>
      <c r="F227" s="23">
        <v>15028.739999999996</v>
      </c>
      <c r="G227" s="61">
        <f t="shared" si="29"/>
        <v>100</v>
      </c>
      <c r="H227" s="61">
        <f t="shared" si="30"/>
        <v>50.61374734785975</v>
      </c>
    </row>
    <row r="228" spans="1:8" ht="13.8" hidden="1" outlineLevel="2" x14ac:dyDescent="0.25">
      <c r="A228" s="21">
        <v>40299910</v>
      </c>
      <c r="B228" s="22"/>
      <c r="C228" s="22" t="s">
        <v>253</v>
      </c>
      <c r="D228" s="23">
        <v>0</v>
      </c>
      <c r="E228" s="23">
        <v>430.78</v>
      </c>
      <c r="F228" s="23">
        <v>430.78</v>
      </c>
      <c r="G228" s="61">
        <f t="shared" si="29"/>
        <v>0</v>
      </c>
      <c r="H228" s="61">
        <f t="shared" si="30"/>
        <v>100</v>
      </c>
    </row>
    <row r="229" spans="1:8" ht="13.8" hidden="1" outlineLevel="2" x14ac:dyDescent="0.25">
      <c r="A229" s="21">
        <v>40299914</v>
      </c>
      <c r="B229" s="22"/>
      <c r="C229" s="22" t="s">
        <v>254</v>
      </c>
      <c r="D229" s="23">
        <v>8700</v>
      </c>
      <c r="E229" s="23">
        <v>8700</v>
      </c>
      <c r="F229" s="23">
        <v>4584.57</v>
      </c>
      <c r="G229" s="61">
        <f t="shared" si="29"/>
        <v>100</v>
      </c>
      <c r="H229" s="61">
        <f t="shared" si="30"/>
        <v>52.696206896551722</v>
      </c>
    </row>
    <row r="230" spans="1:8" ht="13.8" hidden="1" outlineLevel="2" x14ac:dyDescent="0.25">
      <c r="A230" s="21">
        <v>40299917</v>
      </c>
      <c r="B230" s="22"/>
      <c r="C230" s="22" t="s">
        <v>255</v>
      </c>
      <c r="D230" s="23">
        <v>25000</v>
      </c>
      <c r="E230" s="23">
        <v>25000</v>
      </c>
      <c r="F230" s="23">
        <v>14956.240000000002</v>
      </c>
      <c r="G230" s="61">
        <f t="shared" si="29"/>
        <v>100</v>
      </c>
      <c r="H230" s="61">
        <f t="shared" si="30"/>
        <v>59.824960000000004</v>
      </c>
    </row>
    <row r="231" spans="1:8" ht="13.8" hidden="1" outlineLevel="2" x14ac:dyDescent="0.25">
      <c r="A231" s="21">
        <v>40299920</v>
      </c>
      <c r="B231" s="22"/>
      <c r="C231" s="22" t="s">
        <v>256</v>
      </c>
      <c r="D231" s="23">
        <v>4000</v>
      </c>
      <c r="E231" s="23">
        <v>4000</v>
      </c>
      <c r="F231" s="23">
        <v>237.66000000000003</v>
      </c>
      <c r="G231" s="61">
        <f t="shared" si="29"/>
        <v>100</v>
      </c>
      <c r="H231" s="61">
        <f t="shared" si="30"/>
        <v>5.9415000000000013</v>
      </c>
    </row>
    <row r="232" spans="1:8" ht="13.8" hidden="1" outlineLevel="2" x14ac:dyDescent="0.25">
      <c r="A232" s="21">
        <v>40299924</v>
      </c>
      <c r="B232" s="22"/>
      <c r="C232" s="22" t="s">
        <v>257</v>
      </c>
      <c r="D232" s="23">
        <v>25000</v>
      </c>
      <c r="E232" s="23">
        <v>25000</v>
      </c>
      <c r="F232" s="23">
        <v>0</v>
      </c>
      <c r="G232" s="61">
        <f t="shared" si="29"/>
        <v>100</v>
      </c>
      <c r="H232" s="62"/>
    </row>
    <row r="233" spans="1:8" ht="13.8" hidden="1" outlineLevel="2" x14ac:dyDescent="0.25">
      <c r="A233" s="21">
        <v>40299929</v>
      </c>
      <c r="B233" s="22"/>
      <c r="C233" s="22" t="s">
        <v>258</v>
      </c>
      <c r="D233" s="23">
        <v>45000</v>
      </c>
      <c r="E233" s="23">
        <v>45000</v>
      </c>
      <c r="F233" s="23">
        <v>10728.5</v>
      </c>
      <c r="G233" s="61">
        <f t="shared" si="29"/>
        <v>100</v>
      </c>
      <c r="H233" s="61">
        <f t="shared" ref="H233:H238" si="31">IF(E233&lt;&gt;0,F233/E233*100,)</f>
        <v>23.841111111111111</v>
      </c>
    </row>
    <row r="234" spans="1:8" ht="13.8" hidden="1" outlineLevel="2" x14ac:dyDescent="0.25">
      <c r="A234" s="21">
        <v>40299941</v>
      </c>
      <c r="B234" s="22"/>
      <c r="C234" s="22" t="s">
        <v>259</v>
      </c>
      <c r="D234" s="23">
        <v>8600</v>
      </c>
      <c r="E234" s="23">
        <v>9054</v>
      </c>
      <c r="F234" s="23">
        <v>1995.82</v>
      </c>
      <c r="G234" s="61">
        <f t="shared" si="29"/>
        <v>105.27906976744185</v>
      </c>
      <c r="H234" s="61">
        <f t="shared" si="31"/>
        <v>22.043516677711509</v>
      </c>
    </row>
    <row r="235" spans="1:8" ht="13.8" hidden="1" outlineLevel="2" x14ac:dyDescent="0.25">
      <c r="A235" s="21">
        <v>40299942</v>
      </c>
      <c r="B235" s="22"/>
      <c r="C235" s="22" t="s">
        <v>260</v>
      </c>
      <c r="D235" s="23">
        <v>6800</v>
      </c>
      <c r="E235" s="23">
        <v>6800</v>
      </c>
      <c r="F235" s="23">
        <v>509.76</v>
      </c>
      <c r="G235" s="61">
        <f t="shared" si="29"/>
        <v>100</v>
      </c>
      <c r="H235" s="61">
        <f t="shared" si="31"/>
        <v>7.4964705882352938</v>
      </c>
    </row>
    <row r="236" spans="1:8" ht="13.8" hidden="1" outlineLevel="2" x14ac:dyDescent="0.25">
      <c r="A236" s="21">
        <v>40299945</v>
      </c>
      <c r="B236" s="22"/>
      <c r="C236" s="22" t="s">
        <v>261</v>
      </c>
      <c r="D236" s="23">
        <v>8264</v>
      </c>
      <c r="E236" s="23">
        <v>8264</v>
      </c>
      <c r="F236" s="23">
        <v>4082.51</v>
      </c>
      <c r="G236" s="61">
        <f t="shared" si="29"/>
        <v>100</v>
      </c>
      <c r="H236" s="61">
        <f t="shared" si="31"/>
        <v>49.401137463697971</v>
      </c>
    </row>
    <row r="237" spans="1:8" ht="13.8" hidden="1" outlineLevel="2" x14ac:dyDescent="0.25">
      <c r="A237" s="21">
        <v>40299946</v>
      </c>
      <c r="B237" s="22"/>
      <c r="C237" s="22" t="s">
        <v>262</v>
      </c>
      <c r="D237" s="23">
        <v>2000</v>
      </c>
      <c r="E237" s="23">
        <v>3680</v>
      </c>
      <c r="F237" s="23">
        <v>1680</v>
      </c>
      <c r="G237" s="61">
        <f t="shared" si="29"/>
        <v>184</v>
      </c>
      <c r="H237" s="61">
        <f t="shared" si="31"/>
        <v>45.652173913043477</v>
      </c>
    </row>
    <row r="238" spans="1:8" ht="13.8" hidden="1" outlineLevel="2" x14ac:dyDescent="0.25">
      <c r="A238" s="21">
        <v>40299947</v>
      </c>
      <c r="B238" s="22"/>
      <c r="C238" s="22" t="s">
        <v>263</v>
      </c>
      <c r="D238" s="23">
        <v>3000</v>
      </c>
      <c r="E238" s="23">
        <v>3000</v>
      </c>
      <c r="F238" s="23">
        <v>3170.4</v>
      </c>
      <c r="G238" s="61">
        <f t="shared" si="29"/>
        <v>100</v>
      </c>
      <c r="H238" s="61">
        <f t="shared" si="31"/>
        <v>105.67999999999999</v>
      </c>
    </row>
    <row r="239" spans="1:8" ht="13.8" hidden="1" outlineLevel="2" x14ac:dyDescent="0.25">
      <c r="A239" s="21">
        <v>40299948</v>
      </c>
      <c r="B239" s="22"/>
      <c r="C239" s="22" t="s">
        <v>264</v>
      </c>
      <c r="D239" s="23">
        <v>5000</v>
      </c>
      <c r="E239" s="23">
        <v>5000</v>
      </c>
      <c r="F239" s="23">
        <v>0</v>
      </c>
      <c r="G239" s="61">
        <f t="shared" si="29"/>
        <v>100</v>
      </c>
      <c r="H239" s="62"/>
    </row>
    <row r="240" spans="1:8" ht="13.8" hidden="1" outlineLevel="2" x14ac:dyDescent="0.25">
      <c r="A240" s="21">
        <v>40299950</v>
      </c>
      <c r="B240" s="22"/>
      <c r="C240" s="22" t="s">
        <v>265</v>
      </c>
      <c r="D240" s="23">
        <v>0</v>
      </c>
      <c r="E240" s="23">
        <v>0</v>
      </c>
      <c r="F240" s="23">
        <v>6192</v>
      </c>
      <c r="G240" s="62"/>
      <c r="H240" s="61">
        <f>IF(E240&lt;&gt;0,F240/E240*100,)</f>
        <v>0</v>
      </c>
    </row>
    <row r="241" spans="1:8" ht="13.8" hidden="1" outlineLevel="2" x14ac:dyDescent="0.25">
      <c r="A241" s="21">
        <v>40299951</v>
      </c>
      <c r="B241" s="22"/>
      <c r="C241" s="22" t="s">
        <v>266</v>
      </c>
      <c r="D241" s="23">
        <v>40000</v>
      </c>
      <c r="E241" s="23">
        <v>40000</v>
      </c>
      <c r="F241" s="23">
        <v>9305.1</v>
      </c>
      <c r="G241" s="61">
        <f>IF(D241&lt;&gt;0,E241/D241*100,)</f>
        <v>100</v>
      </c>
      <c r="H241" s="61">
        <f>IF(E241&lt;&gt;0,F241/E241*100,)</f>
        <v>23.26275</v>
      </c>
    </row>
    <row r="242" spans="1:8" ht="13.8" hidden="1" outlineLevel="2" x14ac:dyDescent="0.25">
      <c r="A242" s="21">
        <v>40299952</v>
      </c>
      <c r="B242" s="22"/>
      <c r="C242" s="22" t="s">
        <v>267</v>
      </c>
      <c r="D242" s="23">
        <v>40000</v>
      </c>
      <c r="E242" s="23">
        <v>40000</v>
      </c>
      <c r="F242" s="23">
        <v>0</v>
      </c>
      <c r="G242" s="61">
        <f>IF(D242&lt;&gt;0,E242/D242*100,)</f>
        <v>100</v>
      </c>
      <c r="H242" s="62"/>
    </row>
    <row r="243" spans="1:8" ht="13.8" hidden="1" outlineLevel="2" x14ac:dyDescent="0.25">
      <c r="A243" s="21">
        <v>40299953</v>
      </c>
      <c r="B243" s="22"/>
      <c r="C243" s="22" t="s">
        <v>268</v>
      </c>
      <c r="D243" s="23">
        <v>8000</v>
      </c>
      <c r="E243" s="23">
        <v>8000</v>
      </c>
      <c r="F243" s="23">
        <v>4128</v>
      </c>
      <c r="G243" s="61">
        <f>IF(D243&lt;&gt;0,E243/D243*100,)</f>
        <v>100</v>
      </c>
      <c r="H243" s="61">
        <f>IF(E243&lt;&gt;0,F243/E243*100,)</f>
        <v>51.6</v>
      </c>
    </row>
    <row r="244" spans="1:8" ht="13.8" hidden="1" outlineLevel="2" x14ac:dyDescent="0.25">
      <c r="A244" s="21">
        <v>40299954</v>
      </c>
      <c r="B244" s="22"/>
      <c r="C244" s="22" t="s">
        <v>269</v>
      </c>
      <c r="D244" s="23">
        <v>15000</v>
      </c>
      <c r="E244" s="23">
        <v>15000</v>
      </c>
      <c r="F244" s="23">
        <v>4136.3999999999996</v>
      </c>
      <c r="G244" s="61">
        <f>IF(D244&lt;&gt;0,E244/D244*100,)</f>
        <v>100</v>
      </c>
      <c r="H244" s="61">
        <f>IF(E244&lt;&gt;0,F244/E244*100,)</f>
        <v>27.575999999999993</v>
      </c>
    </row>
    <row r="245" spans="1:8" ht="13.8" outlineLevel="1" collapsed="1" x14ac:dyDescent="0.25">
      <c r="A245" s="21"/>
      <c r="B245" s="22"/>
      <c r="C245" s="22"/>
      <c r="D245" s="23"/>
      <c r="E245" s="23"/>
      <c r="F245" s="23"/>
      <c r="G245" s="62"/>
      <c r="H245" s="62"/>
    </row>
    <row r="246" spans="1:8" ht="13.8" x14ac:dyDescent="0.25">
      <c r="A246" s="21">
        <v>403</v>
      </c>
      <c r="B246" s="22"/>
      <c r="C246" s="22" t="s">
        <v>38</v>
      </c>
      <c r="D246" s="23"/>
      <c r="E246" s="23"/>
      <c r="F246" s="23"/>
      <c r="G246" s="62"/>
      <c r="H246" s="62"/>
    </row>
    <row r="247" spans="1:8" ht="13.8" x14ac:dyDescent="0.25">
      <c r="A247" s="21">
        <v>409</v>
      </c>
      <c r="B247" s="22"/>
      <c r="C247" s="22" t="s">
        <v>39</v>
      </c>
      <c r="D247" s="25">
        <f>D248+D250</f>
        <v>14600</v>
      </c>
      <c r="E247" s="25">
        <f>E248+E250</f>
        <v>14600</v>
      </c>
      <c r="F247" s="25">
        <f>F248+F250</f>
        <v>6690.97</v>
      </c>
      <c r="G247" s="66">
        <f t="shared" ref="G247:H249" si="32">IF(D247&lt;&gt;0,E247/D247*100,)</f>
        <v>100</v>
      </c>
      <c r="H247" s="66">
        <f t="shared" si="32"/>
        <v>45.82856164383562</v>
      </c>
    </row>
    <row r="248" spans="1:8" ht="13.8" outlineLevel="1" x14ac:dyDescent="0.25">
      <c r="A248" s="21">
        <v>4090</v>
      </c>
      <c r="B248" s="22"/>
      <c r="C248" s="22" t="s">
        <v>270</v>
      </c>
      <c r="D248" s="25">
        <f>D249</f>
        <v>9600</v>
      </c>
      <c r="E248" s="25">
        <f>E249</f>
        <v>9600</v>
      </c>
      <c r="F248" s="25">
        <f>F249</f>
        <v>6690.97</v>
      </c>
      <c r="G248" s="66">
        <f t="shared" si="32"/>
        <v>100</v>
      </c>
      <c r="H248" s="66">
        <f t="shared" si="32"/>
        <v>69.697604166666665</v>
      </c>
    </row>
    <row r="249" spans="1:8" ht="13.8" hidden="1" outlineLevel="2" x14ac:dyDescent="0.25">
      <c r="A249" s="21">
        <v>409000</v>
      </c>
      <c r="B249" s="22"/>
      <c r="C249" s="22" t="s">
        <v>271</v>
      </c>
      <c r="D249" s="25">
        <v>9600</v>
      </c>
      <c r="E249" s="25">
        <v>9600</v>
      </c>
      <c r="F249" s="25">
        <v>6690.97</v>
      </c>
      <c r="G249" s="66">
        <f t="shared" si="32"/>
        <v>100</v>
      </c>
      <c r="H249" s="66">
        <f t="shared" si="32"/>
        <v>69.697604166666665</v>
      </c>
    </row>
    <row r="250" spans="1:8" ht="13.8" outlineLevel="1" collapsed="1" x14ac:dyDescent="0.25">
      <c r="A250" s="21">
        <v>4091</v>
      </c>
      <c r="B250" s="22"/>
      <c r="C250" s="22" t="s">
        <v>272</v>
      </c>
      <c r="D250" s="25">
        <f>D251</f>
        <v>5000</v>
      </c>
      <c r="E250" s="25">
        <f>E251</f>
        <v>5000</v>
      </c>
      <c r="F250" s="25">
        <f>F251</f>
        <v>0</v>
      </c>
      <c r="G250" s="66">
        <f>IF(D250&lt;&gt;0,E250/D250*100,)</f>
        <v>100</v>
      </c>
      <c r="H250" s="67"/>
    </row>
    <row r="251" spans="1:8" ht="13.8" hidden="1" outlineLevel="2" x14ac:dyDescent="0.25">
      <c r="A251" s="21">
        <v>409100</v>
      </c>
      <c r="B251" s="22"/>
      <c r="C251" s="22" t="s">
        <v>273</v>
      </c>
      <c r="D251" s="25">
        <v>5000</v>
      </c>
      <c r="E251" s="25">
        <v>5000</v>
      </c>
      <c r="F251" s="25">
        <v>0</v>
      </c>
      <c r="G251" s="66">
        <f>IF(D251&lt;&gt;0,E251/D251*100,)</f>
        <v>100</v>
      </c>
      <c r="H251" s="67"/>
    </row>
    <row r="252" spans="1:8" ht="13.8" outlineLevel="1" collapsed="1" x14ac:dyDescent="0.25">
      <c r="A252" s="21"/>
      <c r="B252" s="22"/>
      <c r="C252" s="22"/>
      <c r="D252" s="25"/>
      <c r="E252" s="25"/>
      <c r="F252" s="25"/>
      <c r="G252" s="67"/>
      <c r="H252" s="67"/>
    </row>
    <row r="253" spans="1:8" ht="15.6" x14ac:dyDescent="0.25">
      <c r="A253" s="40">
        <v>41</v>
      </c>
      <c r="B253" s="41"/>
      <c r="C253" s="41" t="s">
        <v>40</v>
      </c>
      <c r="D253" s="42">
        <f>+D254+D262+D281+D344</f>
        <v>2649708</v>
      </c>
      <c r="E253" s="42">
        <f>+E254+E262+E281+E344</f>
        <v>2655516.2000000002</v>
      </c>
      <c r="F253" s="42">
        <f>+F254+F262+F281+F344</f>
        <v>1134463.28</v>
      </c>
      <c r="G253" s="60">
        <f t="shared" ref="G253:H258" si="33">IF(D253&lt;&gt;0,E253/D253*100,)</f>
        <v>100.21920151201567</v>
      </c>
      <c r="H253" s="60">
        <f t="shared" si="33"/>
        <v>42.721007689578393</v>
      </c>
    </row>
    <row r="254" spans="1:8" ht="13.8" x14ac:dyDescent="0.25">
      <c r="A254" s="21">
        <v>410</v>
      </c>
      <c r="B254" s="22"/>
      <c r="C254" s="22" t="s">
        <v>41</v>
      </c>
      <c r="D254" s="23">
        <f>D255+D258</f>
        <v>132600</v>
      </c>
      <c r="E254" s="23">
        <f>E255+E258</f>
        <v>129538.98</v>
      </c>
      <c r="F254" s="23">
        <f>F255+F258</f>
        <v>39557.01</v>
      </c>
      <c r="G254" s="61">
        <f t="shared" si="33"/>
        <v>97.691538461538457</v>
      </c>
      <c r="H254" s="61">
        <f t="shared" si="33"/>
        <v>30.536761984693722</v>
      </c>
    </row>
    <row r="255" spans="1:8" ht="13.8" outlineLevel="1" x14ac:dyDescent="0.25">
      <c r="A255" s="21">
        <v>4100</v>
      </c>
      <c r="B255" s="22"/>
      <c r="C255" s="22" t="s">
        <v>274</v>
      </c>
      <c r="D255" s="23">
        <f>D256+D257</f>
        <v>69000</v>
      </c>
      <c r="E255" s="23">
        <f>E256+E257</f>
        <v>65938.98</v>
      </c>
      <c r="F255" s="23">
        <f>F256+F257</f>
        <v>23572.57</v>
      </c>
      <c r="G255" s="61">
        <f t="shared" si="33"/>
        <v>95.563739130434783</v>
      </c>
      <c r="H255" s="61">
        <f t="shared" si="33"/>
        <v>35.749066788718906</v>
      </c>
    </row>
    <row r="256" spans="1:8" ht="13.8" hidden="1" outlineLevel="2" x14ac:dyDescent="0.25">
      <c r="A256" s="21">
        <v>410000</v>
      </c>
      <c r="B256" s="22"/>
      <c r="C256" s="22" t="s">
        <v>275</v>
      </c>
      <c r="D256" s="23">
        <v>66000</v>
      </c>
      <c r="E256" s="23">
        <v>62938.979999999996</v>
      </c>
      <c r="F256" s="23">
        <v>21624.1</v>
      </c>
      <c r="G256" s="61">
        <f t="shared" si="33"/>
        <v>95.362090909090895</v>
      </c>
      <c r="H256" s="61">
        <f t="shared" si="33"/>
        <v>34.357245700518185</v>
      </c>
    </row>
    <row r="257" spans="1:8" ht="13.8" hidden="1" outlineLevel="2" x14ac:dyDescent="0.25">
      <c r="A257" s="21">
        <v>41009900</v>
      </c>
      <c r="B257" s="22"/>
      <c r="C257" s="22" t="s">
        <v>276</v>
      </c>
      <c r="D257" s="23">
        <v>3000</v>
      </c>
      <c r="E257" s="23">
        <v>3000</v>
      </c>
      <c r="F257" s="23">
        <v>1948.4699999999998</v>
      </c>
      <c r="G257" s="61">
        <f t="shared" si="33"/>
        <v>100</v>
      </c>
      <c r="H257" s="61">
        <f t="shared" si="33"/>
        <v>64.948999999999984</v>
      </c>
    </row>
    <row r="258" spans="1:8" ht="13.8" outlineLevel="1" collapsed="1" x14ac:dyDescent="0.25">
      <c r="A258" s="21">
        <v>4102</v>
      </c>
      <c r="B258" s="22"/>
      <c r="C258" s="22" t="s">
        <v>277</v>
      </c>
      <c r="D258" s="23">
        <f>D259+D260</f>
        <v>63600</v>
      </c>
      <c r="E258" s="23">
        <f>E259+E260</f>
        <v>63600</v>
      </c>
      <c r="F258" s="23">
        <f>F259+F260</f>
        <v>15984.440000000002</v>
      </c>
      <c r="G258" s="61">
        <f t="shared" si="33"/>
        <v>100</v>
      </c>
      <c r="H258" s="61">
        <f t="shared" si="33"/>
        <v>25.132767295597485</v>
      </c>
    </row>
    <row r="259" spans="1:8" ht="13.8" hidden="1" outlineLevel="2" x14ac:dyDescent="0.25">
      <c r="A259" s="21">
        <v>410212</v>
      </c>
      <c r="B259" s="22"/>
      <c r="C259" s="22" t="s">
        <v>278</v>
      </c>
      <c r="D259" s="23">
        <v>12000</v>
      </c>
      <c r="E259" s="23">
        <v>12000</v>
      </c>
      <c r="F259" s="23">
        <v>0</v>
      </c>
      <c r="G259" s="61">
        <f>IF(D259&lt;&gt;0,E259/D259*100,)</f>
        <v>100</v>
      </c>
      <c r="H259" s="62"/>
    </row>
    <row r="260" spans="1:8" ht="13.8" hidden="1" outlineLevel="2" x14ac:dyDescent="0.25">
      <c r="A260" s="21">
        <v>410217</v>
      </c>
      <c r="B260" s="22"/>
      <c r="C260" s="22" t="s">
        <v>279</v>
      </c>
      <c r="D260" s="23">
        <v>51600</v>
      </c>
      <c r="E260" s="23">
        <v>51600</v>
      </c>
      <c r="F260" s="23">
        <v>15984.440000000002</v>
      </c>
      <c r="G260" s="61">
        <f>IF(D260&lt;&gt;0,E260/D260*100,)</f>
        <v>100</v>
      </c>
      <c r="H260" s="61">
        <f>IF(E260&lt;&gt;0,F260/E260*100,)</f>
        <v>30.977596899224814</v>
      </c>
    </row>
    <row r="261" spans="1:8" ht="13.8" outlineLevel="1" collapsed="1" x14ac:dyDescent="0.25">
      <c r="A261" s="21"/>
      <c r="B261" s="22"/>
      <c r="C261" s="22"/>
      <c r="D261" s="23"/>
      <c r="E261" s="23"/>
      <c r="F261" s="23"/>
      <c r="G261" s="62"/>
      <c r="H261" s="62"/>
    </row>
    <row r="262" spans="1:8" ht="13.8" x14ac:dyDescent="0.25">
      <c r="A262" s="21">
        <v>411</v>
      </c>
      <c r="B262" s="22"/>
      <c r="C262" s="22" t="s">
        <v>42</v>
      </c>
      <c r="D262" s="23">
        <f>D263+D265</f>
        <v>1774073</v>
      </c>
      <c r="E262" s="23">
        <f>E263+E265</f>
        <v>1773642.22</v>
      </c>
      <c r="F262" s="23">
        <f>F263+F265</f>
        <v>772048.89</v>
      </c>
      <c r="G262" s="61">
        <f t="shared" ref="G262:G270" si="34">IF(D262&lt;&gt;0,E262/D262*100,)</f>
        <v>99.975718022877302</v>
      </c>
      <c r="H262" s="61">
        <f t="shared" ref="H262:H270" si="35">IF(E262&lt;&gt;0,F262/E262*100,)</f>
        <v>43.529009475202955</v>
      </c>
    </row>
    <row r="263" spans="1:8" ht="13.8" outlineLevel="1" x14ac:dyDescent="0.25">
      <c r="A263" s="21">
        <v>4111</v>
      </c>
      <c r="B263" s="22"/>
      <c r="C263" s="22" t="s">
        <v>280</v>
      </c>
      <c r="D263" s="23">
        <f>D264</f>
        <v>22000</v>
      </c>
      <c r="E263" s="23">
        <f>E264</f>
        <v>22000</v>
      </c>
      <c r="F263" s="23">
        <f>F264</f>
        <v>6600</v>
      </c>
      <c r="G263" s="61">
        <f t="shared" si="34"/>
        <v>100</v>
      </c>
      <c r="H263" s="61">
        <f t="shared" si="35"/>
        <v>30</v>
      </c>
    </row>
    <row r="264" spans="1:8" ht="13.8" hidden="1" outlineLevel="2" x14ac:dyDescent="0.25">
      <c r="A264" s="21">
        <v>41110300</v>
      </c>
      <c r="B264" s="22"/>
      <c r="C264" s="22" t="s">
        <v>281</v>
      </c>
      <c r="D264" s="23">
        <v>22000</v>
      </c>
      <c r="E264" s="23">
        <v>22000</v>
      </c>
      <c r="F264" s="23">
        <v>6600</v>
      </c>
      <c r="G264" s="61">
        <f t="shared" si="34"/>
        <v>100</v>
      </c>
      <c r="H264" s="61">
        <f t="shared" si="35"/>
        <v>30</v>
      </c>
    </row>
    <row r="265" spans="1:8" ht="13.8" outlineLevel="1" collapsed="1" x14ac:dyDescent="0.25">
      <c r="A265" s="21">
        <v>4119</v>
      </c>
      <c r="B265" s="22"/>
      <c r="C265" s="22" t="s">
        <v>282</v>
      </c>
      <c r="D265" s="23">
        <f>D266+D267+D268+D269+D270+D271+D272+D273+D274+D275+D276+D277+D278+D279</f>
        <v>1752073</v>
      </c>
      <c r="E265" s="23">
        <f>E266+E267+E268+E269+E270+E271+E272+E273+E274+E275+E276+E277+E278+E279</f>
        <v>1751642.22</v>
      </c>
      <c r="F265" s="23">
        <f>F266+F267+F268+F269+F270+F271+F272+F273+F274+F275+F276+F277+F278+F279</f>
        <v>765448.89</v>
      </c>
      <c r="G265" s="61">
        <f t="shared" si="34"/>
        <v>99.97541312490975</v>
      </c>
      <c r="H265" s="61">
        <f t="shared" si="35"/>
        <v>43.698928997041421</v>
      </c>
    </row>
    <row r="266" spans="1:8" ht="13.8" hidden="1" outlineLevel="2" x14ac:dyDescent="0.25">
      <c r="A266" s="21">
        <v>411900</v>
      </c>
      <c r="B266" s="22"/>
      <c r="C266" s="22" t="s">
        <v>283</v>
      </c>
      <c r="D266" s="23">
        <v>322000</v>
      </c>
      <c r="E266" s="23">
        <v>322000</v>
      </c>
      <c r="F266" s="23">
        <v>170894.68000000002</v>
      </c>
      <c r="G266" s="61">
        <f t="shared" si="34"/>
        <v>100</v>
      </c>
      <c r="H266" s="61">
        <f t="shared" si="35"/>
        <v>53.072881987577645</v>
      </c>
    </row>
    <row r="267" spans="1:8" ht="13.8" hidden="1" outlineLevel="2" x14ac:dyDescent="0.25">
      <c r="A267" s="21">
        <v>411909</v>
      </c>
      <c r="B267" s="22"/>
      <c r="C267" s="22" t="s">
        <v>284</v>
      </c>
      <c r="D267" s="23">
        <v>90000</v>
      </c>
      <c r="E267" s="23">
        <v>90000</v>
      </c>
      <c r="F267" s="23">
        <v>47419.490000000005</v>
      </c>
      <c r="G267" s="61">
        <f t="shared" si="34"/>
        <v>100</v>
      </c>
      <c r="H267" s="61">
        <f t="shared" si="35"/>
        <v>52.688322222222226</v>
      </c>
    </row>
    <row r="268" spans="1:8" ht="13.8" hidden="1" outlineLevel="2" x14ac:dyDescent="0.25">
      <c r="A268" s="21">
        <v>411920</v>
      </c>
      <c r="B268" s="22"/>
      <c r="C268" s="22" t="s">
        <v>285</v>
      </c>
      <c r="D268" s="23">
        <v>4200</v>
      </c>
      <c r="E268" s="23">
        <v>4200</v>
      </c>
      <c r="F268" s="23">
        <v>957.9</v>
      </c>
      <c r="G268" s="61">
        <f t="shared" si="34"/>
        <v>100</v>
      </c>
      <c r="H268" s="61">
        <f t="shared" si="35"/>
        <v>22.807142857142857</v>
      </c>
    </row>
    <row r="269" spans="1:8" ht="13.8" hidden="1" outlineLevel="2" x14ac:dyDescent="0.25">
      <c r="A269" s="21">
        <v>411921</v>
      </c>
      <c r="B269" s="22"/>
      <c r="C269" s="22" t="s">
        <v>286</v>
      </c>
      <c r="D269" s="23">
        <v>1200000</v>
      </c>
      <c r="E269" s="23">
        <v>1200000</v>
      </c>
      <c r="F269" s="23">
        <v>483536.69999999995</v>
      </c>
      <c r="G269" s="61">
        <f t="shared" si="34"/>
        <v>100</v>
      </c>
      <c r="H269" s="61">
        <f t="shared" si="35"/>
        <v>40.294725</v>
      </c>
    </row>
    <row r="270" spans="1:8" ht="13.8" hidden="1" outlineLevel="2" x14ac:dyDescent="0.25">
      <c r="A270" s="21">
        <v>41192200</v>
      </c>
      <c r="B270" s="22"/>
      <c r="C270" s="22" t="s">
        <v>287</v>
      </c>
      <c r="D270" s="23">
        <v>64000</v>
      </c>
      <c r="E270" s="23">
        <v>64000</v>
      </c>
      <c r="F270" s="23">
        <v>34976.01</v>
      </c>
      <c r="G270" s="61">
        <f t="shared" si="34"/>
        <v>100</v>
      </c>
      <c r="H270" s="61">
        <f t="shared" si="35"/>
        <v>54.650015625000002</v>
      </c>
    </row>
    <row r="271" spans="1:8" ht="13.8" hidden="1" outlineLevel="2" x14ac:dyDescent="0.25">
      <c r="A271" s="21">
        <v>41199902</v>
      </c>
      <c r="B271" s="22"/>
      <c r="C271" s="22" t="s">
        <v>288</v>
      </c>
      <c r="D271" s="23">
        <v>2000</v>
      </c>
      <c r="E271" s="23">
        <v>2000</v>
      </c>
      <c r="F271" s="23">
        <v>0</v>
      </c>
      <c r="G271" s="61">
        <f t="shared" ref="G271:G279" si="36">IF(D271&lt;&gt;0,E271/D271*100,)</f>
        <v>100</v>
      </c>
      <c r="H271" s="62"/>
    </row>
    <row r="272" spans="1:8" ht="13.8" hidden="1" outlineLevel="2" x14ac:dyDescent="0.25">
      <c r="A272" s="21">
        <v>41199905</v>
      </c>
      <c r="B272" s="22"/>
      <c r="C272" s="22" t="s">
        <v>289</v>
      </c>
      <c r="D272" s="23">
        <v>528</v>
      </c>
      <c r="E272" s="23">
        <v>528</v>
      </c>
      <c r="F272" s="23">
        <v>528</v>
      </c>
      <c r="G272" s="61">
        <f t="shared" si="36"/>
        <v>100</v>
      </c>
      <c r="H272" s="61">
        <f>IF(E272&lt;&gt;0,F272/E272*100,)</f>
        <v>100</v>
      </c>
    </row>
    <row r="273" spans="1:8" ht="13.8" hidden="1" outlineLevel="2" x14ac:dyDescent="0.25">
      <c r="A273" s="21">
        <v>41199906</v>
      </c>
      <c r="B273" s="22"/>
      <c r="C273" s="22" t="s">
        <v>290</v>
      </c>
      <c r="D273" s="23">
        <v>865</v>
      </c>
      <c r="E273" s="23">
        <v>865</v>
      </c>
      <c r="F273" s="23">
        <v>865</v>
      </c>
      <c r="G273" s="61">
        <f t="shared" si="36"/>
        <v>100</v>
      </c>
      <c r="H273" s="61">
        <f>IF(E273&lt;&gt;0,F273/E273*100,)</f>
        <v>100</v>
      </c>
    </row>
    <row r="274" spans="1:8" ht="13.8" hidden="1" outlineLevel="2" x14ac:dyDescent="0.25">
      <c r="A274" s="21">
        <v>41199909</v>
      </c>
      <c r="B274" s="22"/>
      <c r="C274" s="22" t="s">
        <v>291</v>
      </c>
      <c r="D274" s="23">
        <v>5250</v>
      </c>
      <c r="E274" s="23">
        <v>5250</v>
      </c>
      <c r="F274" s="23">
        <v>1724.8999999999999</v>
      </c>
      <c r="G274" s="61">
        <f t="shared" si="36"/>
        <v>100</v>
      </c>
      <c r="H274" s="61">
        <f>IF(E274&lt;&gt;0,F274/E274*100,)</f>
        <v>32.855238095238093</v>
      </c>
    </row>
    <row r="275" spans="1:8" ht="13.8" hidden="1" outlineLevel="2" x14ac:dyDescent="0.25">
      <c r="A275" s="21">
        <v>41199912</v>
      </c>
      <c r="B275" s="22"/>
      <c r="C275" s="22" t="s">
        <v>292</v>
      </c>
      <c r="D275" s="23">
        <v>8600</v>
      </c>
      <c r="E275" s="23">
        <v>8169.22</v>
      </c>
      <c r="F275" s="23">
        <v>3628.8699999999994</v>
      </c>
      <c r="G275" s="61">
        <f t="shared" si="36"/>
        <v>94.990930232558142</v>
      </c>
      <c r="H275" s="61">
        <f>IF(E275&lt;&gt;0,F275/E275*100,)</f>
        <v>44.421254415966267</v>
      </c>
    </row>
    <row r="276" spans="1:8" ht="13.8" hidden="1" outlineLevel="2" x14ac:dyDescent="0.25">
      <c r="A276" s="21">
        <v>41199914</v>
      </c>
      <c r="B276" s="22"/>
      <c r="C276" s="22" t="s">
        <v>293</v>
      </c>
      <c r="D276" s="23">
        <v>1780</v>
      </c>
      <c r="E276" s="23">
        <v>1780</v>
      </c>
      <c r="F276" s="23">
        <v>0</v>
      </c>
      <c r="G276" s="61">
        <f t="shared" si="36"/>
        <v>100</v>
      </c>
      <c r="H276" s="62"/>
    </row>
    <row r="277" spans="1:8" ht="13.8" hidden="1" outlineLevel="2" x14ac:dyDescent="0.25">
      <c r="A277" s="21">
        <v>41199916</v>
      </c>
      <c r="B277" s="22"/>
      <c r="C277" s="22" t="s">
        <v>294</v>
      </c>
      <c r="D277" s="23">
        <v>45000</v>
      </c>
      <c r="E277" s="23">
        <v>45000</v>
      </c>
      <c r="F277" s="23">
        <v>16317.34</v>
      </c>
      <c r="G277" s="61">
        <f t="shared" si="36"/>
        <v>100</v>
      </c>
      <c r="H277" s="61">
        <f>IF(E277&lt;&gt;0,F277/E277*100,)</f>
        <v>36.260755555555555</v>
      </c>
    </row>
    <row r="278" spans="1:8" ht="13.8" hidden="1" outlineLevel="2" x14ac:dyDescent="0.25">
      <c r="A278" s="21">
        <v>41199919</v>
      </c>
      <c r="B278" s="22"/>
      <c r="C278" s="22" t="s">
        <v>295</v>
      </c>
      <c r="D278" s="23">
        <v>6000</v>
      </c>
      <c r="E278" s="23">
        <v>6000</v>
      </c>
      <c r="F278" s="23">
        <v>3000</v>
      </c>
      <c r="G278" s="61">
        <f t="shared" si="36"/>
        <v>100</v>
      </c>
      <c r="H278" s="61">
        <f>IF(E278&lt;&gt;0,F278/E278*100,)</f>
        <v>50</v>
      </c>
    </row>
    <row r="279" spans="1:8" ht="13.8" hidden="1" outlineLevel="2" x14ac:dyDescent="0.25">
      <c r="A279" s="21">
        <v>41199920</v>
      </c>
      <c r="B279" s="22"/>
      <c r="C279" s="22" t="s">
        <v>296</v>
      </c>
      <c r="D279" s="23">
        <v>1850</v>
      </c>
      <c r="E279" s="23">
        <v>1850</v>
      </c>
      <c r="F279" s="23">
        <v>1600</v>
      </c>
      <c r="G279" s="61">
        <f t="shared" si="36"/>
        <v>100</v>
      </c>
      <c r="H279" s="61">
        <f>IF(E279&lt;&gt;0,F279/E279*100,)</f>
        <v>86.486486486486484</v>
      </c>
    </row>
    <row r="280" spans="1:8" ht="13.8" outlineLevel="1" collapsed="1" x14ac:dyDescent="0.25">
      <c r="A280" s="21"/>
      <c r="B280" s="22"/>
      <c r="C280" s="22"/>
      <c r="D280" s="23"/>
      <c r="E280" s="23"/>
      <c r="F280" s="23"/>
      <c r="G280" s="62"/>
      <c r="H280" s="62"/>
    </row>
    <row r="281" spans="1:8" ht="13.8" x14ac:dyDescent="0.25">
      <c r="A281" s="21">
        <v>412</v>
      </c>
      <c r="B281" s="22"/>
      <c r="C281" s="22" t="s">
        <v>43</v>
      </c>
      <c r="D281" s="23">
        <f>D282</f>
        <v>320757</v>
      </c>
      <c r="E281" s="23">
        <f>E282</f>
        <v>330057</v>
      </c>
      <c r="F281" s="23">
        <f>F282</f>
        <v>182727.38000000003</v>
      </c>
      <c r="G281" s="61">
        <f t="shared" ref="G281:H283" si="37">IF(D281&lt;&gt;0,E281/D281*100,)</f>
        <v>102.89939112786315</v>
      </c>
      <c r="H281" s="61">
        <f t="shared" si="37"/>
        <v>55.362370742023359</v>
      </c>
    </row>
    <row r="282" spans="1:8" ht="13.8" outlineLevel="1" x14ac:dyDescent="0.25">
      <c r="A282" s="21">
        <v>4120</v>
      </c>
      <c r="B282" s="22"/>
      <c r="C282" s="22" t="s">
        <v>297</v>
      </c>
      <c r="D282" s="23">
        <f>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</f>
        <v>320757</v>
      </c>
      <c r="E282" s="23">
        <f>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</f>
        <v>330057</v>
      </c>
      <c r="F282" s="23">
        <f>F283+F284+F285+F286+F287+F288+F289+F290+F291+F292+F293+F294+F295+F296+F297+F298+F299+F300+F301+F302+F303+F304+F305+F306+F307+F308+F309+F310+F311+F312+F313+F314+F315+F316+F317+F318+F319+F320+F321+F322+F323+F324+F325+F326+F327+F328+F329+F330+F331+F332+F333+F334+F335+F336+F337+F338+F339+F340+F341+F342</f>
        <v>182727.38000000003</v>
      </c>
      <c r="G282" s="61">
        <f t="shared" si="37"/>
        <v>102.89939112786315</v>
      </c>
      <c r="H282" s="61">
        <f t="shared" si="37"/>
        <v>55.362370742023359</v>
      </c>
    </row>
    <row r="283" spans="1:8" ht="13.8" hidden="1" outlineLevel="2" x14ac:dyDescent="0.25">
      <c r="A283" s="21">
        <v>412000</v>
      </c>
      <c r="B283" s="22"/>
      <c r="C283" s="22" t="s">
        <v>298</v>
      </c>
      <c r="D283" s="23">
        <v>244873</v>
      </c>
      <c r="E283" s="23">
        <v>244873</v>
      </c>
      <c r="F283" s="23">
        <v>5000</v>
      </c>
      <c r="G283" s="61">
        <f t="shared" si="37"/>
        <v>100</v>
      </c>
      <c r="H283" s="61">
        <f t="shared" si="37"/>
        <v>2.0418747677367453</v>
      </c>
    </row>
    <row r="284" spans="1:8" ht="13.8" hidden="1" outlineLevel="2" x14ac:dyDescent="0.25">
      <c r="A284" s="21">
        <v>41200001</v>
      </c>
      <c r="B284" s="22"/>
      <c r="C284" s="22" t="s">
        <v>299</v>
      </c>
      <c r="D284" s="23">
        <v>0</v>
      </c>
      <c r="E284" s="23">
        <v>0</v>
      </c>
      <c r="F284" s="23">
        <v>261.18</v>
      </c>
      <c r="G284" s="62"/>
      <c r="H284" s="61">
        <f t="shared" ref="H284:H294" si="38">IF(E284&lt;&gt;0,F284/E284*100,)</f>
        <v>0</v>
      </c>
    </row>
    <row r="285" spans="1:8" ht="13.8" hidden="1" outlineLevel="2" x14ac:dyDescent="0.25">
      <c r="A285" s="21">
        <v>41200004</v>
      </c>
      <c r="B285" s="22"/>
      <c r="C285" s="22" t="s">
        <v>300</v>
      </c>
      <c r="D285" s="23">
        <v>0</v>
      </c>
      <c r="E285" s="23">
        <v>0</v>
      </c>
      <c r="F285" s="23">
        <v>5824.3399999999992</v>
      </c>
      <c r="G285" s="62"/>
      <c r="H285" s="61">
        <f t="shared" si="38"/>
        <v>0</v>
      </c>
    </row>
    <row r="286" spans="1:8" ht="13.8" hidden="1" outlineLevel="2" x14ac:dyDescent="0.25">
      <c r="A286" s="21">
        <v>41200006</v>
      </c>
      <c r="B286" s="22"/>
      <c r="C286" s="22" t="s">
        <v>301</v>
      </c>
      <c r="D286" s="23">
        <v>3176</v>
      </c>
      <c r="E286" s="23">
        <v>3176</v>
      </c>
      <c r="F286" s="23">
        <v>1578.2399999999998</v>
      </c>
      <c r="G286" s="61">
        <f>IF(D286&lt;&gt;0,E286/D286*100,)</f>
        <v>100</v>
      </c>
      <c r="H286" s="61">
        <f t="shared" si="38"/>
        <v>49.69269521410579</v>
      </c>
    </row>
    <row r="287" spans="1:8" ht="13.8" hidden="1" outlineLevel="2" x14ac:dyDescent="0.25">
      <c r="A287" s="21">
        <v>41200010</v>
      </c>
      <c r="B287" s="22"/>
      <c r="C287" s="22" t="s">
        <v>302</v>
      </c>
      <c r="D287" s="23">
        <v>0</v>
      </c>
      <c r="E287" s="23">
        <v>0</v>
      </c>
      <c r="F287" s="23">
        <v>494.76</v>
      </c>
      <c r="G287" s="62"/>
      <c r="H287" s="61">
        <f t="shared" si="38"/>
        <v>0</v>
      </c>
    </row>
    <row r="288" spans="1:8" ht="13.8" hidden="1" outlineLevel="2" x14ac:dyDescent="0.25">
      <c r="A288" s="21">
        <v>41200011</v>
      </c>
      <c r="B288" s="22"/>
      <c r="C288" s="22" t="s">
        <v>303</v>
      </c>
      <c r="D288" s="23">
        <v>0</v>
      </c>
      <c r="E288" s="23">
        <v>0</v>
      </c>
      <c r="F288" s="23">
        <v>788.88</v>
      </c>
      <c r="G288" s="62"/>
      <c r="H288" s="61">
        <f t="shared" si="38"/>
        <v>0</v>
      </c>
    </row>
    <row r="289" spans="1:8" ht="13.8" hidden="1" outlineLevel="2" x14ac:dyDescent="0.25">
      <c r="A289" s="21">
        <v>41200012</v>
      </c>
      <c r="B289" s="22"/>
      <c r="C289" s="22" t="s">
        <v>304</v>
      </c>
      <c r="D289" s="23">
        <v>0</v>
      </c>
      <c r="E289" s="23">
        <v>0</v>
      </c>
      <c r="F289" s="23">
        <v>567.72</v>
      </c>
      <c r="G289" s="62"/>
      <c r="H289" s="61">
        <f t="shared" si="38"/>
        <v>0</v>
      </c>
    </row>
    <row r="290" spans="1:8" ht="13.8" hidden="1" outlineLevel="2" x14ac:dyDescent="0.25">
      <c r="A290" s="21">
        <v>41200013</v>
      </c>
      <c r="B290" s="22"/>
      <c r="C290" s="22" t="s">
        <v>305</v>
      </c>
      <c r="D290" s="23">
        <v>0</v>
      </c>
      <c r="E290" s="23">
        <v>0</v>
      </c>
      <c r="F290" s="23">
        <v>693.12</v>
      </c>
      <c r="G290" s="62"/>
      <c r="H290" s="61">
        <f t="shared" si="38"/>
        <v>0</v>
      </c>
    </row>
    <row r="291" spans="1:8" ht="13.8" hidden="1" outlineLevel="2" x14ac:dyDescent="0.25">
      <c r="A291" s="21">
        <v>41200014</v>
      </c>
      <c r="B291" s="22"/>
      <c r="C291" s="22" t="s">
        <v>306</v>
      </c>
      <c r="D291" s="23">
        <v>0</v>
      </c>
      <c r="E291" s="23">
        <v>0</v>
      </c>
      <c r="F291" s="23">
        <v>1963.08</v>
      </c>
      <c r="G291" s="62"/>
      <c r="H291" s="61">
        <f t="shared" si="38"/>
        <v>0</v>
      </c>
    </row>
    <row r="292" spans="1:8" ht="13.8" hidden="1" outlineLevel="2" x14ac:dyDescent="0.25">
      <c r="A292" s="21">
        <v>41200015</v>
      </c>
      <c r="B292" s="22"/>
      <c r="C292" s="22" t="s">
        <v>307</v>
      </c>
      <c r="D292" s="23">
        <v>2000</v>
      </c>
      <c r="E292" s="23">
        <v>2000</v>
      </c>
      <c r="F292" s="23">
        <v>463.7</v>
      </c>
      <c r="G292" s="61">
        <f t="shared" ref="G292:G298" si="39">IF(D292&lt;&gt;0,E292/D292*100,)</f>
        <v>100</v>
      </c>
      <c r="H292" s="61">
        <f t="shared" si="38"/>
        <v>23.184999999999999</v>
      </c>
    </row>
    <row r="293" spans="1:8" ht="13.8" hidden="1" outlineLevel="2" x14ac:dyDescent="0.25">
      <c r="A293" s="21">
        <v>41200016</v>
      </c>
      <c r="B293" s="22"/>
      <c r="C293" s="22" t="s">
        <v>308</v>
      </c>
      <c r="D293" s="23">
        <v>2500</v>
      </c>
      <c r="E293" s="23">
        <v>2500</v>
      </c>
      <c r="F293" s="23">
        <v>1800</v>
      </c>
      <c r="G293" s="61">
        <f t="shared" si="39"/>
        <v>100</v>
      </c>
      <c r="H293" s="61">
        <f t="shared" si="38"/>
        <v>72</v>
      </c>
    </row>
    <row r="294" spans="1:8" ht="13.8" hidden="1" outlineLevel="2" x14ac:dyDescent="0.25">
      <c r="A294" s="21">
        <v>41200017</v>
      </c>
      <c r="B294" s="22"/>
      <c r="C294" s="22" t="s">
        <v>309</v>
      </c>
      <c r="D294" s="23">
        <v>7038</v>
      </c>
      <c r="E294" s="23">
        <v>7038</v>
      </c>
      <c r="F294" s="23">
        <v>4600</v>
      </c>
      <c r="G294" s="61">
        <f t="shared" si="39"/>
        <v>100</v>
      </c>
      <c r="H294" s="61">
        <f t="shared" si="38"/>
        <v>65.359477124183002</v>
      </c>
    </row>
    <row r="295" spans="1:8" ht="13.8" hidden="1" outlineLevel="2" x14ac:dyDescent="0.25">
      <c r="A295" s="21">
        <v>41200018</v>
      </c>
      <c r="B295" s="22"/>
      <c r="C295" s="22" t="s">
        <v>310</v>
      </c>
      <c r="D295" s="23">
        <v>1500</v>
      </c>
      <c r="E295" s="23">
        <v>1500</v>
      </c>
      <c r="F295" s="23">
        <v>0</v>
      </c>
      <c r="G295" s="61">
        <f t="shared" si="39"/>
        <v>100</v>
      </c>
      <c r="H295" s="62"/>
    </row>
    <row r="296" spans="1:8" ht="13.8" hidden="1" outlineLevel="2" x14ac:dyDescent="0.25">
      <c r="A296" s="21">
        <v>41200019</v>
      </c>
      <c r="B296" s="22"/>
      <c r="C296" s="22" t="s">
        <v>311</v>
      </c>
      <c r="D296" s="23">
        <v>8000</v>
      </c>
      <c r="E296" s="23">
        <v>8000</v>
      </c>
      <c r="F296" s="23">
        <v>8000</v>
      </c>
      <c r="G296" s="61">
        <f t="shared" si="39"/>
        <v>100</v>
      </c>
      <c r="H296" s="61">
        <f>IF(E296&lt;&gt;0,F296/E296*100,)</f>
        <v>100</v>
      </c>
    </row>
    <row r="297" spans="1:8" ht="13.8" hidden="1" outlineLevel="2" x14ac:dyDescent="0.25">
      <c r="A297" s="21">
        <v>41200021</v>
      </c>
      <c r="B297" s="22"/>
      <c r="C297" s="22" t="s">
        <v>312</v>
      </c>
      <c r="D297" s="23">
        <v>2500</v>
      </c>
      <c r="E297" s="23">
        <v>2500</v>
      </c>
      <c r="F297" s="23">
        <v>450</v>
      </c>
      <c r="G297" s="61">
        <f t="shared" si="39"/>
        <v>100</v>
      </c>
      <c r="H297" s="61">
        <f>IF(E297&lt;&gt;0,F297/E297*100,)</f>
        <v>18</v>
      </c>
    </row>
    <row r="298" spans="1:8" ht="13.8" hidden="1" outlineLevel="2" x14ac:dyDescent="0.25">
      <c r="A298" s="21">
        <v>41200022</v>
      </c>
      <c r="B298" s="22"/>
      <c r="C298" s="22" t="s">
        <v>313</v>
      </c>
      <c r="D298" s="23">
        <v>1720</v>
      </c>
      <c r="E298" s="23">
        <v>1720</v>
      </c>
      <c r="F298" s="23">
        <v>0</v>
      </c>
      <c r="G298" s="61">
        <f t="shared" si="39"/>
        <v>100</v>
      </c>
      <c r="H298" s="62"/>
    </row>
    <row r="299" spans="1:8" ht="13.8" hidden="1" outlineLevel="2" x14ac:dyDescent="0.25">
      <c r="A299" s="21">
        <v>41200023</v>
      </c>
      <c r="B299" s="22"/>
      <c r="C299" s="22" t="s">
        <v>314</v>
      </c>
      <c r="D299" s="23">
        <v>2000</v>
      </c>
      <c r="E299" s="23">
        <v>0</v>
      </c>
      <c r="F299" s="23">
        <v>0</v>
      </c>
      <c r="G299" s="62"/>
      <c r="H299" s="62"/>
    </row>
    <row r="300" spans="1:8" ht="13.8" hidden="1" outlineLevel="2" x14ac:dyDescent="0.25">
      <c r="A300" s="21">
        <v>41200024</v>
      </c>
      <c r="B300" s="22"/>
      <c r="C300" s="22" t="s">
        <v>315</v>
      </c>
      <c r="D300" s="23">
        <v>6250</v>
      </c>
      <c r="E300" s="23">
        <v>6250</v>
      </c>
      <c r="F300" s="23">
        <v>0</v>
      </c>
      <c r="G300" s="61">
        <f>IF(D300&lt;&gt;0,E300/D300*100,)</f>
        <v>100</v>
      </c>
      <c r="H300" s="62"/>
    </row>
    <row r="301" spans="1:8" ht="13.8" hidden="1" outlineLevel="2" x14ac:dyDescent="0.25">
      <c r="A301" s="21">
        <v>41200025</v>
      </c>
      <c r="B301" s="22"/>
      <c r="C301" s="22" t="s">
        <v>316</v>
      </c>
      <c r="D301" s="23">
        <v>1000</v>
      </c>
      <c r="E301" s="23">
        <v>1000</v>
      </c>
      <c r="F301" s="23">
        <v>370</v>
      </c>
      <c r="G301" s="61">
        <f>IF(D301&lt;&gt;0,E301/D301*100,)</f>
        <v>100</v>
      </c>
      <c r="H301" s="61">
        <f t="shared" ref="H301:H332" si="40">IF(E301&lt;&gt;0,F301/E301*100,)</f>
        <v>37</v>
      </c>
    </row>
    <row r="302" spans="1:8" ht="13.8" hidden="1" outlineLevel="2" x14ac:dyDescent="0.25">
      <c r="A302" s="21">
        <v>41200031</v>
      </c>
      <c r="B302" s="22"/>
      <c r="C302" s="22" t="s">
        <v>317</v>
      </c>
      <c r="D302" s="23">
        <v>0</v>
      </c>
      <c r="E302" s="23">
        <v>0</v>
      </c>
      <c r="F302" s="23">
        <v>2596.4399999999996</v>
      </c>
      <c r="G302" s="62"/>
      <c r="H302" s="61">
        <f t="shared" si="40"/>
        <v>0</v>
      </c>
    </row>
    <row r="303" spans="1:8" ht="13.8" hidden="1" outlineLevel="2" x14ac:dyDescent="0.25">
      <c r="A303" s="21">
        <v>41200032</v>
      </c>
      <c r="B303" s="22"/>
      <c r="C303" s="22" t="s">
        <v>318</v>
      </c>
      <c r="D303" s="23">
        <v>0</v>
      </c>
      <c r="E303" s="23">
        <v>0</v>
      </c>
      <c r="F303" s="23">
        <v>971.73</v>
      </c>
      <c r="G303" s="62"/>
      <c r="H303" s="61">
        <f t="shared" si="40"/>
        <v>0</v>
      </c>
    </row>
    <row r="304" spans="1:8" ht="13.8" hidden="1" outlineLevel="2" x14ac:dyDescent="0.25">
      <c r="A304" s="21">
        <v>41200034</v>
      </c>
      <c r="B304" s="22"/>
      <c r="C304" s="22" t="s">
        <v>319</v>
      </c>
      <c r="D304" s="23">
        <v>16000</v>
      </c>
      <c r="E304" s="23">
        <v>16000</v>
      </c>
      <c r="F304" s="23">
        <v>8164.6799999999994</v>
      </c>
      <c r="G304" s="61">
        <f>IF(D304&lt;&gt;0,E304/D304*100,)</f>
        <v>100</v>
      </c>
      <c r="H304" s="61">
        <f t="shared" si="40"/>
        <v>51.02924999999999</v>
      </c>
    </row>
    <row r="305" spans="1:8" ht="13.8" hidden="1" outlineLevel="2" x14ac:dyDescent="0.25">
      <c r="A305" s="21">
        <v>41200035</v>
      </c>
      <c r="B305" s="22"/>
      <c r="C305" s="22" t="s">
        <v>320</v>
      </c>
      <c r="D305" s="23">
        <v>0</v>
      </c>
      <c r="E305" s="23">
        <v>0</v>
      </c>
      <c r="F305" s="23">
        <v>600</v>
      </c>
      <c r="G305" s="62"/>
      <c r="H305" s="61">
        <f t="shared" si="40"/>
        <v>0</v>
      </c>
    </row>
    <row r="306" spans="1:8" ht="13.8" hidden="1" outlineLevel="2" x14ac:dyDescent="0.25">
      <c r="A306" s="21">
        <v>41200036</v>
      </c>
      <c r="B306" s="22"/>
      <c r="C306" s="22" t="s">
        <v>321</v>
      </c>
      <c r="D306" s="23">
        <v>0</v>
      </c>
      <c r="E306" s="23">
        <v>0</v>
      </c>
      <c r="F306" s="23">
        <v>924.36</v>
      </c>
      <c r="G306" s="62"/>
      <c r="H306" s="61">
        <f t="shared" si="40"/>
        <v>0</v>
      </c>
    </row>
    <row r="307" spans="1:8" ht="13.8" hidden="1" outlineLevel="2" x14ac:dyDescent="0.25">
      <c r="A307" s="21">
        <v>41200037</v>
      </c>
      <c r="B307" s="22"/>
      <c r="C307" s="22" t="s">
        <v>322</v>
      </c>
      <c r="D307" s="23">
        <v>0</v>
      </c>
      <c r="E307" s="23">
        <v>0</v>
      </c>
      <c r="F307" s="23">
        <v>924.36</v>
      </c>
      <c r="G307" s="62"/>
      <c r="H307" s="61">
        <f t="shared" si="40"/>
        <v>0</v>
      </c>
    </row>
    <row r="308" spans="1:8" ht="13.8" hidden="1" outlineLevel="2" x14ac:dyDescent="0.25">
      <c r="A308" s="21">
        <v>41200038</v>
      </c>
      <c r="B308" s="22"/>
      <c r="C308" s="22" t="s">
        <v>323</v>
      </c>
      <c r="D308" s="23">
        <v>0</v>
      </c>
      <c r="E308" s="23">
        <v>0</v>
      </c>
      <c r="F308" s="23">
        <v>924.36</v>
      </c>
      <c r="G308" s="62"/>
      <c r="H308" s="61">
        <f t="shared" si="40"/>
        <v>0</v>
      </c>
    </row>
    <row r="309" spans="1:8" ht="13.8" hidden="1" outlineLevel="2" x14ac:dyDescent="0.25">
      <c r="A309" s="21">
        <v>41200039</v>
      </c>
      <c r="B309" s="22"/>
      <c r="C309" s="22" t="s">
        <v>324</v>
      </c>
      <c r="D309" s="23">
        <v>0</v>
      </c>
      <c r="E309" s="23">
        <v>0</v>
      </c>
      <c r="F309" s="23">
        <v>924.36</v>
      </c>
      <c r="G309" s="62"/>
      <c r="H309" s="61">
        <f t="shared" si="40"/>
        <v>0</v>
      </c>
    </row>
    <row r="310" spans="1:8" ht="13.8" hidden="1" outlineLevel="2" x14ac:dyDescent="0.25">
      <c r="A310" s="21">
        <v>41200040</v>
      </c>
      <c r="B310" s="22"/>
      <c r="C310" s="22" t="s">
        <v>325</v>
      </c>
      <c r="D310" s="23">
        <v>0</v>
      </c>
      <c r="E310" s="23">
        <v>0</v>
      </c>
      <c r="F310" s="23">
        <v>600</v>
      </c>
      <c r="G310" s="62"/>
      <c r="H310" s="61">
        <f t="shared" si="40"/>
        <v>0</v>
      </c>
    </row>
    <row r="311" spans="1:8" ht="13.8" hidden="1" outlineLevel="2" x14ac:dyDescent="0.25">
      <c r="A311" s="21">
        <v>41200041</v>
      </c>
      <c r="B311" s="22"/>
      <c r="C311" s="22" t="s">
        <v>326</v>
      </c>
      <c r="D311" s="23">
        <v>0</v>
      </c>
      <c r="E311" s="23">
        <v>0</v>
      </c>
      <c r="F311" s="23">
        <v>924.36</v>
      </c>
      <c r="G311" s="62"/>
      <c r="H311" s="61">
        <f t="shared" si="40"/>
        <v>0</v>
      </c>
    </row>
    <row r="312" spans="1:8" ht="13.8" hidden="1" outlineLevel="2" x14ac:dyDescent="0.25">
      <c r="A312" s="21">
        <v>41200042</v>
      </c>
      <c r="B312" s="22"/>
      <c r="C312" s="22" t="s">
        <v>327</v>
      </c>
      <c r="D312" s="23">
        <v>0</v>
      </c>
      <c r="E312" s="23">
        <v>0</v>
      </c>
      <c r="F312" s="23">
        <v>1524</v>
      </c>
      <c r="G312" s="62"/>
      <c r="H312" s="61">
        <f t="shared" si="40"/>
        <v>0</v>
      </c>
    </row>
    <row r="313" spans="1:8" ht="13.8" hidden="1" outlineLevel="2" x14ac:dyDescent="0.25">
      <c r="A313" s="21">
        <v>41200043</v>
      </c>
      <c r="B313" s="22"/>
      <c r="C313" s="22" t="s">
        <v>328</v>
      </c>
      <c r="D313" s="23">
        <v>0</v>
      </c>
      <c r="E313" s="23">
        <v>0</v>
      </c>
      <c r="F313" s="23">
        <v>1424.3600000000001</v>
      </c>
      <c r="G313" s="62"/>
      <c r="H313" s="61">
        <f t="shared" si="40"/>
        <v>0</v>
      </c>
    </row>
    <row r="314" spans="1:8" ht="13.8" hidden="1" outlineLevel="2" x14ac:dyDescent="0.25">
      <c r="A314" s="21">
        <v>41200044</v>
      </c>
      <c r="B314" s="22"/>
      <c r="C314" s="22" t="s">
        <v>329</v>
      </c>
      <c r="D314" s="23">
        <v>0</v>
      </c>
      <c r="E314" s="23">
        <v>0</v>
      </c>
      <c r="F314" s="23">
        <v>600</v>
      </c>
      <c r="G314" s="62"/>
      <c r="H314" s="61">
        <f t="shared" si="40"/>
        <v>0</v>
      </c>
    </row>
    <row r="315" spans="1:8" ht="13.8" hidden="1" outlineLevel="2" x14ac:dyDescent="0.25">
      <c r="A315" s="21">
        <v>41200045</v>
      </c>
      <c r="B315" s="22"/>
      <c r="C315" s="22" t="s">
        <v>330</v>
      </c>
      <c r="D315" s="23">
        <v>0</v>
      </c>
      <c r="E315" s="23">
        <v>0</v>
      </c>
      <c r="F315" s="23">
        <v>2053.7399999999998</v>
      </c>
      <c r="G315" s="62"/>
      <c r="H315" s="61">
        <f t="shared" si="40"/>
        <v>0</v>
      </c>
    </row>
    <row r="316" spans="1:8" ht="13.8" hidden="1" outlineLevel="2" x14ac:dyDescent="0.25">
      <c r="A316" s="21">
        <v>41200047</v>
      </c>
      <c r="B316" s="22"/>
      <c r="C316" s="22" t="s">
        <v>331</v>
      </c>
      <c r="D316" s="23">
        <v>0</v>
      </c>
      <c r="E316" s="23">
        <v>0</v>
      </c>
      <c r="F316" s="23">
        <v>4097.68</v>
      </c>
      <c r="G316" s="62"/>
      <c r="H316" s="61">
        <f t="shared" si="40"/>
        <v>0</v>
      </c>
    </row>
    <row r="317" spans="1:8" ht="13.8" hidden="1" outlineLevel="2" x14ac:dyDescent="0.25">
      <c r="A317" s="21">
        <v>41200048</v>
      </c>
      <c r="B317" s="22"/>
      <c r="C317" s="22" t="s">
        <v>332</v>
      </c>
      <c r="D317" s="23">
        <v>0</v>
      </c>
      <c r="E317" s="23">
        <v>0</v>
      </c>
      <c r="F317" s="23">
        <v>1029.67</v>
      </c>
      <c r="G317" s="62"/>
      <c r="H317" s="61">
        <f t="shared" si="40"/>
        <v>0</v>
      </c>
    </row>
    <row r="318" spans="1:8" ht="13.8" hidden="1" outlineLevel="2" x14ac:dyDescent="0.25">
      <c r="A318" s="21">
        <v>41200049</v>
      </c>
      <c r="B318" s="22"/>
      <c r="C318" s="22" t="s">
        <v>333</v>
      </c>
      <c r="D318" s="23">
        <v>0</v>
      </c>
      <c r="E318" s="23">
        <v>0</v>
      </c>
      <c r="F318" s="23">
        <v>756.83</v>
      </c>
      <c r="G318" s="62"/>
      <c r="H318" s="61">
        <f t="shared" si="40"/>
        <v>0</v>
      </c>
    </row>
    <row r="319" spans="1:8" ht="13.8" hidden="1" outlineLevel="2" x14ac:dyDescent="0.25">
      <c r="A319" s="21">
        <v>41200051</v>
      </c>
      <c r="B319" s="22"/>
      <c r="C319" s="22" t="s">
        <v>334</v>
      </c>
      <c r="D319" s="23">
        <v>0</v>
      </c>
      <c r="E319" s="23">
        <v>0</v>
      </c>
      <c r="F319" s="23">
        <v>611.91999999999996</v>
      </c>
      <c r="G319" s="62"/>
      <c r="H319" s="61">
        <f t="shared" si="40"/>
        <v>0</v>
      </c>
    </row>
    <row r="320" spans="1:8" ht="13.8" hidden="1" outlineLevel="2" x14ac:dyDescent="0.25">
      <c r="A320" s="21">
        <v>41200052</v>
      </c>
      <c r="B320" s="22"/>
      <c r="C320" s="22" t="s">
        <v>335</v>
      </c>
      <c r="D320" s="23">
        <v>0</v>
      </c>
      <c r="E320" s="23">
        <v>0</v>
      </c>
      <c r="F320" s="23">
        <v>34843</v>
      </c>
      <c r="G320" s="62"/>
      <c r="H320" s="61">
        <f t="shared" si="40"/>
        <v>0</v>
      </c>
    </row>
    <row r="321" spans="1:8" ht="13.8" hidden="1" outlineLevel="2" x14ac:dyDescent="0.25">
      <c r="A321" s="21">
        <v>41200053</v>
      </c>
      <c r="B321" s="22"/>
      <c r="C321" s="22" t="s">
        <v>336</v>
      </c>
      <c r="D321" s="23">
        <v>0</v>
      </c>
      <c r="E321" s="23">
        <v>0</v>
      </c>
      <c r="F321" s="23">
        <v>15691.590000000002</v>
      </c>
      <c r="G321" s="62"/>
      <c r="H321" s="61">
        <f t="shared" si="40"/>
        <v>0</v>
      </c>
    </row>
    <row r="322" spans="1:8" ht="13.8" hidden="1" outlineLevel="2" x14ac:dyDescent="0.25">
      <c r="A322" s="21">
        <v>41200054</v>
      </c>
      <c r="B322" s="22"/>
      <c r="C322" s="22" t="s">
        <v>337</v>
      </c>
      <c r="D322" s="23">
        <v>0</v>
      </c>
      <c r="E322" s="23">
        <v>0</v>
      </c>
      <c r="F322" s="23">
        <v>30251.199999999997</v>
      </c>
      <c r="G322" s="62"/>
      <c r="H322" s="61">
        <f t="shared" si="40"/>
        <v>0</v>
      </c>
    </row>
    <row r="323" spans="1:8" ht="13.8" hidden="1" outlineLevel="2" x14ac:dyDescent="0.25">
      <c r="A323" s="21">
        <v>41200055</v>
      </c>
      <c r="B323" s="22"/>
      <c r="C323" s="22" t="s">
        <v>338</v>
      </c>
      <c r="D323" s="23">
        <v>0</v>
      </c>
      <c r="E323" s="23">
        <v>0</v>
      </c>
      <c r="F323" s="23">
        <v>1311.1699999999998</v>
      </c>
      <c r="G323" s="62"/>
      <c r="H323" s="61">
        <f t="shared" si="40"/>
        <v>0</v>
      </c>
    </row>
    <row r="324" spans="1:8" ht="13.8" hidden="1" outlineLevel="2" x14ac:dyDescent="0.25">
      <c r="A324" s="21">
        <v>41200056</v>
      </c>
      <c r="B324" s="22"/>
      <c r="C324" s="22" t="s">
        <v>339</v>
      </c>
      <c r="D324" s="23">
        <v>0</v>
      </c>
      <c r="E324" s="23">
        <v>0</v>
      </c>
      <c r="F324" s="23">
        <v>12398.48</v>
      </c>
      <c r="G324" s="62"/>
      <c r="H324" s="61">
        <f t="shared" si="40"/>
        <v>0</v>
      </c>
    </row>
    <row r="325" spans="1:8" ht="13.8" hidden="1" outlineLevel="2" x14ac:dyDescent="0.25">
      <c r="A325" s="21">
        <v>41200058</v>
      </c>
      <c r="B325" s="22"/>
      <c r="C325" s="22" t="s">
        <v>340</v>
      </c>
      <c r="D325" s="23">
        <v>0</v>
      </c>
      <c r="E325" s="23">
        <v>0</v>
      </c>
      <c r="F325" s="23">
        <v>570</v>
      </c>
      <c r="G325" s="62"/>
      <c r="H325" s="61">
        <f t="shared" si="40"/>
        <v>0</v>
      </c>
    </row>
    <row r="326" spans="1:8" ht="13.8" hidden="1" outlineLevel="2" x14ac:dyDescent="0.25">
      <c r="A326" s="21">
        <v>41200059</v>
      </c>
      <c r="B326" s="22"/>
      <c r="C326" s="22" t="s">
        <v>341</v>
      </c>
      <c r="D326" s="23">
        <v>0</v>
      </c>
      <c r="E326" s="23">
        <v>0</v>
      </c>
      <c r="F326" s="23">
        <v>90</v>
      </c>
      <c r="G326" s="62"/>
      <c r="H326" s="61">
        <f t="shared" si="40"/>
        <v>0</v>
      </c>
    </row>
    <row r="327" spans="1:8" ht="13.8" hidden="1" outlineLevel="2" x14ac:dyDescent="0.25">
      <c r="A327" s="21">
        <v>41200060</v>
      </c>
      <c r="B327" s="22"/>
      <c r="C327" s="22" t="s">
        <v>342</v>
      </c>
      <c r="D327" s="23">
        <v>0</v>
      </c>
      <c r="E327" s="23">
        <v>0</v>
      </c>
      <c r="F327" s="23">
        <v>365</v>
      </c>
      <c r="G327" s="62"/>
      <c r="H327" s="61">
        <f t="shared" si="40"/>
        <v>0</v>
      </c>
    </row>
    <row r="328" spans="1:8" ht="13.8" hidden="1" outlineLevel="2" x14ac:dyDescent="0.25">
      <c r="A328" s="21">
        <v>41200062</v>
      </c>
      <c r="B328" s="22"/>
      <c r="C328" s="22" t="s">
        <v>343</v>
      </c>
      <c r="D328" s="23">
        <v>0</v>
      </c>
      <c r="E328" s="23">
        <v>0</v>
      </c>
      <c r="F328" s="23">
        <v>120</v>
      </c>
      <c r="G328" s="62"/>
      <c r="H328" s="61">
        <f t="shared" si="40"/>
        <v>0</v>
      </c>
    </row>
    <row r="329" spans="1:8" ht="13.8" hidden="1" outlineLevel="2" x14ac:dyDescent="0.25">
      <c r="A329" s="21">
        <v>41200063</v>
      </c>
      <c r="B329" s="22"/>
      <c r="C329" s="22" t="s">
        <v>344</v>
      </c>
      <c r="D329" s="23">
        <v>0</v>
      </c>
      <c r="E329" s="23">
        <v>0</v>
      </c>
      <c r="F329" s="23">
        <v>210</v>
      </c>
      <c r="G329" s="62"/>
      <c r="H329" s="61">
        <f t="shared" si="40"/>
        <v>0</v>
      </c>
    </row>
    <row r="330" spans="1:8" ht="13.8" hidden="1" outlineLevel="2" x14ac:dyDescent="0.25">
      <c r="A330" s="21">
        <v>41200064</v>
      </c>
      <c r="B330" s="22"/>
      <c r="C330" s="22" t="s">
        <v>345</v>
      </c>
      <c r="D330" s="23">
        <v>0</v>
      </c>
      <c r="E330" s="23">
        <v>0</v>
      </c>
      <c r="F330" s="23">
        <v>170</v>
      </c>
      <c r="G330" s="62"/>
      <c r="H330" s="61">
        <f t="shared" si="40"/>
        <v>0</v>
      </c>
    </row>
    <row r="331" spans="1:8" ht="13.8" hidden="1" outlineLevel="2" x14ac:dyDescent="0.25">
      <c r="A331" s="21">
        <v>41200067</v>
      </c>
      <c r="B331" s="22"/>
      <c r="C331" s="22" t="s">
        <v>346</v>
      </c>
      <c r="D331" s="23">
        <v>0</v>
      </c>
      <c r="E331" s="23">
        <v>0</v>
      </c>
      <c r="F331" s="23">
        <v>3000</v>
      </c>
      <c r="G331" s="62"/>
      <c r="H331" s="61">
        <f t="shared" si="40"/>
        <v>0</v>
      </c>
    </row>
    <row r="332" spans="1:8" ht="13.8" hidden="1" outlineLevel="2" x14ac:dyDescent="0.25">
      <c r="A332" s="21">
        <v>41200068</v>
      </c>
      <c r="B332" s="22"/>
      <c r="C332" s="22" t="s">
        <v>347</v>
      </c>
      <c r="D332" s="23">
        <v>6500</v>
      </c>
      <c r="E332" s="23">
        <v>6500</v>
      </c>
      <c r="F332" s="23">
        <v>135.05000000000001</v>
      </c>
      <c r="G332" s="61">
        <f>IF(D332&lt;&gt;0,E332/D332*100,)</f>
        <v>100</v>
      </c>
      <c r="H332" s="61">
        <f t="shared" si="40"/>
        <v>2.0776923076923079</v>
      </c>
    </row>
    <row r="333" spans="1:8" ht="13.8" hidden="1" outlineLevel="2" x14ac:dyDescent="0.25">
      <c r="A333" s="21">
        <v>41200069</v>
      </c>
      <c r="B333" s="22"/>
      <c r="C333" s="22" t="s">
        <v>348</v>
      </c>
      <c r="D333" s="23">
        <v>3100</v>
      </c>
      <c r="E333" s="23">
        <v>3100</v>
      </c>
      <c r="F333" s="23">
        <v>0</v>
      </c>
      <c r="G333" s="61">
        <f>IF(D333&lt;&gt;0,E333/D333*100,)</f>
        <v>100</v>
      </c>
      <c r="H333" s="62"/>
    </row>
    <row r="334" spans="1:8" ht="13.8" hidden="1" outlineLevel="2" x14ac:dyDescent="0.25">
      <c r="A334" s="21">
        <v>41200070</v>
      </c>
      <c r="B334" s="22"/>
      <c r="C334" s="22" t="s">
        <v>349</v>
      </c>
      <c r="D334" s="23">
        <v>3800</v>
      </c>
      <c r="E334" s="23">
        <v>3800</v>
      </c>
      <c r="F334" s="23">
        <v>3608.73</v>
      </c>
      <c r="G334" s="61">
        <f>IF(D334&lt;&gt;0,E334/D334*100,)</f>
        <v>100</v>
      </c>
      <c r="H334" s="61">
        <f>IF(E334&lt;&gt;0,F334/E334*100,)</f>
        <v>94.966578947368419</v>
      </c>
    </row>
    <row r="335" spans="1:8" ht="13.8" hidden="1" outlineLevel="2" x14ac:dyDescent="0.25">
      <c r="A335" s="21">
        <v>41200071</v>
      </c>
      <c r="B335" s="22"/>
      <c r="C335" s="22" t="s">
        <v>350</v>
      </c>
      <c r="D335" s="23">
        <v>0</v>
      </c>
      <c r="E335" s="23">
        <v>0</v>
      </c>
      <c r="F335" s="23">
        <v>1280.29</v>
      </c>
      <c r="G335" s="62"/>
      <c r="H335" s="61">
        <f>IF(E335&lt;&gt;0,F335/E335*100,)</f>
        <v>0</v>
      </c>
    </row>
    <row r="336" spans="1:8" ht="13.8" hidden="1" outlineLevel="2" x14ac:dyDescent="0.25">
      <c r="A336" s="21">
        <v>41200072</v>
      </c>
      <c r="B336" s="22"/>
      <c r="C336" s="22" t="s">
        <v>351</v>
      </c>
      <c r="D336" s="23">
        <v>5000</v>
      </c>
      <c r="E336" s="23">
        <v>5000</v>
      </c>
      <c r="F336" s="23">
        <v>2500</v>
      </c>
      <c r="G336" s="61">
        <f>IF(D336&lt;&gt;0,E336/D336*100,)</f>
        <v>100</v>
      </c>
      <c r="H336" s="61">
        <f>IF(E336&lt;&gt;0,F336/E336*100,)</f>
        <v>50</v>
      </c>
    </row>
    <row r="337" spans="1:8" ht="13.8" hidden="1" outlineLevel="2" x14ac:dyDescent="0.25">
      <c r="A337" s="21">
        <v>41200074</v>
      </c>
      <c r="B337" s="22"/>
      <c r="C337" s="22" t="s">
        <v>352</v>
      </c>
      <c r="D337" s="23">
        <v>0</v>
      </c>
      <c r="E337" s="23">
        <v>0</v>
      </c>
      <c r="F337" s="23">
        <v>850</v>
      </c>
      <c r="G337" s="62"/>
      <c r="H337" s="61">
        <f>IF(E337&lt;&gt;0,F337/E337*100,)</f>
        <v>0</v>
      </c>
    </row>
    <row r="338" spans="1:8" ht="13.8" hidden="1" outlineLevel="2" x14ac:dyDescent="0.25">
      <c r="A338" s="21">
        <v>41200076</v>
      </c>
      <c r="B338" s="22"/>
      <c r="C338" s="22" t="s">
        <v>353</v>
      </c>
      <c r="D338" s="23">
        <v>0</v>
      </c>
      <c r="E338" s="23">
        <v>0</v>
      </c>
      <c r="F338" s="23">
        <v>350</v>
      </c>
      <c r="G338" s="62"/>
      <c r="H338" s="61">
        <f>IF(E338&lt;&gt;0,F338/E338*100,)</f>
        <v>0</v>
      </c>
    </row>
    <row r="339" spans="1:8" ht="13.8" hidden="1" outlineLevel="2" x14ac:dyDescent="0.25">
      <c r="A339" s="21">
        <v>41200077</v>
      </c>
      <c r="B339" s="22"/>
      <c r="C339" s="22" t="s">
        <v>354</v>
      </c>
      <c r="D339" s="23">
        <v>3800</v>
      </c>
      <c r="E339" s="23">
        <v>3800</v>
      </c>
      <c r="F339" s="23">
        <v>0</v>
      </c>
      <c r="G339" s="61">
        <f>IF(D339&lt;&gt;0,E339/D339*100,)</f>
        <v>100</v>
      </c>
      <c r="H339" s="62"/>
    </row>
    <row r="340" spans="1:8" ht="13.8" hidden="1" outlineLevel="2" x14ac:dyDescent="0.25">
      <c r="A340" s="21">
        <v>41200079</v>
      </c>
      <c r="B340" s="22"/>
      <c r="C340" s="22" t="s">
        <v>355</v>
      </c>
      <c r="D340" s="23">
        <v>0</v>
      </c>
      <c r="E340" s="23">
        <v>0</v>
      </c>
      <c r="F340" s="23">
        <v>875</v>
      </c>
      <c r="G340" s="62"/>
      <c r="H340" s="61">
        <f>IF(E340&lt;&gt;0,F340/E340*100,)</f>
        <v>0</v>
      </c>
    </row>
    <row r="341" spans="1:8" ht="13.8" hidden="1" outlineLevel="2" x14ac:dyDescent="0.25">
      <c r="A341" s="21">
        <v>41200080</v>
      </c>
      <c r="B341" s="22"/>
      <c r="C341" s="22" t="s">
        <v>356</v>
      </c>
      <c r="D341" s="23">
        <v>0</v>
      </c>
      <c r="E341" s="23">
        <v>0</v>
      </c>
      <c r="F341" s="23">
        <v>300</v>
      </c>
      <c r="G341" s="62"/>
      <c r="H341" s="61">
        <f>IF(E341&lt;&gt;0,F341/E341*100,)</f>
        <v>0</v>
      </c>
    </row>
    <row r="342" spans="1:8" ht="13.8" hidden="1" outlineLevel="2" x14ac:dyDescent="0.25">
      <c r="A342" s="21">
        <v>41200099</v>
      </c>
      <c r="B342" s="22"/>
      <c r="C342" s="22" t="s">
        <v>357</v>
      </c>
      <c r="D342" s="23">
        <v>0</v>
      </c>
      <c r="E342" s="23">
        <v>11300</v>
      </c>
      <c r="F342" s="23">
        <v>11300</v>
      </c>
      <c r="G342" s="61">
        <f>IF(D342&lt;&gt;0,E342/D342*100,)</f>
        <v>0</v>
      </c>
      <c r="H342" s="61">
        <f>IF(E342&lt;&gt;0,F342/E342*100,)</f>
        <v>100</v>
      </c>
    </row>
    <row r="343" spans="1:8" ht="13.8" outlineLevel="1" collapsed="1" x14ac:dyDescent="0.25">
      <c r="A343" s="21"/>
      <c r="B343" s="22"/>
      <c r="C343" s="22"/>
      <c r="D343" s="23"/>
      <c r="E343" s="23"/>
      <c r="F343" s="23"/>
      <c r="G343" s="62"/>
      <c r="H343" s="62"/>
    </row>
    <row r="344" spans="1:8" ht="13.8" x14ac:dyDescent="0.25">
      <c r="A344" s="21">
        <v>413</v>
      </c>
      <c r="B344" s="22"/>
      <c r="C344" s="22" t="s">
        <v>44</v>
      </c>
      <c r="D344" s="23">
        <f>D345+D347+D349+D376</f>
        <v>422278</v>
      </c>
      <c r="E344" s="23">
        <f>E345+E347+E349+E376</f>
        <v>422278</v>
      </c>
      <c r="F344" s="23">
        <f>F345+F347+F349+F376</f>
        <v>140130</v>
      </c>
      <c r="G344" s="61">
        <f t="shared" ref="G344:G352" si="41">IF(D344&lt;&gt;0,E344/D344*100,)</f>
        <v>100</v>
      </c>
      <c r="H344" s="61">
        <f t="shared" ref="H344:H352" si="42">IF(E344&lt;&gt;0,F344/E344*100,)</f>
        <v>33.184300389790607</v>
      </c>
    </row>
    <row r="345" spans="1:8" ht="13.8" outlineLevel="1" x14ac:dyDescent="0.25">
      <c r="A345" s="21">
        <v>4130</v>
      </c>
      <c r="B345" s="22"/>
      <c r="C345" s="22" t="s">
        <v>358</v>
      </c>
      <c r="D345" s="23">
        <f>D346</f>
        <v>60600</v>
      </c>
      <c r="E345" s="23">
        <f>E346</f>
        <v>60600</v>
      </c>
      <c r="F345" s="23">
        <f>F346</f>
        <v>24183.980000000003</v>
      </c>
      <c r="G345" s="61">
        <f t="shared" si="41"/>
        <v>100</v>
      </c>
      <c r="H345" s="61">
        <f t="shared" si="42"/>
        <v>39.907557755775578</v>
      </c>
    </row>
    <row r="346" spans="1:8" ht="13.8" hidden="1" outlineLevel="2" x14ac:dyDescent="0.25">
      <c r="A346" s="21">
        <v>413003</v>
      </c>
      <c r="B346" s="22"/>
      <c r="C346" s="22" t="s">
        <v>359</v>
      </c>
      <c r="D346" s="23">
        <v>60600</v>
      </c>
      <c r="E346" s="23">
        <v>60600</v>
      </c>
      <c r="F346" s="23">
        <v>24183.980000000003</v>
      </c>
      <c r="G346" s="61">
        <f t="shared" si="41"/>
        <v>100</v>
      </c>
      <c r="H346" s="61">
        <f t="shared" si="42"/>
        <v>39.907557755775578</v>
      </c>
    </row>
    <row r="347" spans="1:8" ht="13.8" outlineLevel="1" collapsed="1" x14ac:dyDescent="0.25">
      <c r="A347" s="21">
        <v>4131</v>
      </c>
      <c r="B347" s="22"/>
      <c r="C347" s="22" t="s">
        <v>360</v>
      </c>
      <c r="D347" s="23">
        <f>D348</f>
        <v>16000</v>
      </c>
      <c r="E347" s="23">
        <f>E348</f>
        <v>16000</v>
      </c>
      <c r="F347" s="23">
        <f>F348</f>
        <v>5298.96</v>
      </c>
      <c r="G347" s="61">
        <f t="shared" si="41"/>
        <v>100</v>
      </c>
      <c r="H347" s="61">
        <f t="shared" si="42"/>
        <v>33.118499999999997</v>
      </c>
    </row>
    <row r="348" spans="1:8" ht="13.8" hidden="1" outlineLevel="2" x14ac:dyDescent="0.25">
      <c r="A348" s="21">
        <v>413105</v>
      </c>
      <c r="B348" s="22"/>
      <c r="C348" s="22" t="s">
        <v>361</v>
      </c>
      <c r="D348" s="23">
        <v>16000</v>
      </c>
      <c r="E348" s="23">
        <v>16000</v>
      </c>
      <c r="F348" s="23">
        <v>5298.96</v>
      </c>
      <c r="G348" s="61">
        <f t="shared" si="41"/>
        <v>100</v>
      </c>
      <c r="H348" s="61">
        <f t="shared" si="42"/>
        <v>33.118499999999997</v>
      </c>
    </row>
    <row r="349" spans="1:8" ht="13.8" outlineLevel="1" collapsed="1" x14ac:dyDescent="0.25">
      <c r="A349" s="21">
        <v>4133</v>
      </c>
      <c r="B349" s="22"/>
      <c r="C349" s="22" t="s">
        <v>362</v>
      </c>
      <c r="D349" s="23">
        <f>D350+D351+D352+D353+D354+D355+D356+D357+D358+D359+D360+D361+D362+D363+D364+D365+D366+D367+D368+D369+D370+D371+D372+D373+D374+D375</f>
        <v>337091</v>
      </c>
      <c r="E349" s="23">
        <f>E350+E351+E352+E353+E354+E355+E356+E357+E358+E359+E360+E361+E362+E363+E364+E365+E366+E367+E368+E369+E370+E371+E372+E373+E374+E375</f>
        <v>337091</v>
      </c>
      <c r="F349" s="23">
        <f>F350+F351+F352+F353+F354+F355+F356+F357+F358+F359+F360+F361+F362+F363+F364+F365+F366+F367+F368+F369+F370+F371+F372+F373+F374+F375</f>
        <v>110647.06000000001</v>
      </c>
      <c r="G349" s="61">
        <f t="shared" si="41"/>
        <v>100</v>
      </c>
      <c r="H349" s="61">
        <f t="shared" si="42"/>
        <v>32.824092010762676</v>
      </c>
    </row>
    <row r="350" spans="1:8" ht="13.8" hidden="1" outlineLevel="2" x14ac:dyDescent="0.25">
      <c r="A350" s="21">
        <v>41330001</v>
      </c>
      <c r="B350" s="22"/>
      <c r="C350" s="22" t="s">
        <v>363</v>
      </c>
      <c r="D350" s="23">
        <v>20600</v>
      </c>
      <c r="E350" s="23">
        <v>20600</v>
      </c>
      <c r="F350" s="23">
        <v>9980.630000000001</v>
      </c>
      <c r="G350" s="61">
        <f t="shared" si="41"/>
        <v>100</v>
      </c>
      <c r="H350" s="61">
        <f t="shared" si="42"/>
        <v>48.449660194174761</v>
      </c>
    </row>
    <row r="351" spans="1:8" ht="13.8" hidden="1" outlineLevel="2" x14ac:dyDescent="0.25">
      <c r="A351" s="21">
        <v>41330002</v>
      </c>
      <c r="B351" s="22"/>
      <c r="C351" s="22" t="s">
        <v>364</v>
      </c>
      <c r="D351" s="23">
        <v>17550</v>
      </c>
      <c r="E351" s="23">
        <v>17550</v>
      </c>
      <c r="F351" s="23">
        <v>9970.66</v>
      </c>
      <c r="G351" s="61">
        <f t="shared" si="41"/>
        <v>100</v>
      </c>
      <c r="H351" s="61">
        <f t="shared" si="42"/>
        <v>56.81287749287749</v>
      </c>
    </row>
    <row r="352" spans="1:8" ht="13.8" hidden="1" outlineLevel="2" x14ac:dyDescent="0.25">
      <c r="A352" s="21">
        <v>41330003</v>
      </c>
      <c r="B352" s="22"/>
      <c r="C352" s="22" t="s">
        <v>365</v>
      </c>
      <c r="D352" s="23">
        <v>43873</v>
      </c>
      <c r="E352" s="23">
        <v>43873</v>
      </c>
      <c r="F352" s="23">
        <v>21936.54</v>
      </c>
      <c r="G352" s="61">
        <f t="shared" si="41"/>
        <v>100</v>
      </c>
      <c r="H352" s="61">
        <f t="shared" si="42"/>
        <v>50.000091172247174</v>
      </c>
    </row>
    <row r="353" spans="1:8" ht="13.8" hidden="1" outlineLevel="2" x14ac:dyDescent="0.25">
      <c r="A353" s="21">
        <v>41330006</v>
      </c>
      <c r="B353" s="22"/>
      <c r="C353" s="22" t="s">
        <v>366</v>
      </c>
      <c r="D353" s="23">
        <v>2060</v>
      </c>
      <c r="E353" s="23">
        <v>2060</v>
      </c>
      <c r="F353" s="23">
        <v>0</v>
      </c>
      <c r="G353" s="61">
        <f t="shared" ref="G353:G377" si="43">IF(D353&lt;&gt;0,E353/D353*100,)</f>
        <v>100</v>
      </c>
      <c r="H353" s="62"/>
    </row>
    <row r="354" spans="1:8" ht="13.8" hidden="1" outlineLevel="2" x14ac:dyDescent="0.25">
      <c r="A354" s="21">
        <v>41330101</v>
      </c>
      <c r="B354" s="22"/>
      <c r="C354" s="22" t="s">
        <v>367</v>
      </c>
      <c r="D354" s="23">
        <v>6200</v>
      </c>
      <c r="E354" s="23">
        <v>6200</v>
      </c>
      <c r="F354" s="23">
        <v>3041.29</v>
      </c>
      <c r="G354" s="61">
        <f t="shared" si="43"/>
        <v>100</v>
      </c>
      <c r="H354" s="61">
        <f>IF(E354&lt;&gt;0,F354/E354*100,)</f>
        <v>49.053064516129027</v>
      </c>
    </row>
    <row r="355" spans="1:8" ht="13.8" hidden="1" outlineLevel="2" x14ac:dyDescent="0.25">
      <c r="A355" s="21">
        <v>41330102</v>
      </c>
      <c r="B355" s="22"/>
      <c r="C355" s="22" t="s">
        <v>368</v>
      </c>
      <c r="D355" s="23">
        <v>4170</v>
      </c>
      <c r="E355" s="23">
        <v>4170</v>
      </c>
      <c r="F355" s="23">
        <v>2572.21</v>
      </c>
      <c r="G355" s="61">
        <f t="shared" si="43"/>
        <v>100</v>
      </c>
      <c r="H355" s="61">
        <f>IF(E355&lt;&gt;0,F355/E355*100,)</f>
        <v>61.683693045563551</v>
      </c>
    </row>
    <row r="356" spans="1:8" ht="13.8" hidden="1" outlineLevel="2" x14ac:dyDescent="0.25">
      <c r="A356" s="21">
        <v>41330103</v>
      </c>
      <c r="B356" s="22"/>
      <c r="C356" s="22" t="s">
        <v>369</v>
      </c>
      <c r="D356" s="23">
        <v>7064</v>
      </c>
      <c r="E356" s="23">
        <v>7064</v>
      </c>
      <c r="F356" s="23">
        <v>3532.02</v>
      </c>
      <c r="G356" s="61">
        <f t="shared" si="43"/>
        <v>100</v>
      </c>
      <c r="H356" s="61">
        <f>IF(E356&lt;&gt;0,F356/E356*100,)</f>
        <v>50.00028312570781</v>
      </c>
    </row>
    <row r="357" spans="1:8" ht="13.8" hidden="1" outlineLevel="2" x14ac:dyDescent="0.25">
      <c r="A357" s="21">
        <v>41330106</v>
      </c>
      <c r="B357" s="22"/>
      <c r="C357" s="22" t="s">
        <v>370</v>
      </c>
      <c r="D357" s="23">
        <v>1650</v>
      </c>
      <c r="E357" s="23">
        <v>1650</v>
      </c>
      <c r="F357" s="23">
        <v>0</v>
      </c>
      <c r="G357" s="61">
        <f t="shared" si="43"/>
        <v>100</v>
      </c>
      <c r="H357" s="62"/>
    </row>
    <row r="358" spans="1:8" ht="13.8" hidden="1" outlineLevel="2" x14ac:dyDescent="0.25">
      <c r="A358" s="21">
        <v>41330200</v>
      </c>
      <c r="B358" s="22"/>
      <c r="C358" s="22" t="s">
        <v>371</v>
      </c>
      <c r="D358" s="23">
        <v>11394</v>
      </c>
      <c r="E358" s="23">
        <v>11394</v>
      </c>
      <c r="F358" s="23">
        <v>5697</v>
      </c>
      <c r="G358" s="61">
        <f t="shared" si="43"/>
        <v>100</v>
      </c>
      <c r="H358" s="61">
        <f>IF(E358&lt;&gt;0,F358/E358*100,)</f>
        <v>50</v>
      </c>
    </row>
    <row r="359" spans="1:8" ht="13.8" hidden="1" outlineLevel="2" x14ac:dyDescent="0.25">
      <c r="A359" s="21">
        <v>41330203</v>
      </c>
      <c r="B359" s="22"/>
      <c r="C359" s="22" t="s">
        <v>372</v>
      </c>
      <c r="D359" s="23">
        <v>4700</v>
      </c>
      <c r="E359" s="23">
        <v>4700</v>
      </c>
      <c r="F359" s="23">
        <v>0</v>
      </c>
      <c r="G359" s="61">
        <f t="shared" si="43"/>
        <v>100</v>
      </c>
      <c r="H359" s="62"/>
    </row>
    <row r="360" spans="1:8" ht="13.8" hidden="1" outlineLevel="2" x14ac:dyDescent="0.25">
      <c r="A360" s="21">
        <v>41330205</v>
      </c>
      <c r="B360" s="22"/>
      <c r="C360" s="22" t="s">
        <v>373</v>
      </c>
      <c r="D360" s="23">
        <v>1000</v>
      </c>
      <c r="E360" s="23">
        <v>1000</v>
      </c>
      <c r="F360" s="23">
        <v>0</v>
      </c>
      <c r="G360" s="61">
        <f t="shared" si="43"/>
        <v>100</v>
      </c>
      <c r="H360" s="62"/>
    </row>
    <row r="361" spans="1:8" ht="13.8" hidden="1" outlineLevel="2" x14ac:dyDescent="0.25">
      <c r="A361" s="21">
        <v>41330230</v>
      </c>
      <c r="B361" s="22"/>
      <c r="C361" s="22" t="s">
        <v>374</v>
      </c>
      <c r="D361" s="23">
        <v>25780</v>
      </c>
      <c r="E361" s="23">
        <v>25780</v>
      </c>
      <c r="F361" s="23">
        <v>11192.18</v>
      </c>
      <c r="G361" s="61">
        <f t="shared" si="43"/>
        <v>100</v>
      </c>
      <c r="H361" s="61">
        <f>IF(E361&lt;&gt;0,F361/E361*100,)</f>
        <v>43.414197051978284</v>
      </c>
    </row>
    <row r="362" spans="1:8" ht="13.8" hidden="1" outlineLevel="2" x14ac:dyDescent="0.25">
      <c r="A362" s="21">
        <v>41330231</v>
      </c>
      <c r="B362" s="22"/>
      <c r="C362" s="22" t="s">
        <v>375</v>
      </c>
      <c r="D362" s="23">
        <v>59530</v>
      </c>
      <c r="E362" s="23">
        <v>59530</v>
      </c>
      <c r="F362" s="23">
        <v>1237.78</v>
      </c>
      <c r="G362" s="61">
        <f t="shared" si="43"/>
        <v>100</v>
      </c>
      <c r="H362" s="61">
        <f>IF(E362&lt;&gt;0,F362/E362*100,)</f>
        <v>2.0792541575676129</v>
      </c>
    </row>
    <row r="363" spans="1:8" ht="13.8" hidden="1" outlineLevel="2" x14ac:dyDescent="0.25">
      <c r="A363" s="21">
        <v>41330232</v>
      </c>
      <c r="B363" s="22"/>
      <c r="C363" s="22" t="s">
        <v>376</v>
      </c>
      <c r="D363" s="23">
        <v>3820</v>
      </c>
      <c r="E363" s="23">
        <v>3820</v>
      </c>
      <c r="F363" s="23">
        <v>1841.6399999999999</v>
      </c>
      <c r="G363" s="61">
        <f t="shared" si="43"/>
        <v>100</v>
      </c>
      <c r="H363" s="61">
        <f>IF(E363&lt;&gt;0,F363/E363*100,)</f>
        <v>48.21047120418848</v>
      </c>
    </row>
    <row r="364" spans="1:8" ht="13.8" hidden="1" outlineLevel="2" x14ac:dyDescent="0.25">
      <c r="A364" s="21">
        <v>41330233</v>
      </c>
      <c r="B364" s="22"/>
      <c r="C364" s="22" t="s">
        <v>377</v>
      </c>
      <c r="D364" s="23">
        <v>26970</v>
      </c>
      <c r="E364" s="23">
        <v>26970</v>
      </c>
      <c r="F364" s="23">
        <v>10625.02</v>
      </c>
      <c r="G364" s="61">
        <f t="shared" si="43"/>
        <v>100</v>
      </c>
      <c r="H364" s="61">
        <f>IF(E364&lt;&gt;0,F364/E364*100,)</f>
        <v>39.395698924731178</v>
      </c>
    </row>
    <row r="365" spans="1:8" ht="13.8" hidden="1" outlineLevel="2" x14ac:dyDescent="0.25">
      <c r="A365" s="21">
        <v>41330234</v>
      </c>
      <c r="B365" s="22"/>
      <c r="C365" s="22" t="s">
        <v>378</v>
      </c>
      <c r="D365" s="23">
        <v>3700</v>
      </c>
      <c r="E365" s="23">
        <v>3700</v>
      </c>
      <c r="F365" s="23">
        <v>0</v>
      </c>
      <c r="G365" s="61">
        <f t="shared" si="43"/>
        <v>100</v>
      </c>
      <c r="H365" s="62"/>
    </row>
    <row r="366" spans="1:8" ht="13.8" hidden="1" outlineLevel="2" x14ac:dyDescent="0.25">
      <c r="A366" s="21">
        <v>41330237</v>
      </c>
      <c r="B366" s="22"/>
      <c r="C366" s="22" t="s">
        <v>379</v>
      </c>
      <c r="D366" s="23">
        <v>16180</v>
      </c>
      <c r="E366" s="23">
        <v>16180</v>
      </c>
      <c r="F366" s="23">
        <v>8090.1599999999989</v>
      </c>
      <c r="G366" s="61">
        <f t="shared" si="43"/>
        <v>100</v>
      </c>
      <c r="H366" s="61">
        <f>IF(E366&lt;&gt;0,F366/E366*100,)</f>
        <v>50.000988875154505</v>
      </c>
    </row>
    <row r="367" spans="1:8" ht="13.8" hidden="1" outlineLevel="2" x14ac:dyDescent="0.25">
      <c r="A367" s="21">
        <v>41330242</v>
      </c>
      <c r="B367" s="22"/>
      <c r="C367" s="22" t="s">
        <v>380</v>
      </c>
      <c r="D367" s="23">
        <v>1740</v>
      </c>
      <c r="E367" s="23">
        <v>1740</v>
      </c>
      <c r="F367" s="23">
        <v>1700.67</v>
      </c>
      <c r="G367" s="61">
        <f t="shared" si="43"/>
        <v>100</v>
      </c>
      <c r="H367" s="61">
        <f>IF(E367&lt;&gt;0,F367/E367*100,)</f>
        <v>97.739655172413791</v>
      </c>
    </row>
    <row r="368" spans="1:8" ht="13.8" hidden="1" outlineLevel="2" x14ac:dyDescent="0.25">
      <c r="A368" s="21">
        <v>41330244</v>
      </c>
      <c r="B368" s="22"/>
      <c r="C368" s="22" t="s">
        <v>381</v>
      </c>
      <c r="D368" s="23">
        <v>3030</v>
      </c>
      <c r="E368" s="23">
        <v>3030</v>
      </c>
      <c r="F368" s="23">
        <v>0</v>
      </c>
      <c r="G368" s="61">
        <f t="shared" si="43"/>
        <v>100</v>
      </c>
      <c r="H368" s="62"/>
    </row>
    <row r="369" spans="1:8" ht="13.8" hidden="1" outlineLevel="2" x14ac:dyDescent="0.25">
      <c r="A369" s="21">
        <v>41330245</v>
      </c>
      <c r="B369" s="22"/>
      <c r="C369" s="22" t="s">
        <v>382</v>
      </c>
      <c r="D369" s="23">
        <v>5000</v>
      </c>
      <c r="E369" s="23">
        <v>5000</v>
      </c>
      <c r="F369" s="23">
        <v>0</v>
      </c>
      <c r="G369" s="61">
        <f t="shared" si="43"/>
        <v>100</v>
      </c>
      <c r="H369" s="62"/>
    </row>
    <row r="370" spans="1:8" ht="13.8" hidden="1" outlineLevel="2" x14ac:dyDescent="0.25">
      <c r="A370" s="21">
        <v>41330246</v>
      </c>
      <c r="B370" s="22"/>
      <c r="C370" s="22" t="s">
        <v>383</v>
      </c>
      <c r="D370" s="23">
        <v>22000</v>
      </c>
      <c r="E370" s="23">
        <v>22000</v>
      </c>
      <c r="F370" s="23">
        <v>9502.130000000001</v>
      </c>
      <c r="G370" s="61">
        <f t="shared" si="43"/>
        <v>100</v>
      </c>
      <c r="H370" s="61">
        <f>IF(E370&lt;&gt;0,F370/E370*100,)</f>
        <v>43.191500000000005</v>
      </c>
    </row>
    <row r="371" spans="1:8" ht="13.8" hidden="1" outlineLevel="2" x14ac:dyDescent="0.25">
      <c r="A371" s="21">
        <v>41330247</v>
      </c>
      <c r="B371" s="22"/>
      <c r="C371" s="22" t="s">
        <v>384</v>
      </c>
      <c r="D371" s="23">
        <v>2000</v>
      </c>
      <c r="E371" s="23">
        <v>2000</v>
      </c>
      <c r="F371" s="23">
        <v>463.99</v>
      </c>
      <c r="G371" s="61">
        <f t="shared" si="43"/>
        <v>100</v>
      </c>
      <c r="H371" s="61">
        <f>IF(E371&lt;&gt;0,F371/E371*100,)</f>
        <v>23.1995</v>
      </c>
    </row>
    <row r="372" spans="1:8" ht="13.8" hidden="1" outlineLevel="2" x14ac:dyDescent="0.25">
      <c r="A372" s="21">
        <v>41330248</v>
      </c>
      <c r="B372" s="22"/>
      <c r="C372" s="22" t="s">
        <v>385</v>
      </c>
      <c r="D372" s="23">
        <v>20000</v>
      </c>
      <c r="E372" s="23">
        <v>20000</v>
      </c>
      <c r="F372" s="23">
        <v>0</v>
      </c>
      <c r="G372" s="61">
        <f t="shared" si="43"/>
        <v>100</v>
      </c>
      <c r="H372" s="62"/>
    </row>
    <row r="373" spans="1:8" ht="13.8" hidden="1" outlineLevel="2" x14ac:dyDescent="0.25">
      <c r="A373" s="21">
        <v>41330249</v>
      </c>
      <c r="B373" s="22"/>
      <c r="C373" s="22" t="s">
        <v>386</v>
      </c>
      <c r="D373" s="23">
        <v>12000</v>
      </c>
      <c r="E373" s="23">
        <v>12000</v>
      </c>
      <c r="F373" s="23">
        <v>2591.6099999999997</v>
      </c>
      <c r="G373" s="61">
        <f t="shared" si="43"/>
        <v>100</v>
      </c>
      <c r="H373" s="61">
        <f>IF(E373&lt;&gt;0,F373/E373*100,)</f>
        <v>21.596749999999997</v>
      </c>
    </row>
    <row r="374" spans="1:8" ht="13.8" hidden="1" outlineLevel="2" x14ac:dyDescent="0.25">
      <c r="A374" s="21">
        <v>41330251</v>
      </c>
      <c r="B374" s="22"/>
      <c r="C374" s="22" t="s">
        <v>387</v>
      </c>
      <c r="D374" s="23">
        <v>3080</v>
      </c>
      <c r="E374" s="23">
        <v>3080</v>
      </c>
      <c r="F374" s="23">
        <v>0</v>
      </c>
      <c r="G374" s="61">
        <f t="shared" si="43"/>
        <v>100</v>
      </c>
      <c r="H374" s="62"/>
    </row>
    <row r="375" spans="1:8" ht="13.8" hidden="1" outlineLevel="2" x14ac:dyDescent="0.25">
      <c r="A375" s="21">
        <v>41330269</v>
      </c>
      <c r="B375" s="22"/>
      <c r="C375" s="22" t="s">
        <v>388</v>
      </c>
      <c r="D375" s="23">
        <v>12000</v>
      </c>
      <c r="E375" s="23">
        <v>12000</v>
      </c>
      <c r="F375" s="23">
        <v>6671.5300000000007</v>
      </c>
      <c r="G375" s="61">
        <f t="shared" si="43"/>
        <v>100</v>
      </c>
      <c r="H375" s="61">
        <f>IF(E375&lt;&gt;0,F375/E375*100,)</f>
        <v>55.596083333333333</v>
      </c>
    </row>
    <row r="376" spans="1:8" ht="13.8" outlineLevel="1" collapsed="1" x14ac:dyDescent="0.25">
      <c r="A376" s="21">
        <v>4135</v>
      </c>
      <c r="B376" s="22"/>
      <c r="C376" s="22"/>
      <c r="D376" s="23">
        <f>D377</f>
        <v>8587</v>
      </c>
      <c r="E376" s="23">
        <f>E377</f>
        <v>8587</v>
      </c>
      <c r="F376" s="23">
        <f>F377</f>
        <v>0</v>
      </c>
      <c r="G376" s="61">
        <f t="shared" si="43"/>
        <v>100</v>
      </c>
      <c r="H376" s="62"/>
    </row>
    <row r="377" spans="1:8" ht="13.8" hidden="1" outlineLevel="2" x14ac:dyDescent="0.25">
      <c r="A377" s="21">
        <v>413500</v>
      </c>
      <c r="B377" s="22"/>
      <c r="C377" s="22" t="s">
        <v>389</v>
      </c>
      <c r="D377" s="23">
        <v>8587</v>
      </c>
      <c r="E377" s="23">
        <v>8587</v>
      </c>
      <c r="F377" s="23">
        <v>0</v>
      </c>
      <c r="G377" s="61">
        <f t="shared" si="43"/>
        <v>100</v>
      </c>
      <c r="H377" s="62"/>
    </row>
    <row r="378" spans="1:8" ht="13.8" outlineLevel="1" collapsed="1" x14ac:dyDescent="0.25">
      <c r="A378" s="21"/>
      <c r="B378" s="22"/>
      <c r="C378" s="22"/>
      <c r="D378" s="23"/>
      <c r="E378" s="23"/>
      <c r="F378" s="23"/>
      <c r="G378" s="62"/>
      <c r="H378" s="62"/>
    </row>
    <row r="379" spans="1:8" ht="15.6" x14ac:dyDescent="0.25">
      <c r="A379" s="40">
        <v>42</v>
      </c>
      <c r="B379" s="41" t="s">
        <v>45</v>
      </c>
      <c r="C379" s="41" t="s">
        <v>46</v>
      </c>
      <c r="D379" s="42">
        <f>+D380</f>
        <v>4199227.38</v>
      </c>
      <c r="E379" s="42">
        <f>+E380</f>
        <v>4137321.7499999995</v>
      </c>
      <c r="F379" s="42">
        <f>+F380</f>
        <v>657020.51</v>
      </c>
      <c r="G379" s="60">
        <f t="shared" ref="G379:G387" si="44">IF(D379&lt;&gt;0,E379/D379*100,)</f>
        <v>98.525785236235521</v>
      </c>
      <c r="H379" s="60">
        <f t="shared" ref="H379:H387" si="45">IF(E379&lt;&gt;0,F379/E379*100,)</f>
        <v>15.880333938253658</v>
      </c>
    </row>
    <row r="380" spans="1:8" ht="13.8" x14ac:dyDescent="0.25">
      <c r="A380" s="21">
        <v>420</v>
      </c>
      <c r="B380" s="22"/>
      <c r="C380" s="22" t="s">
        <v>47</v>
      </c>
      <c r="D380" s="23">
        <f>D381+D385+D387+D399+D407+D409</f>
        <v>4199227.38</v>
      </c>
      <c r="E380" s="23">
        <f>E381+E385+E387+E399+E407+E409</f>
        <v>4137321.7499999995</v>
      </c>
      <c r="F380" s="23">
        <f>F381+F385+F387+F399+F407+F409</f>
        <v>657020.51</v>
      </c>
      <c r="G380" s="61">
        <f t="shared" si="44"/>
        <v>98.525785236235521</v>
      </c>
      <c r="H380" s="61">
        <f t="shared" si="45"/>
        <v>15.880333938253658</v>
      </c>
    </row>
    <row r="381" spans="1:8" ht="13.8" outlineLevel="1" x14ac:dyDescent="0.25">
      <c r="A381" s="21">
        <v>4202</v>
      </c>
      <c r="B381" s="22"/>
      <c r="C381" s="22" t="s">
        <v>390</v>
      </c>
      <c r="D381" s="23">
        <f>D382+D383+D384</f>
        <v>5000</v>
      </c>
      <c r="E381" s="23">
        <f>E382+E383+E384</f>
        <v>13485.17</v>
      </c>
      <c r="F381" s="23">
        <f>F382+F383+F384</f>
        <v>13485.17</v>
      </c>
      <c r="G381" s="61">
        <f t="shared" si="44"/>
        <v>269.70339999999999</v>
      </c>
      <c r="H381" s="61">
        <f t="shared" si="45"/>
        <v>100</v>
      </c>
    </row>
    <row r="382" spans="1:8" ht="13.8" hidden="1" outlineLevel="2" x14ac:dyDescent="0.25">
      <c r="A382" s="21">
        <v>42020200</v>
      </c>
      <c r="B382" s="22"/>
      <c r="C382" s="22" t="s">
        <v>391</v>
      </c>
      <c r="D382" s="23">
        <v>0</v>
      </c>
      <c r="E382" s="23">
        <v>6517.17</v>
      </c>
      <c r="F382" s="23">
        <v>10557.54</v>
      </c>
      <c r="G382" s="61">
        <f t="shared" si="44"/>
        <v>0</v>
      </c>
      <c r="H382" s="61">
        <f t="shared" si="45"/>
        <v>161.99577423943217</v>
      </c>
    </row>
    <row r="383" spans="1:8" ht="13.8" hidden="1" outlineLevel="2" x14ac:dyDescent="0.25">
      <c r="A383" s="21">
        <v>42020201</v>
      </c>
      <c r="B383" s="22"/>
      <c r="C383" s="22" t="s">
        <v>392</v>
      </c>
      <c r="D383" s="23">
        <v>5000</v>
      </c>
      <c r="E383" s="23">
        <v>5000</v>
      </c>
      <c r="F383" s="23">
        <v>959.63</v>
      </c>
      <c r="G383" s="61">
        <f t="shared" si="44"/>
        <v>100</v>
      </c>
      <c r="H383" s="61">
        <f t="shared" si="45"/>
        <v>19.192599999999999</v>
      </c>
    </row>
    <row r="384" spans="1:8" ht="13.8" hidden="1" outlineLevel="2" x14ac:dyDescent="0.25">
      <c r="A384" s="21">
        <v>42029904</v>
      </c>
      <c r="B384" s="22"/>
      <c r="C384" s="22" t="s">
        <v>393</v>
      </c>
      <c r="D384" s="23">
        <v>0</v>
      </c>
      <c r="E384" s="23">
        <v>1968</v>
      </c>
      <c r="F384" s="23">
        <v>1968</v>
      </c>
      <c r="G384" s="61">
        <f t="shared" si="44"/>
        <v>0</v>
      </c>
      <c r="H384" s="61">
        <f t="shared" si="45"/>
        <v>100</v>
      </c>
    </row>
    <row r="385" spans="1:8" ht="13.8" outlineLevel="1" collapsed="1" x14ac:dyDescent="0.25">
      <c r="A385" s="21">
        <v>4203</v>
      </c>
      <c r="B385" s="22"/>
      <c r="C385" s="22"/>
      <c r="D385" s="23">
        <f>D386</f>
        <v>1750</v>
      </c>
      <c r="E385" s="23">
        <f>E386</f>
        <v>1750</v>
      </c>
      <c r="F385" s="23">
        <f>F386</f>
        <v>980</v>
      </c>
      <c r="G385" s="61">
        <f t="shared" si="44"/>
        <v>100</v>
      </c>
      <c r="H385" s="61">
        <f t="shared" si="45"/>
        <v>56.000000000000007</v>
      </c>
    </row>
    <row r="386" spans="1:8" ht="13.8" hidden="1" outlineLevel="2" x14ac:dyDescent="0.25">
      <c r="A386" s="21">
        <v>42030002</v>
      </c>
      <c r="B386" s="22"/>
      <c r="C386" s="22" t="s">
        <v>394</v>
      </c>
      <c r="D386" s="23">
        <v>1750</v>
      </c>
      <c r="E386" s="23">
        <v>1750</v>
      </c>
      <c r="F386" s="23">
        <v>980</v>
      </c>
      <c r="G386" s="61">
        <f t="shared" si="44"/>
        <v>100</v>
      </c>
      <c r="H386" s="61">
        <f t="shared" si="45"/>
        <v>56.000000000000007</v>
      </c>
    </row>
    <row r="387" spans="1:8" ht="13.8" outlineLevel="1" collapsed="1" x14ac:dyDescent="0.25">
      <c r="A387" s="21">
        <v>4204</v>
      </c>
      <c r="B387" s="22"/>
      <c r="C387" s="22" t="s">
        <v>395</v>
      </c>
      <c r="D387" s="23">
        <f>D388+D389+D390+D391+D392+D393+D394+D395+D396+D397+D398</f>
        <v>2625807</v>
      </c>
      <c r="E387" s="23">
        <f>E388+E389+E390+E391+E392+E393+E394+E395+E396+E397+E398</f>
        <v>2494502.9299999997</v>
      </c>
      <c r="F387" s="23">
        <f>F388+F389+F390+F391+F392+F393+F394+F395+F396+F397+F398</f>
        <v>81197.61</v>
      </c>
      <c r="G387" s="61">
        <f t="shared" si="44"/>
        <v>94.999477493966609</v>
      </c>
      <c r="H387" s="61">
        <f t="shared" si="45"/>
        <v>3.2550617208535417</v>
      </c>
    </row>
    <row r="388" spans="1:8" ht="13.8" hidden="1" outlineLevel="2" x14ac:dyDescent="0.25">
      <c r="A388" s="21">
        <v>420401</v>
      </c>
      <c r="B388" s="22"/>
      <c r="C388" s="22" t="s">
        <v>396</v>
      </c>
      <c r="D388" s="23">
        <v>50000</v>
      </c>
      <c r="E388" s="23">
        <v>50000</v>
      </c>
      <c r="F388" s="23">
        <v>0</v>
      </c>
      <c r="G388" s="61">
        <f t="shared" ref="G388:G396" si="46">IF(D388&lt;&gt;0,E388/D388*100,)</f>
        <v>100</v>
      </c>
      <c r="H388" s="62"/>
    </row>
    <row r="389" spans="1:8" ht="13.8" hidden="1" outlineLevel="2" x14ac:dyDescent="0.25">
      <c r="A389" s="21">
        <v>42040127</v>
      </c>
      <c r="B389" s="22"/>
      <c r="C389" s="22" t="s">
        <v>397</v>
      </c>
      <c r="D389" s="23">
        <v>60000</v>
      </c>
      <c r="E389" s="23">
        <v>63917.72</v>
      </c>
      <c r="F389" s="23">
        <v>63917.72</v>
      </c>
      <c r="G389" s="61">
        <f t="shared" si="46"/>
        <v>106.52953333333332</v>
      </c>
      <c r="H389" s="61">
        <f>IF(E389&lt;&gt;0,F389/E389*100,)</f>
        <v>100</v>
      </c>
    </row>
    <row r="390" spans="1:8" ht="13.8" hidden="1" outlineLevel="2" x14ac:dyDescent="0.25">
      <c r="A390" s="21">
        <v>42040130</v>
      </c>
      <c r="B390" s="22"/>
      <c r="C390" s="22" t="s">
        <v>398</v>
      </c>
      <c r="D390" s="23">
        <v>533157</v>
      </c>
      <c r="E390" s="23">
        <v>381608.12</v>
      </c>
      <c r="F390" s="23">
        <v>0</v>
      </c>
      <c r="G390" s="61">
        <f t="shared" si="46"/>
        <v>71.575187046217152</v>
      </c>
      <c r="H390" s="62"/>
    </row>
    <row r="391" spans="1:8" ht="13.8" hidden="1" outlineLevel="2" x14ac:dyDescent="0.25">
      <c r="A391" s="21">
        <v>42040134</v>
      </c>
      <c r="B391" s="22"/>
      <c r="C391" s="22" t="s">
        <v>399</v>
      </c>
      <c r="D391" s="23">
        <v>69543</v>
      </c>
      <c r="E391" s="23">
        <v>69543</v>
      </c>
      <c r="F391" s="23">
        <v>0</v>
      </c>
      <c r="G391" s="61">
        <f t="shared" si="46"/>
        <v>100</v>
      </c>
      <c r="H391" s="62"/>
    </row>
    <row r="392" spans="1:8" ht="13.8" hidden="1" outlineLevel="2" x14ac:dyDescent="0.25">
      <c r="A392" s="21">
        <v>42040135</v>
      </c>
      <c r="B392" s="22"/>
      <c r="C392" s="22" t="s">
        <v>400</v>
      </c>
      <c r="D392" s="23">
        <v>740507</v>
      </c>
      <c r="E392" s="23">
        <v>740507</v>
      </c>
      <c r="F392" s="23">
        <v>0</v>
      </c>
      <c r="G392" s="61">
        <f t="shared" si="46"/>
        <v>100</v>
      </c>
      <c r="H392" s="62"/>
    </row>
    <row r="393" spans="1:8" ht="13.8" hidden="1" outlineLevel="2" x14ac:dyDescent="0.25">
      <c r="A393" s="21">
        <v>42040136</v>
      </c>
      <c r="B393" s="22"/>
      <c r="C393" s="22" t="s">
        <v>401</v>
      </c>
      <c r="D393" s="23">
        <v>282600</v>
      </c>
      <c r="E393" s="23">
        <v>282600</v>
      </c>
      <c r="F393" s="23">
        <v>0</v>
      </c>
      <c r="G393" s="61">
        <f t="shared" si="46"/>
        <v>100</v>
      </c>
      <c r="H393" s="62"/>
    </row>
    <row r="394" spans="1:8" ht="13.8" hidden="1" outlineLevel="2" x14ac:dyDescent="0.25">
      <c r="A394" s="21">
        <v>42040154</v>
      </c>
      <c r="B394" s="22"/>
      <c r="C394" s="22" t="s">
        <v>402</v>
      </c>
      <c r="D394" s="23">
        <v>0</v>
      </c>
      <c r="E394" s="23">
        <v>16327.09</v>
      </c>
      <c r="F394" s="23">
        <v>16327.09</v>
      </c>
      <c r="G394" s="61">
        <f t="shared" si="46"/>
        <v>0</v>
      </c>
      <c r="H394" s="61">
        <f>IF(E394&lt;&gt;0,F394/E394*100,)</f>
        <v>100</v>
      </c>
    </row>
    <row r="395" spans="1:8" ht="13.8" hidden="1" outlineLevel="2" x14ac:dyDescent="0.25">
      <c r="A395" s="21">
        <v>42040256</v>
      </c>
      <c r="B395" s="22"/>
      <c r="C395" s="22" t="s">
        <v>403</v>
      </c>
      <c r="D395" s="23">
        <v>600000</v>
      </c>
      <c r="E395" s="23">
        <v>600000</v>
      </c>
      <c r="F395" s="23">
        <v>0</v>
      </c>
      <c r="G395" s="61">
        <f t="shared" si="46"/>
        <v>100</v>
      </c>
      <c r="H395" s="62"/>
    </row>
    <row r="396" spans="1:8" ht="13.8" hidden="1" outlineLevel="2" x14ac:dyDescent="0.25">
      <c r="A396" s="21">
        <v>42040257</v>
      </c>
      <c r="B396" s="22"/>
      <c r="C396" s="22" t="s">
        <v>404</v>
      </c>
      <c r="D396" s="23">
        <v>100000</v>
      </c>
      <c r="E396" s="23">
        <v>100000</v>
      </c>
      <c r="F396" s="23">
        <v>0</v>
      </c>
      <c r="G396" s="61">
        <f t="shared" si="46"/>
        <v>100</v>
      </c>
      <c r="H396" s="62"/>
    </row>
    <row r="397" spans="1:8" ht="13.8" hidden="1" outlineLevel="2" x14ac:dyDescent="0.25">
      <c r="A397" s="21">
        <v>42040258</v>
      </c>
      <c r="B397" s="22"/>
      <c r="C397" s="22" t="s">
        <v>405</v>
      </c>
      <c r="D397" s="23">
        <v>0</v>
      </c>
      <c r="E397" s="23">
        <v>0</v>
      </c>
      <c r="F397" s="23">
        <v>952.8</v>
      </c>
      <c r="G397" s="62"/>
      <c r="H397" s="61">
        <f>IF(E397&lt;&gt;0,F397/E397*100,)</f>
        <v>0</v>
      </c>
    </row>
    <row r="398" spans="1:8" ht="13.8" hidden="1" outlineLevel="2" x14ac:dyDescent="0.25">
      <c r="A398" s="21">
        <v>42040261</v>
      </c>
      <c r="B398" s="22"/>
      <c r="C398" s="22" t="s">
        <v>406</v>
      </c>
      <c r="D398" s="23">
        <v>190000</v>
      </c>
      <c r="E398" s="23">
        <v>190000</v>
      </c>
      <c r="F398" s="23">
        <v>0</v>
      </c>
      <c r="G398" s="61">
        <f t="shared" ref="G398:G412" si="47">IF(D398&lt;&gt;0,E398/D398*100,)</f>
        <v>100</v>
      </c>
      <c r="H398" s="62"/>
    </row>
    <row r="399" spans="1:8" ht="13.8" outlineLevel="1" collapsed="1" x14ac:dyDescent="0.25">
      <c r="A399" s="21">
        <v>4205</v>
      </c>
      <c r="B399" s="22"/>
      <c r="C399" s="22" t="s">
        <v>407</v>
      </c>
      <c r="D399" s="23">
        <f>D400+D401+D402+D403+D404+D405+D406</f>
        <v>475670.38</v>
      </c>
      <c r="E399" s="23">
        <f>E400+E401+E402+E403+E404+E405+E406</f>
        <v>514816.31</v>
      </c>
      <c r="F399" s="23">
        <f>F400+F401+F402+F403+F404+F405+F406</f>
        <v>455009.31999999995</v>
      </c>
      <c r="G399" s="61">
        <f t="shared" si="47"/>
        <v>108.22963372241088</v>
      </c>
      <c r="H399" s="61">
        <f>IF(E399&lt;&gt;0,F399/E399*100,)</f>
        <v>88.382848631971271</v>
      </c>
    </row>
    <row r="400" spans="1:8" ht="13.8" hidden="1" outlineLevel="2" x14ac:dyDescent="0.25">
      <c r="A400" s="21">
        <v>420500</v>
      </c>
      <c r="B400" s="22"/>
      <c r="C400" s="22" t="s">
        <v>408</v>
      </c>
      <c r="D400" s="23">
        <v>30000</v>
      </c>
      <c r="E400" s="23">
        <v>30000</v>
      </c>
      <c r="F400" s="23">
        <v>28893.01</v>
      </c>
      <c r="G400" s="61">
        <f t="shared" si="47"/>
        <v>100</v>
      </c>
      <c r="H400" s="61">
        <f>IF(E400&lt;&gt;0,F400/E400*100,)</f>
        <v>96.310033333333323</v>
      </c>
    </row>
    <row r="401" spans="1:8" ht="13.8" hidden="1" outlineLevel="2" x14ac:dyDescent="0.25">
      <c r="A401" s="21">
        <v>42050000</v>
      </c>
      <c r="B401" s="22"/>
      <c r="C401" s="22" t="s">
        <v>409</v>
      </c>
      <c r="D401" s="23">
        <v>20000</v>
      </c>
      <c r="E401" s="23">
        <v>8700</v>
      </c>
      <c r="F401" s="23">
        <v>0</v>
      </c>
      <c r="G401" s="61">
        <f t="shared" si="47"/>
        <v>43.5</v>
      </c>
      <c r="H401" s="62"/>
    </row>
    <row r="402" spans="1:8" ht="13.8" hidden="1" outlineLevel="2" x14ac:dyDescent="0.25">
      <c r="A402" s="21">
        <v>42050008</v>
      </c>
      <c r="B402" s="22"/>
      <c r="C402" s="22" t="s">
        <v>410</v>
      </c>
      <c r="D402" s="23">
        <v>0</v>
      </c>
      <c r="E402" s="23">
        <v>4164</v>
      </c>
      <c r="F402" s="23">
        <v>4164</v>
      </c>
      <c r="G402" s="61">
        <f t="shared" si="47"/>
        <v>0</v>
      </c>
      <c r="H402" s="61">
        <f>IF(E402&lt;&gt;0,F402/E402*100,)</f>
        <v>100</v>
      </c>
    </row>
    <row r="403" spans="1:8" ht="13.8" hidden="1" outlineLevel="2" x14ac:dyDescent="0.25">
      <c r="A403" s="21">
        <v>42050113</v>
      </c>
      <c r="B403" s="22"/>
      <c r="C403" s="22" t="s">
        <v>411</v>
      </c>
      <c r="D403" s="23">
        <v>25000</v>
      </c>
      <c r="E403" s="23">
        <v>68581.929999999993</v>
      </c>
      <c r="F403" s="23">
        <v>310284.34999999998</v>
      </c>
      <c r="G403" s="61">
        <f t="shared" si="47"/>
        <v>274.32771999999994</v>
      </c>
      <c r="H403" s="61">
        <f>IF(E403&lt;&gt;0,F403/E403*100,)</f>
        <v>452.42872284288296</v>
      </c>
    </row>
    <row r="404" spans="1:8" ht="13.8" hidden="1" outlineLevel="2" x14ac:dyDescent="0.25">
      <c r="A404" s="21">
        <v>42050115</v>
      </c>
      <c r="B404" s="22"/>
      <c r="C404" s="22" t="s">
        <v>412</v>
      </c>
      <c r="D404" s="23">
        <v>25000</v>
      </c>
      <c r="E404" s="23">
        <v>25000</v>
      </c>
      <c r="F404" s="23">
        <v>0</v>
      </c>
      <c r="G404" s="61">
        <f t="shared" si="47"/>
        <v>100</v>
      </c>
      <c r="H404" s="62"/>
    </row>
    <row r="405" spans="1:8" ht="13.8" hidden="1" outlineLevel="2" x14ac:dyDescent="0.25">
      <c r="A405" s="21">
        <v>42050119</v>
      </c>
      <c r="B405" s="22"/>
      <c r="C405" s="22" t="s">
        <v>413</v>
      </c>
      <c r="D405" s="23">
        <v>375670.38</v>
      </c>
      <c r="E405" s="23">
        <v>375670.38</v>
      </c>
      <c r="F405" s="23">
        <v>108967.95999999999</v>
      </c>
      <c r="G405" s="61">
        <f t="shared" si="47"/>
        <v>100</v>
      </c>
      <c r="H405" s="61">
        <f t="shared" ref="H405:H412" si="48">IF(E405&lt;&gt;0,F405/E405*100,)</f>
        <v>29.006268740165247</v>
      </c>
    </row>
    <row r="406" spans="1:8" ht="13.8" hidden="1" outlineLevel="2" x14ac:dyDescent="0.25">
      <c r="A406" s="21">
        <v>42050128</v>
      </c>
      <c r="B406" s="22"/>
      <c r="C406" s="22" t="s">
        <v>414</v>
      </c>
      <c r="D406" s="23">
        <v>0</v>
      </c>
      <c r="E406" s="23">
        <v>2700</v>
      </c>
      <c r="F406" s="23">
        <v>2700</v>
      </c>
      <c r="G406" s="61">
        <f t="shared" si="47"/>
        <v>0</v>
      </c>
      <c r="H406" s="61">
        <f t="shared" si="48"/>
        <v>100</v>
      </c>
    </row>
    <row r="407" spans="1:8" ht="13.8" outlineLevel="1" collapsed="1" x14ac:dyDescent="0.25">
      <c r="A407" s="21">
        <v>4206</v>
      </c>
      <c r="B407" s="22"/>
      <c r="C407" s="22" t="s">
        <v>415</v>
      </c>
      <c r="D407" s="23">
        <f>D408</f>
        <v>1022000</v>
      </c>
      <c r="E407" s="23">
        <f>E408</f>
        <v>1022000</v>
      </c>
      <c r="F407" s="23">
        <f>F408</f>
        <v>43090.67</v>
      </c>
      <c r="G407" s="61">
        <f t="shared" si="47"/>
        <v>100</v>
      </c>
      <c r="H407" s="61">
        <f t="shared" si="48"/>
        <v>4.2163082191780816</v>
      </c>
    </row>
    <row r="408" spans="1:8" ht="13.8" hidden="1" outlineLevel="2" x14ac:dyDescent="0.25">
      <c r="A408" s="21">
        <v>420600</v>
      </c>
      <c r="B408" s="22"/>
      <c r="C408" s="22" t="s">
        <v>416</v>
      </c>
      <c r="D408" s="23">
        <v>1022000</v>
      </c>
      <c r="E408" s="23">
        <v>1022000</v>
      </c>
      <c r="F408" s="23">
        <v>43090.67</v>
      </c>
      <c r="G408" s="61">
        <f t="shared" si="47"/>
        <v>100</v>
      </c>
      <c r="H408" s="61">
        <f t="shared" si="48"/>
        <v>4.2163082191780816</v>
      </c>
    </row>
    <row r="409" spans="1:8" ht="13.8" outlineLevel="1" collapsed="1" x14ac:dyDescent="0.25">
      <c r="A409" s="21">
        <v>4208</v>
      </c>
      <c r="B409" s="22"/>
      <c r="C409" s="22" t="s">
        <v>417</v>
      </c>
      <c r="D409" s="23">
        <f>D410+D411+D412</f>
        <v>69000</v>
      </c>
      <c r="E409" s="23">
        <f>E410+E411+E412</f>
        <v>90767.34</v>
      </c>
      <c r="F409" s="23">
        <f>F410+F411+F412</f>
        <v>63257.74</v>
      </c>
      <c r="G409" s="61">
        <f t="shared" si="47"/>
        <v>131.54686956521741</v>
      </c>
      <c r="H409" s="61">
        <f t="shared" si="48"/>
        <v>69.692182232067168</v>
      </c>
    </row>
    <row r="410" spans="1:8" ht="13.8" hidden="1" outlineLevel="2" x14ac:dyDescent="0.25">
      <c r="A410" s="21">
        <v>42080118</v>
      </c>
      <c r="B410" s="22"/>
      <c r="C410" s="22" t="s">
        <v>418</v>
      </c>
      <c r="D410" s="23">
        <v>9000</v>
      </c>
      <c r="E410" s="23">
        <v>17887.3</v>
      </c>
      <c r="F410" s="23">
        <v>8887.2999999999993</v>
      </c>
      <c r="G410" s="61">
        <f t="shared" si="47"/>
        <v>198.74777777777777</v>
      </c>
      <c r="H410" s="61">
        <f t="shared" si="48"/>
        <v>49.684972019253884</v>
      </c>
    </row>
    <row r="411" spans="1:8" ht="13.8" hidden="1" outlineLevel="2" x14ac:dyDescent="0.25">
      <c r="A411" s="21">
        <v>420804</v>
      </c>
      <c r="B411" s="22"/>
      <c r="C411" s="22" t="s">
        <v>419</v>
      </c>
      <c r="D411" s="23">
        <v>20000</v>
      </c>
      <c r="E411" s="23">
        <v>20000</v>
      </c>
      <c r="F411" s="23">
        <v>1490.4</v>
      </c>
      <c r="G411" s="61">
        <f t="shared" si="47"/>
        <v>100</v>
      </c>
      <c r="H411" s="61">
        <f t="shared" si="48"/>
        <v>7.452</v>
      </c>
    </row>
    <row r="412" spans="1:8" ht="13.8" hidden="1" outlineLevel="2" x14ac:dyDescent="0.25">
      <c r="A412" s="21">
        <v>42080424</v>
      </c>
      <c r="B412" s="22"/>
      <c r="C412" s="22" t="s">
        <v>420</v>
      </c>
      <c r="D412" s="23">
        <v>40000</v>
      </c>
      <c r="E412" s="23">
        <v>52880.04</v>
      </c>
      <c r="F412" s="23">
        <v>52880.04</v>
      </c>
      <c r="G412" s="61">
        <f t="shared" si="47"/>
        <v>132.20009999999999</v>
      </c>
      <c r="H412" s="61">
        <f t="shared" si="48"/>
        <v>100</v>
      </c>
    </row>
    <row r="413" spans="1:8" ht="13.8" outlineLevel="1" collapsed="1" x14ac:dyDescent="0.25">
      <c r="A413" s="21"/>
      <c r="B413" s="22"/>
      <c r="C413" s="22"/>
      <c r="D413" s="23"/>
      <c r="E413" s="23"/>
      <c r="F413" s="23"/>
      <c r="G413" s="62"/>
      <c r="H413" s="62"/>
    </row>
    <row r="414" spans="1:8" ht="15.6" x14ac:dyDescent="0.25">
      <c r="A414" s="40">
        <v>43</v>
      </c>
      <c r="B414" s="41"/>
      <c r="C414" s="41" t="s">
        <v>48</v>
      </c>
      <c r="D414" s="42">
        <f>D415+D416+D423</f>
        <v>87350</v>
      </c>
      <c r="E414" s="42">
        <f>E415+E416+E423</f>
        <v>87350</v>
      </c>
      <c r="F414" s="42">
        <f>F415+F416+F423</f>
        <v>7502.25</v>
      </c>
      <c r="G414" s="60">
        <f>IF(D414&lt;&gt;0,E414/D414*100,)</f>
        <v>100</v>
      </c>
      <c r="H414" s="60">
        <f>IF(E414&lt;&gt;0,F414/E414*100,)</f>
        <v>8.5887235260446477</v>
      </c>
    </row>
    <row r="415" spans="1:8" s="55" customFormat="1" ht="13.8" x14ac:dyDescent="0.25">
      <c r="A415" s="56">
        <v>430</v>
      </c>
      <c r="B415" s="57"/>
      <c r="C415" s="57" t="s">
        <v>78</v>
      </c>
      <c r="D415" s="58"/>
      <c r="E415" s="58"/>
      <c r="F415" s="58"/>
      <c r="G415" s="68"/>
      <c r="H415" s="68"/>
    </row>
    <row r="416" spans="1:8" s="55" customFormat="1" ht="13.8" x14ac:dyDescent="0.25">
      <c r="A416" s="56">
        <v>431</v>
      </c>
      <c r="B416" s="57"/>
      <c r="C416" s="57" t="s">
        <v>76</v>
      </c>
      <c r="D416" s="58">
        <f>D417+D420</f>
        <v>28000</v>
      </c>
      <c r="E416" s="58">
        <f>E417+E420</f>
        <v>28000</v>
      </c>
      <c r="F416" s="58">
        <f>F417+F420</f>
        <v>0</v>
      </c>
      <c r="G416" s="69">
        <f t="shared" ref="G416:G421" si="49">IF(D416&lt;&gt;0,E416/D416*100,)</f>
        <v>100</v>
      </c>
      <c r="H416" s="68"/>
    </row>
    <row r="417" spans="1:8" s="55" customFormat="1" ht="13.8" outlineLevel="1" x14ac:dyDescent="0.25">
      <c r="A417" s="56">
        <v>4310</v>
      </c>
      <c r="B417" s="57"/>
      <c r="C417" s="57" t="s">
        <v>421</v>
      </c>
      <c r="D417" s="58">
        <f>D418+D419</f>
        <v>24000</v>
      </c>
      <c r="E417" s="58">
        <f>E418+E419</f>
        <v>24000</v>
      </c>
      <c r="F417" s="58">
        <f>F418+F419</f>
        <v>0</v>
      </c>
      <c r="G417" s="69">
        <f t="shared" si="49"/>
        <v>100</v>
      </c>
      <c r="H417" s="68"/>
    </row>
    <row r="418" spans="1:8" s="55" customFormat="1" ht="13.8" hidden="1" outlineLevel="2" x14ac:dyDescent="0.25">
      <c r="A418" s="56">
        <v>431000</v>
      </c>
      <c r="B418" s="57"/>
      <c r="C418" s="57" t="s">
        <v>422</v>
      </c>
      <c r="D418" s="58">
        <v>12000</v>
      </c>
      <c r="E418" s="58">
        <v>12000</v>
      </c>
      <c r="F418" s="58">
        <v>0</v>
      </c>
      <c r="G418" s="69">
        <f t="shared" si="49"/>
        <v>100</v>
      </c>
      <c r="H418" s="68"/>
    </row>
    <row r="419" spans="1:8" s="55" customFormat="1" ht="13.8" hidden="1" outlineLevel="2" x14ac:dyDescent="0.25">
      <c r="A419" s="56">
        <v>43100000</v>
      </c>
      <c r="B419" s="57"/>
      <c r="C419" s="57" t="s">
        <v>423</v>
      </c>
      <c r="D419" s="58">
        <v>12000</v>
      </c>
      <c r="E419" s="58">
        <v>12000</v>
      </c>
      <c r="F419" s="58">
        <v>0</v>
      </c>
      <c r="G419" s="69">
        <f t="shared" si="49"/>
        <v>100</v>
      </c>
      <c r="H419" s="68"/>
    </row>
    <row r="420" spans="1:8" s="55" customFormat="1" ht="13.8" outlineLevel="1" collapsed="1" x14ac:dyDescent="0.25">
      <c r="A420" s="56">
        <v>4311</v>
      </c>
      <c r="B420" s="57"/>
      <c r="C420" s="57" t="s">
        <v>424</v>
      </c>
      <c r="D420" s="58">
        <f>D421</f>
        <v>4000</v>
      </c>
      <c r="E420" s="58">
        <f>E421</f>
        <v>4000</v>
      </c>
      <c r="F420" s="58">
        <f>F421</f>
        <v>0</v>
      </c>
      <c r="G420" s="69">
        <f t="shared" si="49"/>
        <v>100</v>
      </c>
      <c r="H420" s="68"/>
    </row>
    <row r="421" spans="1:8" s="55" customFormat="1" ht="13.8" hidden="1" outlineLevel="2" x14ac:dyDescent="0.25">
      <c r="A421" s="56">
        <v>43110003</v>
      </c>
      <c r="B421" s="57"/>
      <c r="C421" s="57" t="s">
        <v>425</v>
      </c>
      <c r="D421" s="58">
        <v>4000</v>
      </c>
      <c r="E421" s="58">
        <v>4000</v>
      </c>
      <c r="F421" s="58">
        <v>0</v>
      </c>
      <c r="G421" s="69">
        <f t="shared" si="49"/>
        <v>100</v>
      </c>
      <c r="H421" s="68"/>
    </row>
    <row r="422" spans="1:8" s="55" customFormat="1" ht="13.8" outlineLevel="1" collapsed="1" x14ac:dyDescent="0.25">
      <c r="A422" s="56"/>
      <c r="B422" s="57"/>
      <c r="C422" s="57"/>
      <c r="D422" s="58"/>
      <c r="E422" s="58"/>
      <c r="F422" s="58"/>
      <c r="G422" s="68"/>
      <c r="H422" s="68"/>
    </row>
    <row r="423" spans="1:8" ht="13.8" x14ac:dyDescent="0.25">
      <c r="A423" s="21">
        <v>432</v>
      </c>
      <c r="B423" s="22"/>
      <c r="C423" s="22" t="s">
        <v>77</v>
      </c>
      <c r="D423" s="23">
        <f>D424</f>
        <v>59350</v>
      </c>
      <c r="E423" s="23">
        <f>E424</f>
        <v>59350</v>
      </c>
      <c r="F423" s="23">
        <f>F424</f>
        <v>7502.25</v>
      </c>
      <c r="G423" s="61">
        <f t="shared" ref="G423:H427" si="50">IF(D423&lt;&gt;0,E423/D423*100,)</f>
        <v>100</v>
      </c>
      <c r="H423" s="61">
        <f t="shared" si="50"/>
        <v>12.640690817186185</v>
      </c>
    </row>
    <row r="424" spans="1:8" ht="13.8" outlineLevel="1" x14ac:dyDescent="0.25">
      <c r="A424" s="21">
        <v>4323</v>
      </c>
      <c r="B424" s="22"/>
      <c r="C424" s="22" t="s">
        <v>426</v>
      </c>
      <c r="D424" s="23">
        <f>D425+D426+D427</f>
        <v>59350</v>
      </c>
      <c r="E424" s="23">
        <f>E425+E426+E427</f>
        <v>59350</v>
      </c>
      <c r="F424" s="23">
        <f>F425+F426+F427</f>
        <v>7502.25</v>
      </c>
      <c r="G424" s="61">
        <f t="shared" si="50"/>
        <v>100</v>
      </c>
      <c r="H424" s="61">
        <f t="shared" si="50"/>
        <v>12.640690817186185</v>
      </c>
    </row>
    <row r="425" spans="1:8" ht="13.8" hidden="1" outlineLevel="2" x14ac:dyDescent="0.25">
      <c r="A425" s="21">
        <v>432300</v>
      </c>
      <c r="B425" s="22"/>
      <c r="C425" s="22" t="s">
        <v>427</v>
      </c>
      <c r="D425" s="23">
        <v>5850</v>
      </c>
      <c r="E425" s="23">
        <v>5850</v>
      </c>
      <c r="F425" s="23">
        <v>1358.06</v>
      </c>
      <c r="G425" s="61">
        <f t="shared" si="50"/>
        <v>100</v>
      </c>
      <c r="H425" s="61">
        <f t="shared" si="50"/>
        <v>23.214700854700855</v>
      </c>
    </row>
    <row r="426" spans="1:8" ht="13.8" hidden="1" outlineLevel="2" x14ac:dyDescent="0.25">
      <c r="A426" s="21">
        <v>43230000</v>
      </c>
      <c r="B426" s="22"/>
      <c r="C426" s="22" t="s">
        <v>428</v>
      </c>
      <c r="D426" s="23">
        <v>50000</v>
      </c>
      <c r="E426" s="23">
        <v>50000</v>
      </c>
      <c r="F426" s="23">
        <v>4522.55</v>
      </c>
      <c r="G426" s="61">
        <f t="shared" si="50"/>
        <v>100</v>
      </c>
      <c r="H426" s="61">
        <f t="shared" si="50"/>
        <v>9.0450999999999997</v>
      </c>
    </row>
    <row r="427" spans="1:8" ht="13.8" hidden="1" outlineLevel="2" x14ac:dyDescent="0.25">
      <c r="A427" s="21">
        <v>43230004</v>
      </c>
      <c r="B427" s="22"/>
      <c r="C427" s="22" t="s">
        <v>429</v>
      </c>
      <c r="D427" s="23">
        <v>3500</v>
      </c>
      <c r="E427" s="23">
        <v>3500</v>
      </c>
      <c r="F427" s="23">
        <v>1621.6399999999999</v>
      </c>
      <c r="G427" s="61">
        <f t="shared" si="50"/>
        <v>100</v>
      </c>
      <c r="H427" s="61">
        <f t="shared" si="50"/>
        <v>46.33257142857142</v>
      </c>
    </row>
    <row r="428" spans="1:8" ht="13.8" outlineLevel="1" collapsed="1" x14ac:dyDescent="0.25">
      <c r="A428" s="21"/>
      <c r="B428" s="22"/>
      <c r="C428" s="22"/>
      <c r="D428" s="23"/>
      <c r="E428" s="23"/>
      <c r="F428" s="23"/>
      <c r="G428" s="62"/>
      <c r="H428" s="62"/>
    </row>
    <row r="429" spans="1:8" ht="52.2" x14ac:dyDescent="0.25">
      <c r="A429" s="16"/>
      <c r="B429" s="44" t="s">
        <v>2</v>
      </c>
      <c r="C429" s="30" t="s">
        <v>75</v>
      </c>
      <c r="D429" s="43">
        <f>+D11-D132</f>
        <v>-1497562.379999999</v>
      </c>
      <c r="E429" s="43">
        <f>+E11-E132</f>
        <v>-1497562.379999999</v>
      </c>
      <c r="F429" s="43">
        <f>+F11-F132</f>
        <v>225784.1100000008</v>
      </c>
      <c r="G429" s="65">
        <f>IF(D429&lt;&gt;0,E429/D429*100,)</f>
        <v>100</v>
      </c>
      <c r="H429" s="65">
        <f>IF(E429&lt;&gt;0,F429/E429*100,)</f>
        <v>-15.076774965460935</v>
      </c>
    </row>
    <row r="430" spans="1:8" ht="21" x14ac:dyDescent="0.25">
      <c r="A430" s="2" t="s">
        <v>49</v>
      </c>
      <c r="B430" s="3"/>
      <c r="C430" s="3"/>
      <c r="D430" s="14"/>
      <c r="E430" s="14"/>
      <c r="F430" s="14"/>
      <c r="G430" s="70"/>
      <c r="H430" s="70"/>
    </row>
    <row r="431" spans="1:8" ht="34.799999999999997" x14ac:dyDescent="0.25">
      <c r="A431" s="40">
        <v>75</v>
      </c>
      <c r="B431" s="45" t="s">
        <v>3</v>
      </c>
      <c r="C431" s="46" t="s">
        <v>50</v>
      </c>
      <c r="D431" s="42">
        <f>+D432+D436</f>
        <v>4500</v>
      </c>
      <c r="E431" s="42">
        <f>+E432+E436</f>
        <v>4500</v>
      </c>
      <c r="F431" s="42">
        <f>+F432+F436</f>
        <v>3688.4199999999996</v>
      </c>
      <c r="G431" s="60">
        <f t="shared" ref="G431:H434" si="51">IF(D431&lt;&gt;0,E431/D431*100,)</f>
        <v>100</v>
      </c>
      <c r="H431" s="60">
        <f t="shared" si="51"/>
        <v>81.964888888888879</v>
      </c>
    </row>
    <row r="432" spans="1:8" ht="13.8" x14ac:dyDescent="0.25">
      <c r="A432" s="21">
        <v>750</v>
      </c>
      <c r="B432" s="22"/>
      <c r="C432" s="22" t="s">
        <v>51</v>
      </c>
      <c r="D432" s="23">
        <f t="shared" ref="D432:F433" si="52">D433</f>
        <v>4500</v>
      </c>
      <c r="E432" s="23">
        <f t="shared" si="52"/>
        <v>4500</v>
      </c>
      <c r="F432" s="23">
        <f t="shared" si="52"/>
        <v>3688.4199999999996</v>
      </c>
      <c r="G432" s="61">
        <f t="shared" si="51"/>
        <v>100</v>
      </c>
      <c r="H432" s="61">
        <f t="shared" si="51"/>
        <v>81.964888888888879</v>
      </c>
    </row>
    <row r="433" spans="1:8" ht="13.8" outlineLevel="1" x14ac:dyDescent="0.25">
      <c r="A433" s="21">
        <v>7500</v>
      </c>
      <c r="B433" s="22"/>
      <c r="C433" s="22" t="s">
        <v>166</v>
      </c>
      <c r="D433" s="23">
        <f t="shared" si="52"/>
        <v>4500</v>
      </c>
      <c r="E433" s="23">
        <f t="shared" si="52"/>
        <v>4500</v>
      </c>
      <c r="F433" s="23">
        <f t="shared" si="52"/>
        <v>3688.4199999999996</v>
      </c>
      <c r="G433" s="61">
        <f t="shared" si="51"/>
        <v>100</v>
      </c>
      <c r="H433" s="61">
        <f t="shared" si="51"/>
        <v>81.964888888888879</v>
      </c>
    </row>
    <row r="434" spans="1:8" ht="13.8" hidden="1" outlineLevel="2" x14ac:dyDescent="0.25">
      <c r="A434" s="21">
        <v>750001</v>
      </c>
      <c r="B434" s="22"/>
      <c r="C434" s="22" t="s">
        <v>167</v>
      </c>
      <c r="D434" s="23">
        <v>4500</v>
      </c>
      <c r="E434" s="23">
        <v>4500</v>
      </c>
      <c r="F434" s="23">
        <v>3688.4199999999996</v>
      </c>
      <c r="G434" s="61">
        <f t="shared" si="51"/>
        <v>100</v>
      </c>
      <c r="H434" s="61">
        <f t="shared" si="51"/>
        <v>81.964888888888879</v>
      </c>
    </row>
    <row r="435" spans="1:8" ht="13.8" outlineLevel="1" collapsed="1" x14ac:dyDescent="0.25">
      <c r="A435" s="21"/>
      <c r="B435" s="22"/>
      <c r="C435" s="22"/>
      <c r="D435" s="23"/>
      <c r="E435" s="23"/>
      <c r="F435" s="23"/>
      <c r="G435" s="62"/>
      <c r="H435" s="62"/>
    </row>
    <row r="436" spans="1:8" ht="13.8" x14ac:dyDescent="0.25">
      <c r="A436" s="21">
        <v>751</v>
      </c>
      <c r="B436" s="22"/>
      <c r="C436" s="22" t="s">
        <v>52</v>
      </c>
      <c r="D436" s="23"/>
      <c r="E436" s="23"/>
      <c r="F436" s="23"/>
      <c r="G436" s="62"/>
      <c r="H436" s="62"/>
    </row>
    <row r="437" spans="1:8" ht="34.799999999999997" x14ac:dyDescent="0.25">
      <c r="A437" s="47" t="s">
        <v>53</v>
      </c>
      <c r="B437" s="45" t="s">
        <v>54</v>
      </c>
      <c r="C437" s="46" t="s">
        <v>55</v>
      </c>
      <c r="D437" s="42">
        <f>+D438+D439</f>
        <v>0</v>
      </c>
      <c r="E437" s="42">
        <f>+E438+E439</f>
        <v>0</v>
      </c>
      <c r="F437" s="42">
        <f>+F438+F439</f>
        <v>0</v>
      </c>
      <c r="G437" s="63"/>
      <c r="H437" s="63"/>
    </row>
    <row r="438" spans="1:8" ht="13.8" x14ac:dyDescent="0.25">
      <c r="A438" s="21">
        <v>440</v>
      </c>
      <c r="B438" s="22"/>
      <c r="C438" s="22" t="s">
        <v>56</v>
      </c>
      <c r="D438" s="23"/>
      <c r="E438" s="23"/>
      <c r="F438" s="23"/>
      <c r="G438" s="62"/>
      <c r="H438" s="62"/>
    </row>
    <row r="439" spans="1:8" ht="13.8" x14ac:dyDescent="0.25">
      <c r="A439" s="21">
        <v>441</v>
      </c>
      <c r="B439" s="22"/>
      <c r="C439" s="22" t="s">
        <v>57</v>
      </c>
      <c r="D439" s="23"/>
      <c r="E439" s="23"/>
      <c r="F439" s="23"/>
      <c r="G439" s="62"/>
      <c r="H439" s="62"/>
    </row>
    <row r="440" spans="1:8" ht="52.2" x14ac:dyDescent="0.25">
      <c r="A440" s="16" t="s">
        <v>17</v>
      </c>
      <c r="B440" s="44" t="s">
        <v>58</v>
      </c>
      <c r="C440" s="30" t="s">
        <v>59</v>
      </c>
      <c r="D440" s="43">
        <f>+D431-D437</f>
        <v>4500</v>
      </c>
      <c r="E440" s="43">
        <f>+E431-E437</f>
        <v>4500</v>
      </c>
      <c r="F440" s="43">
        <f>+F431-F437</f>
        <v>3688.4199999999996</v>
      </c>
      <c r="G440" s="65">
        <f>IF(D440&lt;&gt;0,E440/D440*100,)</f>
        <v>100</v>
      </c>
      <c r="H440" s="65">
        <f>IF(E440&lt;&gt;0,F440/E440*100,)</f>
        <v>81.964888888888879</v>
      </c>
    </row>
    <row r="441" spans="1:8" ht="69.599999999999994" x14ac:dyDescent="0.25">
      <c r="A441" s="16" t="s">
        <v>17</v>
      </c>
      <c r="B441" s="44" t="s">
        <v>60</v>
      </c>
      <c r="C441" s="30" t="s">
        <v>61</v>
      </c>
      <c r="D441" s="43">
        <f>+D429+D440</f>
        <v>-1493062.379999999</v>
      </c>
      <c r="E441" s="43">
        <f>+E429+E440</f>
        <v>-1493062.379999999</v>
      </c>
      <c r="F441" s="43">
        <f>+F429+F440</f>
        <v>229472.53000000081</v>
      </c>
      <c r="G441" s="65">
        <f>IF(D441&lt;&gt;0,E441/D441*100,)</f>
        <v>100</v>
      </c>
      <c r="H441" s="65">
        <f>IF(E441&lt;&gt;0,F441/E441*100,)</f>
        <v>-15.369252689897724</v>
      </c>
    </row>
    <row r="442" spans="1:8" ht="21" x14ac:dyDescent="0.25">
      <c r="A442" s="2" t="s">
        <v>62</v>
      </c>
      <c r="B442" s="3"/>
      <c r="C442" s="3"/>
      <c r="D442" s="14"/>
      <c r="E442" s="14"/>
      <c r="F442" s="14"/>
      <c r="G442" s="70"/>
      <c r="H442" s="70"/>
    </row>
    <row r="443" spans="1:8" ht="17.399999999999999" x14ac:dyDescent="0.25">
      <c r="A443" s="48">
        <v>50</v>
      </c>
      <c r="B443" s="49" t="s">
        <v>63</v>
      </c>
      <c r="C443" s="49" t="s">
        <v>64</v>
      </c>
      <c r="D443" s="42">
        <f>+D444</f>
        <v>0</v>
      </c>
      <c r="E443" s="42">
        <f>+E444</f>
        <v>0</v>
      </c>
      <c r="F443" s="42">
        <f>+F444</f>
        <v>0</v>
      </c>
      <c r="G443" s="63"/>
      <c r="H443" s="63"/>
    </row>
    <row r="444" spans="1:8" ht="13.8" x14ac:dyDescent="0.25">
      <c r="A444" s="21">
        <v>500</v>
      </c>
      <c r="B444" s="22"/>
      <c r="C444" s="22" t="s">
        <v>65</v>
      </c>
      <c r="D444" s="23"/>
      <c r="E444" s="23"/>
      <c r="F444" s="23"/>
      <c r="G444" s="62"/>
      <c r="H444" s="62"/>
    </row>
    <row r="445" spans="1:8" ht="17.399999999999999" x14ac:dyDescent="0.25">
      <c r="A445" s="48">
        <v>55</v>
      </c>
      <c r="B445" s="45" t="s">
        <v>66</v>
      </c>
      <c r="C445" s="49" t="s">
        <v>67</v>
      </c>
      <c r="D445" s="42">
        <f>+D446</f>
        <v>0</v>
      </c>
      <c r="E445" s="42">
        <f>+E446</f>
        <v>0</v>
      </c>
      <c r="F445" s="42">
        <f>+F446</f>
        <v>0</v>
      </c>
      <c r="G445" s="63"/>
      <c r="H445" s="63"/>
    </row>
    <row r="446" spans="1:8" ht="13.8" x14ac:dyDescent="0.25">
      <c r="A446" s="21">
        <v>550</v>
      </c>
      <c r="B446" s="22"/>
      <c r="C446" s="22" t="s">
        <v>68</v>
      </c>
      <c r="D446" s="23"/>
      <c r="E446" s="23"/>
      <c r="F446" s="23"/>
      <c r="G446" s="62"/>
      <c r="H446" s="62"/>
    </row>
    <row r="447" spans="1:8" ht="17.399999999999999" x14ac:dyDescent="0.25">
      <c r="A447" s="16" t="s">
        <v>17</v>
      </c>
      <c r="B447" s="44" t="s">
        <v>69</v>
      </c>
      <c r="C447" s="27" t="s">
        <v>70</v>
      </c>
      <c r="D447" s="43">
        <f>+D443-D445</f>
        <v>0</v>
      </c>
      <c r="E447" s="43">
        <f>+E443-E445</f>
        <v>0</v>
      </c>
      <c r="F447" s="43">
        <f>+F443-F445</f>
        <v>0</v>
      </c>
      <c r="G447" s="71"/>
      <c r="H447" s="71"/>
    </row>
    <row r="448" spans="1:8" ht="52.2" x14ac:dyDescent="0.25">
      <c r="A448" s="16" t="s">
        <v>17</v>
      </c>
      <c r="B448" s="44" t="s">
        <v>71</v>
      </c>
      <c r="C448" s="30" t="s">
        <v>72</v>
      </c>
      <c r="D448" s="50">
        <f>+D429+D440+D447</f>
        <v>-1493062.379999999</v>
      </c>
      <c r="E448" s="50">
        <f>+E429+E440+E447</f>
        <v>-1493062.379999999</v>
      </c>
      <c r="F448" s="50">
        <f>+F429+F440+F447</f>
        <v>229472.53000000081</v>
      </c>
      <c r="G448" s="72">
        <f>IF(D448&lt;&gt;0,E448/D448*100,)</f>
        <v>100</v>
      </c>
      <c r="H448" s="72">
        <f>IF(E448&lt;&gt;0,F448/E448*100,)</f>
        <v>-15.369252689897724</v>
      </c>
    </row>
    <row r="449" spans="1:8" ht="31.2" x14ac:dyDescent="0.25">
      <c r="A449" s="16"/>
      <c r="B449" s="20"/>
      <c r="C449" s="31" t="s">
        <v>73</v>
      </c>
      <c r="D449" s="51"/>
      <c r="E449" s="51"/>
      <c r="F449" s="51"/>
      <c r="G449" s="73"/>
      <c r="H449" s="73"/>
    </row>
    <row r="450" spans="1:8" ht="31.8" thickBot="1" x14ac:dyDescent="0.3">
      <c r="A450" s="32"/>
      <c r="B450" s="33"/>
      <c r="C450" s="34" t="s">
        <v>74</v>
      </c>
      <c r="D450" s="52"/>
      <c r="E450" s="52"/>
      <c r="F450" s="52"/>
      <c r="G450" s="74"/>
      <c r="H450" s="74"/>
    </row>
    <row r="451" spans="1:8" ht="15" x14ac:dyDescent="0.25">
      <c r="A451" s="36"/>
      <c r="B451" s="37"/>
      <c r="C451" s="38"/>
      <c r="D451" s="29"/>
      <c r="E451" s="29"/>
      <c r="F451" s="29"/>
      <c r="G451" s="75"/>
      <c r="H451" s="75"/>
    </row>
    <row r="452" spans="1:8" x14ac:dyDescent="0.25">
      <c r="A452" s="35"/>
      <c r="B452" s="35"/>
      <c r="C452" s="35"/>
      <c r="D452" s="35"/>
      <c r="E452" s="35"/>
      <c r="F452" s="35"/>
      <c r="G452" s="76"/>
      <c r="H452" s="76"/>
    </row>
    <row r="453" spans="1:8" ht="15" x14ac:dyDescent="0.25">
      <c r="A453" s="35"/>
      <c r="B453" s="35"/>
      <c r="C453" s="35"/>
      <c r="D453" s="53"/>
      <c r="E453" s="53"/>
      <c r="F453" s="53"/>
      <c r="G453" s="77"/>
      <c r="H453" s="77"/>
    </row>
    <row r="454" spans="1:8" ht="15" x14ac:dyDescent="0.25">
      <c r="A454" s="35"/>
      <c r="B454" s="35"/>
      <c r="C454" s="54"/>
      <c r="D454" s="35"/>
      <c r="E454" s="35"/>
      <c r="F454" s="35"/>
      <c r="G454" s="76"/>
      <c r="H454" s="76"/>
    </row>
    <row r="455" spans="1:8" ht="15" x14ac:dyDescent="0.25">
      <c r="A455" s="39"/>
      <c r="B455" s="38"/>
      <c r="C455" s="38"/>
      <c r="D455" s="39"/>
      <c r="E455" s="39"/>
      <c r="F455" s="39"/>
      <c r="G455" s="78"/>
      <c r="H455" s="78"/>
    </row>
    <row r="456" spans="1:8" x14ac:dyDescent="0.25">
      <c r="A456" s="29"/>
      <c r="B456" s="29"/>
      <c r="C456" s="29"/>
      <c r="D456" s="29"/>
      <c r="E456" s="29"/>
      <c r="F456" s="29"/>
      <c r="G456" s="75"/>
      <c r="H456" s="75"/>
    </row>
    <row r="457" spans="1:8" x14ac:dyDescent="0.25">
      <c r="A457" s="29"/>
      <c r="B457" s="29"/>
      <c r="C457" s="29"/>
      <c r="D457" s="29"/>
      <c r="E457" s="29"/>
      <c r="F457" s="29"/>
      <c r="G457" s="75"/>
      <c r="H457" s="75"/>
    </row>
    <row r="458" spans="1:8" x14ac:dyDescent="0.25">
      <c r="A458" s="28"/>
      <c r="B458" s="28"/>
      <c r="C458" s="28"/>
      <c r="D458" s="28"/>
      <c r="E458" s="28"/>
      <c r="F458" s="28"/>
      <c r="G458" s="79"/>
      <c r="H458" s="79"/>
    </row>
    <row r="459" spans="1:8" x14ac:dyDescent="0.25">
      <c r="A459" s="28"/>
      <c r="B459" s="28"/>
      <c r="C459" s="28"/>
      <c r="D459" s="28"/>
      <c r="E459" s="28"/>
      <c r="F459" s="28"/>
      <c r="G459" s="79"/>
      <c r="H459" s="79"/>
    </row>
    <row r="460" spans="1:8" x14ac:dyDescent="0.25">
      <c r="A460" s="28"/>
      <c r="B460" s="28"/>
      <c r="C460" s="28"/>
      <c r="D460" s="28"/>
      <c r="E460" s="28"/>
      <c r="F460" s="28"/>
      <c r="G460" s="79"/>
      <c r="H460" s="79"/>
    </row>
    <row r="461" spans="1:8" x14ac:dyDescent="0.25">
      <c r="A461" s="28"/>
      <c r="B461" s="28"/>
      <c r="C461" s="28"/>
      <c r="D461" s="28"/>
      <c r="E461" s="28"/>
      <c r="F461" s="28"/>
      <c r="G461" s="79"/>
      <c r="H461" s="79"/>
    </row>
    <row r="462" spans="1:8" x14ac:dyDescent="0.25">
      <c r="A462" s="28"/>
      <c r="B462" s="28"/>
      <c r="C462" s="28"/>
      <c r="D462" s="28"/>
      <c r="E462" s="28"/>
      <c r="F462" s="28"/>
      <c r="G462" s="79"/>
      <c r="H462" s="79"/>
    </row>
    <row r="463" spans="1:8" x14ac:dyDescent="0.25">
      <c r="A463" s="28"/>
      <c r="B463" s="28"/>
      <c r="C463" s="28"/>
      <c r="D463" s="28"/>
      <c r="E463" s="28"/>
      <c r="F463" s="28"/>
      <c r="G463" s="79"/>
      <c r="H463" s="79"/>
    </row>
    <row r="464" spans="1:8" x14ac:dyDescent="0.25">
      <c r="A464" s="28"/>
      <c r="B464" s="28"/>
      <c r="C464" s="28"/>
      <c r="D464" s="28"/>
      <c r="E464" s="28"/>
      <c r="F464" s="28"/>
      <c r="G464" s="79"/>
      <c r="H464" s="79"/>
    </row>
    <row r="465" spans="1:8" x14ac:dyDescent="0.25">
      <c r="A465" s="28"/>
      <c r="B465" s="28"/>
      <c r="C465" s="28"/>
      <c r="D465" s="28"/>
      <c r="E465" s="28"/>
      <c r="F465" s="28"/>
      <c r="G465" s="79"/>
      <c r="H465" s="79"/>
    </row>
    <row r="466" spans="1:8" x14ac:dyDescent="0.25">
      <c r="A466" s="28"/>
      <c r="B466" s="28"/>
      <c r="C466" s="28"/>
      <c r="D466" s="28"/>
      <c r="E466" s="28"/>
      <c r="F466" s="28"/>
      <c r="G466" s="79"/>
      <c r="H466" s="79"/>
    </row>
  </sheetData>
  <mergeCells count="2">
    <mergeCell ref="B1:C1"/>
    <mergeCell ref="B2:C2"/>
  </mergeCells>
  <phoneticPr fontId="0" type="noConversion"/>
  <pageMargins left="0.82" right="0.75" top="0.39370078740157483" bottom="0.78740157480314965" header="0" footer="0"/>
  <pageSetup paperSize="9" scale="82" fitToHeight="0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Trelc</dc:creator>
  <cp:lastModifiedBy>Marija Trelc</cp:lastModifiedBy>
  <cp:lastPrinted>2012-07-30T12:48:14Z</cp:lastPrinted>
  <dcterms:created xsi:type="dcterms:W3CDTF">1999-09-22T06:59:43Z</dcterms:created>
  <dcterms:modified xsi:type="dcterms:W3CDTF">2012-07-30T12:48:19Z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