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95" windowHeight="6960" tabRatio="857" activeTab="0"/>
  </bookViews>
  <sheets>
    <sheet name="Proračun 2003" sheetId="1" r:id="rId1"/>
  </sheets>
  <externalReferences>
    <externalReference r:id="rId4"/>
  </externalReference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_xlnm.Print_Titles" localSheetId="0">'Proračun 2003'!$5:$5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<sst xmlns="http://schemas.openxmlformats.org/spreadsheetml/2006/main" count="173" uniqueCount="163">
  <si>
    <t>I.</t>
  </si>
  <si>
    <t>II.</t>
  </si>
  <si>
    <t>III.</t>
  </si>
  <si>
    <t>IV.</t>
  </si>
  <si>
    <t>OPIS</t>
  </si>
  <si>
    <t>A. BILANCA PRIHODKOV IN ODHODKOV</t>
  </si>
  <si>
    <t>TEKOČI PRIHODKI (70+71)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</si>
  <si>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</si>
  <si>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</si>
  <si>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</si>
  <si>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</si>
  <si>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</si>
  <si>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</si>
  <si>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</si>
  <si>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</si>
  <si>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</si>
  <si>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</si>
  <si>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</si>
  <si>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>S K U P A J    P R I H O D K I (70+71+72+73+74)</t>
  </si>
  <si>
    <t xml:space="preserve">   </t>
  </si>
  <si>
    <t xml:space="preserve">DAVČNI PRIHODKI   (700+703+704+706)     </t>
  </si>
  <si>
    <t>DRUGI DAVKI</t>
  </si>
  <si>
    <t>NEDAVČNI  PRIHODKI (710+711+712+713+714)</t>
  </si>
  <si>
    <t xml:space="preserve">UDELEŽBA NA DOBIČKU IN DOHODKI OD PREMOŽENJA </t>
  </si>
  <si>
    <t xml:space="preserve">DENARNE KAZNI </t>
  </si>
  <si>
    <t xml:space="preserve">  </t>
  </si>
  <si>
    <t>KAPITALSKI PRIHODKI (720+721+722)</t>
  </si>
  <si>
    <t>PRIHODKI OD PRODAJE ZALOG</t>
  </si>
  <si>
    <t>PRIHODKI OD PRODAJE ZEMLJIŠČ IN NEMATERIALNEGA  PREMOŽENJA</t>
  </si>
  <si>
    <t>PREJETE DONACIJE (730+731)</t>
  </si>
  <si>
    <t xml:space="preserve">PREJETE DONACIJE IZ DOMAČIH VIROV </t>
  </si>
  <si>
    <t>Prejete donacije od domačih pravnih oseb za investicije</t>
  </si>
  <si>
    <t xml:space="preserve">TRANSFERNI PRIHODKI   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</si>
  <si>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</si>
  <si>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</si>
  <si>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</si>
  <si>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</si>
  <si>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</si>
  <si>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</si>
  <si>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SREDSTVA, IZLOČENA V REZERVE</t>
  </si>
  <si>
    <t>TEKOČI TRANSFERI (410+411+412+413)</t>
  </si>
  <si>
    <t>SUBVENCIJE</t>
  </si>
  <si>
    <t>TRANSFERI POSAMEZNIKOM IN GOSPODINJSTVOM</t>
  </si>
  <si>
    <t>TRANSFERI NEPROFITNIM ORGANIZAC. IN USTANOVAM</t>
  </si>
  <si>
    <t xml:space="preserve">DRUGI TEKOČI DOMAČI TRANSFERI </t>
  </si>
  <si>
    <t xml:space="preserve">    </t>
  </si>
  <si>
    <t>INVESTICIJSKI ODHODKI (420)</t>
  </si>
  <si>
    <t>NAKUP IN GRADNJA OSNOVNIH SREDSTEV</t>
  </si>
  <si>
    <t>INVESTICIJSKI TRANSFERI (430)</t>
  </si>
  <si>
    <t xml:space="preserve">INVESTICIJSKI TRANSFERI </t>
  </si>
  <si>
    <t>B.   RAČUN FINANČNIH TERJATEV IN NALOŽB</t>
  </si>
  <si>
    <t>PREJETA VRAČILA DANIH POSOJIL IN PRODAJA KAPITALSKIH DELEŽEV (750+751)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</si>
  <si>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</si>
  <si>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</si>
  <si>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</si>
  <si>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</si>
  <si>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</si>
  <si>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</si>
  <si>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 xml:space="preserve">POVEČANJE KAPITALSKIH DELEŽEV </t>
  </si>
  <si>
    <t>VI.</t>
  </si>
  <si>
    <t>PREJETA MINUS DANA POSOJILA   IN SPREMEMBE KAPITALSKIH DELEŽEV                 (IV. - V.)</t>
  </si>
  <si>
    <t>VII.</t>
  </si>
  <si>
    <t>SKUPNI PRESEŽEK (PRIMANJKLJAJ)             PRIHODKI MINUS ODHODKI TER                                   SALDO PREJETIH IN DANIH POSOJIL                           (I. + IV.) - (II. + V.)</t>
  </si>
  <si>
    <t>C.   R A Č U N    F I N A N C I R A N J A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</si>
  <si>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</si>
  <si>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</si>
  <si>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</si>
  <si>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</si>
  <si>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</si>
  <si>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</si>
  <si>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</si>
  <si>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NETO ZADOLŽEVANJE  (VIII.-IX.)</t>
  </si>
  <si>
    <t>XI.</t>
  </si>
  <si>
    <t>POVEČANJE (ZMANJŠANJE)  SREDSTEV NA RAČUNIH                                                                  (III.+VI.+X) = (I.+IV.+VIII.) - (II.+V.+IX.)</t>
  </si>
  <si>
    <t>STANJE SREDSTEV NA RAČUNIH OB KONCU                   PRETEKLEGA LETA</t>
  </si>
  <si>
    <t>- OD TEGA PRESEŽEK FINANČNE  IZRAVNAVE IZ PRETEKLEGA LETA</t>
  </si>
  <si>
    <t>PRORAČUNSKI PRESEŽEK (PRIMANJKLJAJ)
(I. - II.)
(SKUPAJ PRIHODKI MINUS SKUPAJ ODHODKI)</t>
  </si>
  <si>
    <t>INVESTICIJSKI TRANSFERI PRAVNIM IN FIZIČNIM OSEBAM,
KI NISO PRORAČUNSKI UPORABNIKI</t>
  </si>
  <si>
    <t>INVESTICIJSKI TRANSFERI PRORAČUNSKIM UPORABNIKOM</t>
  </si>
  <si>
    <t>PREJETA SR.IZ DRŽ.PRORAČUNA IZ SREDSTEV PRORAČ.EU</t>
  </si>
  <si>
    <t>Ocena real. veljavni plan 2007    [1]</t>
  </si>
  <si>
    <t>Osnutek plan 2008    [2]</t>
  </si>
  <si>
    <t>Osnutek plan 2009    [3]</t>
  </si>
  <si>
    <t>Indeks 2:1</t>
  </si>
  <si>
    <t>Indeks 3:2</t>
  </si>
  <si>
    <t>NAJETI KREDITI PRI POSLOVNIH BANKAH</t>
  </si>
  <si>
    <t>DOHODNINA</t>
  </si>
  <si>
    <t>DAVKI NA NEPREMIČNINE</t>
  </si>
  <si>
    <t>DAVKI NA DEDIŠČINE IN DARILA</t>
  </si>
  <si>
    <t>DAVKI NA PROMET NEPREMIČNIN IN NA FINANČNO PREMOŽENJE</t>
  </si>
  <si>
    <t>DAVKI NA POSEBNE STORITVE</t>
  </si>
  <si>
    <t>DRUGI DAVKI NA UPORABO BLAGA IN STORITEV</t>
  </si>
  <si>
    <t>PRIHODKI OD UDELEŽBE NA DOBIČKU IN DIVIDEND TER PRESEŽKOV</t>
  </si>
  <si>
    <t>PRIHODKI OD OBRESTI</t>
  </si>
  <si>
    <t>PRIHODKI OD PREMOŽENJA</t>
  </si>
  <si>
    <t>UPRAVNE TAKSE IN PRISTOJBINE</t>
  </si>
  <si>
    <t>DENARNE KAZNI</t>
  </si>
  <si>
    <t>PRIHODKI OD PRODAJE ZGRADB IN PROSTOROV</t>
  </si>
  <si>
    <t>PRIHODKI OD PRODAJE PREVOZNIH SREDSTEV</t>
  </si>
  <si>
    <t>PRIHODKI OD PRODAJE OPREME</t>
  </si>
  <si>
    <t>PRIHODKI OD PRODAJE KMETIJSKIH ZEMLJIŠČ IN GOZDOV</t>
  </si>
  <si>
    <t>PRIHODKI OD PRODAJE STAVBNIH ZEMLJIŠČ</t>
  </si>
  <si>
    <t>PREJETE DONACIJE IN DARILA OD DOMAČIH PRAVNIH OSEB</t>
  </si>
  <si>
    <t>PREJETE DONACIJE IN DARILA OD DOMAČIH FIZIČNIH OSEB</t>
  </si>
  <si>
    <t>PREJETE DONACIJE IZ TUJINE ZA INVESTICIJE</t>
  </si>
  <si>
    <t>PREJETA SREDSTVA IZ DRŽAVNEGA PRORAČUNA</t>
  </si>
  <si>
    <t>PREJETA SREDSTVA IZ OBČINSKIH PRORAČUNOV</t>
  </si>
  <si>
    <t>PREJETA SREDSTVA IZ JAVNIH AGENCIJ</t>
  </si>
  <si>
    <t>PREJETA SREDSTVA IZ DRŽAVNEGA PRORAČUNA IZ SREDSTEV PRORAČU-</t>
  </si>
  <si>
    <t>SREDSTVA,PRIDOBLJENA S PRODAJO KAPITALSKIH DELEŽEV V PRIVAT-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</si>
  <si>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</si>
  <si>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</si>
  <si>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</si>
  <si>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</si>
  <si>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</si>
  <si>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DRUGI IZDATKI ZAPOSLENIM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</si>
  <si>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</si>
  <si>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</si>
  <si>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</si>
  <si>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</si>
  <si>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KOLEKT.DOD.POK.ZAVAROVANJA, NA PODLAGI ZKDPZJU</t>
  </si>
  <si>
    <t>PISARNIŠKI IN SPLOŠNI MATERIAL IN STORITVE</t>
  </si>
  <si>
    <t>POSEBNI MATERIAL IN STORITVE</t>
  </si>
  <si>
    <t>ENERGIJA,VODA,KOMUNALNE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</si>
  <si>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</si>
  <si>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</si>
  <si>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</si>
  <si>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</si>
  <si>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</si>
  <si>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DAVEK NA IZPLAČANE PLAČE</t>
  </si>
  <si>
    <t>DRUGI OPERATIVNI ODHODKI</t>
  </si>
  <si>
    <t>PLAČILA OBRESTI OD KREDITOV-POSLOVNIM BANKAM</t>
  </si>
  <si>
    <t>SPLOŠNA PRORAČUNSKA REZERVACIJA</t>
  </si>
  <si>
    <t>PRORAČUNSKA REZERVA</t>
  </si>
  <si>
    <t>SUBVENCIJE PRIVATNIM PODJETJEM IN ZASEBNIKOM</t>
  </si>
  <si>
    <t>TRANSFERI VOJNIM INVALIDOM,VETERANOM IN ŽRTVAM VOJNEGA</t>
  </si>
  <si>
    <t>NADOMESTILA PLAČ</t>
  </si>
  <si>
    <t>ŠTIPENDIJE</t>
  </si>
  <si>
    <t>DRUGI TRANSFERI POSAMEZNIKOM</t>
  </si>
  <si>
    <t>TEKOČI TRANSFERI NEPROFITNIM ORGANIZACIJAM IN USTANOVAM</t>
  </si>
  <si>
    <t>TEKOČI TRANSFERI DRUGIM RAVNEM DRŽAVE</t>
  </si>
  <si>
    <t>TEKOČI TRANSFERI V SKLADE SOCIALNEGA ZAVAROVANJA</t>
  </si>
  <si>
    <t>TEKOČI TRANSFERI V JAVNE SKLADE</t>
  </si>
  <si>
    <t>TEKOČI TRANSFERI V JAVNE ZAVODE IN DRUGE IZVAJALCE JAVNIH</t>
  </si>
  <si>
    <t>TEKOČA PLAČILA DRUGIM IZVAJALCEM JAVNIH SLUŽB, KI NISO</t>
  </si>
  <si>
    <t>NAKUP ZGRADB IN PROSTOROV</t>
  </si>
  <si>
    <t>NAKUP PREVOZNIH SREDSTEV</t>
  </si>
  <si>
    <t>NAKUP OPREME</t>
  </si>
  <si>
    <t>NAKUP DRUGIH OSNOVNIH SREDSTEV</t>
  </si>
  <si>
    <t>NOVOGRADNJE,REKONSTRUKCIJE IN ADAPTACIJE</t>
  </si>
  <si>
    <t>INVESTICIJSKO VZDRŽEVANJE IN OBNOVE</t>
  </si>
  <si>
    <t>NAKUP ZEMLJIŠČ IN NARAVNIH BOGASTEV</t>
  </si>
  <si>
    <t>NAKUP NEMATERIALNEGA PREMOŽENJA</t>
  </si>
  <si>
    <t>ŠTUDIJE O IZVEDLJIVOSTI PROJEKTOV IN PROJEKTNA DOKUMENTACIJA</t>
  </si>
  <si>
    <t>INVESTICIJSKI TRANSFERI NEPROFITNIM ORGANIZACIJAM IN USTANOV</t>
  </si>
  <si>
    <t>INVESTICIJSKI TRANSFERI JAVNIM PODJETJEM IN DRUŽBAM, KI</t>
  </si>
  <si>
    <t>INVESTICIJSKI TRANSFERI JAVNIM ZAVODOM</t>
  </si>
  <si>
    <t>POVEČANJE KAPITALSKIH DELEŽEV V JAVNIH PODJETJIH</t>
  </si>
  <si>
    <t>ODPLAČILA KREDITOV POSLOVNIM BANKAM</t>
  </si>
  <si>
    <t>OBČINA Tržič, Trg svobode 18, Tržič</t>
  </si>
  <si>
    <t>V eur</t>
  </si>
  <si>
    <t>Tržič, 15.11.2007</t>
  </si>
  <si>
    <t>PRORAČUN OBČINE TRŽIČ ZA LETI 2008 IN 2009 - SPLOŠNI DEL (OSNUTEK)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</si>
</sst>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%"/>
    <numFmt numFmtId="165" formatCode="#,##0;[Red]#,##0"/>
    <numFmt numFmtId="166" formatCode="#,##0.0"/>
    <numFmt numFmtId="167" formatCode="&quot;True&quot;;&quot;True&quot;;&quot;False&quot;"/>
    <numFmt numFmtId="168" formatCode="&quot;On&quot;;&quot;On&quot;;&quot;Off&quot;"/>
  </numFmts>
  <fonts count="12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center" wrapText="1"/>
    </xf>
    <xf numFmtId="0" fontId="0" fillId="3" borderId="5" xfId="0" applyFont="1" applyFill="1" applyBorder="1" applyAlignment="1">
      <alignment vertical="center"/>
    </xf>
    <xf numFmtId="0" fontId="0" fillId="3" borderId="6" xfId="0" applyFont="1" applyFill="1" applyBorder="1" applyAlignment="1">
      <alignment wrapText="1"/>
    </xf>
    <xf numFmtId="0" fontId="0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49" fontId="2" fillId="0" borderId="0" xfId="0" applyNumberFormat="1" applyFont="1" applyBorder="1" applyAlignment="1">
      <alignment vertical="center" wrapText="1"/>
    </xf>
    <xf numFmtId="0" fontId="6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0" fillId="0" borderId="9" xfId="0" applyNumberFormat="1" applyFont="1" applyBorder="1" applyAlignment="1" applyProtection="1">
      <alignment vertical="center"/>
      <protection locked="0"/>
    </xf>
    <xf numFmtId="3" fontId="5" fillId="0" borderId="9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 quotePrefix="1">
      <alignment vertical="center" wrapText="1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1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3" fontId="1" fillId="4" borderId="9" xfId="0" applyNumberFormat="1" applyFont="1" applyFill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9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2" fontId="4" fillId="0" borderId="9" xfId="0" applyNumberFormat="1" applyFont="1" applyBorder="1" applyAlignment="1">
      <alignment vertical="center"/>
    </xf>
    <xf numFmtId="2" fontId="1" fillId="4" borderId="9" xfId="0" applyNumberFormat="1" applyFont="1" applyFill="1" applyBorder="1" applyAlignment="1">
      <alignment vertical="center"/>
    </xf>
    <xf numFmtId="2" fontId="5" fillId="0" borderId="9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49" fontId="0" fillId="0" borderId="9" xfId="0" applyNumberFormat="1" applyFont="1" applyBorder="1" applyAlignment="1" applyProtection="1">
      <alignment vertical="center"/>
      <protection locked="0"/>
    </xf>
    <xf numFmtId="2" fontId="6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 applyProtection="1">
      <alignment vertical="center"/>
      <protection locked="0"/>
    </xf>
    <xf numFmtId="49" fontId="0" fillId="2" borderId="9" xfId="0" applyNumberFormat="1" applyFont="1" applyFill="1" applyBorder="1" applyAlignment="1">
      <alignment horizontal="centerContinuous" vertical="center"/>
    </xf>
    <xf numFmtId="2" fontId="1" fillId="0" borderId="9" xfId="0" applyNumberFormat="1" applyFont="1" applyBorder="1" applyAlignment="1">
      <alignment vertical="center"/>
    </xf>
    <xf numFmtId="49" fontId="1" fillId="0" borderId="9" xfId="0" applyNumberFormat="1" applyFont="1" applyBorder="1" applyAlignment="1" applyProtection="1">
      <alignment vertical="center"/>
      <protection locked="0"/>
    </xf>
    <xf numFmtId="49" fontId="1" fillId="0" borderId="12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49" fontId="1" fillId="4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 applyProtection="1">
      <alignment vertical="center"/>
      <protection locked="0"/>
    </xf>
    <xf numFmtId="49" fontId="6" fillId="0" borderId="9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eze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59"/>
  <sheetViews>
    <sheetView tabSelected="1" view="pageBreakPreview" zoomScale="60" zoomScaleNormal="75" workbookViewId="0" topLeftCell="A1">
      <selection activeCell="N25" sqref="N25"/>
    </sheetView>
  </sheetViews>
  <sheetFormatPr defaultColWidth="9.00390625" defaultRowHeight="12.75" outlineLevelRow="1"/>
  <cols>
    <col min="1" max="1" width="9.625" style="0" customWidth="1"/>
    <col min="2" max="2" width="4.00390625" style="0" customWidth="1"/>
    <col min="3" max="3" width="65.25390625" style="0" customWidth="1"/>
    <col min="4" max="8" width="16.125" style="0" customWidth="1"/>
    <col min="9" max="16384" width="9.125" style="1" customWidth="1"/>
  </cols>
  <sheetData>
    <row r="1" spans="2:3" ht="19.5" customHeight="1">
      <c r="B1" s="74" t="s">
        <v>159</v>
      </c>
      <c r="C1" s="74"/>
    </row>
    <row r="2" spans="2:5" ht="19.5" customHeight="1">
      <c r="B2" s="75" t="s">
        <v>162</v>
      </c>
      <c r="C2" s="75"/>
      <c r="D2" s="76"/>
      <c r="E2" s="76"/>
    </row>
    <row r="3" spans="1:3" ht="14.25" customHeight="1">
      <c r="A3" s="1"/>
      <c r="B3" s="1"/>
      <c r="C3" s="12"/>
    </row>
    <row r="4" spans="1:8" ht="19.5" customHeight="1" thickBot="1">
      <c r="A4" s="1"/>
      <c r="B4" s="1"/>
      <c r="C4" s="12"/>
      <c r="D4" s="6"/>
      <c r="E4" s="6"/>
      <c r="F4" s="6"/>
      <c r="G4" s="6"/>
      <c r="H4" s="6" t="s">
        <v>160</v>
      </c>
    </row>
    <row r="5" spans="1:8" s="15" customFormat="1" ht="51" customHeight="1" thickBot="1">
      <c r="A5" s="7" t="s">
        <v>16</v>
      </c>
      <c r="B5" s="8"/>
      <c r="C5" s="9" t="s">
        <v>4</v>
      </c>
      <c r="D5" s="10" t="s">
        <v>80</v>
      </c>
      <c r="E5" s="10" t="s">
        <v>81</v>
      </c>
      <c r="F5" s="10" t="s">
        <v>82</v>
      </c>
      <c r="G5" s="10" t="s">
        <v>83</v>
      </c>
      <c r="H5" s="10" t="s">
        <v>84</v>
      </c>
    </row>
    <row r="6" spans="1:8" s="11" customFormat="1" ht="20.25" customHeight="1">
      <c r="A6" s="13" t="s">
        <v>5</v>
      </c>
      <c r="B6" s="4"/>
      <c r="C6" s="4"/>
      <c r="D6" s="5"/>
      <c r="E6" s="5"/>
      <c r="F6" s="5"/>
      <c r="G6" s="5"/>
      <c r="H6" s="5"/>
    </row>
    <row r="7" spans="1:8" ht="30" customHeight="1">
      <c r="A7" s="16" t="s">
        <v>17</v>
      </c>
      <c r="B7" s="17" t="s">
        <v>0</v>
      </c>
      <c r="C7" s="18" t="s">
        <v>18</v>
      </c>
      <c r="D7" s="19">
        <f>+D8+D33+D42+D49</f>
        <v>11316574.15</v>
      </c>
      <c r="E7" s="19">
        <f>+E8+E33+E42+E49</f>
        <v>16878967.520000003</v>
      </c>
      <c r="F7" s="19">
        <f>+F8+F33+F42+F49</f>
        <v>18624384.449999996</v>
      </c>
      <c r="G7" s="55">
        <f aca="true" t="shared" si="0" ref="G7:G18">IF(D7&lt;&gt;0,E7/D7*100,)</f>
        <v>149.15262601800742</v>
      </c>
      <c r="H7" s="55">
        <f aca="true" t="shared" si="1" ref="H7:H18">IF(E7&lt;&gt;0,F7/E7*100,)</f>
        <v>110.34078019246046</v>
      </c>
    </row>
    <row r="8" spans="1:8" ht="16.5">
      <c r="A8" s="16"/>
      <c r="B8" s="20" t="s">
        <v>19</v>
      </c>
      <c r="C8" s="17" t="s">
        <v>6</v>
      </c>
      <c r="D8" s="19">
        <f>+D9+D20</f>
        <v>8412650.32</v>
      </c>
      <c r="E8" s="19">
        <f>+E9+E20</f>
        <v>9207958.280000001</v>
      </c>
      <c r="F8" s="19">
        <f>+F9+F20</f>
        <v>9643029.379999999</v>
      </c>
      <c r="G8" s="55">
        <f t="shared" si="0"/>
        <v>109.45371470045839</v>
      </c>
      <c r="H8" s="55">
        <f t="shared" si="1"/>
        <v>104.72494647315015</v>
      </c>
    </row>
    <row r="9" spans="1:8" ht="15.75">
      <c r="A9" s="40">
        <v>70</v>
      </c>
      <c r="B9" s="41"/>
      <c r="C9" s="41" t="s">
        <v>20</v>
      </c>
      <c r="D9" s="42">
        <f>D10+D12+D16+D19</f>
        <v>7573532.07</v>
      </c>
      <c r="E9" s="42">
        <f>E10+E12+E16+E19</f>
        <v>8348707.7700000005</v>
      </c>
      <c r="F9" s="42">
        <f>F10+F12+F16+F19</f>
        <v>8773858.67</v>
      </c>
      <c r="G9" s="56">
        <f t="shared" si="0"/>
        <v>110.23532603856789</v>
      </c>
      <c r="H9" s="56">
        <f t="shared" si="1"/>
        <v>105.09241563739629</v>
      </c>
    </row>
    <row r="10" spans="1:8" ht="15.75" customHeight="1">
      <c r="A10" s="21">
        <v>700</v>
      </c>
      <c r="B10" s="22"/>
      <c r="C10" s="22" t="s">
        <v>7</v>
      </c>
      <c r="D10" s="23">
        <f>D11</f>
        <v>6679248</v>
      </c>
      <c r="E10" s="23">
        <f>E11</f>
        <v>6955031</v>
      </c>
      <c r="F10" s="23">
        <f>F11</f>
        <v>7358267</v>
      </c>
      <c r="G10" s="57">
        <f t="shared" si="0"/>
        <v>104.12895284019999</v>
      </c>
      <c r="H10" s="57">
        <f t="shared" si="1"/>
        <v>105.79775992371565</v>
      </c>
    </row>
    <row r="11" spans="1:8" ht="15.75" customHeight="1" outlineLevel="1">
      <c r="A11" s="21">
        <v>7000</v>
      </c>
      <c r="B11" s="22"/>
      <c r="C11" s="22" t="s">
        <v>86</v>
      </c>
      <c r="D11" s="23">
        <v>6679248</v>
      </c>
      <c r="E11" s="23">
        <v>6955031</v>
      </c>
      <c r="F11" s="23">
        <v>7358267</v>
      </c>
      <c r="G11" s="57">
        <f t="shared" si="0"/>
        <v>104.12895284019999</v>
      </c>
      <c r="H11" s="57">
        <f t="shared" si="1"/>
        <v>105.79775992371565</v>
      </c>
    </row>
    <row r="12" spans="1:8" ht="15">
      <c r="A12" s="21">
        <v>703</v>
      </c>
      <c r="B12" s="22"/>
      <c r="C12" s="22" t="s">
        <v>8</v>
      </c>
      <c r="D12" s="23">
        <f>D13+D14+D15</f>
        <v>791805.91</v>
      </c>
      <c r="E12" s="23">
        <f>E13+E14+E15</f>
        <v>778068.06</v>
      </c>
      <c r="F12" s="23">
        <f>F13+F14+F15</f>
        <v>797232.55</v>
      </c>
      <c r="G12" s="57">
        <f t="shared" si="0"/>
        <v>98.26499779472472</v>
      </c>
      <c r="H12" s="57">
        <f t="shared" si="1"/>
        <v>102.46308658396799</v>
      </c>
    </row>
    <row r="13" spans="1:8" ht="15" outlineLevel="1">
      <c r="A13" s="21">
        <v>7030</v>
      </c>
      <c r="B13" s="22"/>
      <c r="C13" s="22" t="s">
        <v>87</v>
      </c>
      <c r="D13" s="23">
        <v>511531</v>
      </c>
      <c r="E13" s="23">
        <v>490506</v>
      </c>
      <c r="F13" s="23">
        <v>502769</v>
      </c>
      <c r="G13" s="57">
        <f t="shared" si="0"/>
        <v>95.88978967061624</v>
      </c>
      <c r="H13" s="57">
        <f t="shared" si="1"/>
        <v>102.50007135488659</v>
      </c>
    </row>
    <row r="14" spans="1:8" ht="15" outlineLevel="1">
      <c r="A14" s="21">
        <v>7032</v>
      </c>
      <c r="B14" s="22"/>
      <c r="C14" s="22" t="s">
        <v>88</v>
      </c>
      <c r="D14" s="23">
        <v>19107</v>
      </c>
      <c r="E14" s="23">
        <v>19603.78</v>
      </c>
      <c r="F14" s="23">
        <v>20074.27</v>
      </c>
      <c r="G14" s="57">
        <f t="shared" si="0"/>
        <v>102.59998953263201</v>
      </c>
      <c r="H14" s="57">
        <f t="shared" si="1"/>
        <v>102.39999632723892</v>
      </c>
    </row>
    <row r="15" spans="1:8" ht="15" outlineLevel="1">
      <c r="A15" s="21">
        <v>7033</v>
      </c>
      <c r="B15" s="22"/>
      <c r="C15" s="22" t="s">
        <v>89</v>
      </c>
      <c r="D15" s="23">
        <v>261167.91</v>
      </c>
      <c r="E15" s="23">
        <v>267958.28</v>
      </c>
      <c r="F15" s="23">
        <v>274389.28</v>
      </c>
      <c r="G15" s="57">
        <f t="shared" si="0"/>
        <v>102.6000016617662</v>
      </c>
      <c r="H15" s="57">
        <f t="shared" si="1"/>
        <v>102.40000047768629</v>
      </c>
    </row>
    <row r="16" spans="1:8" ht="15">
      <c r="A16" s="21">
        <v>704</v>
      </c>
      <c r="B16" s="22"/>
      <c r="C16" s="22" t="s">
        <v>9</v>
      </c>
      <c r="D16" s="23">
        <f>D17+D18</f>
        <v>102478.16</v>
      </c>
      <c r="E16" s="23">
        <f>E17+E18</f>
        <v>615608.7100000001</v>
      </c>
      <c r="F16" s="23">
        <f>F17+F18</f>
        <v>618359.12</v>
      </c>
      <c r="G16" s="57">
        <f t="shared" si="0"/>
        <v>600.7218611263123</v>
      </c>
      <c r="H16" s="57">
        <f t="shared" si="1"/>
        <v>100.44677892877765</v>
      </c>
    </row>
    <row r="17" spans="1:8" ht="15" outlineLevel="1">
      <c r="A17" s="21">
        <v>7044</v>
      </c>
      <c r="B17" s="22"/>
      <c r="C17" s="22" t="s">
        <v>90</v>
      </c>
      <c r="D17" s="23">
        <v>43785</v>
      </c>
      <c r="E17" s="23">
        <v>44923.41</v>
      </c>
      <c r="F17" s="23">
        <v>46001.57</v>
      </c>
      <c r="G17" s="57">
        <f t="shared" si="0"/>
        <v>102.60000000000001</v>
      </c>
      <c r="H17" s="57">
        <f t="shared" si="1"/>
        <v>102.39999590413996</v>
      </c>
    </row>
    <row r="18" spans="1:8" ht="15" outlineLevel="1">
      <c r="A18" s="21">
        <v>7047</v>
      </c>
      <c r="B18" s="22"/>
      <c r="C18" s="22" t="s">
        <v>91</v>
      </c>
      <c r="D18" s="23">
        <v>58693.16</v>
      </c>
      <c r="E18" s="23">
        <v>570685.3</v>
      </c>
      <c r="F18" s="23">
        <v>572357.55</v>
      </c>
      <c r="G18" s="57">
        <f t="shared" si="0"/>
        <v>972.3199432438124</v>
      </c>
      <c r="H18" s="57">
        <f t="shared" si="1"/>
        <v>100.2930248948063</v>
      </c>
    </row>
    <row r="19" spans="1:8" ht="15">
      <c r="A19" s="21">
        <v>706</v>
      </c>
      <c r="B19" s="22"/>
      <c r="C19" s="22" t="s">
        <v>21</v>
      </c>
      <c r="D19" s="23"/>
      <c r="E19" s="23"/>
      <c r="F19" s="23"/>
      <c r="G19" s="58"/>
      <c r="H19" s="58"/>
    </row>
    <row r="20" spans="1:8" ht="15.75">
      <c r="A20" s="40">
        <v>71</v>
      </c>
      <c r="B20" s="41"/>
      <c r="C20" s="41" t="s">
        <v>22</v>
      </c>
      <c r="D20" s="42">
        <f>+D21+D25+D27+D29+D31</f>
        <v>839118.25</v>
      </c>
      <c r="E20" s="42">
        <f>+E21+E25+E27+E29+E31</f>
        <v>859250.51</v>
      </c>
      <c r="F20" s="42">
        <f>+F21+F25+F27+F29+F31</f>
        <v>869170.71</v>
      </c>
      <c r="G20" s="56">
        <f aca="true" t="shared" si="2" ref="G20:G35">IF(D20&lt;&gt;0,E20/D20*100,)</f>
        <v>102.39921608188118</v>
      </c>
      <c r="H20" s="56">
        <f aca="true" t="shared" si="3" ref="H20:H35">IF(E20&lt;&gt;0,F20/E20*100,)</f>
        <v>101.1545177901611</v>
      </c>
    </row>
    <row r="21" spans="1:8" ht="15">
      <c r="A21" s="21">
        <v>710</v>
      </c>
      <c r="B21" s="22"/>
      <c r="C21" s="22" t="s">
        <v>23</v>
      </c>
      <c r="D21" s="23">
        <f>D22+D23+D24</f>
        <v>508986.43</v>
      </c>
      <c r="E21" s="23">
        <f>E22+E23+E24</f>
        <v>483083.64999999997</v>
      </c>
      <c r="F21" s="23">
        <f>F22+F23+F24</f>
        <v>486304.41000000003</v>
      </c>
      <c r="G21" s="57">
        <f t="shared" si="2"/>
        <v>94.91090951088813</v>
      </c>
      <c r="H21" s="57">
        <f t="shared" si="3"/>
        <v>100.66670855037219</v>
      </c>
    </row>
    <row r="22" spans="1:8" ht="15" outlineLevel="1">
      <c r="A22" s="21">
        <v>7100</v>
      </c>
      <c r="B22" s="22"/>
      <c r="C22" s="22" t="s">
        <v>92</v>
      </c>
      <c r="D22" s="23">
        <v>852.11</v>
      </c>
      <c r="E22" s="23">
        <v>874.26</v>
      </c>
      <c r="F22" s="23">
        <v>895.24</v>
      </c>
      <c r="G22" s="57">
        <f t="shared" si="2"/>
        <v>102.59942965110139</v>
      </c>
      <c r="H22" s="57">
        <f t="shared" si="3"/>
        <v>102.3997437833139</v>
      </c>
    </row>
    <row r="23" spans="1:8" ht="15" outlineLevel="1">
      <c r="A23" s="21">
        <v>7102</v>
      </c>
      <c r="B23" s="22"/>
      <c r="C23" s="22" t="s">
        <v>93</v>
      </c>
      <c r="D23" s="23">
        <v>5762.61</v>
      </c>
      <c r="E23" s="23">
        <v>5880.22</v>
      </c>
      <c r="F23" s="23">
        <v>6166.03</v>
      </c>
      <c r="G23" s="57">
        <f t="shared" si="2"/>
        <v>102.04091548794732</v>
      </c>
      <c r="H23" s="57">
        <f t="shared" si="3"/>
        <v>104.86053242905878</v>
      </c>
    </row>
    <row r="24" spans="1:8" ht="15" outlineLevel="1">
      <c r="A24" s="21">
        <v>7103</v>
      </c>
      <c r="B24" s="22"/>
      <c r="C24" s="22" t="s">
        <v>94</v>
      </c>
      <c r="D24" s="23">
        <v>502371.71</v>
      </c>
      <c r="E24" s="23">
        <v>476329.17</v>
      </c>
      <c r="F24" s="23">
        <v>479243.14</v>
      </c>
      <c r="G24" s="57">
        <f t="shared" si="2"/>
        <v>94.81608150267856</v>
      </c>
      <c r="H24" s="57">
        <f t="shared" si="3"/>
        <v>100.61175552192196</v>
      </c>
    </row>
    <row r="25" spans="1:8" ht="15">
      <c r="A25" s="21">
        <v>711</v>
      </c>
      <c r="B25" s="22"/>
      <c r="C25" s="22" t="s">
        <v>10</v>
      </c>
      <c r="D25" s="23">
        <f>D26</f>
        <v>26665.33</v>
      </c>
      <c r="E25" s="23">
        <f>E26</f>
        <v>27358.63</v>
      </c>
      <c r="F25" s="23">
        <f>F26</f>
        <v>28015.24</v>
      </c>
      <c r="G25" s="57">
        <f t="shared" si="2"/>
        <v>102.60000532526692</v>
      </c>
      <c r="H25" s="57">
        <f t="shared" si="3"/>
        <v>102.4000105268429</v>
      </c>
    </row>
    <row r="26" spans="1:8" ht="15" outlineLevel="1">
      <c r="A26" s="21">
        <v>7111</v>
      </c>
      <c r="B26" s="22"/>
      <c r="C26" s="22" t="s">
        <v>95</v>
      </c>
      <c r="D26" s="23">
        <v>26665.33</v>
      </c>
      <c r="E26" s="23">
        <v>27358.63</v>
      </c>
      <c r="F26" s="23">
        <v>28015.24</v>
      </c>
      <c r="G26" s="57">
        <f t="shared" si="2"/>
        <v>102.60000532526692</v>
      </c>
      <c r="H26" s="57">
        <f t="shared" si="3"/>
        <v>102.4000105268429</v>
      </c>
    </row>
    <row r="27" spans="1:8" ht="15">
      <c r="A27" s="21">
        <v>712</v>
      </c>
      <c r="B27" s="22"/>
      <c r="C27" s="22" t="s">
        <v>24</v>
      </c>
      <c r="D27" s="23">
        <f>D28</f>
        <v>20791</v>
      </c>
      <c r="E27" s="23">
        <f>E28</f>
        <v>21331.57</v>
      </c>
      <c r="F27" s="23">
        <f>F28</f>
        <v>21843.53</v>
      </c>
      <c r="G27" s="57">
        <f t="shared" si="2"/>
        <v>102.60001923909383</v>
      </c>
      <c r="H27" s="57">
        <f t="shared" si="3"/>
        <v>102.40001087589896</v>
      </c>
    </row>
    <row r="28" spans="1:8" ht="15" outlineLevel="1">
      <c r="A28" s="21">
        <v>7120</v>
      </c>
      <c r="B28" s="22"/>
      <c r="C28" s="22" t="s">
        <v>96</v>
      </c>
      <c r="D28" s="23">
        <v>20791</v>
      </c>
      <c r="E28" s="23">
        <v>21331.57</v>
      </c>
      <c r="F28" s="23">
        <v>21843.53</v>
      </c>
      <c r="G28" s="57">
        <f t="shared" si="2"/>
        <v>102.60001923909383</v>
      </c>
      <c r="H28" s="57">
        <f t="shared" si="3"/>
        <v>102.40001087589896</v>
      </c>
    </row>
    <row r="29" spans="1:8" ht="15">
      <c r="A29" s="21">
        <v>713</v>
      </c>
      <c r="B29" s="22"/>
      <c r="C29" s="22" t="s">
        <v>11</v>
      </c>
      <c r="D29" s="23">
        <f>D30</f>
        <v>27844.08</v>
      </c>
      <c r="E29" s="23">
        <f>E30</f>
        <v>128413.65</v>
      </c>
      <c r="F29" s="23">
        <f>F30</f>
        <v>129095.58</v>
      </c>
      <c r="G29" s="57">
        <f t="shared" si="2"/>
        <v>461.18833877793764</v>
      </c>
      <c r="H29" s="57">
        <f t="shared" si="3"/>
        <v>100.5310416766442</v>
      </c>
    </row>
    <row r="30" spans="1:8" ht="15" outlineLevel="1">
      <c r="A30" s="21">
        <v>7130</v>
      </c>
      <c r="B30" s="22"/>
      <c r="C30" s="22" t="s">
        <v>11</v>
      </c>
      <c r="D30" s="23">
        <v>27844.08</v>
      </c>
      <c r="E30" s="23">
        <v>128413.65</v>
      </c>
      <c r="F30" s="23">
        <v>129095.58</v>
      </c>
      <c r="G30" s="57">
        <f t="shared" si="2"/>
        <v>461.18833877793764</v>
      </c>
      <c r="H30" s="57">
        <f t="shared" si="3"/>
        <v>100.5310416766442</v>
      </c>
    </row>
    <row r="31" spans="1:8" ht="15">
      <c r="A31" s="21">
        <v>714</v>
      </c>
      <c r="B31" s="22"/>
      <c r="C31" s="22" t="s">
        <v>12</v>
      </c>
      <c r="D31" s="23">
        <f>D32</f>
        <v>254831.41</v>
      </c>
      <c r="E31" s="23">
        <f>E32</f>
        <v>199063.01</v>
      </c>
      <c r="F31" s="23">
        <f>F32</f>
        <v>203911.95</v>
      </c>
      <c r="G31" s="57">
        <f t="shared" si="2"/>
        <v>78.11557060411039</v>
      </c>
      <c r="H31" s="57">
        <f t="shared" si="3"/>
        <v>102.43588198530706</v>
      </c>
    </row>
    <row r="32" spans="1:8" ht="15" outlineLevel="1">
      <c r="A32" s="21">
        <v>7141</v>
      </c>
      <c r="B32" s="22"/>
      <c r="C32" s="22" t="s">
        <v>12</v>
      </c>
      <c r="D32" s="23">
        <v>254831.41</v>
      </c>
      <c r="E32" s="23">
        <v>199063.01</v>
      </c>
      <c r="F32" s="23">
        <v>203911.95</v>
      </c>
      <c r="G32" s="57">
        <f t="shared" si="2"/>
        <v>78.11557060411039</v>
      </c>
      <c r="H32" s="57">
        <f t="shared" si="3"/>
        <v>102.43588198530706</v>
      </c>
    </row>
    <row r="33" spans="1:8" ht="15.75">
      <c r="A33" s="40">
        <v>72</v>
      </c>
      <c r="B33" s="41" t="s">
        <v>25</v>
      </c>
      <c r="C33" s="41" t="s">
        <v>26</v>
      </c>
      <c r="D33" s="42">
        <f>+D34+D38+D39</f>
        <v>1260375.9300000002</v>
      </c>
      <c r="E33" s="42">
        <f>+E34+E38+E39</f>
        <v>1966078.58</v>
      </c>
      <c r="F33" s="42">
        <f>+F34+F38+F39</f>
        <v>375175.04000000004</v>
      </c>
      <c r="G33" s="56">
        <f t="shared" si="2"/>
        <v>155.99144137892253</v>
      </c>
      <c r="H33" s="56">
        <f t="shared" si="3"/>
        <v>19.082403105169888</v>
      </c>
    </row>
    <row r="34" spans="1:8" ht="15">
      <c r="A34" s="21">
        <v>720</v>
      </c>
      <c r="B34" s="22"/>
      <c r="C34" s="22" t="s">
        <v>13</v>
      </c>
      <c r="D34" s="23">
        <f>D35+D36+D37</f>
        <v>693584.88</v>
      </c>
      <c r="E34" s="23">
        <f>E35+E36+E37</f>
        <v>1762354.82</v>
      </c>
      <c r="F34" s="23">
        <f>F35+F36+F37</f>
        <v>169528.92</v>
      </c>
      <c r="G34" s="57">
        <f t="shared" si="2"/>
        <v>254.0936042319723</v>
      </c>
      <c r="H34" s="57">
        <f t="shared" si="3"/>
        <v>9.619454497817868</v>
      </c>
    </row>
    <row r="35" spans="1:8" ht="15" outlineLevel="1">
      <c r="A35" s="21">
        <v>7200</v>
      </c>
      <c r="B35" s="22"/>
      <c r="C35" s="22" t="s">
        <v>97</v>
      </c>
      <c r="D35" s="23">
        <v>682084.88</v>
      </c>
      <c r="E35" s="23">
        <v>1761354.82</v>
      </c>
      <c r="F35" s="23">
        <v>168528.92</v>
      </c>
      <c r="G35" s="57">
        <f t="shared" si="2"/>
        <v>258.23103130507747</v>
      </c>
      <c r="H35" s="57">
        <f t="shared" si="3"/>
        <v>9.568141415140875</v>
      </c>
    </row>
    <row r="36" spans="1:8" ht="15" outlineLevel="1">
      <c r="A36" s="21">
        <v>7201</v>
      </c>
      <c r="B36" s="22"/>
      <c r="C36" s="22" t="s">
        <v>98</v>
      </c>
      <c r="D36" s="23">
        <v>11500</v>
      </c>
      <c r="E36" s="23">
        <v>0</v>
      </c>
      <c r="F36" s="23">
        <v>0</v>
      </c>
      <c r="G36" s="58"/>
      <c r="H36" s="58"/>
    </row>
    <row r="37" spans="1:8" ht="15" outlineLevel="1">
      <c r="A37" s="21">
        <v>7202</v>
      </c>
      <c r="B37" s="22"/>
      <c r="C37" s="22" t="s">
        <v>99</v>
      </c>
      <c r="D37" s="23">
        <v>0</v>
      </c>
      <c r="E37" s="23">
        <v>1000</v>
      </c>
      <c r="F37" s="23">
        <v>1000</v>
      </c>
      <c r="G37" s="57">
        <f>IF(D37&lt;&gt;0,E37/D37*100,)</f>
        <v>0</v>
      </c>
      <c r="H37" s="57">
        <f>IF(E37&lt;&gt;0,F37/E37*100,)</f>
        <v>100</v>
      </c>
    </row>
    <row r="38" spans="1:8" ht="15">
      <c r="A38" s="21">
        <v>721</v>
      </c>
      <c r="B38" s="22"/>
      <c r="C38" s="22" t="s">
        <v>27</v>
      </c>
      <c r="D38" s="23"/>
      <c r="E38" s="23"/>
      <c r="F38" s="23"/>
      <c r="G38" s="58"/>
      <c r="H38" s="58"/>
    </row>
    <row r="39" spans="1:8" ht="30">
      <c r="A39" s="21">
        <v>722</v>
      </c>
      <c r="B39" s="22"/>
      <c r="C39" s="26" t="s">
        <v>28</v>
      </c>
      <c r="D39" s="23">
        <f>D40+D41</f>
        <v>566791.05</v>
      </c>
      <c r="E39" s="23">
        <f>E40+E41</f>
        <v>203723.76</v>
      </c>
      <c r="F39" s="23">
        <f>F40+F41</f>
        <v>205646.12</v>
      </c>
      <c r="G39" s="57">
        <f aca="true" t="shared" si="4" ref="G39:H41">IF(D39&lt;&gt;0,E39/D39*100,)</f>
        <v>35.9433621967037</v>
      </c>
      <c r="H39" s="57">
        <f t="shared" si="4"/>
        <v>100.94361109376734</v>
      </c>
    </row>
    <row r="40" spans="1:8" ht="15" outlineLevel="1">
      <c r="A40" s="21">
        <v>7220</v>
      </c>
      <c r="B40" s="22"/>
      <c r="C40" s="26" t="s">
        <v>100</v>
      </c>
      <c r="D40" s="23">
        <v>45175.29</v>
      </c>
      <c r="E40" s="23">
        <v>40495</v>
      </c>
      <c r="F40" s="23">
        <v>40495</v>
      </c>
      <c r="G40" s="57">
        <f t="shared" si="4"/>
        <v>89.63971232946153</v>
      </c>
      <c r="H40" s="57">
        <f t="shared" si="4"/>
        <v>100</v>
      </c>
    </row>
    <row r="41" spans="1:8" ht="15" outlineLevel="1">
      <c r="A41" s="21">
        <v>7221</v>
      </c>
      <c r="B41" s="22"/>
      <c r="C41" s="26" t="s">
        <v>101</v>
      </c>
      <c r="D41" s="23">
        <v>521615.76</v>
      </c>
      <c r="E41" s="23">
        <v>163228.76</v>
      </c>
      <c r="F41" s="23">
        <v>165151.12</v>
      </c>
      <c r="G41" s="57">
        <f t="shared" si="4"/>
        <v>31.29291185527063</v>
      </c>
      <c r="H41" s="57">
        <f t="shared" si="4"/>
        <v>101.17770912429891</v>
      </c>
    </row>
    <row r="42" spans="1:8" ht="15.75">
      <c r="A42" s="40">
        <v>73</v>
      </c>
      <c r="B42" s="41" t="s">
        <v>19</v>
      </c>
      <c r="C42" s="41" t="s">
        <v>29</v>
      </c>
      <c r="D42" s="42">
        <f>+D43+D47</f>
        <v>202427.16</v>
      </c>
      <c r="E42" s="42">
        <f>+E43+E47</f>
        <v>240000</v>
      </c>
      <c r="F42" s="42">
        <f>+F43+F47</f>
        <v>0</v>
      </c>
      <c r="G42" s="56">
        <f>IF(D42&lt;&gt;0,E42/D42*100,)</f>
        <v>118.5611654088315</v>
      </c>
      <c r="H42" s="71"/>
    </row>
    <row r="43" spans="1:8" ht="15">
      <c r="A43" s="21">
        <v>730</v>
      </c>
      <c r="B43" s="22"/>
      <c r="C43" s="22" t="s">
        <v>30</v>
      </c>
      <c r="D43" s="23">
        <f>D44+D45</f>
        <v>24427.16</v>
      </c>
      <c r="E43" s="23">
        <f>E44+E45</f>
        <v>0</v>
      </c>
      <c r="F43" s="23">
        <f>F44+F45</f>
        <v>0</v>
      </c>
      <c r="G43" s="58"/>
      <c r="H43" s="58"/>
    </row>
    <row r="44" spans="1:8" ht="15" outlineLevel="1">
      <c r="A44" s="21">
        <v>7300</v>
      </c>
      <c r="B44" s="22"/>
      <c r="C44" s="22" t="s">
        <v>102</v>
      </c>
      <c r="D44" s="23">
        <v>430</v>
      </c>
      <c r="E44" s="23">
        <v>0</v>
      </c>
      <c r="F44" s="23">
        <v>0</v>
      </c>
      <c r="G44" s="58"/>
      <c r="H44" s="58"/>
    </row>
    <row r="45" spans="1:8" ht="15" outlineLevel="1">
      <c r="A45" s="21">
        <v>7301</v>
      </c>
      <c r="B45" s="22"/>
      <c r="C45" s="22" t="s">
        <v>103</v>
      </c>
      <c r="D45" s="23">
        <v>23997.16</v>
      </c>
      <c r="E45" s="23">
        <v>0</v>
      </c>
      <c r="F45" s="23">
        <v>0</v>
      </c>
      <c r="G45" s="58"/>
      <c r="H45" s="58"/>
    </row>
    <row r="46" spans="1:8" ht="12.75" hidden="1">
      <c r="A46" s="16">
        <v>730100</v>
      </c>
      <c r="B46" s="20"/>
      <c r="C46" s="20" t="s">
        <v>31</v>
      </c>
      <c r="D46" s="24"/>
      <c r="E46" s="24"/>
      <c r="F46" s="24"/>
      <c r="G46" s="59"/>
      <c r="H46" s="59"/>
    </row>
    <row r="47" spans="1:8" ht="15">
      <c r="A47" s="21">
        <v>731</v>
      </c>
      <c r="B47" s="22"/>
      <c r="C47" s="22" t="s">
        <v>14</v>
      </c>
      <c r="D47" s="23">
        <f>D48</f>
        <v>178000</v>
      </c>
      <c r="E47" s="23">
        <f>E48</f>
        <v>240000</v>
      </c>
      <c r="F47" s="23">
        <f>F48</f>
        <v>0</v>
      </c>
      <c r="G47" s="57">
        <f aca="true" t="shared" si="5" ref="G47:G52">IF(D47&lt;&gt;0,E47/D47*100,)</f>
        <v>134.8314606741573</v>
      </c>
      <c r="H47" s="58"/>
    </row>
    <row r="48" spans="1:8" ht="15" outlineLevel="1">
      <c r="A48" s="21">
        <v>7311</v>
      </c>
      <c r="B48" s="22"/>
      <c r="C48" s="22" t="s">
        <v>104</v>
      </c>
      <c r="D48" s="23">
        <v>178000</v>
      </c>
      <c r="E48" s="23">
        <v>240000</v>
      </c>
      <c r="F48" s="23">
        <v>0</v>
      </c>
      <c r="G48" s="57">
        <f t="shared" si="5"/>
        <v>134.8314606741573</v>
      </c>
      <c r="H48" s="58"/>
    </row>
    <row r="49" spans="1:8" ht="15.75">
      <c r="A49" s="40">
        <v>74</v>
      </c>
      <c r="B49" s="41" t="s">
        <v>19</v>
      </c>
      <c r="C49" s="41" t="s">
        <v>32</v>
      </c>
      <c r="D49" s="42">
        <f>D50+D54</f>
        <v>1441120.74</v>
      </c>
      <c r="E49" s="42">
        <f>E50+E54</f>
        <v>5464930.66</v>
      </c>
      <c r="F49" s="42">
        <f>F50+F54</f>
        <v>8606180.03</v>
      </c>
      <c r="G49" s="56">
        <f t="shared" si="5"/>
        <v>379.21393456595456</v>
      </c>
      <c r="H49" s="56">
        <f>IF(E49&lt;&gt;0,F49/E49*100,)</f>
        <v>157.4801322364811</v>
      </c>
    </row>
    <row r="50" spans="1:8" ht="15.75" customHeight="1">
      <c r="A50" s="21">
        <v>740</v>
      </c>
      <c r="B50" s="22"/>
      <c r="C50" s="26" t="s">
        <v>15</v>
      </c>
      <c r="D50" s="23">
        <f>D51+D52+D53</f>
        <v>1253120.74</v>
      </c>
      <c r="E50" s="23">
        <f>E51+E52+E53</f>
        <v>1885933.6600000001</v>
      </c>
      <c r="F50" s="23">
        <f>F51+F52+F53</f>
        <v>2953073.03</v>
      </c>
      <c r="G50" s="57">
        <f t="shared" si="5"/>
        <v>150.4989583046882</v>
      </c>
      <c r="H50" s="57">
        <f>IF(E50&lt;&gt;0,F50/E50*100,)</f>
        <v>156.58414145914335</v>
      </c>
    </row>
    <row r="51" spans="1:8" ht="15.75" customHeight="1" outlineLevel="1">
      <c r="A51" s="21">
        <v>7400</v>
      </c>
      <c r="B51" s="22"/>
      <c r="C51" s="26" t="s">
        <v>105</v>
      </c>
      <c r="D51" s="23">
        <v>1143537.47</v>
      </c>
      <c r="E51" s="23">
        <v>1810891.03</v>
      </c>
      <c r="F51" s="23">
        <v>2876229.44</v>
      </c>
      <c r="G51" s="57">
        <f t="shared" si="5"/>
        <v>158.35869637048273</v>
      </c>
      <c r="H51" s="57">
        <f>IF(E51&lt;&gt;0,F51/E51*100,)</f>
        <v>158.82951499295902</v>
      </c>
    </row>
    <row r="52" spans="1:8" ht="15.75" customHeight="1" outlineLevel="1">
      <c r="A52" s="21">
        <v>7401</v>
      </c>
      <c r="B52" s="22"/>
      <c r="C52" s="26" t="s">
        <v>106</v>
      </c>
      <c r="D52" s="23">
        <v>106453.58</v>
      </c>
      <c r="E52" s="23">
        <v>75042.63</v>
      </c>
      <c r="F52" s="23">
        <v>76843.59</v>
      </c>
      <c r="G52" s="57">
        <f t="shared" si="5"/>
        <v>70.49328918764405</v>
      </c>
      <c r="H52" s="57">
        <f>IF(E52&lt;&gt;0,F52/E52*100,)</f>
        <v>102.39991588780937</v>
      </c>
    </row>
    <row r="53" spans="1:8" ht="15.75" customHeight="1" outlineLevel="1">
      <c r="A53" s="21">
        <v>7404</v>
      </c>
      <c r="B53" s="22"/>
      <c r="C53" s="26" t="s">
        <v>107</v>
      </c>
      <c r="D53" s="23">
        <v>3129.69</v>
      </c>
      <c r="E53" s="23">
        <v>0</v>
      </c>
      <c r="F53" s="23">
        <v>0</v>
      </c>
      <c r="G53" s="58"/>
      <c r="H53" s="58"/>
    </row>
    <row r="54" spans="1:8" ht="15.75" customHeight="1">
      <c r="A54" s="21">
        <v>741</v>
      </c>
      <c r="B54" s="22"/>
      <c r="C54" s="26" t="s">
        <v>79</v>
      </c>
      <c r="D54" s="23">
        <f>D55</f>
        <v>188000</v>
      </c>
      <c r="E54" s="23">
        <f>E55</f>
        <v>3578997</v>
      </c>
      <c r="F54" s="23">
        <f>F55</f>
        <v>5653107</v>
      </c>
      <c r="G54" s="57">
        <f aca="true" t="shared" si="6" ref="G54:G79">IF(D54&lt;&gt;0,E54/D54*100,)</f>
        <v>1903.721808510638</v>
      </c>
      <c r="H54" s="57">
        <f aca="true" t="shared" si="7" ref="H54:H79">IF(E54&lt;&gt;0,F54/E54*100,)</f>
        <v>157.95226986778698</v>
      </c>
    </row>
    <row r="55" spans="1:8" ht="33" customHeight="1" outlineLevel="1">
      <c r="A55" s="21">
        <v>7413</v>
      </c>
      <c r="B55" s="22"/>
      <c r="C55" s="26" t="s">
        <v>108</v>
      </c>
      <c r="D55" s="23">
        <v>188000</v>
      </c>
      <c r="E55" s="23">
        <v>3578997</v>
      </c>
      <c r="F55" s="23">
        <v>5653107</v>
      </c>
      <c r="G55" s="57">
        <f t="shared" si="6"/>
        <v>1903.721808510638</v>
      </c>
      <c r="H55" s="57">
        <f t="shared" si="7"/>
        <v>157.95226986778698</v>
      </c>
    </row>
    <row r="56" spans="1:8" ht="18">
      <c r="A56" s="16" t="s">
        <v>17</v>
      </c>
      <c r="B56" s="27" t="s">
        <v>1</v>
      </c>
      <c r="C56" s="27" t="s">
        <v>33</v>
      </c>
      <c r="D56" s="43">
        <f>D57+D87+D103+D114</f>
        <v>12171757.93</v>
      </c>
      <c r="E56" s="43">
        <f>E57+E87+E103+E114</f>
        <v>17991378.23</v>
      </c>
      <c r="F56" s="43">
        <f>F57+F87+F103+F114</f>
        <v>19703852.25</v>
      </c>
      <c r="G56" s="60">
        <f t="shared" si="6"/>
        <v>147.81248800270873</v>
      </c>
      <c r="H56" s="60">
        <f t="shared" si="7"/>
        <v>109.51830370140576</v>
      </c>
    </row>
    <row r="57" spans="1:8" ht="15.75">
      <c r="A57" s="40">
        <v>40</v>
      </c>
      <c r="B57" s="41" t="s">
        <v>25</v>
      </c>
      <c r="C57" s="41" t="s">
        <v>34</v>
      </c>
      <c r="D57" s="42">
        <f>+D58+D65+D71+D82+D84</f>
        <v>3344096.98</v>
      </c>
      <c r="E57" s="42">
        <f>+E58+E65+E71+E82+E84</f>
        <v>3640457.16</v>
      </c>
      <c r="F57" s="42">
        <f>+F58+F65+F71+F82+F84</f>
        <v>3493322.3599999994</v>
      </c>
      <c r="G57" s="56">
        <f t="shared" si="6"/>
        <v>108.86218856009373</v>
      </c>
      <c r="H57" s="56">
        <f t="shared" si="7"/>
        <v>95.95834277033491</v>
      </c>
    </row>
    <row r="58" spans="1:8" ht="15">
      <c r="A58" s="21">
        <v>400</v>
      </c>
      <c r="B58" s="22"/>
      <c r="C58" s="22" t="s">
        <v>35</v>
      </c>
      <c r="D58" s="25">
        <f>D59+D60+D61+D62+D63+D64</f>
        <v>594588.79</v>
      </c>
      <c r="E58" s="25">
        <f>E59+E60+E61+E62+E63+E64</f>
        <v>704296.9299999999</v>
      </c>
      <c r="F58" s="25">
        <f>F59+F60+F61+F62+F63+F64</f>
        <v>720820.0299999998</v>
      </c>
      <c r="G58" s="61">
        <f t="shared" si="6"/>
        <v>118.45109457916283</v>
      </c>
      <c r="H58" s="61">
        <f t="shared" si="7"/>
        <v>102.3460417469092</v>
      </c>
    </row>
    <row r="59" spans="1:8" ht="15" outlineLevel="1">
      <c r="A59" s="21">
        <v>4000</v>
      </c>
      <c r="B59" s="22"/>
      <c r="C59" s="22" t="s">
        <v>110</v>
      </c>
      <c r="D59" s="25">
        <v>481561.77</v>
      </c>
      <c r="E59" s="25">
        <v>578085.38</v>
      </c>
      <c r="F59" s="25">
        <v>593203.97</v>
      </c>
      <c r="G59" s="61">
        <f t="shared" si="6"/>
        <v>120.04386893087464</v>
      </c>
      <c r="H59" s="61">
        <f t="shared" si="7"/>
        <v>102.61528669000417</v>
      </c>
    </row>
    <row r="60" spans="1:8" ht="15" outlineLevel="1">
      <c r="A60" s="21">
        <v>4001</v>
      </c>
      <c r="B60" s="22"/>
      <c r="C60" s="22" t="s">
        <v>111</v>
      </c>
      <c r="D60" s="25">
        <v>22410.47</v>
      </c>
      <c r="E60" s="25">
        <v>26570.95</v>
      </c>
      <c r="F60" s="25">
        <v>26641.36</v>
      </c>
      <c r="G60" s="61">
        <f t="shared" si="6"/>
        <v>118.56489399820708</v>
      </c>
      <c r="H60" s="61">
        <f t="shared" si="7"/>
        <v>100.26498864361267</v>
      </c>
    </row>
    <row r="61" spans="1:8" ht="15" outlineLevel="1">
      <c r="A61" s="21">
        <v>4002</v>
      </c>
      <c r="B61" s="22"/>
      <c r="C61" s="22" t="s">
        <v>112</v>
      </c>
      <c r="D61" s="25">
        <v>50562.62</v>
      </c>
      <c r="E61" s="25">
        <v>51877.25</v>
      </c>
      <c r="F61" s="25">
        <v>53122.31</v>
      </c>
      <c r="G61" s="61">
        <f t="shared" si="6"/>
        <v>102.60000371816176</v>
      </c>
      <c r="H61" s="61">
        <f t="shared" si="7"/>
        <v>102.40001156576342</v>
      </c>
    </row>
    <row r="62" spans="1:8" ht="15" outlineLevel="1">
      <c r="A62" s="21">
        <v>4003</v>
      </c>
      <c r="B62" s="22"/>
      <c r="C62" s="22" t="s">
        <v>113</v>
      </c>
      <c r="D62" s="25">
        <v>21992.43</v>
      </c>
      <c r="E62" s="25">
        <v>25927.04</v>
      </c>
      <c r="F62" s="25">
        <v>26016.08</v>
      </c>
      <c r="G62" s="61">
        <f t="shared" si="6"/>
        <v>117.8907469524741</v>
      </c>
      <c r="H62" s="61">
        <f t="shared" si="7"/>
        <v>100.34342524252673</v>
      </c>
    </row>
    <row r="63" spans="1:8" ht="15" outlineLevel="1">
      <c r="A63" s="21">
        <v>4004</v>
      </c>
      <c r="B63" s="22"/>
      <c r="C63" s="22" t="s">
        <v>114</v>
      </c>
      <c r="D63" s="25">
        <v>7497.5</v>
      </c>
      <c r="E63" s="25">
        <v>9064.46</v>
      </c>
      <c r="F63" s="25">
        <v>9064.46</v>
      </c>
      <c r="G63" s="61">
        <f t="shared" si="6"/>
        <v>120.89976658886295</v>
      </c>
      <c r="H63" s="61">
        <f t="shared" si="7"/>
        <v>100</v>
      </c>
    </row>
    <row r="64" spans="1:8" ht="15" outlineLevel="1">
      <c r="A64" s="21">
        <v>4009</v>
      </c>
      <c r="B64" s="22"/>
      <c r="C64" s="22" t="s">
        <v>115</v>
      </c>
      <c r="D64" s="25">
        <v>10564</v>
      </c>
      <c r="E64" s="25">
        <v>12771.85</v>
      </c>
      <c r="F64" s="25">
        <v>12771.85</v>
      </c>
      <c r="G64" s="61">
        <f t="shared" si="6"/>
        <v>120.89975388110565</v>
      </c>
      <c r="H64" s="61">
        <f t="shared" si="7"/>
        <v>100</v>
      </c>
    </row>
    <row r="65" spans="1:8" ht="15">
      <c r="A65" s="21">
        <v>401</v>
      </c>
      <c r="B65" s="22"/>
      <c r="C65" s="22" t="s">
        <v>36</v>
      </c>
      <c r="D65" s="25">
        <f>D66+D67+D68+D69+D70</f>
        <v>103956.63000000002</v>
      </c>
      <c r="E65" s="25">
        <f>E66+E67+E68+E69+E70</f>
        <v>123358.35999999999</v>
      </c>
      <c r="F65" s="25">
        <f>F66+F67+F68+F69+F70</f>
        <v>123671.20999999999</v>
      </c>
      <c r="G65" s="61">
        <f t="shared" si="6"/>
        <v>118.66329256729462</v>
      </c>
      <c r="H65" s="61">
        <f t="shared" si="7"/>
        <v>100.25361069975314</v>
      </c>
    </row>
    <row r="66" spans="1:8" ht="15" outlineLevel="1">
      <c r="A66" s="21">
        <v>4010</v>
      </c>
      <c r="B66" s="22"/>
      <c r="C66" s="22" t="s">
        <v>116</v>
      </c>
      <c r="D66" s="25">
        <v>56265.73</v>
      </c>
      <c r="E66" s="25">
        <v>66024.98</v>
      </c>
      <c r="F66" s="25">
        <v>66294.12</v>
      </c>
      <c r="G66" s="61">
        <f t="shared" si="6"/>
        <v>117.34492736520079</v>
      </c>
      <c r="H66" s="61">
        <f t="shared" si="7"/>
        <v>100.40763359564819</v>
      </c>
    </row>
    <row r="67" spans="1:8" ht="15" outlineLevel="1">
      <c r="A67" s="21">
        <v>4011</v>
      </c>
      <c r="B67" s="22"/>
      <c r="C67" s="22" t="s">
        <v>117</v>
      </c>
      <c r="D67" s="25">
        <v>37952.72</v>
      </c>
      <c r="E67" s="25">
        <v>45585.92</v>
      </c>
      <c r="F67" s="25">
        <v>45626.13</v>
      </c>
      <c r="G67" s="61">
        <f t="shared" si="6"/>
        <v>120.11239247147503</v>
      </c>
      <c r="H67" s="61">
        <f t="shared" si="7"/>
        <v>100.08820706042567</v>
      </c>
    </row>
    <row r="68" spans="1:8" ht="15" outlineLevel="1">
      <c r="A68" s="21">
        <v>4012</v>
      </c>
      <c r="B68" s="22"/>
      <c r="C68" s="22" t="s">
        <v>118</v>
      </c>
      <c r="D68" s="25">
        <v>342.53</v>
      </c>
      <c r="E68" s="25">
        <v>406.43</v>
      </c>
      <c r="F68" s="25">
        <v>407.47</v>
      </c>
      <c r="G68" s="61">
        <f t="shared" si="6"/>
        <v>118.65530026567018</v>
      </c>
      <c r="H68" s="61">
        <f t="shared" si="7"/>
        <v>100.25588662254263</v>
      </c>
    </row>
    <row r="69" spans="1:8" ht="15" outlineLevel="1">
      <c r="A69" s="21">
        <v>4013</v>
      </c>
      <c r="B69" s="22"/>
      <c r="C69" s="22" t="s">
        <v>119</v>
      </c>
      <c r="D69" s="25">
        <v>600.91</v>
      </c>
      <c r="E69" s="25">
        <v>708.21</v>
      </c>
      <c r="F69" s="25">
        <v>710.67</v>
      </c>
      <c r="G69" s="61">
        <f t="shared" si="6"/>
        <v>117.85625135211598</v>
      </c>
      <c r="H69" s="61">
        <f t="shared" si="7"/>
        <v>100.34735459821238</v>
      </c>
    </row>
    <row r="70" spans="1:8" ht="15" outlineLevel="1">
      <c r="A70" s="21">
        <v>4015</v>
      </c>
      <c r="B70" s="22"/>
      <c r="C70" s="22" t="s">
        <v>120</v>
      </c>
      <c r="D70" s="25">
        <v>8794.74</v>
      </c>
      <c r="E70" s="25">
        <v>10632.82</v>
      </c>
      <c r="F70" s="25">
        <v>10632.82</v>
      </c>
      <c r="G70" s="61">
        <f t="shared" si="6"/>
        <v>120.89976508685874</v>
      </c>
      <c r="H70" s="61">
        <f t="shared" si="7"/>
        <v>100</v>
      </c>
    </row>
    <row r="71" spans="1:8" ht="15">
      <c r="A71" s="21">
        <v>402</v>
      </c>
      <c r="B71" s="22"/>
      <c r="C71" s="22" t="s">
        <v>37</v>
      </c>
      <c r="D71" s="23">
        <f>D72+D73+D74+D75+D76+D77+D78+D79+D80+D81</f>
        <v>2499920.32</v>
      </c>
      <c r="E71" s="23">
        <f>E72+E73+E74+E75+E76+E77+E78+E79+E80+E81</f>
        <v>2561176.38</v>
      </c>
      <c r="F71" s="23">
        <f>F72+F73+F74+F75+F76+F77+F78+F79+F80+F81</f>
        <v>2415881.56</v>
      </c>
      <c r="G71" s="57">
        <f t="shared" si="6"/>
        <v>102.45032049661486</v>
      </c>
      <c r="H71" s="57">
        <f t="shared" si="7"/>
        <v>94.32702795736388</v>
      </c>
    </row>
    <row r="72" spans="1:8" ht="15" outlineLevel="1">
      <c r="A72" s="21">
        <v>4020</v>
      </c>
      <c r="B72" s="22"/>
      <c r="C72" s="22" t="s">
        <v>121</v>
      </c>
      <c r="D72" s="23">
        <v>530251.69</v>
      </c>
      <c r="E72" s="23">
        <v>581286.55</v>
      </c>
      <c r="F72" s="23">
        <v>536803.55</v>
      </c>
      <c r="G72" s="57">
        <f t="shared" si="6"/>
        <v>109.62464824958882</v>
      </c>
      <c r="H72" s="57">
        <f t="shared" si="7"/>
        <v>92.34749195555962</v>
      </c>
    </row>
    <row r="73" spans="1:8" ht="15" outlineLevel="1">
      <c r="A73" s="21">
        <v>4021</v>
      </c>
      <c r="B73" s="22"/>
      <c r="C73" s="22" t="s">
        <v>122</v>
      </c>
      <c r="D73" s="23">
        <v>25153.91</v>
      </c>
      <c r="E73" s="23">
        <v>25331.9</v>
      </c>
      <c r="F73" s="23">
        <v>25972.89</v>
      </c>
      <c r="G73" s="57">
        <f t="shared" si="6"/>
        <v>100.70760370852882</v>
      </c>
      <c r="H73" s="57">
        <f t="shared" si="7"/>
        <v>102.53036684970334</v>
      </c>
    </row>
    <row r="74" spans="1:8" ht="15" outlineLevel="1">
      <c r="A74" s="21">
        <v>4022</v>
      </c>
      <c r="B74" s="22"/>
      <c r="C74" s="22" t="s">
        <v>123</v>
      </c>
      <c r="D74" s="23">
        <v>195588.81</v>
      </c>
      <c r="E74" s="23">
        <v>172724.69</v>
      </c>
      <c r="F74" s="23">
        <v>177157.28</v>
      </c>
      <c r="G74" s="57">
        <f t="shared" si="6"/>
        <v>88.31010833390724</v>
      </c>
      <c r="H74" s="57">
        <f t="shared" si="7"/>
        <v>102.56627468834942</v>
      </c>
    </row>
    <row r="75" spans="1:8" ht="15" outlineLevel="1">
      <c r="A75" s="21">
        <v>4023</v>
      </c>
      <c r="B75" s="22"/>
      <c r="C75" s="22" t="s">
        <v>124</v>
      </c>
      <c r="D75" s="23">
        <v>28736.93</v>
      </c>
      <c r="E75" s="23">
        <v>29872.51</v>
      </c>
      <c r="F75" s="23">
        <v>30271.71</v>
      </c>
      <c r="G75" s="57">
        <f t="shared" si="6"/>
        <v>103.95163992813427</v>
      </c>
      <c r="H75" s="57">
        <f t="shared" si="7"/>
        <v>101.33634569040231</v>
      </c>
    </row>
    <row r="76" spans="1:8" ht="15" outlineLevel="1">
      <c r="A76" s="21">
        <v>4024</v>
      </c>
      <c r="B76" s="22"/>
      <c r="C76" s="22" t="s">
        <v>125</v>
      </c>
      <c r="D76" s="23">
        <v>20492.36</v>
      </c>
      <c r="E76" s="23">
        <v>21025.15</v>
      </c>
      <c r="F76" s="23">
        <v>19337.68</v>
      </c>
      <c r="G76" s="57">
        <f t="shared" si="6"/>
        <v>102.59994456470606</v>
      </c>
      <c r="H76" s="57">
        <f t="shared" si="7"/>
        <v>91.97404061326554</v>
      </c>
    </row>
    <row r="77" spans="1:8" ht="15" outlineLevel="1">
      <c r="A77" s="21">
        <v>4025</v>
      </c>
      <c r="B77" s="22"/>
      <c r="C77" s="22" t="s">
        <v>126</v>
      </c>
      <c r="D77" s="23">
        <v>1190423.73</v>
      </c>
      <c r="E77" s="23">
        <v>1251581.76</v>
      </c>
      <c r="F77" s="23">
        <v>1193133.52</v>
      </c>
      <c r="G77" s="57">
        <f t="shared" si="6"/>
        <v>105.13750091322524</v>
      </c>
      <c r="H77" s="57">
        <f t="shared" si="7"/>
        <v>95.33005019184684</v>
      </c>
    </row>
    <row r="78" spans="1:8" ht="15" outlineLevel="1">
      <c r="A78" s="21">
        <v>4026</v>
      </c>
      <c r="B78" s="22"/>
      <c r="C78" s="22" t="s">
        <v>127</v>
      </c>
      <c r="D78" s="23">
        <v>69240.96</v>
      </c>
      <c r="E78" s="23">
        <v>64201.64</v>
      </c>
      <c r="F78" s="23">
        <v>64541.28</v>
      </c>
      <c r="G78" s="57">
        <f t="shared" si="6"/>
        <v>92.72205353594171</v>
      </c>
      <c r="H78" s="57">
        <f t="shared" si="7"/>
        <v>100.52902075398697</v>
      </c>
    </row>
    <row r="79" spans="1:8" ht="15" outlineLevel="1">
      <c r="A79" s="21">
        <v>4027</v>
      </c>
      <c r="B79" s="22"/>
      <c r="C79" s="22" t="s">
        <v>128</v>
      </c>
      <c r="D79" s="23">
        <v>23411.59</v>
      </c>
      <c r="E79" s="23">
        <v>13967.23</v>
      </c>
      <c r="F79" s="23">
        <v>10055.16</v>
      </c>
      <c r="G79" s="57">
        <f t="shared" si="6"/>
        <v>59.6594678106015</v>
      </c>
      <c r="H79" s="57">
        <f t="shared" si="7"/>
        <v>71.99108198261216</v>
      </c>
    </row>
    <row r="80" spans="1:8" ht="15" outlineLevel="1">
      <c r="A80" s="21">
        <v>4028</v>
      </c>
      <c r="B80" s="22"/>
      <c r="C80" s="22" t="s">
        <v>129</v>
      </c>
      <c r="D80" s="23">
        <v>24598.71</v>
      </c>
      <c r="E80" s="23">
        <v>29739.78</v>
      </c>
      <c r="F80" s="23">
        <v>0</v>
      </c>
      <c r="G80" s="57">
        <f aca="true" t="shared" si="8" ref="G80:G114">IF(D80&lt;&gt;0,E80/D80*100,)</f>
        <v>120.8997544993213</v>
      </c>
      <c r="H80" s="58"/>
    </row>
    <row r="81" spans="1:8" ht="15" outlineLevel="1">
      <c r="A81" s="21">
        <v>4029</v>
      </c>
      <c r="B81" s="22"/>
      <c r="C81" s="22" t="s">
        <v>130</v>
      </c>
      <c r="D81" s="23">
        <v>392021.63</v>
      </c>
      <c r="E81" s="23">
        <v>371445.17</v>
      </c>
      <c r="F81" s="23">
        <v>358608.49</v>
      </c>
      <c r="G81" s="57">
        <f t="shared" si="8"/>
        <v>94.75119268291394</v>
      </c>
      <c r="H81" s="57">
        <f>IF(E81&lt;&gt;0,F81/E81*100,)</f>
        <v>96.54412520695854</v>
      </c>
    </row>
    <row r="82" spans="1:8" ht="15">
      <c r="A82" s="21">
        <v>403</v>
      </c>
      <c r="B82" s="22"/>
      <c r="C82" s="22" t="s">
        <v>38</v>
      </c>
      <c r="D82" s="23">
        <f>D83</f>
        <v>76682.25</v>
      </c>
      <c r="E82" s="23">
        <f>E83</f>
        <v>78668.93</v>
      </c>
      <c r="F82" s="23">
        <f>F83</f>
        <v>79373.28</v>
      </c>
      <c r="G82" s="57">
        <f t="shared" si="8"/>
        <v>102.59079513185907</v>
      </c>
      <c r="H82" s="57">
        <f>IF(E82&lt;&gt;0,F82/E82*100,)</f>
        <v>100.8953344096583</v>
      </c>
    </row>
    <row r="83" spans="1:8" ht="15" outlineLevel="1">
      <c r="A83" s="21">
        <v>4031</v>
      </c>
      <c r="B83" s="22"/>
      <c r="C83" s="22" t="s">
        <v>131</v>
      </c>
      <c r="D83" s="23">
        <v>76682.25</v>
      </c>
      <c r="E83" s="23">
        <v>78668.93</v>
      </c>
      <c r="F83" s="23">
        <v>79373.28</v>
      </c>
      <c r="G83" s="57">
        <f t="shared" si="8"/>
        <v>102.59079513185907</v>
      </c>
      <c r="H83" s="57">
        <f>IF(E83&lt;&gt;0,F83/E83*100,)</f>
        <v>100.8953344096583</v>
      </c>
    </row>
    <row r="84" spans="1:8" ht="15">
      <c r="A84" s="21">
        <v>409</v>
      </c>
      <c r="B84" s="22"/>
      <c r="C84" s="22" t="s">
        <v>39</v>
      </c>
      <c r="D84" s="25">
        <f>D85+D86</f>
        <v>68948.99</v>
      </c>
      <c r="E84" s="25">
        <f>E85+E86</f>
        <v>172956.56</v>
      </c>
      <c r="F84" s="25">
        <f>F85+F86</f>
        <v>153576.28</v>
      </c>
      <c r="G84" s="61">
        <f t="shared" si="8"/>
        <v>250.84712625957243</v>
      </c>
      <c r="H84" s="61">
        <f>IF(E84&lt;&gt;0,F84/E84*100,)</f>
        <v>88.79471238327127</v>
      </c>
    </row>
    <row r="85" spans="1:8" ht="15" outlineLevel="1">
      <c r="A85" s="21">
        <v>4090</v>
      </c>
      <c r="B85" s="22"/>
      <c r="C85" s="22" t="s">
        <v>132</v>
      </c>
      <c r="D85" s="25">
        <v>14346.99</v>
      </c>
      <c r="E85" s="25">
        <v>14720.01</v>
      </c>
      <c r="F85" s="25">
        <v>0</v>
      </c>
      <c r="G85" s="61">
        <f t="shared" si="8"/>
        <v>102.59998787202053</v>
      </c>
      <c r="H85" s="72"/>
    </row>
    <row r="86" spans="1:8" ht="15" outlineLevel="1">
      <c r="A86" s="21">
        <v>4091</v>
      </c>
      <c r="B86" s="22"/>
      <c r="C86" s="22" t="s">
        <v>133</v>
      </c>
      <c r="D86" s="25">
        <v>54602</v>
      </c>
      <c r="E86" s="25">
        <v>158236.55</v>
      </c>
      <c r="F86" s="25">
        <v>153576.28</v>
      </c>
      <c r="G86" s="61">
        <f t="shared" si="8"/>
        <v>289.79991575400163</v>
      </c>
      <c r="H86" s="61">
        <f aca="true" t="shared" si="9" ref="H86:H114">IF(E86&lt;&gt;0,F86/E86*100,)</f>
        <v>97.05487133029632</v>
      </c>
    </row>
    <row r="87" spans="1:8" ht="15.75">
      <c r="A87" s="40">
        <v>41</v>
      </c>
      <c r="B87" s="41"/>
      <c r="C87" s="41" t="s">
        <v>40</v>
      </c>
      <c r="D87" s="42">
        <f>+D88+D90+D95+D97</f>
        <v>3283275.6799999997</v>
      </c>
      <c r="E87" s="42">
        <f>+E88+E90+E95+E97</f>
        <v>3523229.62</v>
      </c>
      <c r="F87" s="42">
        <f>+F88+F90+F95+F97</f>
        <v>3595891.46</v>
      </c>
      <c r="G87" s="56">
        <f t="shared" si="8"/>
        <v>107.30837015793935</v>
      </c>
      <c r="H87" s="56">
        <f t="shared" si="9"/>
        <v>102.0623645869553</v>
      </c>
    </row>
    <row r="88" spans="1:8" ht="15">
      <c r="A88" s="21">
        <v>410</v>
      </c>
      <c r="B88" s="22"/>
      <c r="C88" s="22" t="s">
        <v>41</v>
      </c>
      <c r="D88" s="23">
        <f>D89</f>
        <v>58893</v>
      </c>
      <c r="E88" s="23">
        <f>E89</f>
        <v>60424.22</v>
      </c>
      <c r="F88" s="23">
        <f>F89</f>
        <v>61874.4</v>
      </c>
      <c r="G88" s="57">
        <f t="shared" si="8"/>
        <v>102.60000339598933</v>
      </c>
      <c r="H88" s="57">
        <f t="shared" si="9"/>
        <v>102.39999788164415</v>
      </c>
    </row>
    <row r="89" spans="1:8" ht="15" outlineLevel="1">
      <c r="A89" s="21">
        <v>4102</v>
      </c>
      <c r="B89" s="22"/>
      <c r="C89" s="22" t="s">
        <v>134</v>
      </c>
      <c r="D89" s="23">
        <v>58893</v>
      </c>
      <c r="E89" s="23">
        <v>60424.22</v>
      </c>
      <c r="F89" s="23">
        <v>61874.4</v>
      </c>
      <c r="G89" s="57">
        <f t="shared" si="8"/>
        <v>102.60000339598933</v>
      </c>
      <c r="H89" s="57">
        <f t="shared" si="9"/>
        <v>102.39999788164415</v>
      </c>
    </row>
    <row r="90" spans="1:8" ht="15">
      <c r="A90" s="21">
        <v>411</v>
      </c>
      <c r="B90" s="22"/>
      <c r="C90" s="22" t="s">
        <v>42</v>
      </c>
      <c r="D90" s="23">
        <f>D91+D92+D93+D94</f>
        <v>768702.8099999999</v>
      </c>
      <c r="E90" s="23">
        <f>E91+E92+E93+E94</f>
        <v>795425.95</v>
      </c>
      <c r="F90" s="23">
        <f>F91+F92+F93+F94</f>
        <v>802076.45</v>
      </c>
      <c r="G90" s="57">
        <f t="shared" si="8"/>
        <v>103.47639421273873</v>
      </c>
      <c r="H90" s="57">
        <f t="shared" si="9"/>
        <v>100.83609291348867</v>
      </c>
    </row>
    <row r="91" spans="1:8" ht="15" outlineLevel="1">
      <c r="A91" s="21">
        <v>4113</v>
      </c>
      <c r="B91" s="22"/>
      <c r="C91" s="22" t="s">
        <v>135</v>
      </c>
      <c r="D91" s="23">
        <v>1105.18</v>
      </c>
      <c r="E91" s="23">
        <v>1133.91</v>
      </c>
      <c r="F91" s="23">
        <v>1161.12</v>
      </c>
      <c r="G91" s="57">
        <f t="shared" si="8"/>
        <v>102.59957653956822</v>
      </c>
      <c r="H91" s="57">
        <f t="shared" si="9"/>
        <v>102.39966134878429</v>
      </c>
    </row>
    <row r="92" spans="1:8" ht="15" outlineLevel="1">
      <c r="A92" s="21">
        <v>4115</v>
      </c>
      <c r="B92" s="22"/>
      <c r="C92" s="22" t="s">
        <v>136</v>
      </c>
      <c r="D92" s="23">
        <v>531</v>
      </c>
      <c r="E92" s="23">
        <v>544.81</v>
      </c>
      <c r="F92" s="23">
        <v>557.89</v>
      </c>
      <c r="G92" s="57">
        <f t="shared" si="8"/>
        <v>102.60075329566854</v>
      </c>
      <c r="H92" s="57">
        <f t="shared" si="9"/>
        <v>102.40083698904205</v>
      </c>
    </row>
    <row r="93" spans="1:8" ht="15" outlineLevel="1">
      <c r="A93" s="21">
        <v>4117</v>
      </c>
      <c r="B93" s="22"/>
      <c r="C93" s="22" t="s">
        <v>137</v>
      </c>
      <c r="D93" s="23">
        <v>12528.78</v>
      </c>
      <c r="E93" s="23">
        <v>11750</v>
      </c>
      <c r="F93" s="23">
        <v>940</v>
      </c>
      <c r="G93" s="57">
        <f t="shared" si="8"/>
        <v>93.78407155365485</v>
      </c>
      <c r="H93" s="57">
        <f t="shared" si="9"/>
        <v>8</v>
      </c>
    </row>
    <row r="94" spans="1:8" ht="15" outlineLevel="1">
      <c r="A94" s="21">
        <v>4119</v>
      </c>
      <c r="B94" s="22"/>
      <c r="C94" s="22" t="s">
        <v>138</v>
      </c>
      <c r="D94" s="23">
        <v>754537.85</v>
      </c>
      <c r="E94" s="23">
        <v>781997.23</v>
      </c>
      <c r="F94" s="23">
        <v>799417.44</v>
      </c>
      <c r="G94" s="57">
        <f t="shared" si="8"/>
        <v>103.63923161707527</v>
      </c>
      <c r="H94" s="57">
        <f t="shared" si="9"/>
        <v>102.22765622839867</v>
      </c>
    </row>
    <row r="95" spans="1:8" ht="15">
      <c r="A95" s="21">
        <v>412</v>
      </c>
      <c r="B95" s="22"/>
      <c r="C95" s="22" t="s">
        <v>43</v>
      </c>
      <c r="D95" s="23">
        <f>D96</f>
        <v>417319.47</v>
      </c>
      <c r="E95" s="23">
        <f>E96</f>
        <v>430811.31</v>
      </c>
      <c r="F95" s="23">
        <f>F96</f>
        <v>444334.66</v>
      </c>
      <c r="G95" s="57">
        <f t="shared" si="8"/>
        <v>103.23297640534241</v>
      </c>
      <c r="H95" s="57">
        <f t="shared" si="9"/>
        <v>103.13904247314211</v>
      </c>
    </row>
    <row r="96" spans="1:8" ht="15" outlineLevel="1">
      <c r="A96" s="21">
        <v>4120</v>
      </c>
      <c r="B96" s="22"/>
      <c r="C96" s="22" t="s">
        <v>139</v>
      </c>
      <c r="D96" s="23">
        <v>417319.47</v>
      </c>
      <c r="E96" s="23">
        <v>430811.31</v>
      </c>
      <c r="F96" s="23">
        <v>444334.66</v>
      </c>
      <c r="G96" s="57">
        <f t="shared" si="8"/>
        <v>103.23297640534241</v>
      </c>
      <c r="H96" s="57">
        <f t="shared" si="9"/>
        <v>103.13904247314211</v>
      </c>
    </row>
    <row r="97" spans="1:8" ht="15">
      <c r="A97" s="21">
        <v>413</v>
      </c>
      <c r="B97" s="22"/>
      <c r="C97" s="22" t="s">
        <v>44</v>
      </c>
      <c r="D97" s="23">
        <f>D98+D99+D100+D101+D102</f>
        <v>2038360.4</v>
      </c>
      <c r="E97" s="23">
        <f>E98+E99+E100+E101+E102</f>
        <v>2236568.14</v>
      </c>
      <c r="F97" s="23">
        <f>F98+F99+F100+F101+F102</f>
        <v>2287605.9499999997</v>
      </c>
      <c r="G97" s="57">
        <f t="shared" si="8"/>
        <v>109.72388101731177</v>
      </c>
      <c r="H97" s="57">
        <f t="shared" si="9"/>
        <v>102.28196982185392</v>
      </c>
    </row>
    <row r="98" spans="1:8" ht="15" outlineLevel="1">
      <c r="A98" s="21">
        <v>4130</v>
      </c>
      <c r="B98" s="22"/>
      <c r="C98" s="22" t="s">
        <v>140</v>
      </c>
      <c r="D98" s="23">
        <v>42460.91</v>
      </c>
      <c r="E98" s="23">
        <v>48043.95</v>
      </c>
      <c r="F98" s="23">
        <v>54850.9</v>
      </c>
      <c r="G98" s="57">
        <f t="shared" si="8"/>
        <v>113.14865837778794</v>
      </c>
      <c r="H98" s="57">
        <f t="shared" si="9"/>
        <v>114.1681730998388</v>
      </c>
    </row>
    <row r="99" spans="1:8" ht="15" outlineLevel="1">
      <c r="A99" s="21">
        <v>4131</v>
      </c>
      <c r="B99" s="22"/>
      <c r="C99" s="22" t="s">
        <v>141</v>
      </c>
      <c r="D99" s="23">
        <v>108496.08</v>
      </c>
      <c r="E99" s="23">
        <v>111316.98</v>
      </c>
      <c r="F99" s="23">
        <v>113988.59</v>
      </c>
      <c r="G99" s="57">
        <f t="shared" si="8"/>
        <v>102.60000176964918</v>
      </c>
      <c r="H99" s="57">
        <f t="shared" si="9"/>
        <v>102.40000222787215</v>
      </c>
    </row>
    <row r="100" spans="1:8" ht="15" outlineLevel="1">
      <c r="A100" s="21">
        <v>4132</v>
      </c>
      <c r="B100" s="22"/>
      <c r="C100" s="22" t="s">
        <v>142</v>
      </c>
      <c r="D100" s="23">
        <v>12055</v>
      </c>
      <c r="E100" s="23">
        <v>12368.43</v>
      </c>
      <c r="F100" s="23">
        <v>12665.27</v>
      </c>
      <c r="G100" s="57">
        <f t="shared" si="8"/>
        <v>102.60000000000001</v>
      </c>
      <c r="H100" s="57">
        <f t="shared" si="9"/>
        <v>102.39998124256675</v>
      </c>
    </row>
    <row r="101" spans="1:8" ht="15" outlineLevel="1">
      <c r="A101" s="21">
        <v>4133</v>
      </c>
      <c r="B101" s="22"/>
      <c r="C101" s="22" t="s">
        <v>143</v>
      </c>
      <c r="D101" s="23">
        <v>1875348.41</v>
      </c>
      <c r="E101" s="23">
        <v>2042838.78</v>
      </c>
      <c r="F101" s="23">
        <v>2076101.19</v>
      </c>
      <c r="G101" s="57">
        <f t="shared" si="8"/>
        <v>108.93116015706117</v>
      </c>
      <c r="H101" s="57">
        <f t="shared" si="9"/>
        <v>101.62824449612219</v>
      </c>
    </row>
    <row r="102" spans="1:8" ht="15" outlineLevel="1">
      <c r="A102" s="21">
        <v>4135</v>
      </c>
      <c r="B102" s="22"/>
      <c r="C102" s="22" t="s">
        <v>144</v>
      </c>
      <c r="D102" s="23">
        <v>0</v>
      </c>
      <c r="E102" s="23">
        <v>22000</v>
      </c>
      <c r="F102" s="23">
        <v>30000</v>
      </c>
      <c r="G102" s="57">
        <f t="shared" si="8"/>
        <v>0</v>
      </c>
      <c r="H102" s="57">
        <f t="shared" si="9"/>
        <v>136.36363636363635</v>
      </c>
    </row>
    <row r="103" spans="1:8" ht="15.75">
      <c r="A103" s="40">
        <v>42</v>
      </c>
      <c r="B103" s="41" t="s">
        <v>45</v>
      </c>
      <c r="C103" s="41" t="s">
        <v>46</v>
      </c>
      <c r="D103" s="42">
        <f>+D104</f>
        <v>4212951.750000001</v>
      </c>
      <c r="E103" s="42">
        <f>+E104</f>
        <v>9970793.74</v>
      </c>
      <c r="F103" s="42">
        <f>+F104</f>
        <v>12206297.31</v>
      </c>
      <c r="G103" s="56">
        <f t="shared" si="8"/>
        <v>236.67001977888776</v>
      </c>
      <c r="H103" s="56">
        <f t="shared" si="9"/>
        <v>122.42051764677262</v>
      </c>
    </row>
    <row r="104" spans="1:8" ht="15">
      <c r="A104" s="21">
        <v>420</v>
      </c>
      <c r="B104" s="22"/>
      <c r="C104" s="22" t="s">
        <v>47</v>
      </c>
      <c r="D104" s="23">
        <f>D105+D106+D107+D108+D109+D110+D111+D112+D113</f>
        <v>4212951.750000001</v>
      </c>
      <c r="E104" s="23">
        <f>E105+E106+E107+E108+E109+E110+E111+E112+E113</f>
        <v>9970793.74</v>
      </c>
      <c r="F104" s="23">
        <f>F105+F106+F107+F108+F109+F110+F111+F112+F113</f>
        <v>12206297.31</v>
      </c>
      <c r="G104" s="57">
        <f t="shared" si="8"/>
        <v>236.67001977888776</v>
      </c>
      <c r="H104" s="57">
        <f t="shared" si="9"/>
        <v>122.42051764677262</v>
      </c>
    </row>
    <row r="105" spans="1:8" ht="15" outlineLevel="1">
      <c r="A105" s="21">
        <v>4200</v>
      </c>
      <c r="B105" s="22"/>
      <c r="C105" s="22" t="s">
        <v>145</v>
      </c>
      <c r="D105" s="23">
        <v>235.26</v>
      </c>
      <c r="E105" s="23">
        <v>61144</v>
      </c>
      <c r="F105" s="23">
        <v>161144</v>
      </c>
      <c r="G105" s="57">
        <f t="shared" si="8"/>
        <v>25989.968545439093</v>
      </c>
      <c r="H105" s="57">
        <f t="shared" si="9"/>
        <v>263.5483448907497</v>
      </c>
    </row>
    <row r="106" spans="1:8" ht="15" outlineLevel="1">
      <c r="A106" s="21">
        <v>4201</v>
      </c>
      <c r="B106" s="22"/>
      <c r="C106" s="22" t="s">
        <v>146</v>
      </c>
      <c r="D106" s="23">
        <v>9638.63</v>
      </c>
      <c r="E106" s="23">
        <v>19889.23</v>
      </c>
      <c r="F106" s="23">
        <v>10126.57</v>
      </c>
      <c r="G106" s="57">
        <f t="shared" si="8"/>
        <v>206.34913882989596</v>
      </c>
      <c r="H106" s="57">
        <f t="shared" si="9"/>
        <v>50.914841851595064</v>
      </c>
    </row>
    <row r="107" spans="1:8" ht="15" outlineLevel="1">
      <c r="A107" s="21">
        <v>4202</v>
      </c>
      <c r="B107" s="22"/>
      <c r="C107" s="22" t="s">
        <v>147</v>
      </c>
      <c r="D107" s="23">
        <v>445128.83</v>
      </c>
      <c r="E107" s="23">
        <v>462380.29</v>
      </c>
      <c r="F107" s="23">
        <v>47693.87</v>
      </c>
      <c r="G107" s="57">
        <f t="shared" si="8"/>
        <v>103.8756105732356</v>
      </c>
      <c r="H107" s="57">
        <f t="shared" si="9"/>
        <v>10.314857927875776</v>
      </c>
    </row>
    <row r="108" spans="1:8" ht="15" outlineLevel="1">
      <c r="A108" s="21">
        <v>4203</v>
      </c>
      <c r="B108" s="22"/>
      <c r="C108" s="22" t="s">
        <v>148</v>
      </c>
      <c r="D108" s="23">
        <v>5299.41</v>
      </c>
      <c r="E108" s="23">
        <v>5437.19</v>
      </c>
      <c r="F108" s="23">
        <v>5548.09</v>
      </c>
      <c r="G108" s="57">
        <f t="shared" si="8"/>
        <v>102.59991206568277</v>
      </c>
      <c r="H108" s="57">
        <f t="shared" si="9"/>
        <v>102.03965651375069</v>
      </c>
    </row>
    <row r="109" spans="1:8" ht="15" outlineLevel="1">
      <c r="A109" s="21">
        <v>4204</v>
      </c>
      <c r="B109" s="22"/>
      <c r="C109" s="22" t="s">
        <v>149</v>
      </c>
      <c r="D109" s="23">
        <v>1608433.59</v>
      </c>
      <c r="E109" s="23">
        <v>7786551.85</v>
      </c>
      <c r="F109" s="23">
        <v>10446235</v>
      </c>
      <c r="G109" s="57">
        <f t="shared" si="8"/>
        <v>484.1077616390739</v>
      </c>
      <c r="H109" s="57">
        <f t="shared" si="9"/>
        <v>134.1573934295448</v>
      </c>
    </row>
    <row r="110" spans="1:8" ht="15" outlineLevel="1">
      <c r="A110" s="21">
        <v>4205</v>
      </c>
      <c r="B110" s="22"/>
      <c r="C110" s="22" t="s">
        <v>150</v>
      </c>
      <c r="D110" s="23">
        <v>1400623.46</v>
      </c>
      <c r="E110" s="23">
        <v>1208906.69</v>
      </c>
      <c r="F110" s="23">
        <v>1222498.94</v>
      </c>
      <c r="G110" s="57">
        <f t="shared" si="8"/>
        <v>86.31204063938783</v>
      </c>
      <c r="H110" s="57">
        <f t="shared" si="9"/>
        <v>101.12434235929327</v>
      </c>
    </row>
    <row r="111" spans="1:8" ht="15" outlineLevel="1">
      <c r="A111" s="21">
        <v>4206</v>
      </c>
      <c r="B111" s="22"/>
      <c r="C111" s="22" t="s">
        <v>151</v>
      </c>
      <c r="D111" s="23">
        <v>427876.01</v>
      </c>
      <c r="E111" s="23">
        <v>320920.55</v>
      </c>
      <c r="F111" s="23">
        <v>222067.63</v>
      </c>
      <c r="G111" s="57">
        <f t="shared" si="8"/>
        <v>75.00316505241787</v>
      </c>
      <c r="H111" s="57">
        <f t="shared" si="9"/>
        <v>69.19707385519563</v>
      </c>
    </row>
    <row r="112" spans="1:8" ht="15" outlineLevel="1">
      <c r="A112" s="21">
        <v>4207</v>
      </c>
      <c r="B112" s="22"/>
      <c r="C112" s="22" t="s">
        <v>152</v>
      </c>
      <c r="D112" s="23">
        <v>10348.68</v>
      </c>
      <c r="E112" s="23">
        <v>10617.75</v>
      </c>
      <c r="F112" s="23">
        <v>10872.58</v>
      </c>
      <c r="G112" s="57">
        <f t="shared" si="8"/>
        <v>102.60004174445436</v>
      </c>
      <c r="H112" s="57">
        <f t="shared" si="9"/>
        <v>102.40003767276495</v>
      </c>
    </row>
    <row r="113" spans="1:8" ht="15" outlineLevel="1">
      <c r="A113" s="21">
        <v>4208</v>
      </c>
      <c r="B113" s="22"/>
      <c r="C113" s="22" t="s">
        <v>153</v>
      </c>
      <c r="D113" s="23">
        <v>305367.88</v>
      </c>
      <c r="E113" s="23">
        <v>94946.19</v>
      </c>
      <c r="F113" s="23">
        <v>80110.63</v>
      </c>
      <c r="G113" s="57">
        <f t="shared" si="8"/>
        <v>31.092395834165664</v>
      </c>
      <c r="H113" s="57">
        <f t="shared" si="9"/>
        <v>84.37477059374368</v>
      </c>
    </row>
    <row r="114" spans="1:8" ht="15.75">
      <c r="A114" s="40">
        <v>43</v>
      </c>
      <c r="B114" s="41"/>
      <c r="C114" s="41" t="s">
        <v>48</v>
      </c>
      <c r="D114" s="42">
        <f>D115+D116+D119</f>
        <v>1331433.52</v>
      </c>
      <c r="E114" s="42">
        <f>E115+E116+E119</f>
        <v>856897.71</v>
      </c>
      <c r="F114" s="42">
        <f>F115+F116+F119</f>
        <v>408341.12</v>
      </c>
      <c r="G114" s="56">
        <f t="shared" si="8"/>
        <v>64.35903085870933</v>
      </c>
      <c r="H114" s="56">
        <f t="shared" si="9"/>
        <v>47.653426451565615</v>
      </c>
    </row>
    <row r="115" spans="1:8" ht="15">
      <c r="A115" s="21">
        <v>430</v>
      </c>
      <c r="B115" s="22"/>
      <c r="C115" s="22" t="s">
        <v>49</v>
      </c>
      <c r="D115" s="23"/>
      <c r="E115" s="23"/>
      <c r="F115" s="23"/>
      <c r="G115" s="58"/>
      <c r="H115" s="58"/>
    </row>
    <row r="116" spans="1:8" ht="30">
      <c r="A116" s="21">
        <v>431</v>
      </c>
      <c r="B116" s="22"/>
      <c r="C116" s="26" t="s">
        <v>77</v>
      </c>
      <c r="D116" s="23">
        <f>D117+D118</f>
        <v>1194247.42</v>
      </c>
      <c r="E116" s="23">
        <f>E117+E118</f>
        <v>750547.83</v>
      </c>
      <c r="F116" s="23">
        <f>F117+F118</f>
        <v>299446.55</v>
      </c>
      <c r="G116" s="57">
        <f aca="true" t="shared" si="10" ref="G116:H121">IF(D116&lt;&gt;0,E116/D116*100,)</f>
        <v>62.84692915643896</v>
      </c>
      <c r="H116" s="57">
        <f t="shared" si="10"/>
        <v>39.89706425505221</v>
      </c>
    </row>
    <row r="117" spans="1:8" ht="30" outlineLevel="1">
      <c r="A117" s="21">
        <v>4310</v>
      </c>
      <c r="B117" s="22"/>
      <c r="C117" s="26" t="s">
        <v>154</v>
      </c>
      <c r="D117" s="23">
        <v>151083.7</v>
      </c>
      <c r="E117" s="23">
        <v>76325.49</v>
      </c>
      <c r="F117" s="23">
        <v>55882.4</v>
      </c>
      <c r="G117" s="57">
        <f t="shared" si="10"/>
        <v>50.51867938103184</v>
      </c>
      <c r="H117" s="57">
        <f t="shared" si="10"/>
        <v>73.21590729388046</v>
      </c>
    </row>
    <row r="118" spans="1:8" ht="30" outlineLevel="1">
      <c r="A118" s="21">
        <v>4311</v>
      </c>
      <c r="B118" s="22"/>
      <c r="C118" s="26" t="s">
        <v>155</v>
      </c>
      <c r="D118" s="23">
        <v>1043163.72</v>
      </c>
      <c r="E118" s="23">
        <v>674222.34</v>
      </c>
      <c r="F118" s="23">
        <v>243564.15</v>
      </c>
      <c r="G118" s="57">
        <f t="shared" si="10"/>
        <v>64.63245673459579</v>
      </c>
      <c r="H118" s="57">
        <f t="shared" si="10"/>
        <v>36.125197216099366</v>
      </c>
    </row>
    <row r="119" spans="1:8" ht="15" customHeight="1">
      <c r="A119" s="21">
        <v>432</v>
      </c>
      <c r="B119" s="22"/>
      <c r="C119" s="26" t="s">
        <v>78</v>
      </c>
      <c r="D119" s="23">
        <f>D120</f>
        <v>137186.1</v>
      </c>
      <c r="E119" s="23">
        <f>E120</f>
        <v>106349.88</v>
      </c>
      <c r="F119" s="23">
        <f>F120</f>
        <v>108894.57</v>
      </c>
      <c r="G119" s="57">
        <f t="shared" si="10"/>
        <v>77.52234373599075</v>
      </c>
      <c r="H119" s="57">
        <f t="shared" si="10"/>
        <v>102.3927530524717</v>
      </c>
    </row>
    <row r="120" spans="1:8" ht="15" customHeight="1" outlineLevel="1">
      <c r="A120" s="21">
        <v>4323</v>
      </c>
      <c r="B120" s="22"/>
      <c r="C120" s="26" t="s">
        <v>156</v>
      </c>
      <c r="D120" s="23">
        <v>137186.1</v>
      </c>
      <c r="E120" s="23">
        <v>106349.88</v>
      </c>
      <c r="F120" s="23">
        <v>108894.57</v>
      </c>
      <c r="G120" s="57">
        <f t="shared" si="10"/>
        <v>77.52234373599075</v>
      </c>
      <c r="H120" s="57">
        <f t="shared" si="10"/>
        <v>102.3927530524717</v>
      </c>
    </row>
    <row r="121" spans="1:8" ht="54">
      <c r="A121" s="16"/>
      <c r="B121" s="44" t="s">
        <v>2</v>
      </c>
      <c r="C121" s="30" t="s">
        <v>76</v>
      </c>
      <c r="D121" s="43">
        <f>+D7-D56</f>
        <v>-855183.7799999993</v>
      </c>
      <c r="E121" s="43">
        <f>+E7-E56</f>
        <v>-1112410.7099999972</v>
      </c>
      <c r="F121" s="43">
        <f>+F7-F56</f>
        <v>-1079467.8000000045</v>
      </c>
      <c r="G121" s="60">
        <f t="shared" si="10"/>
        <v>130.0785557462278</v>
      </c>
      <c r="H121" s="60">
        <f t="shared" si="10"/>
        <v>97.03860186675183</v>
      </c>
    </row>
    <row r="122" spans="1:8" ht="20.25">
      <c r="A122" s="2" t="s">
        <v>50</v>
      </c>
      <c r="B122" s="3"/>
      <c r="C122" s="3"/>
      <c r="D122" s="14"/>
      <c r="E122" s="14"/>
      <c r="F122" s="14"/>
      <c r="G122" s="62"/>
      <c r="H122" s="62"/>
    </row>
    <row r="123" spans="1:8" ht="36">
      <c r="A123" s="40">
        <v>75</v>
      </c>
      <c r="B123" s="45" t="s">
        <v>3</v>
      </c>
      <c r="C123" s="46" t="s">
        <v>51</v>
      </c>
      <c r="D123" s="42">
        <f>+D124+D125</f>
        <v>0</v>
      </c>
      <c r="E123" s="42">
        <f>+E124+E125</f>
        <v>45717.33</v>
      </c>
      <c r="F123" s="42">
        <f>+F124+F125</f>
        <v>0</v>
      </c>
      <c r="G123" s="56">
        <f>IF(D123&lt;&gt;0,E123/D123*100,)</f>
        <v>0</v>
      </c>
      <c r="H123" s="71"/>
    </row>
    <row r="124" spans="1:8" ht="15">
      <c r="A124" s="21">
        <v>750</v>
      </c>
      <c r="B124" s="22"/>
      <c r="C124" s="22" t="s">
        <v>52</v>
      </c>
      <c r="D124" s="23"/>
      <c r="E124" s="23"/>
      <c r="F124" s="23"/>
      <c r="G124" s="58"/>
      <c r="H124" s="58"/>
    </row>
    <row r="125" spans="1:8" ht="15">
      <c r="A125" s="21">
        <v>751</v>
      </c>
      <c r="B125" s="22"/>
      <c r="C125" s="22" t="s">
        <v>53</v>
      </c>
      <c r="D125" s="23">
        <f>D126</f>
        <v>0</v>
      </c>
      <c r="E125" s="23">
        <f>E126</f>
        <v>45717.33</v>
      </c>
      <c r="F125" s="23">
        <f>F126</f>
        <v>0</v>
      </c>
      <c r="G125" s="57">
        <f>IF(D125&lt;&gt;0,E125/D125*100,)</f>
        <v>0</v>
      </c>
      <c r="H125" s="58"/>
    </row>
    <row r="126" spans="1:8" ht="15" outlineLevel="1">
      <c r="A126" s="21">
        <v>7512</v>
      </c>
      <c r="B126" s="22"/>
      <c r="C126" s="22" t="s">
        <v>109</v>
      </c>
      <c r="D126" s="23">
        <v>0</v>
      </c>
      <c r="E126" s="23">
        <v>45717.33</v>
      </c>
      <c r="F126" s="23">
        <v>0</v>
      </c>
      <c r="G126" s="57">
        <f>IF(D126&lt;&gt;0,E126/D126*100,)</f>
        <v>0</v>
      </c>
      <c r="H126" s="58"/>
    </row>
    <row r="127" spans="1:8" ht="36">
      <c r="A127" s="47" t="s">
        <v>54</v>
      </c>
      <c r="B127" s="45" t="s">
        <v>55</v>
      </c>
      <c r="C127" s="46" t="s">
        <v>56</v>
      </c>
      <c r="D127" s="42">
        <f>+D128+D129</f>
        <v>18008</v>
      </c>
      <c r="E127" s="42">
        <f>+E128+E129</f>
        <v>126000</v>
      </c>
      <c r="F127" s="42">
        <f>+F128+F129</f>
        <v>0</v>
      </c>
      <c r="G127" s="56">
        <f>IF(D127&lt;&gt;0,E127/D127*100,)</f>
        <v>699.6890270990671</v>
      </c>
      <c r="H127" s="71"/>
    </row>
    <row r="128" spans="1:8" ht="15">
      <c r="A128" s="21">
        <v>440</v>
      </c>
      <c r="B128" s="22"/>
      <c r="C128" s="22" t="s">
        <v>57</v>
      </c>
      <c r="D128" s="23"/>
      <c r="E128" s="23"/>
      <c r="F128" s="23"/>
      <c r="G128" s="58"/>
      <c r="H128" s="58"/>
    </row>
    <row r="129" spans="1:8" ht="15">
      <c r="A129" s="21">
        <v>441</v>
      </c>
      <c r="B129" s="22"/>
      <c r="C129" s="22" t="s">
        <v>58</v>
      </c>
      <c r="D129" s="23">
        <f>D130</f>
        <v>18008</v>
      </c>
      <c r="E129" s="23">
        <f>E130</f>
        <v>126000</v>
      </c>
      <c r="F129" s="23">
        <f>F130</f>
        <v>0</v>
      </c>
      <c r="G129" s="57">
        <f>IF(D129&lt;&gt;0,E129/D129*100,)</f>
        <v>699.6890270990671</v>
      </c>
      <c r="H129" s="58"/>
    </row>
    <row r="130" spans="1:8" ht="15" outlineLevel="1">
      <c r="A130" s="21">
        <v>4410</v>
      </c>
      <c r="B130" s="22"/>
      <c r="C130" s="22" t="s">
        <v>157</v>
      </c>
      <c r="D130" s="23">
        <v>18008</v>
      </c>
      <c r="E130" s="23">
        <v>126000</v>
      </c>
      <c r="F130" s="23">
        <v>0</v>
      </c>
      <c r="G130" s="57">
        <f>IF(D130&lt;&gt;0,E130/D130*100,)</f>
        <v>699.6890270990671</v>
      </c>
      <c r="H130" s="58"/>
    </row>
    <row r="131" spans="1:8" ht="54">
      <c r="A131" s="16" t="s">
        <v>17</v>
      </c>
      <c r="B131" s="44" t="s">
        <v>59</v>
      </c>
      <c r="C131" s="30" t="s">
        <v>60</v>
      </c>
      <c r="D131" s="43">
        <f>+D123-D127</f>
        <v>-18008</v>
      </c>
      <c r="E131" s="43">
        <f>+E123-E127</f>
        <v>-80282.67</v>
      </c>
      <c r="F131" s="43">
        <f>+F123-F127</f>
        <v>0</v>
      </c>
      <c r="G131" s="60">
        <f>IF(D131&lt;&gt;0,E131/D131*100,)</f>
        <v>445.81669258107513</v>
      </c>
      <c r="H131" s="73"/>
    </row>
    <row r="132" spans="1:8" ht="72">
      <c r="A132" s="16" t="s">
        <v>17</v>
      </c>
      <c r="B132" s="44" t="s">
        <v>61</v>
      </c>
      <c r="C132" s="30" t="s">
        <v>62</v>
      </c>
      <c r="D132" s="43">
        <f>+D121+D131</f>
        <v>-873191.7799999993</v>
      </c>
      <c r="E132" s="43">
        <f>+E121+E131</f>
        <v>-1192693.379999997</v>
      </c>
      <c r="F132" s="43">
        <f>+F121+F131</f>
        <v>-1079467.8000000045</v>
      </c>
      <c r="G132" s="60">
        <f>IF(D132&lt;&gt;0,E132/D132*100,)</f>
        <v>136.59008333770595</v>
      </c>
      <c r="H132" s="60">
        <f>IF(E132&lt;&gt;0,F132/E132*100,)</f>
        <v>90.50673191461892</v>
      </c>
    </row>
    <row r="133" spans="1:8" ht="20.25">
      <c r="A133" s="2" t="s">
        <v>63</v>
      </c>
      <c r="B133" s="3"/>
      <c r="C133" s="3"/>
      <c r="D133" s="14"/>
      <c r="E133" s="14"/>
      <c r="F133" s="14"/>
      <c r="G133" s="62"/>
      <c r="H133" s="62"/>
    </row>
    <row r="134" spans="1:8" ht="18">
      <c r="A134" s="48">
        <v>50</v>
      </c>
      <c r="B134" s="49" t="s">
        <v>64</v>
      </c>
      <c r="C134" s="49" t="s">
        <v>65</v>
      </c>
      <c r="D134" s="42">
        <f>+D135</f>
        <v>1523118.01</v>
      </c>
      <c r="E134" s="42">
        <f>+E135</f>
        <v>1843948.4</v>
      </c>
      <c r="F134" s="42">
        <f>+F135</f>
        <v>1931200</v>
      </c>
      <c r="G134" s="56">
        <f aca="true" t="shared" si="11" ref="G134:H141">IF(D134&lt;&gt;0,E134/D134*100,)</f>
        <v>121.06405333622179</v>
      </c>
      <c r="H134" s="56">
        <f t="shared" si="11"/>
        <v>104.7317809977763</v>
      </c>
    </row>
    <row r="135" spans="1:8" ht="15">
      <c r="A135" s="21">
        <v>500</v>
      </c>
      <c r="B135" s="22"/>
      <c r="C135" s="22" t="s">
        <v>66</v>
      </c>
      <c r="D135" s="23">
        <f>D136</f>
        <v>1523118.01</v>
      </c>
      <c r="E135" s="23">
        <f>E136</f>
        <v>1843948.4</v>
      </c>
      <c r="F135" s="23">
        <f>F136</f>
        <v>1931200</v>
      </c>
      <c r="G135" s="57">
        <f t="shared" si="11"/>
        <v>121.06405333622179</v>
      </c>
      <c r="H135" s="57">
        <f t="shared" si="11"/>
        <v>104.7317809977763</v>
      </c>
    </row>
    <row r="136" spans="1:8" ht="15" outlineLevel="1">
      <c r="A136" s="21">
        <v>5001</v>
      </c>
      <c r="B136" s="22"/>
      <c r="C136" s="22" t="s">
        <v>85</v>
      </c>
      <c r="D136" s="23">
        <v>1523118.01</v>
      </c>
      <c r="E136" s="23">
        <v>1843948.4</v>
      </c>
      <c r="F136" s="23">
        <v>1931200</v>
      </c>
      <c r="G136" s="57">
        <f t="shared" si="11"/>
        <v>121.06405333622179</v>
      </c>
      <c r="H136" s="57">
        <f t="shared" si="11"/>
        <v>104.7317809977763</v>
      </c>
    </row>
    <row r="137" spans="1:8" ht="18">
      <c r="A137" s="48">
        <v>55</v>
      </c>
      <c r="B137" s="45" t="s">
        <v>67</v>
      </c>
      <c r="C137" s="49" t="s">
        <v>68</v>
      </c>
      <c r="D137" s="42">
        <f>+D138</f>
        <v>688532.8</v>
      </c>
      <c r="E137" s="42">
        <f>+E138</f>
        <v>843948.4</v>
      </c>
      <c r="F137" s="42">
        <f>+F138</f>
        <v>931200</v>
      </c>
      <c r="G137" s="56">
        <f t="shared" si="11"/>
        <v>122.57199657009804</v>
      </c>
      <c r="H137" s="56">
        <f t="shared" si="11"/>
        <v>110.33849936797084</v>
      </c>
    </row>
    <row r="138" spans="1:8" ht="15">
      <c r="A138" s="21">
        <v>550</v>
      </c>
      <c r="B138" s="22"/>
      <c r="C138" s="22" t="s">
        <v>69</v>
      </c>
      <c r="D138" s="23">
        <f>D139</f>
        <v>688532.8</v>
      </c>
      <c r="E138" s="23">
        <f>E139</f>
        <v>843948.4</v>
      </c>
      <c r="F138" s="23">
        <f>F139</f>
        <v>931200</v>
      </c>
      <c r="G138" s="57">
        <f t="shared" si="11"/>
        <v>122.57199657009804</v>
      </c>
      <c r="H138" s="57">
        <f t="shared" si="11"/>
        <v>110.33849936797084</v>
      </c>
    </row>
    <row r="139" spans="1:8" ht="15" outlineLevel="1">
      <c r="A139" s="21">
        <v>5501</v>
      </c>
      <c r="B139" s="22"/>
      <c r="C139" s="22" t="s">
        <v>158</v>
      </c>
      <c r="D139" s="23">
        <v>688532.8</v>
      </c>
      <c r="E139" s="23">
        <v>843948.4</v>
      </c>
      <c r="F139" s="23">
        <v>931200</v>
      </c>
      <c r="G139" s="57">
        <f t="shared" si="11"/>
        <v>122.57199657009804</v>
      </c>
      <c r="H139" s="57">
        <f t="shared" si="11"/>
        <v>110.33849936797084</v>
      </c>
    </row>
    <row r="140" spans="1:8" ht="18">
      <c r="A140" s="16" t="s">
        <v>17</v>
      </c>
      <c r="B140" s="44" t="s">
        <v>70</v>
      </c>
      <c r="C140" s="27" t="s">
        <v>71</v>
      </c>
      <c r="D140" s="43">
        <f>+D134-D137</f>
        <v>834585.21</v>
      </c>
      <c r="E140" s="43">
        <f>+E134-E137</f>
        <v>999999.9999999999</v>
      </c>
      <c r="F140" s="43">
        <f>+F134-F137</f>
        <v>1000000</v>
      </c>
      <c r="G140" s="60">
        <f t="shared" si="11"/>
        <v>119.82000016511196</v>
      </c>
      <c r="H140" s="60">
        <f t="shared" si="11"/>
        <v>100.00000000000003</v>
      </c>
    </row>
    <row r="141" spans="1:8" ht="54">
      <c r="A141" s="16" t="s">
        <v>17</v>
      </c>
      <c r="B141" s="44" t="s">
        <v>72</v>
      </c>
      <c r="C141" s="30" t="s">
        <v>73</v>
      </c>
      <c r="D141" s="50">
        <f>+D121+D131+D140</f>
        <v>-38606.56999999937</v>
      </c>
      <c r="E141" s="50">
        <f>+E121+E131+E140</f>
        <v>-192693.3799999972</v>
      </c>
      <c r="F141" s="50">
        <f>+F121+F131+F140</f>
        <v>-79467.80000000447</v>
      </c>
      <c r="G141" s="63">
        <f t="shared" si="11"/>
        <v>499.12069370576137</v>
      </c>
      <c r="H141" s="63">
        <f t="shared" si="11"/>
        <v>41.24054495281863</v>
      </c>
    </row>
    <row r="142" spans="1:8" ht="31.5">
      <c r="A142" s="16"/>
      <c r="B142" s="20"/>
      <c r="C142" s="31" t="s">
        <v>74</v>
      </c>
      <c r="D142" s="51"/>
      <c r="E142" s="51"/>
      <c r="F142" s="51"/>
      <c r="G142" s="64"/>
      <c r="H142" s="64"/>
    </row>
    <row r="143" spans="1:8" ht="32.25" thickBot="1">
      <c r="A143" s="32"/>
      <c r="B143" s="33"/>
      <c r="C143" s="34" t="s">
        <v>75</v>
      </c>
      <c r="D143" s="52"/>
      <c r="E143" s="52"/>
      <c r="F143" s="52"/>
      <c r="G143" s="65"/>
      <c r="H143" s="65"/>
    </row>
    <row r="144" spans="1:8" ht="15">
      <c r="A144" s="36"/>
      <c r="B144" s="37"/>
      <c r="C144" s="38"/>
      <c r="D144" s="29"/>
      <c r="E144" s="29"/>
      <c r="F144" s="29"/>
      <c r="G144" s="66"/>
      <c r="H144" s="66"/>
    </row>
    <row r="145" spans="1:8" ht="12.75">
      <c r="A145" s="35"/>
      <c r="B145" s="35"/>
      <c r="C145" s="35" t="s">
        <v>161</v>
      </c>
      <c r="D145" s="35"/>
      <c r="E145" s="35"/>
      <c r="F145" s="35"/>
      <c r="G145" s="67"/>
      <c r="H145" s="67"/>
    </row>
    <row r="146" spans="1:8" ht="15">
      <c r="A146" s="35"/>
      <c r="B146" s="35"/>
      <c r="C146" s="35"/>
      <c r="D146" s="53"/>
      <c r="E146" s="53"/>
      <c r="F146" s="53"/>
      <c r="G146" s="68"/>
      <c r="H146" s="68"/>
    </row>
    <row r="147" spans="1:8" ht="15">
      <c r="A147" s="35"/>
      <c r="B147" s="35"/>
      <c r="C147" s="54"/>
      <c r="D147" s="35"/>
      <c r="E147" s="35"/>
      <c r="F147" s="35"/>
      <c r="G147" s="67"/>
      <c r="H147" s="67"/>
    </row>
    <row r="148" spans="1:8" ht="15">
      <c r="A148" s="39"/>
      <c r="B148" s="38"/>
      <c r="C148" s="38"/>
      <c r="D148" s="39"/>
      <c r="E148" s="39"/>
      <c r="F148" s="39"/>
      <c r="G148" s="69"/>
      <c r="H148" s="69"/>
    </row>
    <row r="149" spans="1:8" ht="12.75">
      <c r="A149" s="29"/>
      <c r="B149" s="29"/>
      <c r="C149" s="29"/>
      <c r="D149" s="29"/>
      <c r="E149" s="29"/>
      <c r="F149" s="29"/>
      <c r="G149" s="66"/>
      <c r="H149" s="66"/>
    </row>
    <row r="150" spans="1:8" ht="12.75">
      <c r="A150" s="29"/>
      <c r="B150" s="29"/>
      <c r="C150" s="29"/>
      <c r="D150" s="29"/>
      <c r="E150" s="29"/>
      <c r="F150" s="29"/>
      <c r="G150" s="66"/>
      <c r="H150" s="66"/>
    </row>
    <row r="151" spans="1:8" ht="12.75">
      <c r="A151" s="28"/>
      <c r="B151" s="28"/>
      <c r="C151" s="28"/>
      <c r="D151" s="28"/>
      <c r="E151" s="28"/>
      <c r="F151" s="28"/>
      <c r="G151" s="70"/>
      <c r="H151" s="70"/>
    </row>
    <row r="152" spans="1:8" ht="12.75">
      <c r="A152" s="28"/>
      <c r="B152" s="28"/>
      <c r="C152" s="28"/>
      <c r="D152" s="28"/>
      <c r="E152" s="28"/>
      <c r="F152" s="28"/>
      <c r="G152" s="70"/>
      <c r="H152" s="70"/>
    </row>
    <row r="153" spans="1:8" ht="12.75">
      <c r="A153" s="28"/>
      <c r="B153" s="28"/>
      <c r="C153" s="28"/>
      <c r="D153" s="28"/>
      <c r="E153" s="28"/>
      <c r="F153" s="28"/>
      <c r="G153" s="70"/>
      <c r="H153" s="70"/>
    </row>
    <row r="154" spans="1:8" ht="12.75">
      <c r="A154" s="28"/>
      <c r="B154" s="28"/>
      <c r="C154" s="28"/>
      <c r="D154" s="28"/>
      <c r="E154" s="28"/>
      <c r="F154" s="28"/>
      <c r="G154" s="70"/>
      <c r="H154" s="70"/>
    </row>
    <row r="155" spans="1:8" ht="12.75">
      <c r="A155" s="28"/>
      <c r="B155" s="28"/>
      <c r="C155" s="28"/>
      <c r="D155" s="28"/>
      <c r="E155" s="28"/>
      <c r="F155" s="28"/>
      <c r="G155" s="70"/>
      <c r="H155" s="70"/>
    </row>
    <row r="156" spans="1:8" ht="12.75">
      <c r="A156" s="28"/>
      <c r="B156" s="28"/>
      <c r="C156" s="28"/>
      <c r="D156" s="28"/>
      <c r="E156" s="28"/>
      <c r="F156" s="28"/>
      <c r="G156" s="70"/>
      <c r="H156" s="70"/>
    </row>
    <row r="157" spans="1:8" ht="12.75">
      <c r="A157" s="28"/>
      <c r="B157" s="28"/>
      <c r="C157" s="28"/>
      <c r="D157" s="28"/>
      <c r="E157" s="28"/>
      <c r="F157" s="28"/>
      <c r="G157" s="70"/>
      <c r="H157" s="70"/>
    </row>
    <row r="158" spans="1:8" ht="12.75">
      <c r="A158" s="28"/>
      <c r="B158" s="28"/>
      <c r="C158" s="28"/>
      <c r="D158" s="28"/>
      <c r="E158" s="28"/>
      <c r="F158" s="28"/>
      <c r="G158" s="70"/>
      <c r="H158" s="70"/>
    </row>
    <row r="159" spans="1:8" ht="12.75">
      <c r="A159" s="28"/>
      <c r="B159" s="28"/>
      <c r="C159" s="28"/>
      <c r="D159" s="28"/>
      <c r="E159" s="28"/>
      <c r="F159" s="28"/>
      <c r="G159" s="70"/>
      <c r="H159" s="70"/>
    </row>
  </sheetData>
  <mergeCells count="2">
    <mergeCell ref="B1:C1"/>
    <mergeCell ref="B2:E2"/>
  </mergeCells>
  <printOptions/>
  <pageMargins left="0.82" right="0.75" top="0.3937007874015748" bottom="0.7874015748031497" header="0" footer="0"/>
  <pageSetup horizontalDpi="1200" verticalDpi="1200" orientation="portrait" paperSize="9" scale="58" r:id="rId1"/>
  <headerFooter alignWithMargins="0">
    <oddFooter>&amp;CStran &amp;P&amp;Rsplošni del.xls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GASILSKA ZVEZA TIŠINA</dc:creator>
  <cp:keywords/>
  <dc:description/>
  <cp:lastModifiedBy>natasap</cp:lastModifiedBy>
  <cp:lastPrinted>2007-11-15T09:23:23Z</cp:lastPrinted>
  <dcterms:created xsi:type="dcterms:W3CDTF">1999-09-22T06:59:43Z</dcterms:created>
  <dcterms:modified xsi:type="dcterms:W3CDTF">2007-11-21T09:39:37Z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