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2" windowHeight="6960" tabRatio="857" activeTab="0"/>
  </bookViews>
  <sheets>
    <sheet name="Proračun spl. del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del'!$7:$7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refMode="R1C1"/>
</workbook>
</file>

<file path=xl/sharedStrings.xml><?xml version="1.0" encoding="utf-8"?>
<sst xmlns="http://schemas.openxmlformats.org/spreadsheetml/2006/main" count="435" uniqueCount="416">
  <si>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</si>
  <si>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</si>
  <si>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</si>
  <si>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</si>
  <si>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</si>
  <si>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</si>
  <si>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</si>
  <si>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</si>
  <si>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</si>
  <si>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</si>
  <si>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</si>
  <si>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</si>
  <si>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</si>
  <si>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</si>
  <si>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</si>
  <si>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</si>
  <si>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</si>
  <si>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</si>
  <si>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</si>
  <si>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</si>
  <si>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</si>
  <si>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</si>
  <si>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</si>
  <si>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</si>
  <si>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</si>
  <si>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</si>
  <si>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</si>
  <si>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</si>
  <si>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</si>
  <si>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</si>
  <si>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</si>
  <si>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</si>
  <si>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</si>
  <si>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</si>
  <si>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</si>
  <si>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</si>
  <si>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</si>
  <si>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</si>
  <si>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</si>
  <si>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</si>
  <si>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</si>
  <si>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</si>
  <si>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</si>
  <si>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</si>
  <si>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</si>
  <si>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</si>
  <si>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</si>
  <si>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</si>
  <si>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</si>
  <si>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</si>
  <si>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</si>
  <si>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</si>
  <si>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</si>
  <si>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</si>
  <si>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</si>
  <si>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</si>
  <si>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</si>
  <si>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</si>
  <si>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</si>
  <si>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</si>
  <si>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</si>
  <si>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</si>
  <si>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</si>
  <si>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</si>
  <si>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</si>
  <si>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</si>
  <si>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</si>
  <si>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</si>
  <si>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</si>
  <si>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</si>
  <si>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</si>
  <si>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</si>
  <si>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</si>
  <si>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</si>
  <si>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</si>
  <si>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</si>
  <si>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</si>
  <si>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</si>
  <si>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</si>
  <si>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</si>
  <si>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</si>
  <si>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</si>
  <si>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Sprejeti proračun: 1    [1]</t>
  </si>
  <si>
    <t>Veljavni proračun: 1    [2]</t>
  </si>
  <si>
    <t>Realizacija 30.6.2011    [3]</t>
  </si>
  <si>
    <t>Indeks 2:1</t>
  </si>
  <si>
    <t>Indeks 3:2</t>
  </si>
  <si>
    <t>Dohodnina</t>
  </si>
  <si>
    <t>Dohodnina - občinski vir</t>
  </si>
  <si>
    <t>DAVKI NA NEPREMIČNINE</t>
  </si>
  <si>
    <t>DAVEK OD PREM. OD STAVB. - FO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</si>
  <si>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</si>
  <si>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</si>
  <si>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</si>
  <si>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</si>
  <si>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</si>
  <si>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DAVKI NA DEDIŠČINE IN DARILA</t>
  </si>
  <si>
    <t>DAVEK NA DEDIŠČINE IN DARILA</t>
  </si>
  <si>
    <t>DAVKI NA PROMET NEPR.IN NA FIN</t>
  </si>
  <si>
    <t>DAVEK NA PROMET NEPREM.-OD PO</t>
  </si>
  <si>
    <t>DAVEK NA PROM.PREMIČ.- OD FO</t>
  </si>
  <si>
    <t>DAVKI NA POSEBNE STORITVE</t>
  </si>
  <si>
    <t>DAVEK NA DOBITKE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</si>
  <si>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</si>
  <si>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</si>
  <si>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</si>
  <si>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</si>
  <si>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</si>
  <si>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</si>
  <si>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PRIKLJUČNE TAKSE</t>
  </si>
  <si>
    <t>Okolj.dajat. za onesnaž. okolja zaradi odlaganja odpadkov</t>
  </si>
  <si>
    <t>PRIH.OD UDEL.NA DOBČ IN DIV.JP</t>
  </si>
  <si>
    <t>Prihodki na dobičku GB</t>
  </si>
  <si>
    <t>PRIHODKI OD  OBRESTI</t>
  </si>
  <si>
    <t>PREJ.OBR.OD SRED.NAVPOGL.OBČ.</t>
  </si>
  <si>
    <t>Prih.od obr. od vezanih tolar. depz. iz nenamen.sredstev</t>
  </si>
  <si>
    <t>OBRESTI GB</t>
  </si>
  <si>
    <t>OBRESTI SKB</t>
  </si>
  <si>
    <t>OBRESTI HYPO ALPE-ADRIA-BANK</t>
  </si>
  <si>
    <t>OBRESTI PROBANKA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</si>
  <si>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</si>
  <si>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</si>
  <si>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</si>
  <si>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</si>
  <si>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</si>
  <si>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</si>
  <si>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</si>
  <si>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</si>
  <si>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Prih.od podelj.konc.za vodno p</t>
  </si>
  <si>
    <t>Prih.od nadom.za dodel. sužnost.pravice in ustan. stavbne pravice</t>
  </si>
  <si>
    <t>UPRAVNE TAKSE IN PRISTOJBINE</t>
  </si>
  <si>
    <t>UPRAVNE TAKSE</t>
  </si>
  <si>
    <t>Globe in druge denarne kazni</t>
  </si>
  <si>
    <t>GLOBE ZA PREKRŠKE</t>
  </si>
  <si>
    <t>NADOMESTILO ZA DEG. IN UZUR.PR</t>
  </si>
  <si>
    <t>Povprečnine na podlagi zakona o prekrških</t>
  </si>
  <si>
    <t>PRIH.OD PRODAJE BLAGA IN STOR.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</si>
  <si>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</si>
  <si>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</si>
  <si>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</si>
  <si>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</si>
  <si>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</si>
  <si>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</si>
  <si>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</si>
  <si>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</si>
  <si>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</si>
  <si>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DRUGI PRIHODKI KS,VS</t>
  </si>
  <si>
    <t>OSTALI PRIHODKI- JAVNOFIN.PRIH</t>
  </si>
  <si>
    <t>PREJETE ODŠKODNINE ZAVAROVALNI</t>
  </si>
  <si>
    <t>PRIHODKI OD NAJEMA INFRASTRUKTURE</t>
  </si>
  <si>
    <t>PRIHODKI OD SUBVENCIJ JAVNIM PODJ.</t>
  </si>
  <si>
    <t>PRIH.OD PROD.PREVOZ.SREDSTEV</t>
  </si>
  <si>
    <t>PRIH.OD PROD.CEST.MOTOR.VOZIL</t>
  </si>
  <si>
    <t>PRIHODKI OD PRODAJE DRUGIH OS</t>
  </si>
  <si>
    <t>Prihodki od prodaje drugih osnovnih sredstev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</si>
  <si>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</si>
  <si>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</si>
  <si>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</si>
  <si>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</si>
  <si>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</si>
  <si>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PREJ.SRED.IZ DRŽ.PR.INV.-POŽ.T</t>
  </si>
  <si>
    <t>DRUGA PREJ.SRE.IZ DRŽ.PROR.TP</t>
  </si>
  <si>
    <t>PREJETA SRED.DRŽ.PROR. IZ EU ZA IZV. SKUP. KMET. POLITIKE</t>
  </si>
  <si>
    <t>Prej. sred. iz dr. pror. EU za izvaj. skup. kmetijske politike</t>
  </si>
  <si>
    <t>Prejeta sredstva iz državnega proračuna iz sredstev proračuna Evropske unije za strukturno politiko</t>
  </si>
  <si>
    <t>PREJETA VRAČILA DANIH POS. POS</t>
  </si>
  <si>
    <t>Prejeta vračila danih posojil od posameznikov in zasebnikov - dolgoročna posojila</t>
  </si>
  <si>
    <t>Sredstva pridobljena s  prosajo kap. deležev</t>
  </si>
  <si>
    <t>SREDSTVA PRIDOBLJENA S PRODAJO KAP.DELEŽEV DOMA IN V TUJINI</t>
  </si>
  <si>
    <t>Plače in dodatki</t>
  </si>
  <si>
    <t>Osnovne plače</t>
  </si>
  <si>
    <t>Dodatek za delovno dobo in za stalnost</t>
  </si>
  <si>
    <t>Regres za letni dopust</t>
  </si>
  <si>
    <t>Povračila in nadomestila</t>
  </si>
  <si>
    <t>Povračilo str. prehrane med d.</t>
  </si>
  <si>
    <t>Prevoz na delo in z dela</t>
  </si>
  <si>
    <t>Sredstva za nadurno delo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</si>
  <si>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</si>
  <si>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</si>
  <si>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</si>
  <si>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</si>
  <si>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</si>
  <si>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</si>
  <si>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</si>
  <si>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</si>
  <si>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</si>
  <si>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</si>
  <si>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</si>
  <si>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</si>
  <si>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</si>
  <si>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</si>
  <si>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</si>
  <si>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Časopisi,revije, knjige in strok.lit.</t>
  </si>
  <si>
    <t>STROŠKI OGLAŠEVALSKIH STORITEV</t>
  </si>
  <si>
    <t>OBJAVE (odloki,pravilniki,raz.</t>
  </si>
  <si>
    <t>OBČINSKO GLASILO JURIJ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</si>
  <si>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</si>
  <si>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</si>
  <si>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</si>
  <si>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</si>
  <si>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</si>
  <si>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spl. material in stor.</t>
  </si>
  <si>
    <t>DRUGI SPL.MAT.STR.IN STOR.OBČ.</t>
  </si>
  <si>
    <t>DROBNI INVENTAR OBČINA</t>
  </si>
  <si>
    <t>DRUGI MAT.ST.-KULTURA</t>
  </si>
  <si>
    <t>DRUGI STROŠKI -zdrav.</t>
  </si>
  <si>
    <t>Drugi stroški  kmetij.</t>
  </si>
  <si>
    <t>Posebni material in storitve</t>
  </si>
  <si>
    <t>Drugi pos. mat. in storitve</t>
  </si>
  <si>
    <t>PRAVNIŠKE,ODVETNIŠKE STORITVE</t>
  </si>
  <si>
    <t>Energija, voda, kom. stor,komu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</si>
  <si>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</si>
  <si>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</si>
  <si>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</si>
  <si>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</si>
  <si>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</si>
  <si>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</si>
  <si>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</si>
  <si>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</si>
  <si>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</si>
  <si>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</si>
  <si>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</si>
  <si>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</si>
  <si>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</si>
  <si>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</si>
  <si>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</si>
  <si>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</si>
  <si>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</si>
  <si>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</si>
  <si>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</si>
  <si>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Zavarovalne premije za objekte</t>
  </si>
  <si>
    <t>Tekoče vzdr. druge opreme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</si>
  <si>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</si>
  <si>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</si>
  <si>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</si>
  <si>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</si>
  <si>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</si>
  <si>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Kazni in odškodnine</t>
  </si>
  <si>
    <t>Odškodnine zaradi sodnih posto</t>
  </si>
  <si>
    <t>Drugi operativni odhodki</t>
  </si>
  <si>
    <t>Plačila po podjemnih pogodbah</t>
  </si>
  <si>
    <t>Plač. za delo prek štud.servis</t>
  </si>
  <si>
    <t>Sejnine udeležencev odborov</t>
  </si>
  <si>
    <t>Izd.za strok.izob. zaposlenih</t>
  </si>
  <si>
    <t>Pos. davek na določene prejemk</t>
  </si>
  <si>
    <t>Članarine v dom. neprof. inst.</t>
  </si>
  <si>
    <t>Plač.stor.org.poobl.za pl.prom</t>
  </si>
  <si>
    <t>NAGRADA PODŽUPAN</t>
  </si>
  <si>
    <t>ZAVAROVANNJE GASILCI</t>
  </si>
  <si>
    <t>PARCELACIJA ZEMLJIŠČ</t>
  </si>
  <si>
    <t>DRUGI STROŠKI - GASILCI</t>
  </si>
  <si>
    <t>Evidence NUSZ in kom.prispev.</t>
  </si>
  <si>
    <t>Druge usluge-skup.inšp.službe</t>
  </si>
  <si>
    <t>Razvojni programi občine</t>
  </si>
  <si>
    <t>Zdravniški pregledi zaposlenih</t>
  </si>
  <si>
    <t>miklavževanje</t>
  </si>
  <si>
    <t>Stoški delovanja mladih</t>
  </si>
  <si>
    <t>Cenitve</t>
  </si>
  <si>
    <t>Vodenje anal. evidenc infrastr. v najemu</t>
  </si>
  <si>
    <t>Izdelava OPN</t>
  </si>
  <si>
    <t>Pristojbina za vzdrž. gozdnih cest</t>
  </si>
  <si>
    <t>Vodenje katastra</t>
  </si>
  <si>
    <t>Plač.obr.od kreditov-posl. ban</t>
  </si>
  <si>
    <t>Pl.obr.od kratk.kred.-posl.bankam</t>
  </si>
  <si>
    <t>Plačila obr. od dolgoroč.kred.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</si>
  <si>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</si>
  <si>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</si>
  <si>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</si>
  <si>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</si>
  <si>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</si>
  <si>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</si>
  <si>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</si>
  <si>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</si>
  <si>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</si>
  <si>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</si>
  <si>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Družinski prejemki in star.nad</t>
  </si>
  <si>
    <t>DARILO OB ROJSTVU OTROKA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</si>
  <si>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</si>
  <si>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</si>
  <si>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</si>
  <si>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</si>
  <si>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</si>
  <si>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</si>
  <si>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</si>
  <si>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</si>
  <si>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</si>
  <si>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</si>
  <si>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</si>
  <si>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</si>
  <si>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</si>
  <si>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</si>
  <si>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Tekoči transferi neprof.org</t>
  </si>
  <si>
    <t>TEKOČ.TRANS.NEPROF.ORG.IN USTA</t>
  </si>
  <si>
    <t>KUD Hotimir</t>
  </si>
  <si>
    <t>Dotacije pol.str.volilna kamp.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</si>
  <si>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</si>
  <si>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</si>
  <si>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</si>
  <si>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</si>
  <si>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</si>
  <si>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</si>
  <si>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</si>
  <si>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</si>
  <si>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</si>
  <si>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</si>
  <si>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</si>
  <si>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</si>
  <si>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TD Šenčur</t>
  </si>
  <si>
    <t>Štefanovanje</t>
  </si>
  <si>
    <t>Dotacije TD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</si>
  <si>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</si>
  <si>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</si>
  <si>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</si>
  <si>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</si>
  <si>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</si>
  <si>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</si>
  <si>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</si>
  <si>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</si>
  <si>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</si>
  <si>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</si>
  <si>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</si>
  <si>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</si>
  <si>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</si>
  <si>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</si>
  <si>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</si>
  <si>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</si>
  <si>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Društvo prijateljev mladine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</si>
  <si>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</si>
  <si>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</si>
  <si>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</si>
  <si>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</si>
  <si>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</si>
  <si>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</si>
  <si>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</si>
  <si>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</si>
  <si>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</si>
  <si>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Dotacija društvom za športne prireditve</t>
  </si>
  <si>
    <t>Obdarovanje starejših občanov RK</t>
  </si>
  <si>
    <t>Humanitarne organizacije</t>
  </si>
  <si>
    <t>Območno združenje RK Kranj</t>
  </si>
  <si>
    <t>Zavod V-oglje</t>
  </si>
  <si>
    <t>Center Kranjske sivke</t>
  </si>
  <si>
    <t>Območno združenje borcev Kranj</t>
  </si>
  <si>
    <t>TEKOČI TRANSFERI OBČINAM</t>
  </si>
  <si>
    <t>SREDST.PRENESENA DRUGIM OBČINA</t>
  </si>
  <si>
    <t>Tekoči transferi v sklade socZ</t>
  </si>
  <si>
    <t>Prisp.v ZZZS za ZZ oseb, pl.ob</t>
  </si>
  <si>
    <t>Tek transferi v javne zavode</t>
  </si>
  <si>
    <t>PLAČE VVZ ŠENČUR</t>
  </si>
  <si>
    <t>PLAČE OŠ</t>
  </si>
  <si>
    <t>PLAČE -OSREDNJA KNJIŽNICA</t>
  </si>
  <si>
    <t>Plača ŠD Voklo</t>
  </si>
  <si>
    <t>VVZ PRISPEVKI</t>
  </si>
  <si>
    <t>PRISPEVKI OŠ</t>
  </si>
  <si>
    <t>OSREDNJA KNJIŽNICA PRISPEVKI</t>
  </si>
  <si>
    <t>Prispevki plača ŠD Voklo</t>
  </si>
  <si>
    <t>TEK.TRANSFERI MS OSR.KNJIŽNICA</t>
  </si>
  <si>
    <t>NAKUP KNJIG OŠ ŠENČUR</t>
  </si>
  <si>
    <t>Študentsko delo VVZ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</si>
  <si>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</si>
  <si>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</si>
  <si>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</si>
  <si>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</si>
  <si>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</si>
  <si>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</si>
  <si>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</si>
  <si>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</si>
  <si>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</si>
  <si>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</t>
  </si>
  <si>
    <t>MS ŠD Voklo</t>
  </si>
  <si>
    <t>Ogrevanje - ŠD Šenčur</t>
  </si>
  <si>
    <t>Materialni stroški oš H.PUHAR</t>
  </si>
  <si>
    <t>nakup prevoznih sredstev</t>
  </si>
  <si>
    <t>Nakup avtomobila</t>
  </si>
  <si>
    <t>Nakup opreme</t>
  </si>
  <si>
    <t>RAČUNALNIŠKA OPREMA</t>
  </si>
  <si>
    <t>Nakup druge opreme in napeljav</t>
  </si>
  <si>
    <t>Novogradnje, rekon.in adaptaci</t>
  </si>
  <si>
    <t>Novogradnje</t>
  </si>
  <si>
    <t>NOVOGRADNJE-JAVNA RAZSVETLJAVA</t>
  </si>
  <si>
    <t>Nadstrešek mrliške vežice</t>
  </si>
  <si>
    <t>CESTA G 2 104</t>
  </si>
  <si>
    <t>POTOK OLŠEVNICA -SR.VAS</t>
  </si>
  <si>
    <t>CESTA OLŠEVEK/HOTEMAŽE</t>
  </si>
  <si>
    <t>VELESOVSKA CESTA</t>
  </si>
  <si>
    <t>Cesta Voklo - Prebačevo</t>
  </si>
  <si>
    <t>Investicijsko vzdrž.in obnove</t>
  </si>
  <si>
    <t>Inv.vzdr.in izboljšave</t>
  </si>
  <si>
    <t>INVESTIC.VZDR.KULTURNIH OBJ.</t>
  </si>
  <si>
    <t>Fekalna kanalizacija</t>
  </si>
  <si>
    <t>Vodovodno omrežje</t>
  </si>
  <si>
    <t>Nakup zemljišč in naravnih bog</t>
  </si>
  <si>
    <t>Nakup zemljišč</t>
  </si>
  <si>
    <t>Študije o izved.projetkov</t>
  </si>
  <si>
    <t>GRADBENO STROKOVNI NADZOR</t>
  </si>
  <si>
    <t>PROJEKTNA DOKUMENTACIJA</t>
  </si>
  <si>
    <t>Projekt. dok. kanalizacija Milje - Visoko</t>
  </si>
  <si>
    <t>Inv.transferi neprofitnim org.</t>
  </si>
  <si>
    <t>Inv.transferi nepr.org.in ust.</t>
  </si>
  <si>
    <t>Inv.transferi GD</t>
  </si>
  <si>
    <t>Investicijski transferi JP in družbam, ki so v lasti države</t>
  </si>
  <si>
    <t>Inv.trans. JPK -okolska taksa</t>
  </si>
  <si>
    <t>Investicijski transferi občinam</t>
  </si>
  <si>
    <t>Investicijski transferi javnim zavodom</t>
  </si>
  <si>
    <t>Inv.transferi javnim zavodom</t>
  </si>
  <si>
    <t>Dotacija za OS  - Knjižnica</t>
  </si>
  <si>
    <t>Inv. transferi - varna hiša</t>
  </si>
  <si>
    <t>Investicijski transferi vrtec</t>
  </si>
  <si>
    <t>Investicijski transfer Varovani dom Kranj</t>
  </si>
  <si>
    <t>ODPLAČILA KREDITOV POSLOVNIM BANKAM</t>
  </si>
  <si>
    <t>ODPLAČILA KREDITOV POSLOVNIM BANKAM-DOLGOROČNI KREDITI</t>
  </si>
  <si>
    <t>OBČINA ŠENČUR</t>
  </si>
  <si>
    <t>KRANJSKA CESTA 11</t>
  </si>
  <si>
    <t>4208 ŠENČUR</t>
  </si>
  <si>
    <t>Šenčur, 07.07.2011</t>
  </si>
  <si>
    <t>100,00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</si>
</sst>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#,##0;[Red]#,##0"/>
    <numFmt numFmtId="174" formatCode="#,##0.0"/>
    <numFmt numFmtId="175" formatCode="&quot;True&quot;;&quot;True&quot;;&quot;False&quot;"/>
    <numFmt numFmtId="176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4" fillId="0" borderId="18" xfId="0" applyNumberFormat="1" applyFont="1" applyBorder="1" applyAlignment="1">
      <alignment vertical="center"/>
    </xf>
    <xf numFmtId="2" fontId="1" fillId="35" borderId="18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1" fillId="35" borderId="18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2" fontId="6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horizontal="centerContinuous" vertical="center"/>
    </xf>
    <xf numFmtId="2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  <xf numFmtId="49" fontId="1" fillId="35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45"/>
  <sheetViews>
    <sheetView tabSelected="1" zoomScale="75" zoomScaleNormal="75" zoomScalePageLayoutView="0" workbookViewId="0" topLeftCell="A1">
      <selection activeCell="H356" sqref="H356"/>
    </sheetView>
  </sheetViews>
  <sheetFormatPr defaultColWidth="9.125" defaultRowHeight="12.75" outlineLevelRow="2"/>
  <cols>
    <col min="1" max="1" width="10.50390625" style="0" bestFit="1" customWidth="1"/>
    <col min="2" max="2" width="4.00390625" style="0" customWidth="1"/>
    <col min="3" max="3" width="54.375" style="0" customWidth="1"/>
    <col min="4" max="4" width="14.50390625" style="0" customWidth="1"/>
    <col min="5" max="5" width="13.50390625" style="0" customWidth="1"/>
    <col min="6" max="6" width="13.875" style="0" customWidth="1"/>
    <col min="7" max="7" width="10.125" style="0" customWidth="1"/>
    <col min="8" max="8" width="9.625" style="0" customWidth="1"/>
    <col min="9" max="16384" width="9.125" style="1" customWidth="1"/>
  </cols>
  <sheetData>
    <row r="1" spans="2:3" ht="19.5" customHeight="1">
      <c r="B1" s="83" t="s">
        <v>411</v>
      </c>
      <c r="C1" s="83"/>
    </row>
    <row r="2" spans="2:3" ht="19.5" customHeight="1">
      <c r="B2" s="59" t="s">
        <v>412</v>
      </c>
      <c r="C2" s="59"/>
    </row>
    <row r="3" spans="2:3" ht="19.5" customHeight="1">
      <c r="B3" s="59" t="s">
        <v>413</v>
      </c>
      <c r="C3" s="59"/>
    </row>
    <row r="4" spans="2:3" ht="19.5" customHeight="1">
      <c r="B4" s="83"/>
      <c r="C4" s="83"/>
    </row>
    <row r="5" spans="1:3" ht="14.25" customHeight="1">
      <c r="A5" s="1"/>
      <c r="B5" s="1" t="s">
        <v>414</v>
      </c>
      <c r="C5" s="12"/>
    </row>
    <row r="6" spans="1:8" ht="19.5" customHeight="1" thickBot="1">
      <c r="A6" s="1"/>
      <c r="B6" s="1"/>
      <c r="C6" s="12"/>
      <c r="D6" s="6"/>
      <c r="E6" s="6"/>
      <c r="F6" s="6"/>
      <c r="G6" s="6"/>
      <c r="H6" s="6"/>
    </row>
    <row r="7" spans="1:8" s="15" customFormat="1" ht="51" customHeight="1" thickBot="1">
      <c r="A7" s="7" t="s">
        <v>16</v>
      </c>
      <c r="B7" s="8"/>
      <c r="C7" s="9" t="s">
        <v>4</v>
      </c>
      <c r="D7" s="10" t="s">
        <v>82</v>
      </c>
      <c r="E7" s="10" t="s">
        <v>83</v>
      </c>
      <c r="F7" s="10" t="s">
        <v>84</v>
      </c>
      <c r="G7" s="10" t="s">
        <v>85</v>
      </c>
      <c r="H7" s="10" t="s">
        <v>86</v>
      </c>
    </row>
    <row r="8" spans="1:8" s="11" customFormat="1" ht="20.25" customHeight="1">
      <c r="A8" s="13" t="s">
        <v>5</v>
      </c>
      <c r="B8" s="4"/>
      <c r="C8" s="4"/>
      <c r="D8" s="5"/>
      <c r="E8" s="5"/>
      <c r="F8" s="5"/>
      <c r="G8" s="5"/>
      <c r="H8" s="5"/>
    </row>
    <row r="9" spans="1:8" ht="30" customHeight="1">
      <c r="A9" s="16" t="s">
        <v>17</v>
      </c>
      <c r="B9" s="17" t="s">
        <v>0</v>
      </c>
      <c r="C9" s="18" t="s">
        <v>18</v>
      </c>
      <c r="D9" s="19">
        <f>+D10+D95+D109+D113+D125</f>
        <v>6982869.54</v>
      </c>
      <c r="E9" s="19">
        <f>+E10+E95+E109+E113+E125</f>
        <v>6982869.54</v>
      </c>
      <c r="F9" s="19">
        <f>+F10+F95+F109+F113+F125</f>
        <v>3169213.4400000004</v>
      </c>
      <c r="G9" s="60">
        <f aca="true" t="shared" si="0" ref="G9:H14">IF(D9&lt;&gt;0,E9/D9*100,)</f>
        <v>100</v>
      </c>
      <c r="H9" s="60">
        <f t="shared" si="0"/>
        <v>45.385545610522755</v>
      </c>
    </row>
    <row r="10" spans="1:8" ht="16.5">
      <c r="A10" s="16"/>
      <c r="B10" s="20" t="s">
        <v>19</v>
      </c>
      <c r="C10" s="17" t="s">
        <v>6</v>
      </c>
      <c r="D10" s="19">
        <f>+D11+D43</f>
        <v>6038767</v>
      </c>
      <c r="E10" s="19">
        <f>+E11+E43</f>
        <v>6038767</v>
      </c>
      <c r="F10" s="19">
        <f>+F11+F43</f>
        <v>3142404.1000000006</v>
      </c>
      <c r="G10" s="60">
        <f t="shared" si="0"/>
        <v>100</v>
      </c>
      <c r="H10" s="60">
        <f t="shared" si="0"/>
        <v>52.03718076885564</v>
      </c>
    </row>
    <row r="11" spans="1:8" ht="15">
      <c r="A11" s="40">
        <v>70</v>
      </c>
      <c r="B11" s="41"/>
      <c r="C11" s="41" t="s">
        <v>20</v>
      </c>
      <c r="D11" s="42">
        <f>D12+D16+D30+D42</f>
        <v>5355447</v>
      </c>
      <c r="E11" s="42">
        <f>E12+E16+E30+E42</f>
        <v>5355447</v>
      </c>
      <c r="F11" s="42">
        <f>F12+F16+F30+F42</f>
        <v>2578886.47</v>
      </c>
      <c r="G11" s="61">
        <f t="shared" si="0"/>
        <v>100</v>
      </c>
      <c r="H11" s="61">
        <f t="shared" si="0"/>
        <v>48.15445788185375</v>
      </c>
    </row>
    <row r="12" spans="1:8" ht="15.75" customHeight="1">
      <c r="A12" s="21">
        <v>700</v>
      </c>
      <c r="B12" s="22"/>
      <c r="C12" s="22" t="s">
        <v>7</v>
      </c>
      <c r="D12" s="23">
        <f aca="true" t="shared" si="1" ref="D12:F13">D13</f>
        <v>4579497</v>
      </c>
      <c r="E12" s="23">
        <f t="shared" si="1"/>
        <v>4579497</v>
      </c>
      <c r="F12" s="23">
        <f t="shared" si="1"/>
        <v>2273830</v>
      </c>
      <c r="G12" s="62">
        <f t="shared" si="0"/>
        <v>100</v>
      </c>
      <c r="H12" s="62">
        <f t="shared" si="0"/>
        <v>49.65239632212883</v>
      </c>
    </row>
    <row r="13" spans="1:8" ht="15.75" customHeight="1" outlineLevel="1">
      <c r="A13" s="21">
        <v>7000</v>
      </c>
      <c r="B13" s="22"/>
      <c r="C13" s="22" t="s">
        <v>87</v>
      </c>
      <c r="D13" s="23">
        <f t="shared" si="1"/>
        <v>4579497</v>
      </c>
      <c r="E13" s="23">
        <f t="shared" si="1"/>
        <v>4579497</v>
      </c>
      <c r="F13" s="23">
        <f t="shared" si="1"/>
        <v>2273830</v>
      </c>
      <c r="G13" s="62">
        <f t="shared" si="0"/>
        <v>100</v>
      </c>
      <c r="H13" s="62">
        <f t="shared" si="0"/>
        <v>49.65239632212883</v>
      </c>
    </row>
    <row r="14" spans="1:8" ht="15.75" customHeight="1" outlineLevel="2">
      <c r="A14" s="21">
        <v>700020</v>
      </c>
      <c r="B14" s="22"/>
      <c r="C14" s="22" t="s">
        <v>88</v>
      </c>
      <c r="D14" s="23">
        <v>4579497</v>
      </c>
      <c r="E14" s="23">
        <v>4579497</v>
      </c>
      <c r="F14" s="23">
        <v>2273830</v>
      </c>
      <c r="G14" s="62">
        <f t="shared" si="0"/>
        <v>100</v>
      </c>
      <c r="H14" s="62">
        <f t="shared" si="0"/>
        <v>49.65239632212883</v>
      </c>
    </row>
    <row r="15" spans="1:8" ht="15.75" customHeight="1" outlineLevel="1">
      <c r="A15" s="21"/>
      <c r="B15" s="22"/>
      <c r="C15" s="22"/>
      <c r="D15" s="23"/>
      <c r="E15" s="23"/>
      <c r="F15" s="23"/>
      <c r="G15" s="63"/>
      <c r="H15" s="63"/>
    </row>
    <row r="16" spans="1:8" ht="13.5">
      <c r="A16" s="21">
        <v>703</v>
      </c>
      <c r="B16" s="22"/>
      <c r="C16" s="22" t="s">
        <v>8</v>
      </c>
      <c r="D16" s="23">
        <f>D17+D22+D24+D26</f>
        <v>557200</v>
      </c>
      <c r="E16" s="23">
        <f>E17+E22+E24+E26</f>
        <v>557200</v>
      </c>
      <c r="F16" s="23">
        <f>F17+F22+F24+F26</f>
        <v>204035.39</v>
      </c>
      <c r="G16" s="62">
        <f aca="true" t="shared" si="2" ref="G16:G26">IF(D16&lt;&gt;0,E16/D16*100,)</f>
        <v>100</v>
      </c>
      <c r="H16" s="62">
        <f aca="true" t="shared" si="3" ref="H16:H26">IF(E16&lt;&gt;0,F16/E16*100,)</f>
        <v>36.61798097631013</v>
      </c>
    </row>
    <row r="17" spans="1:8" ht="13.5" outlineLevel="1">
      <c r="A17" s="21">
        <v>7030</v>
      </c>
      <c r="B17" s="22"/>
      <c r="C17" s="22" t="s">
        <v>89</v>
      </c>
      <c r="D17" s="23">
        <f>D18+D19+D20+D21</f>
        <v>371500</v>
      </c>
      <c r="E17" s="23">
        <f>E18+E19+E20+E21</f>
        <v>371500</v>
      </c>
      <c r="F17" s="23">
        <f>F18+F19+F20+F21</f>
        <v>83946.12000000001</v>
      </c>
      <c r="G17" s="62">
        <f t="shared" si="2"/>
        <v>100</v>
      </c>
      <c r="H17" s="62">
        <f t="shared" si="3"/>
        <v>22.596532974427998</v>
      </c>
    </row>
    <row r="18" spans="1:8" ht="13.5" outlineLevel="2">
      <c r="A18" s="21">
        <v>703000</v>
      </c>
      <c r="B18" s="22"/>
      <c r="C18" s="22" t="s">
        <v>90</v>
      </c>
      <c r="D18" s="23">
        <v>36000</v>
      </c>
      <c r="E18" s="23">
        <v>36000</v>
      </c>
      <c r="F18" s="23">
        <v>7906.440000000002</v>
      </c>
      <c r="G18" s="62">
        <f t="shared" si="2"/>
        <v>100</v>
      </c>
      <c r="H18" s="62">
        <f t="shared" si="3"/>
        <v>21.96233333333334</v>
      </c>
    </row>
    <row r="19" spans="1:8" ht="13.5" outlineLevel="2">
      <c r="A19" s="21">
        <v>703003</v>
      </c>
      <c r="B19" s="22"/>
      <c r="C19" s="22" t="s">
        <v>91</v>
      </c>
      <c r="D19" s="23">
        <v>180000</v>
      </c>
      <c r="E19" s="23">
        <v>180000</v>
      </c>
      <c r="F19" s="23">
        <v>58407.05999999999</v>
      </c>
      <c r="G19" s="62">
        <f t="shared" si="2"/>
        <v>100</v>
      </c>
      <c r="H19" s="62">
        <f t="shared" si="3"/>
        <v>32.44836666666666</v>
      </c>
    </row>
    <row r="20" spans="1:8" ht="13.5" outlineLevel="2">
      <c r="A20" s="21">
        <v>703004</v>
      </c>
      <c r="B20" s="22"/>
      <c r="C20" s="22" t="s">
        <v>92</v>
      </c>
      <c r="D20" s="23">
        <v>155000</v>
      </c>
      <c r="E20" s="23">
        <v>155000</v>
      </c>
      <c r="F20" s="23">
        <v>16491.260000000006</v>
      </c>
      <c r="G20" s="62">
        <f t="shared" si="2"/>
        <v>100</v>
      </c>
      <c r="H20" s="62">
        <f t="shared" si="3"/>
        <v>10.639522580645165</v>
      </c>
    </row>
    <row r="21" spans="1:8" ht="13.5" outlineLevel="2">
      <c r="A21" s="21">
        <v>703005</v>
      </c>
      <c r="B21" s="22"/>
      <c r="C21" s="22" t="s">
        <v>93</v>
      </c>
      <c r="D21" s="23">
        <v>500</v>
      </c>
      <c r="E21" s="23">
        <v>500</v>
      </c>
      <c r="F21" s="23">
        <v>1141.3600000000001</v>
      </c>
      <c r="G21" s="62">
        <f t="shared" si="2"/>
        <v>100</v>
      </c>
      <c r="H21" s="62">
        <f t="shared" si="3"/>
        <v>228.27200000000002</v>
      </c>
    </row>
    <row r="22" spans="1:8" ht="13.5" outlineLevel="1">
      <c r="A22" s="21">
        <v>7031</v>
      </c>
      <c r="B22" s="22"/>
      <c r="C22" s="22" t="s">
        <v>94</v>
      </c>
      <c r="D22" s="23">
        <f>D23</f>
        <v>700</v>
      </c>
      <c r="E22" s="23">
        <f>E23</f>
        <v>700</v>
      </c>
      <c r="F22" s="23">
        <f>F23</f>
        <v>111.81</v>
      </c>
      <c r="G22" s="62">
        <f t="shared" si="2"/>
        <v>100</v>
      </c>
      <c r="H22" s="62">
        <f t="shared" si="3"/>
        <v>15.972857142857144</v>
      </c>
    </row>
    <row r="23" spans="1:8" ht="13.5" outlineLevel="2">
      <c r="A23" s="21">
        <v>703100</v>
      </c>
      <c r="B23" s="22"/>
      <c r="C23" s="22" t="s">
        <v>95</v>
      </c>
      <c r="D23" s="23">
        <v>700</v>
      </c>
      <c r="E23" s="23">
        <v>700</v>
      </c>
      <c r="F23" s="23">
        <v>111.81</v>
      </c>
      <c r="G23" s="62">
        <f t="shared" si="2"/>
        <v>100</v>
      </c>
      <c r="H23" s="62">
        <f t="shared" si="3"/>
        <v>15.972857142857144</v>
      </c>
    </row>
    <row r="24" spans="1:8" ht="13.5" outlineLevel="1">
      <c r="A24" s="21">
        <v>7032</v>
      </c>
      <c r="B24" s="22"/>
      <c r="C24" s="22" t="s">
        <v>96</v>
      </c>
      <c r="D24" s="23">
        <f>D25</f>
        <v>45000</v>
      </c>
      <c r="E24" s="23">
        <f>E25</f>
        <v>45000</v>
      </c>
      <c r="F24" s="23">
        <f>F25</f>
        <v>42462.990000000005</v>
      </c>
      <c r="G24" s="62">
        <f t="shared" si="2"/>
        <v>100</v>
      </c>
      <c r="H24" s="62">
        <f t="shared" si="3"/>
        <v>94.3622</v>
      </c>
    </row>
    <row r="25" spans="1:8" ht="13.5" outlineLevel="2">
      <c r="A25" s="21">
        <v>703200</v>
      </c>
      <c r="B25" s="22"/>
      <c r="C25" s="22" t="s">
        <v>97</v>
      </c>
      <c r="D25" s="23">
        <v>45000</v>
      </c>
      <c r="E25" s="23">
        <v>45000</v>
      </c>
      <c r="F25" s="23">
        <v>42462.990000000005</v>
      </c>
      <c r="G25" s="62">
        <f t="shared" si="2"/>
        <v>100</v>
      </c>
      <c r="H25" s="62">
        <f t="shared" si="3"/>
        <v>94.3622</v>
      </c>
    </row>
    <row r="26" spans="1:8" ht="13.5" outlineLevel="1">
      <c r="A26" s="21">
        <v>7033</v>
      </c>
      <c r="B26" s="22"/>
      <c r="C26" s="22" t="s">
        <v>98</v>
      </c>
      <c r="D26" s="23">
        <f>D27+D28</f>
        <v>140000</v>
      </c>
      <c r="E26" s="23">
        <f>E27+E28</f>
        <v>140000</v>
      </c>
      <c r="F26" s="23">
        <f>F27+F28</f>
        <v>77514.47000000002</v>
      </c>
      <c r="G26" s="62">
        <f t="shared" si="2"/>
        <v>100</v>
      </c>
      <c r="H26" s="62">
        <f t="shared" si="3"/>
        <v>55.367478571428585</v>
      </c>
    </row>
    <row r="27" spans="1:8" ht="13.5" outlineLevel="2">
      <c r="A27" s="21">
        <v>703300</v>
      </c>
      <c r="B27" s="22"/>
      <c r="C27" s="22" t="s">
        <v>99</v>
      </c>
      <c r="D27" s="23">
        <v>0</v>
      </c>
      <c r="E27" s="23">
        <v>0</v>
      </c>
      <c r="F27" s="23">
        <v>12254.32</v>
      </c>
      <c r="G27" s="63"/>
      <c r="H27" s="62">
        <f>IF(E27&lt;&gt;0,F27/E27*100,)</f>
        <v>0</v>
      </c>
    </row>
    <row r="28" spans="1:8" ht="13.5" outlineLevel="2">
      <c r="A28" s="21">
        <v>703301</v>
      </c>
      <c r="B28" s="22"/>
      <c r="C28" s="22" t="s">
        <v>100</v>
      </c>
      <c r="D28" s="23">
        <v>140000</v>
      </c>
      <c r="E28" s="23">
        <v>140000</v>
      </c>
      <c r="F28" s="23">
        <v>65260.150000000016</v>
      </c>
      <c r="G28" s="62">
        <f>IF(D28&lt;&gt;0,E28/D28*100,)</f>
        <v>100</v>
      </c>
      <c r="H28" s="62">
        <f>IF(E28&lt;&gt;0,F28/E28*100,)</f>
        <v>46.61439285714287</v>
      </c>
    </row>
    <row r="29" spans="1:8" ht="13.5" outlineLevel="1">
      <c r="A29" s="21"/>
      <c r="B29" s="22"/>
      <c r="C29" s="22"/>
      <c r="D29" s="23"/>
      <c r="E29" s="23"/>
      <c r="F29" s="23"/>
      <c r="G29" s="63"/>
      <c r="H29" s="63"/>
    </row>
    <row r="30" spans="1:8" ht="13.5">
      <c r="A30" s="21">
        <v>704</v>
      </c>
      <c r="B30" s="22"/>
      <c r="C30" s="22" t="s">
        <v>9</v>
      </c>
      <c r="D30" s="23">
        <f>D31+D33</f>
        <v>218750</v>
      </c>
      <c r="E30" s="23">
        <f>E31+E33</f>
        <v>218750</v>
      </c>
      <c r="F30" s="23">
        <f>F31+F33</f>
        <v>101021.08000000002</v>
      </c>
      <c r="G30" s="62">
        <f aca="true" t="shared" si="4" ref="G30:G38">IF(D30&lt;&gt;0,E30/D30*100,)</f>
        <v>100</v>
      </c>
      <c r="H30" s="62">
        <f aca="true" t="shared" si="5" ref="H30:H38">IF(E30&lt;&gt;0,F30/E30*100,)</f>
        <v>46.18106514285715</v>
      </c>
    </row>
    <row r="31" spans="1:8" ht="13.5" outlineLevel="1">
      <c r="A31" s="21">
        <v>7044</v>
      </c>
      <c r="B31" s="22"/>
      <c r="C31" s="22" t="s">
        <v>101</v>
      </c>
      <c r="D31" s="23">
        <f>D32</f>
        <v>2800</v>
      </c>
      <c r="E31" s="23">
        <f>E32</f>
        <v>2800</v>
      </c>
      <c r="F31" s="23">
        <f>F32</f>
        <v>1791.06</v>
      </c>
      <c r="G31" s="62">
        <f t="shared" si="4"/>
        <v>100</v>
      </c>
      <c r="H31" s="62">
        <f t="shared" si="5"/>
        <v>63.966428571428565</v>
      </c>
    </row>
    <row r="32" spans="1:8" ht="13.5" outlineLevel="2">
      <c r="A32" s="21">
        <v>704403</v>
      </c>
      <c r="B32" s="22"/>
      <c r="C32" s="22" t="s">
        <v>102</v>
      </c>
      <c r="D32" s="23">
        <v>2800</v>
      </c>
      <c r="E32" s="23">
        <v>2800</v>
      </c>
      <c r="F32" s="23">
        <v>1791.06</v>
      </c>
      <c r="G32" s="62">
        <f t="shared" si="4"/>
        <v>100</v>
      </c>
      <c r="H32" s="62">
        <f t="shared" si="5"/>
        <v>63.966428571428565</v>
      </c>
    </row>
    <row r="33" spans="1:8" ht="13.5" outlineLevel="1">
      <c r="A33" s="21">
        <v>7047</v>
      </c>
      <c r="B33" s="22"/>
      <c r="C33" s="22" t="s">
        <v>103</v>
      </c>
      <c r="D33" s="23">
        <f>D34+D35+D36+D37+D38+D39+D40</f>
        <v>215950</v>
      </c>
      <c r="E33" s="23">
        <f>E34+E35+E36+E37+E38+E39+E40</f>
        <v>215950</v>
      </c>
      <c r="F33" s="23">
        <f>F34+F35+F36+F37+F38+F39+F40</f>
        <v>99230.02000000002</v>
      </c>
      <c r="G33" s="62">
        <f t="shared" si="4"/>
        <v>100</v>
      </c>
      <c r="H33" s="62">
        <f t="shared" si="5"/>
        <v>45.95046075480436</v>
      </c>
    </row>
    <row r="34" spans="1:8" ht="13.5" outlineLevel="2">
      <c r="A34" s="21">
        <v>704700</v>
      </c>
      <c r="B34" s="22"/>
      <c r="C34" s="22" t="s">
        <v>104</v>
      </c>
      <c r="D34" s="23">
        <v>187000</v>
      </c>
      <c r="E34" s="23">
        <v>187000</v>
      </c>
      <c r="F34" s="23">
        <v>72944.96</v>
      </c>
      <c r="G34" s="62">
        <f t="shared" si="4"/>
        <v>100</v>
      </c>
      <c r="H34" s="62">
        <f t="shared" si="5"/>
        <v>39.008</v>
      </c>
    </row>
    <row r="35" spans="1:8" ht="13.5" outlineLevel="2">
      <c r="A35" s="21">
        <v>704704</v>
      </c>
      <c r="B35" s="22"/>
      <c r="C35" s="22" t="s">
        <v>105</v>
      </c>
      <c r="D35" s="23">
        <v>800</v>
      </c>
      <c r="E35" s="23">
        <v>800</v>
      </c>
      <c r="F35" s="23">
        <v>686.55</v>
      </c>
      <c r="G35" s="62">
        <f t="shared" si="4"/>
        <v>100</v>
      </c>
      <c r="H35" s="62">
        <f t="shared" si="5"/>
        <v>85.81875</v>
      </c>
    </row>
    <row r="36" spans="1:8" ht="13.5" outlineLevel="2">
      <c r="A36" s="21">
        <v>704706</v>
      </c>
      <c r="B36" s="22"/>
      <c r="C36" s="22" t="s">
        <v>106</v>
      </c>
      <c r="D36" s="23">
        <v>14850</v>
      </c>
      <c r="E36" s="23">
        <v>14850</v>
      </c>
      <c r="F36" s="23">
        <v>1039.5000000000002</v>
      </c>
      <c r="G36" s="62">
        <f t="shared" si="4"/>
        <v>100</v>
      </c>
      <c r="H36" s="62">
        <f t="shared" si="5"/>
        <v>7.000000000000002</v>
      </c>
    </row>
    <row r="37" spans="1:8" ht="13.5" outlineLevel="2">
      <c r="A37" s="21">
        <v>704707</v>
      </c>
      <c r="B37" s="22"/>
      <c r="C37" s="22" t="s">
        <v>107</v>
      </c>
      <c r="D37" s="23">
        <v>2800</v>
      </c>
      <c r="E37" s="23">
        <v>2800</v>
      </c>
      <c r="F37" s="23">
        <v>947.1</v>
      </c>
      <c r="G37" s="62">
        <f t="shared" si="4"/>
        <v>100</v>
      </c>
      <c r="H37" s="62">
        <f t="shared" si="5"/>
        <v>33.825</v>
      </c>
    </row>
    <row r="38" spans="1:8" ht="13.5" outlineLevel="2">
      <c r="A38" s="21">
        <v>704708</v>
      </c>
      <c r="B38" s="22"/>
      <c r="C38" s="22" t="s">
        <v>108</v>
      </c>
      <c r="D38" s="23">
        <v>3800</v>
      </c>
      <c r="E38" s="23">
        <v>3800</v>
      </c>
      <c r="F38" s="23">
        <v>2415.74</v>
      </c>
      <c r="G38" s="62">
        <f t="shared" si="4"/>
        <v>100</v>
      </c>
      <c r="H38" s="62">
        <f t="shared" si="5"/>
        <v>63.57210526315789</v>
      </c>
    </row>
    <row r="39" spans="1:8" ht="13.5" outlineLevel="2">
      <c r="A39" s="21">
        <v>70471500</v>
      </c>
      <c r="B39" s="22"/>
      <c r="C39" s="22" t="s">
        <v>109</v>
      </c>
      <c r="D39" s="23">
        <v>0</v>
      </c>
      <c r="E39" s="23">
        <v>0</v>
      </c>
      <c r="F39" s="23">
        <v>225</v>
      </c>
      <c r="G39" s="63"/>
      <c r="H39" s="62">
        <f>IF(E39&lt;&gt;0,F39/E39*100,)</f>
        <v>0</v>
      </c>
    </row>
    <row r="40" spans="1:8" ht="13.5" outlineLevel="2">
      <c r="A40" s="21">
        <v>704719</v>
      </c>
      <c r="B40" s="22"/>
      <c r="C40" s="22" t="s">
        <v>110</v>
      </c>
      <c r="D40" s="23">
        <v>6700</v>
      </c>
      <c r="E40" s="23">
        <v>6700</v>
      </c>
      <c r="F40" s="23">
        <v>20971.170000000002</v>
      </c>
      <c r="G40" s="62">
        <f>IF(D40&lt;&gt;0,E40/D40*100,)</f>
        <v>100</v>
      </c>
      <c r="H40" s="62">
        <f>IF(E40&lt;&gt;0,F40/E40*100,)</f>
        <v>313.00253731343287</v>
      </c>
    </row>
    <row r="41" spans="1:8" ht="13.5" outlineLevel="1">
      <c r="A41" s="21"/>
      <c r="B41" s="22"/>
      <c r="C41" s="22"/>
      <c r="D41" s="23"/>
      <c r="E41" s="23"/>
      <c r="F41" s="23"/>
      <c r="G41" s="63"/>
      <c r="H41" s="63"/>
    </row>
    <row r="42" spans="1:8" ht="13.5">
      <c r="A42" s="21">
        <v>706</v>
      </c>
      <c r="B42" s="22"/>
      <c r="C42" s="22" t="s">
        <v>21</v>
      </c>
      <c r="D42" s="23"/>
      <c r="E42" s="23"/>
      <c r="F42" s="23"/>
      <c r="G42" s="63"/>
      <c r="H42" s="63"/>
    </row>
    <row r="43" spans="1:8" ht="15">
      <c r="A43" s="40">
        <v>71</v>
      </c>
      <c r="B43" s="41"/>
      <c r="C43" s="41" t="s">
        <v>22</v>
      </c>
      <c r="D43" s="42">
        <f>+D44+D65+D69+D75+D84</f>
        <v>683320</v>
      </c>
      <c r="E43" s="42">
        <f>+E44+E65+E69+E75+E84</f>
        <v>683320</v>
      </c>
      <c r="F43" s="42">
        <f>+F44+F65+F69+F75+F84</f>
        <v>563517.6300000001</v>
      </c>
      <c r="G43" s="61">
        <f>IF(D43&lt;&gt;0,E43/D43*100,)</f>
        <v>100</v>
      </c>
      <c r="H43" s="61">
        <f>IF(E43&lt;&gt;0,F43/E43*100,)</f>
        <v>82.46760375812214</v>
      </c>
    </row>
    <row r="44" spans="1:8" ht="13.5">
      <c r="A44" s="21">
        <v>710</v>
      </c>
      <c r="B44" s="22"/>
      <c r="C44" s="22" t="s">
        <v>23</v>
      </c>
      <c r="D44" s="23">
        <f>D45+D47+D55</f>
        <v>407320</v>
      </c>
      <c r="E44" s="23">
        <f>E45+E47+E55</f>
        <v>407320</v>
      </c>
      <c r="F44" s="23">
        <f>F45+F47+F55</f>
        <v>243823.31000000003</v>
      </c>
      <c r="G44" s="62">
        <f>IF(D44&lt;&gt;0,E44/D44*100,)</f>
        <v>100</v>
      </c>
      <c r="H44" s="62">
        <f>IF(E44&lt;&gt;0,F44/E44*100,)</f>
        <v>59.860382500245514</v>
      </c>
    </row>
    <row r="45" spans="1:8" ht="13.5" outlineLevel="1">
      <c r="A45" s="21">
        <v>7100</v>
      </c>
      <c r="B45" s="22"/>
      <c r="C45" s="22" t="s">
        <v>111</v>
      </c>
      <c r="D45" s="23">
        <f>D46</f>
        <v>0</v>
      </c>
      <c r="E45" s="23">
        <f>E46</f>
        <v>0</v>
      </c>
      <c r="F45" s="23">
        <f>F46</f>
        <v>13720</v>
      </c>
      <c r="G45" s="63"/>
      <c r="H45" s="62">
        <f aca="true" t="shared" si="6" ref="H45:H55">IF(E45&lt;&gt;0,F45/E45*100,)</f>
        <v>0</v>
      </c>
    </row>
    <row r="46" spans="1:8" ht="13.5" outlineLevel="2">
      <c r="A46" s="21">
        <v>71000500</v>
      </c>
      <c r="B46" s="22"/>
      <c r="C46" s="22" t="s">
        <v>112</v>
      </c>
      <c r="D46" s="23">
        <v>0</v>
      </c>
      <c r="E46" s="23">
        <v>0</v>
      </c>
      <c r="F46" s="23">
        <v>13720</v>
      </c>
      <c r="G46" s="63"/>
      <c r="H46" s="62">
        <f t="shared" si="6"/>
        <v>0</v>
      </c>
    </row>
    <row r="47" spans="1:8" ht="13.5" outlineLevel="1">
      <c r="A47" s="21">
        <v>7102</v>
      </c>
      <c r="B47" s="22"/>
      <c r="C47" s="22" t="s">
        <v>113</v>
      </c>
      <c r="D47" s="23">
        <f>D48+D49+D50+D51+D52+D53+D54</f>
        <v>1120</v>
      </c>
      <c r="E47" s="23">
        <f>E48+E49+E50+E51+E52+E53+E54</f>
        <v>1120</v>
      </c>
      <c r="F47" s="23">
        <f>F48+F49+F50+F51+F52+F53+F54</f>
        <v>35198.75</v>
      </c>
      <c r="G47" s="62">
        <f>IF(D47&lt;&gt;0,E47/D47*100,)</f>
        <v>100</v>
      </c>
      <c r="H47" s="62">
        <f t="shared" si="6"/>
        <v>3142.745535714286</v>
      </c>
    </row>
    <row r="48" spans="1:8" ht="13.5" outlineLevel="2">
      <c r="A48" s="21">
        <v>71020000</v>
      </c>
      <c r="B48" s="22"/>
      <c r="C48" s="22" t="s">
        <v>114</v>
      </c>
      <c r="D48" s="23">
        <v>200</v>
      </c>
      <c r="E48" s="23">
        <v>200</v>
      </c>
      <c r="F48" s="23">
        <v>382.75</v>
      </c>
      <c r="G48" s="62">
        <f>IF(D48&lt;&gt;0,E48/D48*100,)</f>
        <v>100</v>
      </c>
      <c r="H48" s="62">
        <f t="shared" si="6"/>
        <v>191.375</v>
      </c>
    </row>
    <row r="49" spans="1:8" ht="13.5" outlineLevel="2">
      <c r="A49" s="21">
        <v>710201</v>
      </c>
      <c r="B49" s="22"/>
      <c r="C49" s="22" t="s">
        <v>115</v>
      </c>
      <c r="D49" s="23">
        <v>120</v>
      </c>
      <c r="E49" s="23">
        <v>120</v>
      </c>
      <c r="F49" s="23">
        <v>93.53</v>
      </c>
      <c r="G49" s="62">
        <f>IF(D49&lt;&gt;0,E49/D49*100,)</f>
        <v>100</v>
      </c>
      <c r="H49" s="62">
        <f t="shared" si="6"/>
        <v>77.94166666666666</v>
      </c>
    </row>
    <row r="50" spans="1:8" ht="13.5" outlineLevel="2">
      <c r="A50" s="21">
        <v>71020100</v>
      </c>
      <c r="B50" s="22"/>
      <c r="C50" s="22" t="s">
        <v>116</v>
      </c>
      <c r="D50" s="23">
        <v>0</v>
      </c>
      <c r="E50" s="23">
        <v>0</v>
      </c>
      <c r="F50" s="23">
        <v>176</v>
      </c>
      <c r="G50" s="63"/>
      <c r="H50" s="62">
        <f t="shared" si="6"/>
        <v>0</v>
      </c>
    </row>
    <row r="51" spans="1:8" ht="13.5" outlineLevel="2">
      <c r="A51" s="21">
        <v>71020102</v>
      </c>
      <c r="B51" s="22"/>
      <c r="C51" s="22" t="s">
        <v>117</v>
      </c>
      <c r="D51" s="23">
        <v>0</v>
      </c>
      <c r="E51" s="23">
        <v>0</v>
      </c>
      <c r="F51" s="23">
        <v>1496.6100000000001</v>
      </c>
      <c r="G51" s="63"/>
      <c r="H51" s="62">
        <f t="shared" si="6"/>
        <v>0</v>
      </c>
    </row>
    <row r="52" spans="1:8" ht="13.5" outlineLevel="2">
      <c r="A52" s="21">
        <v>71020110</v>
      </c>
      <c r="B52" s="22"/>
      <c r="C52" s="22" t="s">
        <v>118</v>
      </c>
      <c r="D52" s="23">
        <v>0</v>
      </c>
      <c r="E52" s="23">
        <v>0</v>
      </c>
      <c r="F52" s="23">
        <v>636.53</v>
      </c>
      <c r="G52" s="63"/>
      <c r="H52" s="62">
        <f t="shared" si="6"/>
        <v>0</v>
      </c>
    </row>
    <row r="53" spans="1:8" ht="13.5" outlineLevel="2">
      <c r="A53" s="21">
        <v>71020111</v>
      </c>
      <c r="B53" s="22"/>
      <c r="C53" s="22" t="s">
        <v>119</v>
      </c>
      <c r="D53" s="23">
        <v>0</v>
      </c>
      <c r="E53" s="23">
        <v>0</v>
      </c>
      <c r="F53" s="23">
        <v>32064.72</v>
      </c>
      <c r="G53" s="63"/>
      <c r="H53" s="62">
        <f t="shared" si="6"/>
        <v>0</v>
      </c>
    </row>
    <row r="54" spans="1:8" ht="13.5" outlineLevel="2">
      <c r="A54" s="21">
        <v>710211</v>
      </c>
      <c r="B54" s="22"/>
      <c r="C54" s="22" t="s">
        <v>120</v>
      </c>
      <c r="D54" s="23">
        <v>800</v>
      </c>
      <c r="E54" s="23">
        <v>800</v>
      </c>
      <c r="F54" s="23">
        <v>348.61</v>
      </c>
      <c r="G54" s="62">
        <f aca="true" t="shared" si="7" ref="G54:G62">IF(D54&lt;&gt;0,E54/D54*100,)</f>
        <v>100</v>
      </c>
      <c r="H54" s="62">
        <f t="shared" si="6"/>
        <v>43.57625</v>
      </c>
    </row>
    <row r="55" spans="1:8" ht="13.5" outlineLevel="1">
      <c r="A55" s="21">
        <v>7103</v>
      </c>
      <c r="B55" s="22"/>
      <c r="C55" s="22" t="s">
        <v>121</v>
      </c>
      <c r="D55" s="23">
        <f>D56+D57+D58+D59+D60+D61+D62+D63</f>
        <v>406200</v>
      </c>
      <c r="E55" s="23">
        <f>E56+E57+E58+E59+E60+E61+E62+E63</f>
        <v>406200</v>
      </c>
      <c r="F55" s="23">
        <f>F56+F57+F58+F59+F60+F61+F62+F63</f>
        <v>194904.56000000003</v>
      </c>
      <c r="G55" s="62">
        <f t="shared" si="7"/>
        <v>100</v>
      </c>
      <c r="H55" s="62">
        <f t="shared" si="6"/>
        <v>47.982412604628266</v>
      </c>
    </row>
    <row r="56" spans="1:8" ht="13.5" outlineLevel="2">
      <c r="A56" s="21">
        <v>710300</v>
      </c>
      <c r="B56" s="22"/>
      <c r="C56" s="22" t="s">
        <v>122</v>
      </c>
      <c r="D56" s="23">
        <v>1700</v>
      </c>
      <c r="E56" s="23">
        <v>1700</v>
      </c>
      <c r="F56" s="23">
        <v>0</v>
      </c>
      <c r="G56" s="62">
        <f t="shared" si="7"/>
        <v>100</v>
      </c>
      <c r="H56" s="63"/>
    </row>
    <row r="57" spans="1:8" ht="13.5" outlineLevel="2">
      <c r="A57" s="21">
        <v>71030100</v>
      </c>
      <c r="B57" s="22"/>
      <c r="C57" s="22" t="s">
        <v>123</v>
      </c>
      <c r="D57" s="23">
        <v>13800</v>
      </c>
      <c r="E57" s="23">
        <v>13800</v>
      </c>
      <c r="F57" s="23">
        <v>6725.9</v>
      </c>
      <c r="G57" s="62">
        <f t="shared" si="7"/>
        <v>100</v>
      </c>
      <c r="H57" s="62">
        <f aca="true" t="shared" si="8" ref="H57:H63">IF(E57&lt;&gt;0,F57/E57*100,)</f>
        <v>48.73840579710145</v>
      </c>
    </row>
    <row r="58" spans="1:8" ht="13.5" outlineLevel="2">
      <c r="A58" s="21">
        <v>71030101</v>
      </c>
      <c r="B58" s="22"/>
      <c r="C58" s="22" t="s">
        <v>124</v>
      </c>
      <c r="D58" s="23">
        <v>38000</v>
      </c>
      <c r="E58" s="23">
        <v>38000</v>
      </c>
      <c r="F58" s="23">
        <v>19987.72</v>
      </c>
      <c r="G58" s="62">
        <f t="shared" si="7"/>
        <v>100</v>
      </c>
      <c r="H58" s="62">
        <f t="shared" si="8"/>
        <v>52.59926315789474</v>
      </c>
    </row>
    <row r="59" spans="1:8" ht="13.5" outlineLevel="2">
      <c r="A59" s="21">
        <v>710302</v>
      </c>
      <c r="B59" s="22"/>
      <c r="C59" s="22" t="s">
        <v>125</v>
      </c>
      <c r="D59" s="23">
        <v>32000</v>
      </c>
      <c r="E59" s="23">
        <v>32000</v>
      </c>
      <c r="F59" s="23">
        <v>15915.610000000002</v>
      </c>
      <c r="G59" s="62">
        <f t="shared" si="7"/>
        <v>100</v>
      </c>
      <c r="H59" s="62">
        <f t="shared" si="8"/>
        <v>49.73628125000001</v>
      </c>
    </row>
    <row r="60" spans="1:8" ht="13.5" outlineLevel="2">
      <c r="A60" s="21">
        <v>710304</v>
      </c>
      <c r="B60" s="22"/>
      <c r="C60" s="22" t="s">
        <v>126</v>
      </c>
      <c r="D60" s="23">
        <v>238000</v>
      </c>
      <c r="E60" s="23">
        <v>238000</v>
      </c>
      <c r="F60" s="23">
        <v>118239.54000000002</v>
      </c>
      <c r="G60" s="62">
        <f t="shared" si="7"/>
        <v>100</v>
      </c>
      <c r="H60" s="62">
        <f t="shared" si="8"/>
        <v>49.68047899159665</v>
      </c>
    </row>
    <row r="61" spans="1:8" ht="13.5" outlineLevel="2">
      <c r="A61" s="21">
        <v>71030400</v>
      </c>
      <c r="B61" s="22"/>
      <c r="C61" s="22" t="s">
        <v>127</v>
      </c>
      <c r="D61" s="23">
        <v>17700</v>
      </c>
      <c r="E61" s="23">
        <v>17700</v>
      </c>
      <c r="F61" s="23">
        <v>72.08</v>
      </c>
      <c r="G61" s="62">
        <f t="shared" si="7"/>
        <v>100</v>
      </c>
      <c r="H61" s="62">
        <f t="shared" si="8"/>
        <v>0.4072316384180791</v>
      </c>
    </row>
    <row r="62" spans="1:8" ht="13.5" outlineLevel="2">
      <c r="A62" s="21">
        <v>710312</v>
      </c>
      <c r="B62" s="22"/>
      <c r="C62" s="22" t="s">
        <v>128</v>
      </c>
      <c r="D62" s="23">
        <v>65000</v>
      </c>
      <c r="E62" s="23">
        <v>65000</v>
      </c>
      <c r="F62" s="23">
        <v>32653.86</v>
      </c>
      <c r="G62" s="62">
        <f t="shared" si="7"/>
        <v>100</v>
      </c>
      <c r="H62" s="62">
        <f t="shared" si="8"/>
        <v>50.23670769230769</v>
      </c>
    </row>
    <row r="63" spans="1:8" ht="13.5" outlineLevel="2">
      <c r="A63" s="21">
        <v>710313</v>
      </c>
      <c r="B63" s="22"/>
      <c r="C63" s="22" t="s">
        <v>129</v>
      </c>
      <c r="D63" s="23">
        <v>0</v>
      </c>
      <c r="E63" s="23">
        <v>0</v>
      </c>
      <c r="F63" s="23">
        <v>1309.85</v>
      </c>
      <c r="G63" s="63"/>
      <c r="H63" s="62">
        <f t="shared" si="8"/>
        <v>0</v>
      </c>
    </row>
    <row r="64" spans="1:8" ht="13.5" outlineLevel="1">
      <c r="A64" s="21"/>
      <c r="B64" s="22"/>
      <c r="C64" s="22"/>
      <c r="D64" s="23"/>
      <c r="E64" s="23"/>
      <c r="F64" s="23"/>
      <c r="G64" s="63"/>
      <c r="H64" s="63"/>
    </row>
    <row r="65" spans="1:8" ht="13.5">
      <c r="A65" s="21">
        <v>711</v>
      </c>
      <c r="B65" s="22"/>
      <c r="C65" s="22" t="s">
        <v>10</v>
      </c>
      <c r="D65" s="23">
        <f aca="true" t="shared" si="9" ref="D65:F66">D66</f>
        <v>3700</v>
      </c>
      <c r="E65" s="23">
        <f t="shared" si="9"/>
        <v>3700</v>
      </c>
      <c r="F65" s="23">
        <f t="shared" si="9"/>
        <v>1980.4699999999993</v>
      </c>
      <c r="G65" s="62">
        <f aca="true" t="shared" si="10" ref="G65:H67">IF(D65&lt;&gt;0,E65/D65*100,)</f>
        <v>100</v>
      </c>
      <c r="H65" s="62">
        <f t="shared" si="10"/>
        <v>53.52621621621619</v>
      </c>
    </row>
    <row r="66" spans="1:8" ht="13.5" outlineLevel="1">
      <c r="A66" s="21">
        <v>7111</v>
      </c>
      <c r="B66" s="22"/>
      <c r="C66" s="22" t="s">
        <v>130</v>
      </c>
      <c r="D66" s="23">
        <f t="shared" si="9"/>
        <v>3700</v>
      </c>
      <c r="E66" s="23">
        <f t="shared" si="9"/>
        <v>3700</v>
      </c>
      <c r="F66" s="23">
        <f t="shared" si="9"/>
        <v>1980.4699999999993</v>
      </c>
      <c r="G66" s="62">
        <f t="shared" si="10"/>
        <v>100</v>
      </c>
      <c r="H66" s="62">
        <f t="shared" si="10"/>
        <v>53.52621621621619</v>
      </c>
    </row>
    <row r="67" spans="1:8" ht="13.5" outlineLevel="2">
      <c r="A67" s="21">
        <v>711100</v>
      </c>
      <c r="B67" s="22"/>
      <c r="C67" s="22" t="s">
        <v>131</v>
      </c>
      <c r="D67" s="23">
        <v>3700</v>
      </c>
      <c r="E67" s="23">
        <v>3700</v>
      </c>
      <c r="F67" s="23">
        <v>1980.4699999999993</v>
      </c>
      <c r="G67" s="62">
        <f t="shared" si="10"/>
        <v>100</v>
      </c>
      <c r="H67" s="62">
        <f t="shared" si="10"/>
        <v>53.52621621621619</v>
      </c>
    </row>
    <row r="68" spans="1:8" ht="13.5" outlineLevel="1">
      <c r="A68" s="21"/>
      <c r="B68" s="22"/>
      <c r="C68" s="22"/>
      <c r="D68" s="23"/>
      <c r="E68" s="23"/>
      <c r="F68" s="23"/>
      <c r="G68" s="63"/>
      <c r="H68" s="63"/>
    </row>
    <row r="69" spans="1:8" ht="13.5">
      <c r="A69" s="21">
        <v>712</v>
      </c>
      <c r="B69" s="22"/>
      <c r="C69" s="22" t="s">
        <v>24</v>
      </c>
      <c r="D69" s="23">
        <f>D70</f>
        <v>22330</v>
      </c>
      <c r="E69" s="23">
        <f>E70</f>
        <v>22330</v>
      </c>
      <c r="F69" s="23">
        <f>F70</f>
        <v>29656.579999999998</v>
      </c>
      <c r="G69" s="62">
        <f aca="true" t="shared" si="11" ref="G69:H73">IF(D69&lt;&gt;0,E69/D69*100,)</f>
        <v>100</v>
      </c>
      <c r="H69" s="62">
        <f t="shared" si="11"/>
        <v>132.8104791759964</v>
      </c>
    </row>
    <row r="70" spans="1:8" ht="13.5" outlineLevel="1">
      <c r="A70" s="21">
        <v>7120</v>
      </c>
      <c r="B70" s="22"/>
      <c r="C70" s="22" t="s">
        <v>132</v>
      </c>
      <c r="D70" s="23">
        <f>D71+D72+D73</f>
        <v>22330</v>
      </c>
      <c r="E70" s="23">
        <f>E71+E72+E73</f>
        <v>22330</v>
      </c>
      <c r="F70" s="23">
        <f>F71+F72+F73</f>
        <v>29656.579999999998</v>
      </c>
      <c r="G70" s="62">
        <f t="shared" si="11"/>
        <v>100</v>
      </c>
      <c r="H70" s="62">
        <f t="shared" si="11"/>
        <v>132.8104791759964</v>
      </c>
    </row>
    <row r="71" spans="1:8" ht="13.5" outlineLevel="2">
      <c r="A71" s="21">
        <v>712001</v>
      </c>
      <c r="B71" s="22"/>
      <c r="C71" s="22" t="s">
        <v>133</v>
      </c>
      <c r="D71" s="23">
        <v>20700</v>
      </c>
      <c r="E71" s="23">
        <v>20700</v>
      </c>
      <c r="F71" s="23">
        <v>29306.3</v>
      </c>
      <c r="G71" s="62">
        <f t="shared" si="11"/>
        <v>100</v>
      </c>
      <c r="H71" s="62">
        <f t="shared" si="11"/>
        <v>141.57632850241546</v>
      </c>
    </row>
    <row r="72" spans="1:8" ht="13.5" outlineLevel="2">
      <c r="A72" s="21">
        <v>712007</v>
      </c>
      <c r="B72" s="22"/>
      <c r="C72" s="22" t="s">
        <v>134</v>
      </c>
      <c r="D72" s="23">
        <v>1600</v>
      </c>
      <c r="E72" s="23">
        <v>1600</v>
      </c>
      <c r="F72" s="23">
        <v>310.28</v>
      </c>
      <c r="G72" s="62">
        <f t="shared" si="11"/>
        <v>100</v>
      </c>
      <c r="H72" s="62">
        <f t="shared" si="11"/>
        <v>19.3925</v>
      </c>
    </row>
    <row r="73" spans="1:8" ht="13.5" outlineLevel="2">
      <c r="A73" s="21">
        <v>712008</v>
      </c>
      <c r="B73" s="22"/>
      <c r="C73" s="22" t="s">
        <v>135</v>
      </c>
      <c r="D73" s="23">
        <v>30</v>
      </c>
      <c r="E73" s="23">
        <v>30</v>
      </c>
      <c r="F73" s="23">
        <v>40</v>
      </c>
      <c r="G73" s="62">
        <f t="shared" si="11"/>
        <v>100</v>
      </c>
      <c r="H73" s="62">
        <f t="shared" si="11"/>
        <v>133.33333333333331</v>
      </c>
    </row>
    <row r="74" spans="1:8" ht="13.5" outlineLevel="1">
      <c r="A74" s="21"/>
      <c r="B74" s="22"/>
      <c r="C74" s="22"/>
      <c r="D74" s="23"/>
      <c r="E74" s="23"/>
      <c r="F74" s="23"/>
      <c r="G74" s="63"/>
      <c r="H74" s="63"/>
    </row>
    <row r="75" spans="1:8" ht="13.5">
      <c r="A75" s="21">
        <v>713</v>
      </c>
      <c r="B75" s="22"/>
      <c r="C75" s="22" t="s">
        <v>11</v>
      </c>
      <c r="D75" s="23">
        <f>D76</f>
        <v>18870</v>
      </c>
      <c r="E75" s="23">
        <f>E76</f>
        <v>18870</v>
      </c>
      <c r="F75" s="23">
        <f>F76</f>
        <v>9767.789999999999</v>
      </c>
      <c r="G75" s="62">
        <f aca="true" t="shared" si="12" ref="G75:H82">IF(D75&lt;&gt;0,E75/D75*100,)</f>
        <v>100</v>
      </c>
      <c r="H75" s="62">
        <f t="shared" si="12"/>
        <v>51.76359300476947</v>
      </c>
    </row>
    <row r="76" spans="1:8" ht="13.5" outlineLevel="1">
      <c r="A76" s="21">
        <v>7130</v>
      </c>
      <c r="B76" s="22"/>
      <c r="C76" s="22" t="s">
        <v>136</v>
      </c>
      <c r="D76" s="23">
        <f>D77+D78+D79+D80+D81+D82</f>
        <v>18870</v>
      </c>
      <c r="E76" s="23">
        <f>E77+E78+E79+E80+E81+E82</f>
        <v>18870</v>
      </c>
      <c r="F76" s="23">
        <f>F77+F78+F79+F80+F81+F82</f>
        <v>9767.789999999999</v>
      </c>
      <c r="G76" s="62">
        <f t="shared" si="12"/>
        <v>100</v>
      </c>
      <c r="H76" s="62">
        <f t="shared" si="12"/>
        <v>51.76359300476947</v>
      </c>
    </row>
    <row r="77" spans="1:8" ht="13.5" outlineLevel="2">
      <c r="A77" s="21">
        <v>713099</v>
      </c>
      <c r="B77" s="22"/>
      <c r="C77" s="22" t="s">
        <v>137</v>
      </c>
      <c r="D77" s="23">
        <v>6800</v>
      </c>
      <c r="E77" s="23">
        <v>6800</v>
      </c>
      <c r="F77" s="23">
        <v>1932.24</v>
      </c>
      <c r="G77" s="62">
        <f t="shared" si="12"/>
        <v>100</v>
      </c>
      <c r="H77" s="62">
        <f t="shared" si="12"/>
        <v>28.41529411764706</v>
      </c>
    </row>
    <row r="78" spans="1:8" ht="13.5" outlineLevel="2">
      <c r="A78" s="21">
        <v>71309900</v>
      </c>
      <c r="B78" s="22"/>
      <c r="C78" s="22" t="s">
        <v>138</v>
      </c>
      <c r="D78" s="23">
        <v>3300</v>
      </c>
      <c r="E78" s="23">
        <v>3300</v>
      </c>
      <c r="F78" s="23">
        <v>1486.1</v>
      </c>
      <c r="G78" s="62">
        <f t="shared" si="12"/>
        <v>100</v>
      </c>
      <c r="H78" s="62">
        <f t="shared" si="12"/>
        <v>45.03333333333333</v>
      </c>
    </row>
    <row r="79" spans="1:8" ht="13.5" outlineLevel="2">
      <c r="A79" s="21">
        <v>71309901</v>
      </c>
      <c r="B79" s="22"/>
      <c r="C79" s="22" t="s">
        <v>139</v>
      </c>
      <c r="D79" s="23">
        <v>5600</v>
      </c>
      <c r="E79" s="23">
        <v>5600</v>
      </c>
      <c r="F79" s="23">
        <v>4170.87</v>
      </c>
      <c r="G79" s="62">
        <f t="shared" si="12"/>
        <v>100</v>
      </c>
      <c r="H79" s="62">
        <f t="shared" si="12"/>
        <v>74.47982142857143</v>
      </c>
    </row>
    <row r="80" spans="1:8" ht="13.5" outlineLevel="2">
      <c r="A80" s="21">
        <v>71309902</v>
      </c>
      <c r="B80" s="22"/>
      <c r="C80" s="22" t="s">
        <v>140</v>
      </c>
      <c r="D80" s="23">
        <v>1850</v>
      </c>
      <c r="E80" s="23">
        <v>1850</v>
      </c>
      <c r="F80" s="23">
        <v>818.03</v>
      </c>
      <c r="G80" s="62">
        <f t="shared" si="12"/>
        <v>100</v>
      </c>
      <c r="H80" s="62">
        <f t="shared" si="12"/>
        <v>44.217837837837834</v>
      </c>
    </row>
    <row r="81" spans="1:8" ht="13.5" outlineLevel="2">
      <c r="A81" s="21">
        <v>71309904</v>
      </c>
      <c r="B81" s="22"/>
      <c r="C81" s="22" t="s">
        <v>141</v>
      </c>
      <c r="D81" s="23">
        <v>220</v>
      </c>
      <c r="E81" s="23">
        <v>220</v>
      </c>
      <c r="F81" s="23">
        <v>244.50000000000006</v>
      </c>
      <c r="G81" s="62">
        <f t="shared" si="12"/>
        <v>100</v>
      </c>
      <c r="H81" s="62">
        <f t="shared" si="12"/>
        <v>111.13636363636365</v>
      </c>
    </row>
    <row r="82" spans="1:8" ht="13.5" outlineLevel="2">
      <c r="A82" s="21">
        <v>71309910</v>
      </c>
      <c r="B82" s="22"/>
      <c r="C82" s="22" t="s">
        <v>142</v>
      </c>
      <c r="D82" s="23">
        <v>1100</v>
      </c>
      <c r="E82" s="23">
        <v>1100</v>
      </c>
      <c r="F82" s="23">
        <v>1116.05</v>
      </c>
      <c r="G82" s="62">
        <f t="shared" si="12"/>
        <v>100</v>
      </c>
      <c r="H82" s="62">
        <f t="shared" si="12"/>
        <v>101.4590909090909</v>
      </c>
    </row>
    <row r="83" spans="1:8" ht="13.5" outlineLevel="1">
      <c r="A83" s="21"/>
      <c r="B83" s="22"/>
      <c r="C83" s="22"/>
      <c r="D83" s="23"/>
      <c r="E83" s="23"/>
      <c r="F83" s="23"/>
      <c r="G83" s="63"/>
      <c r="H83" s="63"/>
    </row>
    <row r="84" spans="1:8" ht="13.5">
      <c r="A84" s="21">
        <v>714</v>
      </c>
      <c r="B84" s="22"/>
      <c r="C84" s="22" t="s">
        <v>12</v>
      </c>
      <c r="D84" s="23">
        <f>D85</f>
        <v>231100</v>
      </c>
      <c r="E84" s="23">
        <f>E85</f>
        <v>231100</v>
      </c>
      <c r="F84" s="23">
        <f>F85</f>
        <v>278289.48000000004</v>
      </c>
      <c r="G84" s="62">
        <f aca="true" t="shared" si="13" ref="G84:H88">IF(D84&lt;&gt;0,E84/D84*100,)</f>
        <v>100</v>
      </c>
      <c r="H84" s="62">
        <f t="shared" si="13"/>
        <v>120.41950670705323</v>
      </c>
    </row>
    <row r="85" spans="1:8" ht="13.5" outlineLevel="1">
      <c r="A85" s="21">
        <v>7141</v>
      </c>
      <c r="B85" s="22"/>
      <c r="C85" s="22" t="s">
        <v>12</v>
      </c>
      <c r="D85" s="23">
        <f>D86+D87+D88+D89+D90+D91+D92+D93</f>
        <v>231100</v>
      </c>
      <c r="E85" s="23">
        <f>E86+E87+E88+E89+E90+E91+E92+E93</f>
        <v>231100</v>
      </c>
      <c r="F85" s="23">
        <f>F86+F87+F88+F89+F90+F91+F92+F93</f>
        <v>278289.48000000004</v>
      </c>
      <c r="G85" s="62">
        <f t="shared" si="13"/>
        <v>100</v>
      </c>
      <c r="H85" s="62">
        <f t="shared" si="13"/>
        <v>120.41950670705323</v>
      </c>
    </row>
    <row r="86" spans="1:8" ht="13.5" outlineLevel="2">
      <c r="A86" s="21">
        <v>71410500</v>
      </c>
      <c r="B86" s="22"/>
      <c r="C86" s="22" t="s">
        <v>143</v>
      </c>
      <c r="D86" s="23">
        <v>200000</v>
      </c>
      <c r="E86" s="23">
        <v>200000</v>
      </c>
      <c r="F86" s="23">
        <v>131560.14</v>
      </c>
      <c r="G86" s="62">
        <f t="shared" si="13"/>
        <v>100</v>
      </c>
      <c r="H86" s="62">
        <f t="shared" si="13"/>
        <v>65.78007</v>
      </c>
    </row>
    <row r="87" spans="1:8" ht="13.5" outlineLevel="2">
      <c r="A87" s="21">
        <v>714199</v>
      </c>
      <c r="B87" s="22"/>
      <c r="C87" s="22" t="s">
        <v>144</v>
      </c>
      <c r="D87" s="23">
        <v>4000</v>
      </c>
      <c r="E87" s="23">
        <v>4000</v>
      </c>
      <c r="F87" s="23">
        <v>495</v>
      </c>
      <c r="G87" s="62">
        <f t="shared" si="13"/>
        <v>100</v>
      </c>
      <c r="H87" s="62">
        <f t="shared" si="13"/>
        <v>12.375</v>
      </c>
    </row>
    <row r="88" spans="1:8" ht="13.5" outlineLevel="2">
      <c r="A88" s="21">
        <v>71419900</v>
      </c>
      <c r="B88" s="22"/>
      <c r="C88" s="22" t="s">
        <v>145</v>
      </c>
      <c r="D88" s="23">
        <v>1600</v>
      </c>
      <c r="E88" s="23">
        <v>1600</v>
      </c>
      <c r="F88" s="23">
        <v>2034.92</v>
      </c>
      <c r="G88" s="62">
        <f t="shared" si="13"/>
        <v>100</v>
      </c>
      <c r="H88" s="62">
        <f t="shared" si="13"/>
        <v>127.1825</v>
      </c>
    </row>
    <row r="89" spans="1:8" ht="13.5" outlineLevel="2">
      <c r="A89" s="21">
        <v>71419901</v>
      </c>
      <c r="B89" s="22"/>
      <c r="C89" s="22" t="s">
        <v>146</v>
      </c>
      <c r="D89" s="23">
        <v>0</v>
      </c>
      <c r="E89" s="23">
        <v>0</v>
      </c>
      <c r="F89" s="23">
        <v>500</v>
      </c>
      <c r="G89" s="63"/>
      <c r="H89" s="62">
        <f>IF(E89&lt;&gt;0,F89/E89*100,)</f>
        <v>0</v>
      </c>
    </row>
    <row r="90" spans="1:8" ht="13.5" outlineLevel="2">
      <c r="A90" s="21">
        <v>71419902</v>
      </c>
      <c r="B90" s="22"/>
      <c r="C90" s="22" t="s">
        <v>147</v>
      </c>
      <c r="D90" s="23">
        <v>18500</v>
      </c>
      <c r="E90" s="23">
        <v>18500</v>
      </c>
      <c r="F90" s="23">
        <v>5914.44</v>
      </c>
      <c r="G90" s="62">
        <f>IF(D90&lt;&gt;0,E90/D90*100,)</f>
        <v>100</v>
      </c>
      <c r="H90" s="62">
        <f>IF(E90&lt;&gt;0,F90/E90*100,)</f>
        <v>31.969945945945945</v>
      </c>
    </row>
    <row r="91" spans="1:8" ht="13.5" outlineLevel="2">
      <c r="A91" s="21">
        <v>71419903</v>
      </c>
      <c r="B91" s="22"/>
      <c r="C91" s="22" t="s">
        <v>148</v>
      </c>
      <c r="D91" s="23">
        <v>7000</v>
      </c>
      <c r="E91" s="23">
        <v>7000</v>
      </c>
      <c r="F91" s="23">
        <v>3298.51</v>
      </c>
      <c r="G91" s="62">
        <f>IF(D91&lt;&gt;0,E91/D91*100,)</f>
        <v>100</v>
      </c>
      <c r="H91" s="62">
        <f>IF(E91&lt;&gt;0,F91/E91*100,)</f>
        <v>47.12157142857143</v>
      </c>
    </row>
    <row r="92" spans="1:8" ht="13.5" outlineLevel="2">
      <c r="A92" s="21">
        <v>71419905</v>
      </c>
      <c r="B92" s="22"/>
      <c r="C92" s="22" t="s">
        <v>149</v>
      </c>
      <c r="D92" s="23">
        <v>0</v>
      </c>
      <c r="E92" s="23">
        <v>0</v>
      </c>
      <c r="F92" s="23">
        <v>70379.82</v>
      </c>
      <c r="G92" s="63"/>
      <c r="H92" s="62">
        <f>IF(E92&lt;&gt;0,F92/E92*100,)</f>
        <v>0</v>
      </c>
    </row>
    <row r="93" spans="1:8" ht="13.5" outlineLevel="2">
      <c r="A93" s="21">
        <v>71419906</v>
      </c>
      <c r="B93" s="22"/>
      <c r="C93" s="22" t="s">
        <v>150</v>
      </c>
      <c r="D93" s="23">
        <v>0</v>
      </c>
      <c r="E93" s="23">
        <v>0</v>
      </c>
      <c r="F93" s="23">
        <v>64106.65</v>
      </c>
      <c r="G93" s="63"/>
      <c r="H93" s="62">
        <f>IF(E93&lt;&gt;0,F93/E93*100,)</f>
        <v>0</v>
      </c>
    </row>
    <row r="94" spans="1:8" ht="13.5" outlineLevel="1">
      <c r="A94" s="21"/>
      <c r="B94" s="22"/>
      <c r="C94" s="22"/>
      <c r="D94" s="23"/>
      <c r="E94" s="23"/>
      <c r="F94" s="23"/>
      <c r="G94" s="63"/>
      <c r="H94" s="63"/>
    </row>
    <row r="95" spans="1:8" ht="15">
      <c r="A95" s="40">
        <v>72</v>
      </c>
      <c r="B95" s="41" t="s">
        <v>25</v>
      </c>
      <c r="C95" s="41" t="s">
        <v>26</v>
      </c>
      <c r="D95" s="42">
        <f>+D96+D102+D103</f>
        <v>10500</v>
      </c>
      <c r="E95" s="42">
        <f>+E96+E102+E103</f>
        <v>10500</v>
      </c>
      <c r="F95" s="42">
        <f>+F96+F102+F103</f>
        <v>14994.67</v>
      </c>
      <c r="G95" s="61">
        <f>IF(D95&lt;&gt;0,E95/D95*100,)</f>
        <v>100</v>
      </c>
      <c r="H95" s="61">
        <f>IF(E95&lt;&gt;0,F95/E95*100,)</f>
        <v>142.80638095238095</v>
      </c>
    </row>
    <row r="96" spans="1:8" ht="13.5">
      <c r="A96" s="21">
        <v>720</v>
      </c>
      <c r="B96" s="22"/>
      <c r="C96" s="22" t="s">
        <v>13</v>
      </c>
      <c r="D96" s="23">
        <f>D97+D99</f>
        <v>0</v>
      </c>
      <c r="E96" s="23">
        <f>E97+E99</f>
        <v>0</v>
      </c>
      <c r="F96" s="23">
        <f>F97+F99</f>
        <v>1586.67</v>
      </c>
      <c r="G96" s="63"/>
      <c r="H96" s="62">
        <f>IF(E96&lt;&gt;0,F96/E96*100,)</f>
        <v>0</v>
      </c>
    </row>
    <row r="97" spans="1:8" ht="13.5" outlineLevel="1">
      <c r="A97" s="21">
        <v>7201</v>
      </c>
      <c r="B97" s="22"/>
      <c r="C97" s="22" t="s">
        <v>151</v>
      </c>
      <c r="D97" s="23">
        <f>D98</f>
        <v>0</v>
      </c>
      <c r="E97" s="23">
        <f>E98</f>
        <v>0</v>
      </c>
      <c r="F97" s="23">
        <f>F98</f>
        <v>1416.67</v>
      </c>
      <c r="G97" s="63"/>
      <c r="H97" s="62">
        <f>IF(E97&lt;&gt;0,F97/E97*100,)</f>
        <v>0</v>
      </c>
    </row>
    <row r="98" spans="1:8" ht="13.5" outlineLevel="2">
      <c r="A98" s="21">
        <v>720100</v>
      </c>
      <c r="B98" s="22"/>
      <c r="C98" s="22" t="s">
        <v>152</v>
      </c>
      <c r="D98" s="23">
        <v>0</v>
      </c>
      <c r="E98" s="23">
        <v>0</v>
      </c>
      <c r="F98" s="23">
        <v>1416.67</v>
      </c>
      <c r="G98" s="63"/>
      <c r="H98" s="62">
        <f>IF(E98&lt;&gt;0,F98/E98*100,)</f>
        <v>0</v>
      </c>
    </row>
    <row r="99" spans="1:8" ht="13.5" outlineLevel="1">
      <c r="A99" s="21">
        <v>7203</v>
      </c>
      <c r="B99" s="22"/>
      <c r="C99" s="22" t="s">
        <v>153</v>
      </c>
      <c r="D99" s="23">
        <f>D100</f>
        <v>0</v>
      </c>
      <c r="E99" s="23">
        <f>E100</f>
        <v>0</v>
      </c>
      <c r="F99" s="23">
        <f>F100</f>
        <v>170</v>
      </c>
      <c r="G99" s="63"/>
      <c r="H99" s="62">
        <f>IF(E99&lt;&gt;0,F99/E99*100,)</f>
        <v>0</v>
      </c>
    </row>
    <row r="100" spans="1:8" ht="13.5" outlineLevel="2">
      <c r="A100" s="21">
        <v>720399</v>
      </c>
      <c r="B100" s="22"/>
      <c r="C100" s="22" t="s">
        <v>154</v>
      </c>
      <c r="D100" s="23">
        <v>0</v>
      </c>
      <c r="E100" s="23">
        <v>0</v>
      </c>
      <c r="F100" s="23">
        <v>170</v>
      </c>
      <c r="G100" s="63"/>
      <c r="H100" s="62">
        <f>IF(E100&lt;&gt;0,F100/E100*100,)</f>
        <v>0</v>
      </c>
    </row>
    <row r="101" spans="1:8" ht="13.5" outlineLevel="1">
      <c r="A101" s="21"/>
      <c r="B101" s="22"/>
      <c r="C101" s="22"/>
      <c r="D101" s="23"/>
      <c r="E101" s="23"/>
      <c r="F101" s="23"/>
      <c r="G101" s="63"/>
      <c r="H101" s="63"/>
    </row>
    <row r="102" spans="1:8" ht="13.5">
      <c r="A102" s="21">
        <v>721</v>
      </c>
      <c r="B102" s="22"/>
      <c r="C102" s="22" t="s">
        <v>27</v>
      </c>
      <c r="D102" s="23"/>
      <c r="E102" s="23"/>
      <c r="F102" s="23"/>
      <c r="G102" s="63"/>
      <c r="H102" s="63"/>
    </row>
    <row r="103" spans="1:8" ht="27">
      <c r="A103" s="21">
        <v>722</v>
      </c>
      <c r="B103" s="22"/>
      <c r="C103" s="26" t="s">
        <v>28</v>
      </c>
      <c r="D103" s="23">
        <f>D104+D106</f>
        <v>10500</v>
      </c>
      <c r="E103" s="23">
        <f>E104+E106</f>
        <v>10500</v>
      </c>
      <c r="F103" s="23">
        <f>F104+F106</f>
        <v>13408</v>
      </c>
      <c r="G103" s="62">
        <f>IF(D103&lt;&gt;0,E103/D103*100,)</f>
        <v>100</v>
      </c>
      <c r="H103" s="62">
        <f>IF(E103&lt;&gt;0,F103/E103*100,)</f>
        <v>127.69523809523811</v>
      </c>
    </row>
    <row r="104" spans="1:8" ht="13.5" outlineLevel="1">
      <c r="A104" s="21">
        <v>7220</v>
      </c>
      <c r="B104" s="22"/>
      <c r="C104" s="26" t="s">
        <v>155</v>
      </c>
      <c r="D104" s="23">
        <f>D105</f>
        <v>0</v>
      </c>
      <c r="E104" s="23">
        <f>E105</f>
        <v>0</v>
      </c>
      <c r="F104" s="23">
        <f>F105</f>
        <v>4258</v>
      </c>
      <c r="G104" s="63"/>
      <c r="H104" s="62">
        <f>IF(E104&lt;&gt;0,F104/E104*100,)</f>
        <v>0</v>
      </c>
    </row>
    <row r="105" spans="1:8" ht="13.5" outlineLevel="2">
      <c r="A105" s="21">
        <v>722000</v>
      </c>
      <c r="B105" s="22"/>
      <c r="C105" s="26" t="s">
        <v>156</v>
      </c>
      <c r="D105" s="23">
        <v>0</v>
      </c>
      <c r="E105" s="23">
        <v>0</v>
      </c>
      <c r="F105" s="23">
        <v>4258</v>
      </c>
      <c r="G105" s="63"/>
      <c r="H105" s="62">
        <f>IF(E105&lt;&gt;0,F105/E105*100,)</f>
        <v>0</v>
      </c>
    </row>
    <row r="106" spans="1:8" ht="13.5" outlineLevel="1">
      <c r="A106" s="21">
        <v>7221</v>
      </c>
      <c r="B106" s="22"/>
      <c r="C106" s="26" t="s">
        <v>157</v>
      </c>
      <c r="D106" s="23">
        <f>D107</f>
        <v>10500</v>
      </c>
      <c r="E106" s="23">
        <f>E107</f>
        <v>10500</v>
      </c>
      <c r="F106" s="23">
        <f>F107</f>
        <v>9150</v>
      </c>
      <c r="G106" s="62">
        <f>IF(D106&lt;&gt;0,E106/D106*100,)</f>
        <v>100</v>
      </c>
      <c r="H106" s="62">
        <f>IF(E106&lt;&gt;0,F106/E106*100,)</f>
        <v>87.14285714285714</v>
      </c>
    </row>
    <row r="107" spans="1:8" ht="13.5" outlineLevel="2">
      <c r="A107" s="21">
        <v>722100</v>
      </c>
      <c r="B107" s="22"/>
      <c r="C107" s="26" t="s">
        <v>158</v>
      </c>
      <c r="D107" s="23">
        <v>10500</v>
      </c>
      <c r="E107" s="23">
        <v>10500</v>
      </c>
      <c r="F107" s="23">
        <v>9150</v>
      </c>
      <c r="G107" s="62">
        <f>IF(D107&lt;&gt;0,E107/D107*100,)</f>
        <v>100</v>
      </c>
      <c r="H107" s="62">
        <f>IF(E107&lt;&gt;0,F107/E107*100,)</f>
        <v>87.14285714285714</v>
      </c>
    </row>
    <row r="108" spans="1:8" ht="13.5" outlineLevel="1">
      <c r="A108" s="21"/>
      <c r="B108" s="22"/>
      <c r="C108" s="26"/>
      <c r="D108" s="23"/>
      <c r="E108" s="23"/>
      <c r="F108" s="23"/>
      <c r="G108" s="63"/>
      <c r="H108" s="63"/>
    </row>
    <row r="109" spans="1:8" ht="15">
      <c r="A109" s="40">
        <v>73</v>
      </c>
      <c r="B109" s="41" t="s">
        <v>19</v>
      </c>
      <c r="C109" s="41" t="s">
        <v>29</v>
      </c>
      <c r="D109" s="42">
        <f>+D110+D112</f>
        <v>0</v>
      </c>
      <c r="E109" s="42">
        <f>+E110+E112</f>
        <v>0</v>
      </c>
      <c r="F109" s="42">
        <f>+F110+F112</f>
        <v>0</v>
      </c>
      <c r="G109" s="64"/>
      <c r="H109" s="64"/>
    </row>
    <row r="110" spans="1:8" ht="13.5">
      <c r="A110" s="21">
        <v>730</v>
      </c>
      <c r="B110" s="22"/>
      <c r="C110" s="22" t="s">
        <v>30</v>
      </c>
      <c r="D110" s="23"/>
      <c r="E110" s="23"/>
      <c r="F110" s="23"/>
      <c r="G110" s="63"/>
      <c r="H110" s="63"/>
    </row>
    <row r="111" spans="1:8" ht="12.75" hidden="1">
      <c r="A111" s="16">
        <v>730100</v>
      </c>
      <c r="B111" s="20"/>
      <c r="C111" s="20" t="s">
        <v>31</v>
      </c>
      <c r="D111" s="24"/>
      <c r="E111" s="24"/>
      <c r="F111" s="24"/>
      <c r="G111" s="65"/>
      <c r="H111" s="65"/>
    </row>
    <row r="112" spans="1:8" ht="13.5">
      <c r="A112" s="21">
        <v>731</v>
      </c>
      <c r="B112" s="22"/>
      <c r="C112" s="22" t="s">
        <v>14</v>
      </c>
      <c r="D112" s="23"/>
      <c r="E112" s="23"/>
      <c r="F112" s="23"/>
      <c r="G112" s="63"/>
      <c r="H112" s="63"/>
    </row>
    <row r="113" spans="1:8" ht="15" customHeight="1">
      <c r="A113" s="40">
        <v>74</v>
      </c>
      <c r="B113" s="41" t="s">
        <v>19</v>
      </c>
      <c r="C113" s="41" t="s">
        <v>32</v>
      </c>
      <c r="D113" s="42">
        <f>+D114+D119</f>
        <v>933602.54</v>
      </c>
      <c r="E113" s="42">
        <f>+E114+E119</f>
        <v>933602.54</v>
      </c>
      <c r="F113" s="42">
        <f>+F114+F119</f>
        <v>11814.67</v>
      </c>
      <c r="G113" s="61">
        <f aca="true" t="shared" si="14" ref="G113:H117">IF(D113&lt;&gt;0,E113/D113*100,)</f>
        <v>100</v>
      </c>
      <c r="H113" s="61">
        <f t="shared" si="14"/>
        <v>1.265492486770655</v>
      </c>
    </row>
    <row r="114" spans="1:8" ht="15.75" customHeight="1">
      <c r="A114" s="21">
        <v>740</v>
      </c>
      <c r="B114" s="22"/>
      <c r="C114" s="26" t="s">
        <v>15</v>
      </c>
      <c r="D114" s="23">
        <f>D115</f>
        <v>100596</v>
      </c>
      <c r="E114" s="23">
        <f>E115</f>
        <v>100596</v>
      </c>
      <c r="F114" s="23">
        <f>F115</f>
        <v>9719.26</v>
      </c>
      <c r="G114" s="62">
        <f t="shared" si="14"/>
        <v>100</v>
      </c>
      <c r="H114" s="62">
        <f t="shared" si="14"/>
        <v>9.661676408604716</v>
      </c>
    </row>
    <row r="115" spans="1:8" ht="15.75" customHeight="1" outlineLevel="1">
      <c r="A115" s="21">
        <v>7400</v>
      </c>
      <c r="B115" s="22"/>
      <c r="C115" s="26" t="s">
        <v>159</v>
      </c>
      <c r="D115" s="23">
        <f>D116+D117</f>
        <v>100596</v>
      </c>
      <c r="E115" s="23">
        <f>E116+E117</f>
        <v>100596</v>
      </c>
      <c r="F115" s="23">
        <f>F116+F117</f>
        <v>9719.26</v>
      </c>
      <c r="G115" s="62">
        <f t="shared" si="14"/>
        <v>100</v>
      </c>
      <c r="H115" s="62">
        <f t="shared" si="14"/>
        <v>9.661676408604716</v>
      </c>
    </row>
    <row r="116" spans="1:8" ht="15.75" customHeight="1" outlineLevel="2">
      <c r="A116" s="21">
        <v>74000104</v>
      </c>
      <c r="B116" s="22"/>
      <c r="C116" s="26" t="s">
        <v>160</v>
      </c>
      <c r="D116" s="23">
        <v>11000</v>
      </c>
      <c r="E116" s="23">
        <v>11000</v>
      </c>
      <c r="F116" s="23">
        <v>6655</v>
      </c>
      <c r="G116" s="62">
        <f t="shared" si="14"/>
        <v>100</v>
      </c>
      <c r="H116" s="62">
        <f t="shared" si="14"/>
        <v>60.5</v>
      </c>
    </row>
    <row r="117" spans="1:8" ht="15.75" customHeight="1" outlineLevel="2">
      <c r="A117" s="21">
        <v>740004</v>
      </c>
      <c r="B117" s="22"/>
      <c r="C117" s="26" t="s">
        <v>161</v>
      </c>
      <c r="D117" s="23">
        <v>89596</v>
      </c>
      <c r="E117" s="23">
        <v>89596</v>
      </c>
      <c r="F117" s="23">
        <v>3064.26</v>
      </c>
      <c r="G117" s="62">
        <f t="shared" si="14"/>
        <v>100</v>
      </c>
      <c r="H117" s="62">
        <f t="shared" si="14"/>
        <v>3.420085718112416</v>
      </c>
    </row>
    <row r="118" spans="1:8" ht="15.75" customHeight="1" outlineLevel="1">
      <c r="A118" s="21"/>
      <c r="B118" s="22"/>
      <c r="C118" s="26"/>
      <c r="D118" s="23"/>
      <c r="E118" s="23"/>
      <c r="F118" s="23"/>
      <c r="G118" s="63"/>
      <c r="H118" s="63"/>
    </row>
    <row r="119" spans="1:8" ht="30.75" customHeight="1">
      <c r="A119" s="21">
        <v>741</v>
      </c>
      <c r="B119" s="22"/>
      <c r="C119" s="26" t="s">
        <v>79</v>
      </c>
      <c r="D119" s="23">
        <f>D120+D122</f>
        <v>833006.54</v>
      </c>
      <c r="E119" s="23">
        <f>E120+E122</f>
        <v>833006.54</v>
      </c>
      <c r="F119" s="23">
        <f>F120+F122</f>
        <v>2095.41</v>
      </c>
      <c r="G119" s="62">
        <f>IF(D119&lt;&gt;0,E119/D119*100,)</f>
        <v>100</v>
      </c>
      <c r="H119" s="62">
        <f>IF(E119&lt;&gt;0,F119/E119*100,)</f>
        <v>0.2515478449905087</v>
      </c>
    </row>
    <row r="120" spans="1:8" ht="30.75" customHeight="1" outlineLevel="1">
      <c r="A120" s="21">
        <v>7411</v>
      </c>
      <c r="B120" s="22"/>
      <c r="C120" s="26" t="s">
        <v>162</v>
      </c>
      <c r="D120" s="23">
        <f>D121</f>
        <v>0</v>
      </c>
      <c r="E120" s="23">
        <f>E121</f>
        <v>0</v>
      </c>
      <c r="F120" s="23">
        <f>F121</f>
        <v>2095.41</v>
      </c>
      <c r="G120" s="63"/>
      <c r="H120" s="62">
        <f>IF(E120&lt;&gt;0,F120/E120*100,)</f>
        <v>0</v>
      </c>
    </row>
    <row r="121" spans="1:8" ht="30.75" customHeight="1" outlineLevel="2">
      <c r="A121" s="21">
        <v>741100</v>
      </c>
      <c r="B121" s="22"/>
      <c r="C121" s="26" t="s">
        <v>163</v>
      </c>
      <c r="D121" s="23">
        <v>0</v>
      </c>
      <c r="E121" s="23">
        <v>0</v>
      </c>
      <c r="F121" s="23">
        <v>2095.41</v>
      </c>
      <c r="G121" s="63"/>
      <c r="H121" s="62">
        <f>IF(E121&lt;&gt;0,F121/E121*100,)</f>
        <v>0</v>
      </c>
    </row>
    <row r="122" spans="1:8" ht="30.75" customHeight="1" outlineLevel="1">
      <c r="A122" s="21">
        <v>7412</v>
      </c>
      <c r="B122" s="22"/>
      <c r="C122" s="26" t="s">
        <v>164</v>
      </c>
      <c r="D122" s="23">
        <f>D123</f>
        <v>833006.54</v>
      </c>
      <c r="E122" s="23">
        <f>E123</f>
        <v>833006.54</v>
      </c>
      <c r="F122" s="23">
        <f>F123</f>
        <v>0</v>
      </c>
      <c r="G122" s="62">
        <f>IF(D122&lt;&gt;0,E122/D122*100,)</f>
        <v>100</v>
      </c>
      <c r="H122" s="63"/>
    </row>
    <row r="123" spans="1:8" ht="30.75" customHeight="1" outlineLevel="2">
      <c r="A123" s="21">
        <v>741200</v>
      </c>
      <c r="B123" s="22"/>
      <c r="C123" s="26" t="s">
        <v>164</v>
      </c>
      <c r="D123" s="23">
        <v>833006.54</v>
      </c>
      <c r="E123" s="23">
        <v>833006.54</v>
      </c>
      <c r="F123" s="23">
        <v>0</v>
      </c>
      <c r="G123" s="62">
        <f>IF(D123&lt;&gt;0,E123/D123*100,)</f>
        <v>100</v>
      </c>
      <c r="H123" s="63"/>
    </row>
    <row r="124" spans="1:8" ht="30.75" customHeight="1" outlineLevel="1">
      <c r="A124" s="21"/>
      <c r="B124" s="22"/>
      <c r="C124" s="26"/>
      <c r="D124" s="23"/>
      <c r="E124" s="23"/>
      <c r="F124" s="23"/>
      <c r="G124" s="63"/>
      <c r="H124" s="63"/>
    </row>
    <row r="125" spans="1:8" ht="15" customHeight="1">
      <c r="A125" s="40">
        <v>78</v>
      </c>
      <c r="B125" s="41" t="s">
        <v>19</v>
      </c>
      <c r="C125" s="41" t="s">
        <v>80</v>
      </c>
      <c r="D125" s="42">
        <f>+D126</f>
        <v>0</v>
      </c>
      <c r="E125" s="42">
        <f>+E126</f>
        <v>0</v>
      </c>
      <c r="F125" s="42">
        <f>+F126</f>
        <v>0</v>
      </c>
      <c r="G125" s="64"/>
      <c r="H125" s="64"/>
    </row>
    <row r="126" spans="1:8" ht="15.75" customHeight="1">
      <c r="A126" s="21">
        <v>787</v>
      </c>
      <c r="B126" s="22"/>
      <c r="C126" s="26" t="s">
        <v>81</v>
      </c>
      <c r="D126" s="23"/>
      <c r="E126" s="23"/>
      <c r="F126" s="23"/>
      <c r="G126" s="63"/>
      <c r="H126" s="63"/>
    </row>
    <row r="127" spans="1:8" ht="17.25">
      <c r="A127" s="16" t="s">
        <v>17</v>
      </c>
      <c r="B127" s="27" t="s">
        <v>1</v>
      </c>
      <c r="C127" s="27" t="s">
        <v>33</v>
      </c>
      <c r="D127" s="43">
        <f>D128+D243+D355+D383</f>
        <v>7868362.77</v>
      </c>
      <c r="E127" s="43">
        <f>E128+E243+E355+E383</f>
        <v>7868362.77</v>
      </c>
      <c r="F127" s="43">
        <f>F128+F243+F355+F383</f>
        <v>2648944.7300000004</v>
      </c>
      <c r="G127" s="66">
        <f aca="true" t="shared" si="15" ref="G127:G137">IF(D127&lt;&gt;0,E127/D127*100,)</f>
        <v>100</v>
      </c>
      <c r="H127" s="66">
        <f aca="true" t="shared" si="16" ref="H127:H137">IF(E127&lt;&gt;0,F127/E127*100,)</f>
        <v>33.665767675325434</v>
      </c>
    </row>
    <row r="128" spans="1:8" ht="15">
      <c r="A128" s="40">
        <v>40</v>
      </c>
      <c r="B128" s="41" t="s">
        <v>25</v>
      </c>
      <c r="C128" s="41" t="s">
        <v>34</v>
      </c>
      <c r="D128" s="42">
        <f>+D129+D141+D154+D232+D237</f>
        <v>2029382.44</v>
      </c>
      <c r="E128" s="42">
        <f>+E129+E141+E154+E232+E237</f>
        <v>2084747.97</v>
      </c>
      <c r="F128" s="42">
        <f>+F129+F141+F154+F232+F237</f>
        <v>857173.1300000002</v>
      </c>
      <c r="G128" s="61">
        <f t="shared" si="15"/>
        <v>102.72819597276106</v>
      </c>
      <c r="H128" s="61">
        <f t="shared" si="16"/>
        <v>41.11639115782423</v>
      </c>
    </row>
    <row r="129" spans="1:8" ht="13.5">
      <c r="A129" s="21">
        <v>400</v>
      </c>
      <c r="B129" s="22"/>
      <c r="C129" s="22" t="s">
        <v>35</v>
      </c>
      <c r="D129" s="25">
        <f>D130+D133+D135+D138</f>
        <v>196573.8</v>
      </c>
      <c r="E129" s="25">
        <f>E130+E133+E135+E138</f>
        <v>196573.8</v>
      </c>
      <c r="F129" s="25">
        <f>F130+F133+F135+F138</f>
        <v>92062.11</v>
      </c>
      <c r="G129" s="67">
        <f t="shared" si="15"/>
        <v>100</v>
      </c>
      <c r="H129" s="67">
        <f t="shared" si="16"/>
        <v>46.833357242928614</v>
      </c>
    </row>
    <row r="130" spans="1:8" ht="13.5" outlineLevel="1">
      <c r="A130" s="21">
        <v>4000</v>
      </c>
      <c r="B130" s="22"/>
      <c r="C130" s="22" t="s">
        <v>169</v>
      </c>
      <c r="D130" s="25">
        <f>D131+D132</f>
        <v>177390</v>
      </c>
      <c r="E130" s="25">
        <f>E131+E132</f>
        <v>177390</v>
      </c>
      <c r="F130" s="25">
        <f>F131+F132</f>
        <v>80463.25</v>
      </c>
      <c r="G130" s="67">
        <f t="shared" si="15"/>
        <v>100</v>
      </c>
      <c r="H130" s="67">
        <f t="shared" si="16"/>
        <v>45.35951857489148</v>
      </c>
    </row>
    <row r="131" spans="1:8" ht="13.5" outlineLevel="2">
      <c r="A131" s="21">
        <v>400000</v>
      </c>
      <c r="B131" s="22"/>
      <c r="C131" s="22" t="s">
        <v>170</v>
      </c>
      <c r="D131" s="25">
        <v>165337</v>
      </c>
      <c r="E131" s="25">
        <v>165337</v>
      </c>
      <c r="F131" s="25">
        <v>75749.86</v>
      </c>
      <c r="G131" s="67">
        <f t="shared" si="15"/>
        <v>100</v>
      </c>
      <c r="H131" s="67">
        <f t="shared" si="16"/>
        <v>45.81543151260759</v>
      </c>
    </row>
    <row r="132" spans="1:8" ht="13.5" outlineLevel="2">
      <c r="A132" s="21">
        <v>400001</v>
      </c>
      <c r="B132" s="22"/>
      <c r="C132" s="22" t="s">
        <v>171</v>
      </c>
      <c r="D132" s="25">
        <v>12053</v>
      </c>
      <c r="E132" s="25">
        <v>12053</v>
      </c>
      <c r="F132" s="25">
        <v>4713.39</v>
      </c>
      <c r="G132" s="67">
        <f t="shared" si="15"/>
        <v>100</v>
      </c>
      <c r="H132" s="67">
        <f t="shared" si="16"/>
        <v>39.1055338919771</v>
      </c>
    </row>
    <row r="133" spans="1:8" ht="13.5" outlineLevel="1">
      <c r="A133" s="21">
        <v>4001</v>
      </c>
      <c r="B133" s="22"/>
      <c r="C133" s="22" t="s">
        <v>172</v>
      </c>
      <c r="D133" s="25">
        <f>D134</f>
        <v>5560</v>
      </c>
      <c r="E133" s="25">
        <f>E134</f>
        <v>5560</v>
      </c>
      <c r="F133" s="25">
        <f>F134</f>
        <v>5536</v>
      </c>
      <c r="G133" s="67">
        <f t="shared" si="15"/>
        <v>100</v>
      </c>
      <c r="H133" s="67">
        <f t="shared" si="16"/>
        <v>99.568345323741</v>
      </c>
    </row>
    <row r="134" spans="1:8" ht="13.5" outlineLevel="2">
      <c r="A134" s="21">
        <v>400100</v>
      </c>
      <c r="B134" s="22"/>
      <c r="C134" s="22" t="s">
        <v>172</v>
      </c>
      <c r="D134" s="25">
        <v>5560</v>
      </c>
      <c r="E134" s="25">
        <v>5560</v>
      </c>
      <c r="F134" s="25">
        <v>5536</v>
      </c>
      <c r="G134" s="67">
        <f t="shared" si="15"/>
        <v>100</v>
      </c>
      <c r="H134" s="67">
        <f t="shared" si="16"/>
        <v>99.568345323741</v>
      </c>
    </row>
    <row r="135" spans="1:8" ht="13.5" outlineLevel="1">
      <c r="A135" s="21">
        <v>4002</v>
      </c>
      <c r="B135" s="22"/>
      <c r="C135" s="22" t="s">
        <v>173</v>
      </c>
      <c r="D135" s="25">
        <f>D136+D137</f>
        <v>13123.8</v>
      </c>
      <c r="E135" s="25">
        <f>E136+E137</f>
        <v>13123.8</v>
      </c>
      <c r="F135" s="25">
        <f>F136+F137</f>
        <v>6062.86</v>
      </c>
      <c r="G135" s="67">
        <f t="shared" si="15"/>
        <v>100</v>
      </c>
      <c r="H135" s="67">
        <f t="shared" si="16"/>
        <v>46.197442813819166</v>
      </c>
    </row>
    <row r="136" spans="1:8" ht="13.5" outlineLevel="2">
      <c r="A136" s="21">
        <v>400202</v>
      </c>
      <c r="B136" s="22"/>
      <c r="C136" s="22" t="s">
        <v>174</v>
      </c>
      <c r="D136" s="25">
        <v>6473.8</v>
      </c>
      <c r="E136" s="25">
        <v>6473.8</v>
      </c>
      <c r="F136" s="25">
        <v>2917.0599999999995</v>
      </c>
      <c r="G136" s="67">
        <f t="shared" si="15"/>
        <v>100</v>
      </c>
      <c r="H136" s="67">
        <f t="shared" si="16"/>
        <v>45.05947048101578</v>
      </c>
    </row>
    <row r="137" spans="1:8" ht="13.5" outlineLevel="2">
      <c r="A137" s="21">
        <v>400203</v>
      </c>
      <c r="B137" s="22"/>
      <c r="C137" s="22" t="s">
        <v>175</v>
      </c>
      <c r="D137" s="25">
        <v>6650</v>
      </c>
      <c r="E137" s="25">
        <v>6650</v>
      </c>
      <c r="F137" s="25">
        <v>3145.8</v>
      </c>
      <c r="G137" s="67">
        <f t="shared" si="15"/>
        <v>100</v>
      </c>
      <c r="H137" s="67">
        <f t="shared" si="16"/>
        <v>47.30526315789474</v>
      </c>
    </row>
    <row r="138" spans="1:8" ht="13.5" outlineLevel="1">
      <c r="A138" s="21">
        <v>4004</v>
      </c>
      <c r="B138" s="22"/>
      <c r="C138" s="22" t="s">
        <v>176</v>
      </c>
      <c r="D138" s="25">
        <f>D139</f>
        <v>500</v>
      </c>
      <c r="E138" s="25">
        <f>E139</f>
        <v>500</v>
      </c>
      <c r="F138" s="25">
        <f>F139</f>
        <v>0</v>
      </c>
      <c r="G138" s="67">
        <f>IF(D138&lt;&gt;0,E138/D138*100,)</f>
        <v>100</v>
      </c>
      <c r="H138" s="68"/>
    </row>
    <row r="139" spans="1:8" ht="13.5" outlineLevel="2">
      <c r="A139" s="21">
        <v>400400</v>
      </c>
      <c r="B139" s="22"/>
      <c r="C139" s="22" t="s">
        <v>176</v>
      </c>
      <c r="D139" s="25">
        <v>500</v>
      </c>
      <c r="E139" s="25">
        <v>500</v>
      </c>
      <c r="F139" s="25">
        <v>0</v>
      </c>
      <c r="G139" s="67">
        <f>IF(D139&lt;&gt;0,E139/D139*100,)</f>
        <v>100</v>
      </c>
      <c r="H139" s="68"/>
    </row>
    <row r="140" spans="1:8" ht="13.5" outlineLevel="1">
      <c r="A140" s="21"/>
      <c r="B140" s="22"/>
      <c r="C140" s="22"/>
      <c r="D140" s="25"/>
      <c r="E140" s="25"/>
      <c r="F140" s="25"/>
      <c r="G140" s="68"/>
      <c r="H140" s="68"/>
    </row>
    <row r="141" spans="1:8" ht="13.5">
      <c r="A141" s="21">
        <v>401</v>
      </c>
      <c r="B141" s="22"/>
      <c r="C141" s="22" t="s">
        <v>36</v>
      </c>
      <c r="D141" s="25">
        <f>D142+D144+D147+D149+D151</f>
        <v>31558</v>
      </c>
      <c r="E141" s="25">
        <f>E142+E144+E147+E149+E151</f>
        <v>31558</v>
      </c>
      <c r="F141" s="25">
        <f>F142+F144+F147+F149+F151</f>
        <v>14386.669999999998</v>
      </c>
      <c r="G141" s="67">
        <f aca="true" t="shared" si="17" ref="G141:G152">IF(D141&lt;&gt;0,E141/D141*100,)</f>
        <v>100</v>
      </c>
      <c r="H141" s="67">
        <f aca="true" t="shared" si="18" ref="H141:H152">IF(E141&lt;&gt;0,F141/E141*100,)</f>
        <v>45.5880283921668</v>
      </c>
    </row>
    <row r="142" spans="1:8" ht="13.5" outlineLevel="1">
      <c r="A142" s="21">
        <v>4010</v>
      </c>
      <c r="B142" s="22"/>
      <c r="C142" s="22" t="s">
        <v>177</v>
      </c>
      <c r="D142" s="25">
        <f>D143</f>
        <v>15699</v>
      </c>
      <c r="E142" s="25">
        <f>E143</f>
        <v>15699</v>
      </c>
      <c r="F142" s="25">
        <f>F143</f>
        <v>7033.45</v>
      </c>
      <c r="G142" s="67">
        <f t="shared" si="17"/>
        <v>100</v>
      </c>
      <c r="H142" s="67">
        <f t="shared" si="18"/>
        <v>44.80189821007707</v>
      </c>
    </row>
    <row r="143" spans="1:8" ht="13.5" outlineLevel="2">
      <c r="A143" s="21">
        <v>401001</v>
      </c>
      <c r="B143" s="22"/>
      <c r="C143" s="22" t="s">
        <v>178</v>
      </c>
      <c r="D143" s="25">
        <v>15699</v>
      </c>
      <c r="E143" s="25">
        <v>15699</v>
      </c>
      <c r="F143" s="25">
        <v>7033.45</v>
      </c>
      <c r="G143" s="67">
        <f t="shared" si="17"/>
        <v>100</v>
      </c>
      <c r="H143" s="67">
        <f t="shared" si="18"/>
        <v>44.80189821007707</v>
      </c>
    </row>
    <row r="144" spans="1:8" ht="13.5" outlineLevel="1">
      <c r="A144" s="21">
        <v>4011</v>
      </c>
      <c r="B144" s="22"/>
      <c r="C144" s="22" t="s">
        <v>179</v>
      </c>
      <c r="D144" s="25">
        <f>D145+D146</f>
        <v>12576</v>
      </c>
      <c r="E144" s="25">
        <f>E145+E146</f>
        <v>12576</v>
      </c>
      <c r="F144" s="25">
        <f>F145+F146</f>
        <v>5634.65</v>
      </c>
      <c r="G144" s="67">
        <f t="shared" si="17"/>
        <v>100</v>
      </c>
      <c r="H144" s="67">
        <f t="shared" si="18"/>
        <v>44.8047868956743</v>
      </c>
    </row>
    <row r="145" spans="1:8" ht="13.5" outlineLevel="2">
      <c r="A145" s="21">
        <v>401100</v>
      </c>
      <c r="B145" s="22"/>
      <c r="C145" s="22" t="s">
        <v>180</v>
      </c>
      <c r="D145" s="25">
        <v>11636</v>
      </c>
      <c r="E145" s="25">
        <v>11636</v>
      </c>
      <c r="F145" s="25">
        <v>5213.37</v>
      </c>
      <c r="G145" s="67">
        <f t="shared" si="17"/>
        <v>100</v>
      </c>
      <c r="H145" s="67">
        <f t="shared" si="18"/>
        <v>44.80379855620488</v>
      </c>
    </row>
    <row r="146" spans="1:8" ht="13.5" outlineLevel="2">
      <c r="A146" s="21">
        <v>401101</v>
      </c>
      <c r="B146" s="22"/>
      <c r="C146" s="22" t="s">
        <v>181</v>
      </c>
      <c r="D146" s="25">
        <v>940</v>
      </c>
      <c r="E146" s="25">
        <v>940</v>
      </c>
      <c r="F146" s="25">
        <v>421.28</v>
      </c>
      <c r="G146" s="67">
        <f t="shared" si="17"/>
        <v>100</v>
      </c>
      <c r="H146" s="67">
        <f t="shared" si="18"/>
        <v>44.81702127659574</v>
      </c>
    </row>
    <row r="147" spans="1:8" ht="13.5" outlineLevel="1">
      <c r="A147" s="21">
        <v>4012</v>
      </c>
      <c r="B147" s="22"/>
      <c r="C147" s="22" t="s">
        <v>182</v>
      </c>
      <c r="D147" s="25">
        <f>D148</f>
        <v>106</v>
      </c>
      <c r="E147" s="25">
        <f>E148</f>
        <v>106</v>
      </c>
      <c r="F147" s="25">
        <f>F148</f>
        <v>47.61</v>
      </c>
      <c r="G147" s="67">
        <f t="shared" si="17"/>
        <v>100</v>
      </c>
      <c r="H147" s="67">
        <f t="shared" si="18"/>
        <v>44.91509433962264</v>
      </c>
    </row>
    <row r="148" spans="1:8" ht="13.5" outlineLevel="2">
      <c r="A148" s="21">
        <v>401200</v>
      </c>
      <c r="B148" s="22"/>
      <c r="C148" s="22" t="s">
        <v>182</v>
      </c>
      <c r="D148" s="25">
        <v>106</v>
      </c>
      <c r="E148" s="25">
        <v>106</v>
      </c>
      <c r="F148" s="25">
        <v>47.61</v>
      </c>
      <c r="G148" s="67">
        <f t="shared" si="17"/>
        <v>100</v>
      </c>
      <c r="H148" s="67">
        <f t="shared" si="18"/>
        <v>44.91509433962264</v>
      </c>
    </row>
    <row r="149" spans="1:8" ht="13.5" outlineLevel="1">
      <c r="A149" s="21">
        <v>4013</v>
      </c>
      <c r="B149" s="22"/>
      <c r="C149" s="22" t="s">
        <v>183</v>
      </c>
      <c r="D149" s="25">
        <f>D150</f>
        <v>177</v>
      </c>
      <c r="E149" s="25">
        <f>E150</f>
        <v>177</v>
      </c>
      <c r="F149" s="25">
        <f>F150</f>
        <v>79.39999999999999</v>
      </c>
      <c r="G149" s="67">
        <f t="shared" si="17"/>
        <v>100</v>
      </c>
      <c r="H149" s="67">
        <f t="shared" si="18"/>
        <v>44.858757062146886</v>
      </c>
    </row>
    <row r="150" spans="1:8" ht="13.5" outlineLevel="2">
      <c r="A150" s="21">
        <v>401300</v>
      </c>
      <c r="B150" s="22"/>
      <c r="C150" s="22" t="s">
        <v>184</v>
      </c>
      <c r="D150" s="25">
        <v>177</v>
      </c>
      <c r="E150" s="25">
        <v>177</v>
      </c>
      <c r="F150" s="25">
        <v>79.39999999999999</v>
      </c>
      <c r="G150" s="67">
        <f t="shared" si="17"/>
        <v>100</v>
      </c>
      <c r="H150" s="67">
        <f t="shared" si="18"/>
        <v>44.858757062146886</v>
      </c>
    </row>
    <row r="151" spans="1:8" ht="13.5" outlineLevel="1">
      <c r="A151" s="21">
        <v>4015</v>
      </c>
      <c r="B151" s="22"/>
      <c r="C151" s="22" t="s">
        <v>185</v>
      </c>
      <c r="D151" s="25">
        <f>D152</f>
        <v>3000</v>
      </c>
      <c r="E151" s="25">
        <f>E152</f>
        <v>3000</v>
      </c>
      <c r="F151" s="25">
        <f>F152</f>
        <v>1591.56</v>
      </c>
      <c r="G151" s="67">
        <f t="shared" si="17"/>
        <v>100</v>
      </c>
      <c r="H151" s="67">
        <f t="shared" si="18"/>
        <v>53.052</v>
      </c>
    </row>
    <row r="152" spans="1:8" ht="13.5" outlineLevel="2">
      <c r="A152" s="21">
        <v>401500</v>
      </c>
      <c r="B152" s="22"/>
      <c r="C152" s="22" t="s">
        <v>186</v>
      </c>
      <c r="D152" s="25">
        <v>3000</v>
      </c>
      <c r="E152" s="25">
        <v>3000</v>
      </c>
      <c r="F152" s="25">
        <v>1591.56</v>
      </c>
      <c r="G152" s="67">
        <f t="shared" si="17"/>
        <v>100</v>
      </c>
      <c r="H152" s="67">
        <f t="shared" si="18"/>
        <v>53.052</v>
      </c>
    </row>
    <row r="153" spans="1:8" ht="13.5" outlineLevel="1">
      <c r="A153" s="21"/>
      <c r="B153" s="22"/>
      <c r="C153" s="22"/>
      <c r="D153" s="25"/>
      <c r="E153" s="25"/>
      <c r="F153" s="25"/>
      <c r="G153" s="68"/>
      <c r="H153" s="68"/>
    </row>
    <row r="154" spans="1:8" ht="13.5">
      <c r="A154" s="21">
        <v>402</v>
      </c>
      <c r="B154" s="22"/>
      <c r="C154" s="22" t="s">
        <v>37</v>
      </c>
      <c r="D154" s="23">
        <f>D155+D175+D178+D185+D190+D193+D205+D207</f>
        <v>1772062.64</v>
      </c>
      <c r="E154" s="23">
        <f>E155+E175+E178+E185+E190+E193+E205+E207</f>
        <v>1827428.17</v>
      </c>
      <c r="F154" s="23">
        <f>F155+F175+F178+F185+F190+F193+F205+F207</f>
        <v>739291.0800000002</v>
      </c>
      <c r="G154" s="62">
        <f aca="true" t="shared" si="19" ref="G154:G167">IF(D154&lt;&gt;0,E154/D154*100,)</f>
        <v>103.12435513001957</v>
      </c>
      <c r="H154" s="62">
        <f aca="true" t="shared" si="20" ref="H154:H167">IF(E154&lt;&gt;0,F154/E154*100,)</f>
        <v>40.4552743651752</v>
      </c>
    </row>
    <row r="155" spans="1:8" ht="13.5" outlineLevel="1">
      <c r="A155" s="21">
        <v>4020</v>
      </c>
      <c r="B155" s="22"/>
      <c r="C155" s="22" t="s">
        <v>187</v>
      </c>
      <c r="D155" s="23">
        <f>D156+D157+D158+D159+D160+D161+D162+D163+D164+D165+D166+D167+D168+D169+D170+D171+D172+D173+D174</f>
        <v>120121.44</v>
      </c>
      <c r="E155" s="23">
        <f>E156+E157+E158+E159+E160+E161+E162+E163+E164+E165+E166+E167+E168+E169+E170+E171+E172+E173+E174</f>
        <v>120121.44</v>
      </c>
      <c r="F155" s="23">
        <f>F156+F157+F158+F159+F160+F161+F162+F163+F164+F165+F166+F167+F168+F169+F170+F171+F172+F173+F174</f>
        <v>53337.22</v>
      </c>
      <c r="G155" s="62">
        <f t="shared" si="19"/>
        <v>100</v>
      </c>
      <c r="H155" s="62">
        <f t="shared" si="20"/>
        <v>44.402747752607695</v>
      </c>
    </row>
    <row r="156" spans="1:8" ht="13.5" outlineLevel="2">
      <c r="A156" s="21">
        <v>402000</v>
      </c>
      <c r="B156" s="22"/>
      <c r="C156" s="22" t="s">
        <v>188</v>
      </c>
      <c r="D156" s="23">
        <v>8000</v>
      </c>
      <c r="E156" s="23">
        <v>8000</v>
      </c>
      <c r="F156" s="23">
        <v>4923.150000000001</v>
      </c>
      <c r="G156" s="62">
        <f t="shared" si="19"/>
        <v>100</v>
      </c>
      <c r="H156" s="62">
        <f t="shared" si="20"/>
        <v>61.53937500000001</v>
      </c>
    </row>
    <row r="157" spans="1:8" ht="13.5" outlineLevel="2">
      <c r="A157" s="21">
        <v>402001</v>
      </c>
      <c r="B157" s="22"/>
      <c r="C157" s="22" t="s">
        <v>189</v>
      </c>
      <c r="D157" s="23">
        <v>15800</v>
      </c>
      <c r="E157" s="23">
        <v>15800</v>
      </c>
      <c r="F157" s="23">
        <v>6853.059999999999</v>
      </c>
      <c r="G157" s="62">
        <f t="shared" si="19"/>
        <v>100</v>
      </c>
      <c r="H157" s="62">
        <f t="shared" si="20"/>
        <v>43.37379746835442</v>
      </c>
    </row>
    <row r="158" spans="1:8" ht="13.5" outlineLevel="2">
      <c r="A158" s="21">
        <v>402002</v>
      </c>
      <c r="B158" s="22"/>
      <c r="C158" s="22" t="s">
        <v>190</v>
      </c>
      <c r="D158" s="23">
        <v>1240</v>
      </c>
      <c r="E158" s="23">
        <v>1240</v>
      </c>
      <c r="F158" s="23">
        <v>618</v>
      </c>
      <c r="G158" s="62">
        <f t="shared" si="19"/>
        <v>100</v>
      </c>
      <c r="H158" s="62">
        <f t="shared" si="20"/>
        <v>49.83870967741936</v>
      </c>
    </row>
    <row r="159" spans="1:8" ht="13.5" outlineLevel="2">
      <c r="A159" s="21">
        <v>402003</v>
      </c>
      <c r="B159" s="22"/>
      <c r="C159" s="22" t="s">
        <v>191</v>
      </c>
      <c r="D159" s="23">
        <v>8800</v>
      </c>
      <c r="E159" s="23">
        <v>8800</v>
      </c>
      <c r="F159" s="23">
        <v>3341.6900000000005</v>
      </c>
      <c r="G159" s="62">
        <f t="shared" si="19"/>
        <v>100</v>
      </c>
      <c r="H159" s="62">
        <f t="shared" si="20"/>
        <v>37.97375000000001</v>
      </c>
    </row>
    <row r="160" spans="1:8" ht="13.5" outlineLevel="2">
      <c r="A160" s="21">
        <v>402004</v>
      </c>
      <c r="B160" s="22"/>
      <c r="C160" s="22" t="s">
        <v>192</v>
      </c>
      <c r="D160" s="23">
        <v>5000</v>
      </c>
      <c r="E160" s="23">
        <v>5000</v>
      </c>
      <c r="F160" s="23">
        <v>1958.94</v>
      </c>
      <c r="G160" s="62">
        <f t="shared" si="19"/>
        <v>100</v>
      </c>
      <c r="H160" s="62">
        <f t="shared" si="20"/>
        <v>39.1788</v>
      </c>
    </row>
    <row r="161" spans="1:8" ht="13.5" outlineLevel="2">
      <c r="A161" s="21">
        <v>40200602</v>
      </c>
      <c r="B161" s="22"/>
      <c r="C161" s="22" t="s">
        <v>193</v>
      </c>
      <c r="D161" s="23">
        <v>10000</v>
      </c>
      <c r="E161" s="23">
        <v>10000</v>
      </c>
      <c r="F161" s="23">
        <v>4960.08</v>
      </c>
      <c r="G161" s="62">
        <f t="shared" si="19"/>
        <v>100</v>
      </c>
      <c r="H161" s="62">
        <f t="shared" si="20"/>
        <v>49.6008</v>
      </c>
    </row>
    <row r="162" spans="1:8" ht="13.5" outlineLevel="2">
      <c r="A162" s="21">
        <v>40200604</v>
      </c>
      <c r="B162" s="22"/>
      <c r="C162" s="22" t="s">
        <v>194</v>
      </c>
      <c r="D162" s="23">
        <v>19000</v>
      </c>
      <c r="E162" s="23">
        <v>19000</v>
      </c>
      <c r="F162" s="23">
        <v>9619.390000000001</v>
      </c>
      <c r="G162" s="62">
        <f t="shared" si="19"/>
        <v>100</v>
      </c>
      <c r="H162" s="62">
        <f t="shared" si="20"/>
        <v>50.62836842105264</v>
      </c>
    </row>
    <row r="163" spans="1:8" ht="13.5" outlineLevel="2">
      <c r="A163" s="21">
        <v>40200605</v>
      </c>
      <c r="B163" s="22"/>
      <c r="C163" s="22" t="s">
        <v>195</v>
      </c>
      <c r="D163" s="23">
        <v>9500</v>
      </c>
      <c r="E163" s="23">
        <v>9500</v>
      </c>
      <c r="F163" s="23">
        <v>4536.56</v>
      </c>
      <c r="G163" s="62">
        <f t="shared" si="19"/>
        <v>100</v>
      </c>
      <c r="H163" s="62">
        <f t="shared" si="20"/>
        <v>47.75326315789474</v>
      </c>
    </row>
    <row r="164" spans="1:8" ht="13.5" outlineLevel="2">
      <c r="A164" s="21">
        <v>40200800</v>
      </c>
      <c r="B164" s="22"/>
      <c r="C164" s="22" t="s">
        <v>196</v>
      </c>
      <c r="D164" s="23">
        <v>200</v>
      </c>
      <c r="E164" s="23">
        <v>200</v>
      </c>
      <c r="F164" s="23">
        <v>43.9</v>
      </c>
      <c r="G164" s="62">
        <f t="shared" si="19"/>
        <v>100</v>
      </c>
      <c r="H164" s="62">
        <f t="shared" si="20"/>
        <v>21.95</v>
      </c>
    </row>
    <row r="165" spans="1:8" ht="13.5" outlineLevel="2">
      <c r="A165" s="21">
        <v>40200801</v>
      </c>
      <c r="B165" s="22"/>
      <c r="C165" s="22" t="s">
        <v>197</v>
      </c>
      <c r="D165" s="23">
        <v>3000</v>
      </c>
      <c r="E165" s="23">
        <v>3000</v>
      </c>
      <c r="F165" s="23">
        <v>276.4</v>
      </c>
      <c r="G165" s="62">
        <f t="shared" si="19"/>
        <v>100</v>
      </c>
      <c r="H165" s="62">
        <f t="shared" si="20"/>
        <v>9.213333333333333</v>
      </c>
    </row>
    <row r="166" spans="1:8" ht="13.5" outlineLevel="2">
      <c r="A166" s="21">
        <v>40200802</v>
      </c>
      <c r="B166" s="22"/>
      <c r="C166" s="22" t="s">
        <v>198</v>
      </c>
      <c r="D166" s="23">
        <v>3000</v>
      </c>
      <c r="E166" s="23">
        <v>3000</v>
      </c>
      <c r="F166" s="23">
        <v>1509.7600000000002</v>
      </c>
      <c r="G166" s="62">
        <f t="shared" si="19"/>
        <v>100</v>
      </c>
      <c r="H166" s="62">
        <f t="shared" si="20"/>
        <v>50.32533333333335</v>
      </c>
    </row>
    <row r="167" spans="1:8" ht="13.5" outlineLevel="2">
      <c r="A167" s="21">
        <v>402009</v>
      </c>
      <c r="B167" s="22"/>
      <c r="C167" s="22" t="s">
        <v>199</v>
      </c>
      <c r="D167" s="23">
        <v>20670.440000000002</v>
      </c>
      <c r="E167" s="23">
        <v>20670.440000000002</v>
      </c>
      <c r="F167" s="23">
        <v>9652.57</v>
      </c>
      <c r="G167" s="62">
        <f t="shared" si="19"/>
        <v>100</v>
      </c>
      <c r="H167" s="62">
        <f t="shared" si="20"/>
        <v>46.69745781899175</v>
      </c>
    </row>
    <row r="168" spans="1:8" ht="13.5" outlineLevel="2">
      <c r="A168" s="21">
        <v>40200908</v>
      </c>
      <c r="B168" s="22"/>
      <c r="C168" s="22" t="s">
        <v>200</v>
      </c>
      <c r="D168" s="23">
        <v>600</v>
      </c>
      <c r="E168" s="23">
        <v>600</v>
      </c>
      <c r="F168" s="23">
        <v>0</v>
      </c>
      <c r="G168" s="62">
        <f aca="true" t="shared" si="21" ref="G168:G199">IF(D168&lt;&gt;0,E168/D168*100,)</f>
        <v>100</v>
      </c>
      <c r="H168" s="63"/>
    </row>
    <row r="169" spans="1:8" ht="13.5" outlineLevel="2">
      <c r="A169" s="21">
        <v>402099</v>
      </c>
      <c r="B169" s="22"/>
      <c r="C169" s="22" t="s">
        <v>201</v>
      </c>
      <c r="D169" s="23">
        <v>5750</v>
      </c>
      <c r="E169" s="23">
        <v>5750</v>
      </c>
      <c r="F169" s="23">
        <v>901.55</v>
      </c>
      <c r="G169" s="62">
        <f t="shared" si="21"/>
        <v>100</v>
      </c>
      <c r="H169" s="62">
        <f>IF(E169&lt;&gt;0,F169/E169*100,)</f>
        <v>15.679130434782607</v>
      </c>
    </row>
    <row r="170" spans="1:8" ht="13.5" outlineLevel="2">
      <c r="A170" s="21">
        <v>40209901</v>
      </c>
      <c r="B170" s="22"/>
      <c r="C170" s="22" t="s">
        <v>202</v>
      </c>
      <c r="D170" s="23">
        <v>1000</v>
      </c>
      <c r="E170" s="23">
        <v>1000</v>
      </c>
      <c r="F170" s="23">
        <v>0</v>
      </c>
      <c r="G170" s="62">
        <f t="shared" si="21"/>
        <v>100</v>
      </c>
      <c r="H170" s="63"/>
    </row>
    <row r="171" spans="1:8" ht="13.5" outlineLevel="2">
      <c r="A171" s="21">
        <v>40209905</v>
      </c>
      <c r="B171" s="22"/>
      <c r="C171" s="22" t="s">
        <v>203</v>
      </c>
      <c r="D171" s="23">
        <v>1000</v>
      </c>
      <c r="E171" s="23">
        <v>1000</v>
      </c>
      <c r="F171" s="23">
        <v>0</v>
      </c>
      <c r="G171" s="62">
        <f t="shared" si="21"/>
        <v>100</v>
      </c>
      <c r="H171" s="63"/>
    </row>
    <row r="172" spans="1:8" ht="13.5" outlineLevel="2">
      <c r="A172" s="21">
        <v>40209911</v>
      </c>
      <c r="B172" s="22"/>
      <c r="C172" s="22" t="s">
        <v>204</v>
      </c>
      <c r="D172" s="23">
        <v>3000</v>
      </c>
      <c r="E172" s="23">
        <v>3000</v>
      </c>
      <c r="F172" s="23">
        <v>2153.89</v>
      </c>
      <c r="G172" s="62">
        <f t="shared" si="21"/>
        <v>100</v>
      </c>
      <c r="H172" s="62">
        <f>IF(E172&lt;&gt;0,F172/E172*100,)</f>
        <v>71.79633333333332</v>
      </c>
    </row>
    <row r="173" spans="1:8" ht="13.5" outlineLevel="2">
      <c r="A173" s="21">
        <v>40209912</v>
      </c>
      <c r="B173" s="22"/>
      <c r="C173" s="22" t="s">
        <v>205</v>
      </c>
      <c r="D173" s="23">
        <v>1261</v>
      </c>
      <c r="E173" s="23">
        <v>1261</v>
      </c>
      <c r="F173" s="23">
        <v>0</v>
      </c>
      <c r="G173" s="62">
        <f t="shared" si="21"/>
        <v>100</v>
      </c>
      <c r="H173" s="63"/>
    </row>
    <row r="174" spans="1:8" ht="13.5" outlineLevel="2">
      <c r="A174" s="21">
        <v>40209924</v>
      </c>
      <c r="B174" s="22"/>
      <c r="C174" s="22" t="s">
        <v>206</v>
      </c>
      <c r="D174" s="23">
        <v>3300</v>
      </c>
      <c r="E174" s="23">
        <v>3300</v>
      </c>
      <c r="F174" s="23">
        <v>1988.2800000000002</v>
      </c>
      <c r="G174" s="62">
        <f t="shared" si="21"/>
        <v>100</v>
      </c>
      <c r="H174" s="62">
        <f>IF(E174&lt;&gt;0,F174/E174*100,)</f>
        <v>60.2509090909091</v>
      </c>
    </row>
    <row r="175" spans="1:8" ht="13.5" outlineLevel="1">
      <c r="A175" s="21">
        <v>4021</v>
      </c>
      <c r="B175" s="22"/>
      <c r="C175" s="22" t="s">
        <v>207</v>
      </c>
      <c r="D175" s="23">
        <f>D176+D177</f>
        <v>40600</v>
      </c>
      <c r="E175" s="23">
        <f>E176+E177</f>
        <v>40600</v>
      </c>
      <c r="F175" s="23">
        <f>F176+F177</f>
        <v>13399.779999999999</v>
      </c>
      <c r="G175" s="62">
        <f t="shared" si="21"/>
        <v>100</v>
      </c>
      <c r="H175" s="62">
        <f>IF(E175&lt;&gt;0,F175/E175*100,)</f>
        <v>33.0043842364532</v>
      </c>
    </row>
    <row r="176" spans="1:8" ht="13.5" outlineLevel="2">
      <c r="A176" s="21">
        <v>402199</v>
      </c>
      <c r="B176" s="22"/>
      <c r="C176" s="22" t="s">
        <v>208</v>
      </c>
      <c r="D176" s="23">
        <v>9600</v>
      </c>
      <c r="E176" s="23">
        <v>9600</v>
      </c>
      <c r="F176" s="23">
        <v>0</v>
      </c>
      <c r="G176" s="62">
        <f t="shared" si="21"/>
        <v>100</v>
      </c>
      <c r="H176" s="63"/>
    </row>
    <row r="177" spans="1:8" ht="13.5" outlineLevel="2">
      <c r="A177" s="21">
        <v>40219900</v>
      </c>
      <c r="B177" s="22"/>
      <c r="C177" s="22" t="s">
        <v>209</v>
      </c>
      <c r="D177" s="23">
        <v>31000</v>
      </c>
      <c r="E177" s="23">
        <v>31000</v>
      </c>
      <c r="F177" s="23">
        <v>13399.779999999999</v>
      </c>
      <c r="G177" s="62">
        <f t="shared" si="21"/>
        <v>100</v>
      </c>
      <c r="H177" s="62">
        <f aca="true" t="shared" si="22" ref="H177:H196">IF(E177&lt;&gt;0,F177/E177*100,)</f>
        <v>43.225096774193545</v>
      </c>
    </row>
    <row r="178" spans="1:8" ht="13.5" outlineLevel="1">
      <c r="A178" s="21">
        <v>4022</v>
      </c>
      <c r="B178" s="22"/>
      <c r="C178" s="22" t="s">
        <v>210</v>
      </c>
      <c r="D178" s="23">
        <f>D179+D180+D181+D182+D183+D184</f>
        <v>191194</v>
      </c>
      <c r="E178" s="23">
        <f>E179+E180+E181+E182+E183+E184</f>
        <v>191194</v>
      </c>
      <c r="F178" s="23">
        <f>F179+F180+F181+F182+F183+F184</f>
        <v>66642.92</v>
      </c>
      <c r="G178" s="62">
        <f t="shared" si="21"/>
        <v>100</v>
      </c>
      <c r="H178" s="62">
        <f t="shared" si="22"/>
        <v>34.856177495109684</v>
      </c>
    </row>
    <row r="179" spans="1:8" ht="13.5" outlineLevel="2">
      <c r="A179" s="21">
        <v>402200</v>
      </c>
      <c r="B179" s="22"/>
      <c r="C179" s="22" t="s">
        <v>211</v>
      </c>
      <c r="D179" s="23">
        <v>93920</v>
      </c>
      <c r="E179" s="23">
        <v>93920</v>
      </c>
      <c r="F179" s="23">
        <v>17956.88</v>
      </c>
      <c r="G179" s="62">
        <f t="shared" si="21"/>
        <v>100</v>
      </c>
      <c r="H179" s="62">
        <f t="shared" si="22"/>
        <v>19.11933560477002</v>
      </c>
    </row>
    <row r="180" spans="1:8" ht="13.5" outlineLevel="2">
      <c r="A180" s="21">
        <v>402201</v>
      </c>
      <c r="B180" s="22"/>
      <c r="C180" s="22" t="s">
        <v>212</v>
      </c>
      <c r="D180" s="23">
        <v>38800</v>
      </c>
      <c r="E180" s="23">
        <v>38800</v>
      </c>
      <c r="F180" s="23">
        <v>27849.37</v>
      </c>
      <c r="G180" s="62">
        <f t="shared" si="21"/>
        <v>100</v>
      </c>
      <c r="H180" s="62">
        <f t="shared" si="22"/>
        <v>71.77672680412371</v>
      </c>
    </row>
    <row r="181" spans="1:8" ht="13.5" outlineLevel="2">
      <c r="A181" s="21">
        <v>402203</v>
      </c>
      <c r="B181" s="22"/>
      <c r="C181" s="22" t="s">
        <v>213</v>
      </c>
      <c r="D181" s="23">
        <v>5070</v>
      </c>
      <c r="E181" s="23">
        <v>5070</v>
      </c>
      <c r="F181" s="23">
        <v>2564.88</v>
      </c>
      <c r="G181" s="62">
        <f t="shared" si="21"/>
        <v>100</v>
      </c>
      <c r="H181" s="62">
        <f t="shared" si="22"/>
        <v>50.58934911242604</v>
      </c>
    </row>
    <row r="182" spans="1:8" ht="13.5" outlineLevel="2">
      <c r="A182" s="21">
        <v>402204</v>
      </c>
      <c r="B182" s="22"/>
      <c r="C182" s="22" t="s">
        <v>214</v>
      </c>
      <c r="D182" s="23">
        <v>33960</v>
      </c>
      <c r="E182" s="23">
        <v>33960</v>
      </c>
      <c r="F182" s="23">
        <v>9447.189999999999</v>
      </c>
      <c r="G182" s="62">
        <f t="shared" si="21"/>
        <v>100</v>
      </c>
      <c r="H182" s="62">
        <f t="shared" si="22"/>
        <v>27.81858068315665</v>
      </c>
    </row>
    <row r="183" spans="1:8" ht="13.5" outlineLevel="2">
      <c r="A183" s="21">
        <v>402205</v>
      </c>
      <c r="B183" s="22"/>
      <c r="C183" s="22" t="s">
        <v>215</v>
      </c>
      <c r="D183" s="23">
        <v>11044</v>
      </c>
      <c r="E183" s="23">
        <v>11044</v>
      </c>
      <c r="F183" s="23">
        <v>4855.789999999999</v>
      </c>
      <c r="G183" s="62">
        <f t="shared" si="21"/>
        <v>100</v>
      </c>
      <c r="H183" s="62">
        <f t="shared" si="22"/>
        <v>43.96767475552335</v>
      </c>
    </row>
    <row r="184" spans="1:8" ht="13.5" outlineLevel="2">
      <c r="A184" s="21">
        <v>402206</v>
      </c>
      <c r="B184" s="22"/>
      <c r="C184" s="22" t="s">
        <v>216</v>
      </c>
      <c r="D184" s="23">
        <v>8400</v>
      </c>
      <c r="E184" s="23">
        <v>8400</v>
      </c>
      <c r="F184" s="23">
        <v>3968.8099999999995</v>
      </c>
      <c r="G184" s="62">
        <f t="shared" si="21"/>
        <v>100</v>
      </c>
      <c r="H184" s="62">
        <f t="shared" si="22"/>
        <v>47.24773809523809</v>
      </c>
    </row>
    <row r="185" spans="1:8" ht="13.5" outlineLevel="1">
      <c r="A185" s="21">
        <v>4023</v>
      </c>
      <c r="B185" s="22"/>
      <c r="C185" s="22" t="s">
        <v>217</v>
      </c>
      <c r="D185" s="23">
        <f>D186+D187+D188+D189</f>
        <v>9200</v>
      </c>
      <c r="E185" s="23">
        <f>E186+E187+E188+E189</f>
        <v>9200</v>
      </c>
      <c r="F185" s="23">
        <f>F186+F187+F188+F189</f>
        <v>3396.6699999999996</v>
      </c>
      <c r="G185" s="62">
        <f t="shared" si="21"/>
        <v>100</v>
      </c>
      <c r="H185" s="62">
        <f t="shared" si="22"/>
        <v>36.920326086956514</v>
      </c>
    </row>
    <row r="186" spans="1:8" ht="13.5" outlineLevel="2">
      <c r="A186" s="21">
        <v>402300</v>
      </c>
      <c r="B186" s="22"/>
      <c r="C186" s="22" t="s">
        <v>218</v>
      </c>
      <c r="D186" s="23">
        <v>2880</v>
      </c>
      <c r="E186" s="23">
        <v>2880</v>
      </c>
      <c r="F186" s="23">
        <v>1334.2999999999997</v>
      </c>
      <c r="G186" s="62">
        <f t="shared" si="21"/>
        <v>100</v>
      </c>
      <c r="H186" s="62">
        <f t="shared" si="22"/>
        <v>46.3298611111111</v>
      </c>
    </row>
    <row r="187" spans="1:8" ht="13.5" outlineLevel="2">
      <c r="A187" s="21">
        <v>402301</v>
      </c>
      <c r="B187" s="22"/>
      <c r="C187" s="22" t="s">
        <v>219</v>
      </c>
      <c r="D187" s="23">
        <v>5000</v>
      </c>
      <c r="E187" s="23">
        <v>5000</v>
      </c>
      <c r="F187" s="23">
        <v>423.06</v>
      </c>
      <c r="G187" s="62">
        <f t="shared" si="21"/>
        <v>100</v>
      </c>
      <c r="H187" s="62">
        <f t="shared" si="22"/>
        <v>8.4612</v>
      </c>
    </row>
    <row r="188" spans="1:8" ht="13.5" outlineLevel="2">
      <c r="A188" s="21">
        <v>402304</v>
      </c>
      <c r="B188" s="22"/>
      <c r="C188" s="22" t="s">
        <v>220</v>
      </c>
      <c r="D188" s="23">
        <v>120</v>
      </c>
      <c r="E188" s="23">
        <v>120</v>
      </c>
      <c r="F188" s="23">
        <v>205.38</v>
      </c>
      <c r="G188" s="62">
        <f t="shared" si="21"/>
        <v>100</v>
      </c>
      <c r="H188" s="62">
        <f t="shared" si="22"/>
        <v>171.15</v>
      </c>
    </row>
    <row r="189" spans="1:8" ht="13.5" outlineLevel="2">
      <c r="A189" s="21">
        <v>402305</v>
      </c>
      <c r="B189" s="22"/>
      <c r="C189" s="22" t="s">
        <v>221</v>
      </c>
      <c r="D189" s="23">
        <v>1200</v>
      </c>
      <c r="E189" s="23">
        <v>1200</v>
      </c>
      <c r="F189" s="23">
        <v>1433.9299999999998</v>
      </c>
      <c r="G189" s="62">
        <f t="shared" si="21"/>
        <v>100</v>
      </c>
      <c r="H189" s="62">
        <f t="shared" si="22"/>
        <v>119.49416666666666</v>
      </c>
    </row>
    <row r="190" spans="1:8" ht="13.5" outlineLevel="1">
      <c r="A190" s="21">
        <v>4024</v>
      </c>
      <c r="B190" s="22"/>
      <c r="C190" s="22" t="s">
        <v>222</v>
      </c>
      <c r="D190" s="23">
        <f>D191+D192</f>
        <v>2050</v>
      </c>
      <c r="E190" s="23">
        <f>E191+E192</f>
        <v>2050</v>
      </c>
      <c r="F190" s="23">
        <f>F191+F192</f>
        <v>852.57</v>
      </c>
      <c r="G190" s="62">
        <f t="shared" si="21"/>
        <v>100</v>
      </c>
      <c r="H190" s="62">
        <f t="shared" si="22"/>
        <v>41.58878048780488</v>
      </c>
    </row>
    <row r="191" spans="1:8" ht="13.5" outlineLevel="2">
      <c r="A191" s="21">
        <v>402400</v>
      </c>
      <c r="B191" s="22"/>
      <c r="C191" s="22" t="s">
        <v>223</v>
      </c>
      <c r="D191" s="23">
        <v>250</v>
      </c>
      <c r="E191" s="23">
        <v>250</v>
      </c>
      <c r="F191" s="23">
        <v>45.88</v>
      </c>
      <c r="G191" s="62">
        <f t="shared" si="21"/>
        <v>100</v>
      </c>
      <c r="H191" s="62">
        <f t="shared" si="22"/>
        <v>18.352</v>
      </c>
    </row>
    <row r="192" spans="1:8" ht="13.5" outlineLevel="2">
      <c r="A192" s="21">
        <v>402402</v>
      </c>
      <c r="B192" s="22"/>
      <c r="C192" s="22" t="s">
        <v>224</v>
      </c>
      <c r="D192" s="23">
        <v>1800</v>
      </c>
      <c r="E192" s="23">
        <v>1800</v>
      </c>
      <c r="F192" s="23">
        <v>806.69</v>
      </c>
      <c r="G192" s="62">
        <f t="shared" si="21"/>
        <v>100</v>
      </c>
      <c r="H192" s="62">
        <f t="shared" si="22"/>
        <v>44.81611111111111</v>
      </c>
    </row>
    <row r="193" spans="1:8" ht="13.5" outlineLevel="1">
      <c r="A193" s="21">
        <v>4025</v>
      </c>
      <c r="B193" s="22"/>
      <c r="C193" s="22" t="s">
        <v>225</v>
      </c>
      <c r="D193" s="23">
        <f>D194+D195+D196+D197+D198+D199+D200+D201+D202+D203+D204</f>
        <v>1132710</v>
      </c>
      <c r="E193" s="23">
        <f>E194+E195+E196+E197+E198+E199+E200+E201+E202+E203+E204</f>
        <v>1180371.53</v>
      </c>
      <c r="F193" s="23">
        <f>F194+F195+F196+F197+F198+F199+F200+F201+F202+F203+F204</f>
        <v>438802.5700000002</v>
      </c>
      <c r="G193" s="62">
        <f t="shared" si="21"/>
        <v>104.20774337650414</v>
      </c>
      <c r="H193" s="62">
        <f t="shared" si="22"/>
        <v>37.1749537198682</v>
      </c>
    </row>
    <row r="194" spans="1:8" ht="13.5" outlineLevel="2">
      <c r="A194" s="21">
        <v>402500</v>
      </c>
      <c r="B194" s="22"/>
      <c r="C194" s="22" t="s">
        <v>226</v>
      </c>
      <c r="D194" s="23">
        <v>44000</v>
      </c>
      <c r="E194" s="23">
        <v>44000</v>
      </c>
      <c r="F194" s="23">
        <v>439.91</v>
      </c>
      <c r="G194" s="62">
        <f t="shared" si="21"/>
        <v>100</v>
      </c>
      <c r="H194" s="62">
        <f t="shared" si="22"/>
        <v>0.9997954545454546</v>
      </c>
    </row>
    <row r="195" spans="1:8" ht="13.5" outlineLevel="2">
      <c r="A195" s="21">
        <v>402501</v>
      </c>
      <c r="B195" s="22"/>
      <c r="C195" s="22" t="s">
        <v>227</v>
      </c>
      <c r="D195" s="23">
        <v>5000</v>
      </c>
      <c r="E195" s="23">
        <v>8241.9</v>
      </c>
      <c r="F195" s="23">
        <v>8764.55</v>
      </c>
      <c r="G195" s="62">
        <f t="shared" si="21"/>
        <v>164.838</v>
      </c>
      <c r="H195" s="62">
        <f t="shared" si="22"/>
        <v>106.34137759497202</v>
      </c>
    </row>
    <row r="196" spans="1:8" ht="13.5" outlineLevel="2">
      <c r="A196" s="21">
        <v>402503</v>
      </c>
      <c r="B196" s="22"/>
      <c r="C196" s="22" t="s">
        <v>228</v>
      </c>
      <c r="D196" s="23">
        <v>1033420</v>
      </c>
      <c r="E196" s="23">
        <v>1077839.6300000001</v>
      </c>
      <c r="F196" s="23">
        <v>418804.41000000015</v>
      </c>
      <c r="G196" s="62">
        <f t="shared" si="21"/>
        <v>104.29831336726598</v>
      </c>
      <c r="H196" s="62">
        <f t="shared" si="22"/>
        <v>38.85591124534919</v>
      </c>
    </row>
    <row r="197" spans="1:8" ht="13.5" outlineLevel="2">
      <c r="A197" s="21">
        <v>40250306</v>
      </c>
      <c r="B197" s="22"/>
      <c r="C197" s="22" t="s">
        <v>229</v>
      </c>
      <c r="D197" s="23">
        <v>13000</v>
      </c>
      <c r="E197" s="23">
        <v>13000</v>
      </c>
      <c r="F197" s="23">
        <v>0</v>
      </c>
      <c r="G197" s="62">
        <f t="shared" si="21"/>
        <v>100</v>
      </c>
      <c r="H197" s="63"/>
    </row>
    <row r="198" spans="1:8" ht="13.5" outlineLevel="2">
      <c r="A198" s="21">
        <v>402504</v>
      </c>
      <c r="B198" s="22"/>
      <c r="C198" s="22" t="s">
        <v>230</v>
      </c>
      <c r="D198" s="23">
        <v>5920</v>
      </c>
      <c r="E198" s="23">
        <v>5920</v>
      </c>
      <c r="F198" s="23">
        <v>353.2</v>
      </c>
      <c r="G198" s="62">
        <f t="shared" si="21"/>
        <v>100</v>
      </c>
      <c r="H198" s="62">
        <f>IF(E198&lt;&gt;0,F198/E198*100,)</f>
        <v>5.966216216216217</v>
      </c>
    </row>
    <row r="199" spans="1:8" ht="13.5" outlineLevel="2">
      <c r="A199" s="21">
        <v>402511</v>
      </c>
      <c r="B199" s="22"/>
      <c r="C199" s="22" t="s">
        <v>231</v>
      </c>
      <c r="D199" s="23">
        <v>700</v>
      </c>
      <c r="E199" s="23">
        <v>700</v>
      </c>
      <c r="F199" s="23">
        <v>0</v>
      </c>
      <c r="G199" s="62">
        <f t="shared" si="21"/>
        <v>100</v>
      </c>
      <c r="H199" s="63"/>
    </row>
    <row r="200" spans="1:8" ht="13.5" outlineLevel="2">
      <c r="A200" s="21">
        <v>402514</v>
      </c>
      <c r="B200" s="22"/>
      <c r="C200" s="22" t="s">
        <v>232</v>
      </c>
      <c r="D200" s="23">
        <v>14000</v>
      </c>
      <c r="E200" s="23">
        <v>14000</v>
      </c>
      <c r="F200" s="23">
        <v>8285.54</v>
      </c>
      <c r="G200" s="62">
        <f aca="true" t="shared" si="23" ref="G200:G226">IF(D200&lt;&gt;0,E200/D200*100,)</f>
        <v>100</v>
      </c>
      <c r="H200" s="62">
        <f>IF(E200&lt;&gt;0,F200/E200*100,)</f>
        <v>59.18242857142858</v>
      </c>
    </row>
    <row r="201" spans="1:8" ht="13.5" outlineLevel="2">
      <c r="A201" s="21">
        <v>402515</v>
      </c>
      <c r="B201" s="22"/>
      <c r="C201" s="22" t="s">
        <v>233</v>
      </c>
      <c r="D201" s="23">
        <v>6500</v>
      </c>
      <c r="E201" s="23">
        <v>6500</v>
      </c>
      <c r="F201" s="23">
        <v>2154.96</v>
      </c>
      <c r="G201" s="62">
        <f t="shared" si="23"/>
        <v>100</v>
      </c>
      <c r="H201" s="62">
        <f>IF(E201&lt;&gt;0,F201/E201*100,)</f>
        <v>33.15323076923077</v>
      </c>
    </row>
    <row r="202" spans="1:8" ht="13.5" outlineLevel="2">
      <c r="A202" s="21">
        <v>40259902</v>
      </c>
      <c r="B202" s="22"/>
      <c r="C202" s="22" t="s">
        <v>234</v>
      </c>
      <c r="D202" s="23">
        <v>7070</v>
      </c>
      <c r="E202" s="23">
        <v>7070</v>
      </c>
      <c r="F202" s="23">
        <v>0</v>
      </c>
      <c r="G202" s="62">
        <f t="shared" si="23"/>
        <v>100</v>
      </c>
      <c r="H202" s="63"/>
    </row>
    <row r="203" spans="1:8" ht="13.5" outlineLevel="2">
      <c r="A203" s="21">
        <v>40259903</v>
      </c>
      <c r="B203" s="22"/>
      <c r="C203" s="22" t="s">
        <v>235</v>
      </c>
      <c r="D203" s="23">
        <v>1600</v>
      </c>
      <c r="E203" s="23">
        <v>1600</v>
      </c>
      <c r="F203" s="23">
        <v>0</v>
      </c>
      <c r="G203" s="62">
        <f t="shared" si="23"/>
        <v>100</v>
      </c>
      <c r="H203" s="63"/>
    </row>
    <row r="204" spans="1:8" ht="13.5" outlineLevel="2">
      <c r="A204" s="21">
        <v>40259911</v>
      </c>
      <c r="B204" s="22"/>
      <c r="C204" s="22" t="s">
        <v>236</v>
      </c>
      <c r="D204" s="23">
        <v>1500</v>
      </c>
      <c r="E204" s="23">
        <v>1500</v>
      </c>
      <c r="F204" s="23">
        <v>0</v>
      </c>
      <c r="G204" s="62">
        <f t="shared" si="23"/>
        <v>100</v>
      </c>
      <c r="H204" s="63"/>
    </row>
    <row r="205" spans="1:8" ht="13.5" outlineLevel="1">
      <c r="A205" s="21">
        <v>4027</v>
      </c>
      <c r="B205" s="22"/>
      <c r="C205" s="22" t="s">
        <v>237</v>
      </c>
      <c r="D205" s="23">
        <f>D206</f>
        <v>10000</v>
      </c>
      <c r="E205" s="23">
        <f>E206</f>
        <v>10000</v>
      </c>
      <c r="F205" s="23">
        <f>F206</f>
        <v>9943.47</v>
      </c>
      <c r="G205" s="62">
        <f t="shared" si="23"/>
        <v>100</v>
      </c>
      <c r="H205" s="62">
        <f aca="true" t="shared" si="24" ref="H205:H220">IF(E205&lt;&gt;0,F205/E205*100,)</f>
        <v>99.43469999999999</v>
      </c>
    </row>
    <row r="206" spans="1:8" ht="13.5" outlineLevel="2">
      <c r="A206" s="21">
        <v>402702</v>
      </c>
      <c r="B206" s="22"/>
      <c r="C206" s="22" t="s">
        <v>238</v>
      </c>
      <c r="D206" s="23">
        <v>10000</v>
      </c>
      <c r="E206" s="23">
        <v>10000</v>
      </c>
      <c r="F206" s="23">
        <v>9943.47</v>
      </c>
      <c r="G206" s="62">
        <f t="shared" si="23"/>
        <v>100</v>
      </c>
      <c r="H206" s="62">
        <f t="shared" si="24"/>
        <v>99.43469999999999</v>
      </c>
    </row>
    <row r="207" spans="1:8" ht="13.5" outlineLevel="1">
      <c r="A207" s="21">
        <v>4029</v>
      </c>
      <c r="B207" s="22"/>
      <c r="C207" s="22" t="s">
        <v>239</v>
      </c>
      <c r="D207" s="23">
        <f>D208+D209+D210+D211+D212+D213+D214+D215+D216+D217+D218+D219+D220+D221+D222+D223+D224+D225+D226+D227+D228+D229+D230</f>
        <v>266187.2</v>
      </c>
      <c r="E207" s="23">
        <f>E208+E209+E210+E211+E212+E213+E214+E215+E216+E217+E218+E219+E220+E221+E222+E223+E224+E225+E226+E227+E228+E229+E230</f>
        <v>273891.2</v>
      </c>
      <c r="F207" s="23">
        <f>F208+F209+F210+F211+F212+F213+F214+F215+F216+F217+F218+F219+F220+F221+F222+F223+F224+F225+F226+F227+F228+F229+F230</f>
        <v>152915.88</v>
      </c>
      <c r="G207" s="62">
        <f t="shared" si="23"/>
        <v>102.89420377839356</v>
      </c>
      <c r="H207" s="62">
        <f t="shared" si="24"/>
        <v>55.830884672453884</v>
      </c>
    </row>
    <row r="208" spans="1:8" ht="13.5" outlineLevel="2">
      <c r="A208" s="21">
        <v>402902</v>
      </c>
      <c r="B208" s="22"/>
      <c r="C208" s="22" t="s">
        <v>240</v>
      </c>
      <c r="D208" s="23">
        <v>12865.14</v>
      </c>
      <c r="E208" s="23">
        <v>12865.14</v>
      </c>
      <c r="F208" s="23">
        <v>5232.449999999999</v>
      </c>
      <c r="G208" s="62">
        <f t="shared" si="23"/>
        <v>100</v>
      </c>
      <c r="H208" s="62">
        <f t="shared" si="24"/>
        <v>40.67153563816639</v>
      </c>
    </row>
    <row r="209" spans="1:8" ht="13.5" outlineLevel="2">
      <c r="A209" s="21">
        <v>402903</v>
      </c>
      <c r="B209" s="22"/>
      <c r="C209" s="22" t="s">
        <v>241</v>
      </c>
      <c r="D209" s="23">
        <v>2085</v>
      </c>
      <c r="E209" s="23">
        <v>2085</v>
      </c>
      <c r="F209" s="23">
        <v>1090.2</v>
      </c>
      <c r="G209" s="62">
        <f t="shared" si="23"/>
        <v>100</v>
      </c>
      <c r="H209" s="62">
        <f t="shared" si="24"/>
        <v>52.28776978417267</v>
      </c>
    </row>
    <row r="210" spans="1:8" ht="13.5" outlineLevel="2">
      <c r="A210" s="21">
        <v>402905</v>
      </c>
      <c r="B210" s="22"/>
      <c r="C210" s="22" t="s">
        <v>242</v>
      </c>
      <c r="D210" s="23">
        <v>23982.4</v>
      </c>
      <c r="E210" s="23">
        <v>27222.4</v>
      </c>
      <c r="F210" s="23">
        <v>18540.81</v>
      </c>
      <c r="G210" s="62">
        <f t="shared" si="23"/>
        <v>113.5099072653279</v>
      </c>
      <c r="H210" s="62">
        <f t="shared" si="24"/>
        <v>68.10865316797931</v>
      </c>
    </row>
    <row r="211" spans="1:8" ht="13.5" outlineLevel="2">
      <c r="A211" s="21">
        <v>402907</v>
      </c>
      <c r="B211" s="22"/>
      <c r="C211" s="22" t="s">
        <v>243</v>
      </c>
      <c r="D211" s="23">
        <v>3164</v>
      </c>
      <c r="E211" s="23">
        <v>4028</v>
      </c>
      <c r="F211" s="23">
        <v>1216.5</v>
      </c>
      <c r="G211" s="62">
        <f t="shared" si="23"/>
        <v>127.30720606826802</v>
      </c>
      <c r="H211" s="62">
        <f t="shared" si="24"/>
        <v>30.201092353525322</v>
      </c>
    </row>
    <row r="212" spans="1:8" ht="13.5" outlineLevel="2">
      <c r="A212" s="21">
        <v>402912</v>
      </c>
      <c r="B212" s="22"/>
      <c r="C212" s="22" t="s">
        <v>244</v>
      </c>
      <c r="D212" s="23">
        <v>2217</v>
      </c>
      <c r="E212" s="23">
        <v>2217</v>
      </c>
      <c r="F212" s="23">
        <v>1308.1600000000003</v>
      </c>
      <c r="G212" s="62">
        <f t="shared" si="23"/>
        <v>100</v>
      </c>
      <c r="H212" s="62">
        <f t="shared" si="24"/>
        <v>59.00586377988274</v>
      </c>
    </row>
    <row r="213" spans="1:8" ht="13.5" outlineLevel="2">
      <c r="A213" s="21">
        <v>402922</v>
      </c>
      <c r="B213" s="22"/>
      <c r="C213" s="22" t="s">
        <v>245</v>
      </c>
      <c r="D213" s="23">
        <v>2300</v>
      </c>
      <c r="E213" s="23">
        <v>2300</v>
      </c>
      <c r="F213" s="23">
        <v>1316.68</v>
      </c>
      <c r="G213" s="62">
        <f t="shared" si="23"/>
        <v>100</v>
      </c>
      <c r="H213" s="62">
        <f t="shared" si="24"/>
        <v>57.246956521739136</v>
      </c>
    </row>
    <row r="214" spans="1:8" ht="13.5" outlineLevel="2">
      <c r="A214" s="21">
        <v>402930</v>
      </c>
      <c r="B214" s="22"/>
      <c r="C214" s="22" t="s">
        <v>246</v>
      </c>
      <c r="D214" s="23">
        <v>4000</v>
      </c>
      <c r="E214" s="23">
        <v>4000</v>
      </c>
      <c r="F214" s="23">
        <v>1827.92</v>
      </c>
      <c r="G214" s="62">
        <f t="shared" si="23"/>
        <v>100</v>
      </c>
      <c r="H214" s="62">
        <f t="shared" si="24"/>
        <v>45.698</v>
      </c>
    </row>
    <row r="215" spans="1:8" ht="13.5" outlineLevel="2">
      <c r="A215" s="21">
        <v>402999</v>
      </c>
      <c r="B215" s="22"/>
      <c r="C215" s="22" t="s">
        <v>239</v>
      </c>
      <c r="D215" s="23">
        <v>1202</v>
      </c>
      <c r="E215" s="23">
        <v>1202</v>
      </c>
      <c r="F215" s="23">
        <v>727.57</v>
      </c>
      <c r="G215" s="62">
        <f t="shared" si="23"/>
        <v>100</v>
      </c>
      <c r="H215" s="62">
        <f t="shared" si="24"/>
        <v>60.529950083194684</v>
      </c>
    </row>
    <row r="216" spans="1:8" ht="13.5" outlineLevel="2">
      <c r="A216" s="21">
        <v>40299909</v>
      </c>
      <c r="B216" s="22"/>
      <c r="C216" s="22" t="s">
        <v>247</v>
      </c>
      <c r="D216" s="23">
        <v>28000</v>
      </c>
      <c r="E216" s="23">
        <v>28000</v>
      </c>
      <c r="F216" s="23">
        <v>14665.19</v>
      </c>
      <c r="G216" s="62">
        <f t="shared" si="23"/>
        <v>100</v>
      </c>
      <c r="H216" s="62">
        <f t="shared" si="24"/>
        <v>52.37567857142857</v>
      </c>
    </row>
    <row r="217" spans="1:8" ht="13.5" outlineLevel="2">
      <c r="A217" s="21">
        <v>40299914</v>
      </c>
      <c r="B217" s="22"/>
      <c r="C217" s="22" t="s">
        <v>248</v>
      </c>
      <c r="D217" s="23">
        <v>8691</v>
      </c>
      <c r="E217" s="23">
        <v>8691</v>
      </c>
      <c r="F217" s="23">
        <v>3673.76</v>
      </c>
      <c r="G217" s="62">
        <f t="shared" si="23"/>
        <v>100</v>
      </c>
      <c r="H217" s="62">
        <f t="shared" si="24"/>
        <v>42.27085490737545</v>
      </c>
    </row>
    <row r="218" spans="1:8" ht="13.5" outlineLevel="2">
      <c r="A218" s="21">
        <v>40299917</v>
      </c>
      <c r="B218" s="22"/>
      <c r="C218" s="22" t="s">
        <v>249</v>
      </c>
      <c r="D218" s="23">
        <v>25104.66</v>
      </c>
      <c r="E218" s="23">
        <v>25104.66</v>
      </c>
      <c r="F218" s="23">
        <v>3030.7200000000003</v>
      </c>
      <c r="G218" s="62">
        <f t="shared" si="23"/>
        <v>100</v>
      </c>
      <c r="H218" s="62">
        <f t="shared" si="24"/>
        <v>12.07234035434059</v>
      </c>
    </row>
    <row r="219" spans="1:8" ht="13.5" outlineLevel="2">
      <c r="A219" s="21">
        <v>40299920</v>
      </c>
      <c r="B219" s="22"/>
      <c r="C219" s="22" t="s">
        <v>250</v>
      </c>
      <c r="D219" s="23">
        <v>3500</v>
      </c>
      <c r="E219" s="23">
        <v>3500</v>
      </c>
      <c r="F219" s="23">
        <v>2222.4</v>
      </c>
      <c r="G219" s="62">
        <f t="shared" si="23"/>
        <v>100</v>
      </c>
      <c r="H219" s="62">
        <f t="shared" si="24"/>
        <v>63.49714285714286</v>
      </c>
    </row>
    <row r="220" spans="1:8" ht="13.5" outlineLevel="2">
      <c r="A220" s="21">
        <v>40299924</v>
      </c>
      <c r="B220" s="22"/>
      <c r="C220" s="22" t="s">
        <v>251</v>
      </c>
      <c r="D220" s="23">
        <v>88643</v>
      </c>
      <c r="E220" s="23">
        <v>88643</v>
      </c>
      <c r="F220" s="23">
        <v>18643.2</v>
      </c>
      <c r="G220" s="62">
        <f t="shared" si="23"/>
        <v>100</v>
      </c>
      <c r="H220" s="62">
        <f t="shared" si="24"/>
        <v>21.031779159098857</v>
      </c>
    </row>
    <row r="221" spans="1:8" ht="13.5" outlineLevel="2">
      <c r="A221" s="21">
        <v>40299928</v>
      </c>
      <c r="B221" s="22"/>
      <c r="C221" s="22" t="s">
        <v>252</v>
      </c>
      <c r="D221" s="23">
        <v>3000</v>
      </c>
      <c r="E221" s="23">
        <v>3000</v>
      </c>
      <c r="F221" s="23">
        <v>0</v>
      </c>
      <c r="G221" s="62">
        <f t="shared" si="23"/>
        <v>100</v>
      </c>
      <c r="H221" s="63"/>
    </row>
    <row r="222" spans="1:8" ht="13.5" outlineLevel="2">
      <c r="A222" s="21">
        <v>40299929</v>
      </c>
      <c r="B222" s="22"/>
      <c r="C222" s="22" t="s">
        <v>253</v>
      </c>
      <c r="D222" s="23">
        <v>42469</v>
      </c>
      <c r="E222" s="23">
        <v>42469</v>
      </c>
      <c r="F222" s="23">
        <v>12004.07</v>
      </c>
      <c r="G222" s="62">
        <f t="shared" si="23"/>
        <v>100</v>
      </c>
      <c r="H222" s="62">
        <f aca="true" t="shared" si="25" ref="H222:H230">IF(E222&lt;&gt;0,F222/E222*100,)</f>
        <v>28.26548776754809</v>
      </c>
    </row>
    <row r="223" spans="1:8" ht="13.5" outlineLevel="2">
      <c r="A223" s="21">
        <v>40299941</v>
      </c>
      <c r="B223" s="22"/>
      <c r="C223" s="22" t="s">
        <v>254</v>
      </c>
      <c r="D223" s="23">
        <v>100</v>
      </c>
      <c r="E223" s="23">
        <v>100</v>
      </c>
      <c r="F223" s="23">
        <v>3372.08</v>
      </c>
      <c r="G223" s="62">
        <f t="shared" si="23"/>
        <v>100</v>
      </c>
      <c r="H223" s="62">
        <f t="shared" si="25"/>
        <v>3372.08</v>
      </c>
    </row>
    <row r="224" spans="1:8" ht="13.5" outlineLevel="2">
      <c r="A224" s="21">
        <v>40299942</v>
      </c>
      <c r="B224" s="22"/>
      <c r="C224" s="22" t="s">
        <v>255</v>
      </c>
      <c r="D224" s="23">
        <v>6600</v>
      </c>
      <c r="E224" s="23">
        <v>6600</v>
      </c>
      <c r="F224" s="23">
        <v>5464.15</v>
      </c>
      <c r="G224" s="62">
        <f t="shared" si="23"/>
        <v>100</v>
      </c>
      <c r="H224" s="62">
        <f t="shared" si="25"/>
        <v>82.7901515151515</v>
      </c>
    </row>
    <row r="225" spans="1:8" ht="13.5" outlineLevel="2">
      <c r="A225" s="21">
        <v>40299945</v>
      </c>
      <c r="B225" s="22"/>
      <c r="C225" s="22" t="s">
        <v>256</v>
      </c>
      <c r="D225" s="23">
        <v>8264</v>
      </c>
      <c r="E225" s="23">
        <v>8264</v>
      </c>
      <c r="F225" s="23">
        <v>4130.7</v>
      </c>
      <c r="G225" s="62">
        <f t="shared" si="23"/>
        <v>100</v>
      </c>
      <c r="H225" s="62">
        <f t="shared" si="25"/>
        <v>49.98426911907067</v>
      </c>
    </row>
    <row r="226" spans="1:8" ht="13.5" outlineLevel="2">
      <c r="A226" s="21">
        <v>40299946</v>
      </c>
      <c r="B226" s="22"/>
      <c r="C226" s="22" t="s">
        <v>257</v>
      </c>
      <c r="D226" s="23">
        <v>0</v>
      </c>
      <c r="E226" s="23">
        <v>3600</v>
      </c>
      <c r="F226" s="23">
        <v>3600</v>
      </c>
      <c r="G226" s="62">
        <f t="shared" si="23"/>
        <v>0</v>
      </c>
      <c r="H226" s="62">
        <f t="shared" si="25"/>
        <v>100</v>
      </c>
    </row>
    <row r="227" spans="1:8" ht="13.5" outlineLevel="2">
      <c r="A227" s="21">
        <v>40299947</v>
      </c>
      <c r="B227" s="22"/>
      <c r="C227" s="22" t="s">
        <v>258</v>
      </c>
      <c r="D227" s="23">
        <v>0</v>
      </c>
      <c r="E227" s="23">
        <v>0</v>
      </c>
      <c r="F227" s="23">
        <v>1585.2</v>
      </c>
      <c r="G227" s="63"/>
      <c r="H227" s="62">
        <f t="shared" si="25"/>
        <v>0</v>
      </c>
    </row>
    <row r="228" spans="1:8" ht="13.5" outlineLevel="2">
      <c r="A228" s="21">
        <v>40299948</v>
      </c>
      <c r="B228" s="22"/>
      <c r="C228" s="22" t="s">
        <v>259</v>
      </c>
      <c r="D228" s="23">
        <v>0</v>
      </c>
      <c r="E228" s="23">
        <v>0</v>
      </c>
      <c r="F228" s="23">
        <v>45123.74</v>
      </c>
      <c r="G228" s="63"/>
      <c r="H228" s="62">
        <f t="shared" si="25"/>
        <v>0</v>
      </c>
    </row>
    <row r="229" spans="1:8" ht="13.5" outlineLevel="2">
      <c r="A229" s="21">
        <v>40299949</v>
      </c>
      <c r="B229" s="22"/>
      <c r="C229" s="22" t="s">
        <v>260</v>
      </c>
      <c r="D229" s="23">
        <v>0</v>
      </c>
      <c r="E229" s="23">
        <v>0</v>
      </c>
      <c r="F229" s="23">
        <v>12.379999999999999</v>
      </c>
      <c r="G229" s="63"/>
      <c r="H229" s="62">
        <f t="shared" si="25"/>
        <v>0</v>
      </c>
    </row>
    <row r="230" spans="1:8" ht="13.5" outlineLevel="2">
      <c r="A230" s="21">
        <v>40299950</v>
      </c>
      <c r="B230" s="22"/>
      <c r="C230" s="22" t="s">
        <v>261</v>
      </c>
      <c r="D230" s="23">
        <v>0</v>
      </c>
      <c r="E230" s="23">
        <v>0</v>
      </c>
      <c r="F230" s="23">
        <v>4128</v>
      </c>
      <c r="G230" s="63"/>
      <c r="H230" s="62">
        <f t="shared" si="25"/>
        <v>0</v>
      </c>
    </row>
    <row r="231" spans="1:8" ht="13.5" outlineLevel="1">
      <c r="A231" s="21"/>
      <c r="B231" s="22"/>
      <c r="C231" s="22"/>
      <c r="D231" s="23"/>
      <c r="E231" s="23"/>
      <c r="F231" s="23"/>
      <c r="G231" s="63"/>
      <c r="H231" s="63"/>
    </row>
    <row r="232" spans="1:8" ht="13.5">
      <c r="A232" s="21">
        <v>403</v>
      </c>
      <c r="B232" s="22"/>
      <c r="C232" s="22" t="s">
        <v>38</v>
      </c>
      <c r="D232" s="23">
        <f>D233</f>
        <v>15088</v>
      </c>
      <c r="E232" s="23">
        <f>E233</f>
        <v>15088</v>
      </c>
      <c r="F232" s="23">
        <f>F233</f>
        <v>3808.77</v>
      </c>
      <c r="G232" s="62">
        <f>IF(D232&lt;&gt;0,E232/D232*100,)</f>
        <v>100</v>
      </c>
      <c r="H232" s="62">
        <f>IF(E232&lt;&gt;0,F232/E232*100,)</f>
        <v>25.243703605514316</v>
      </c>
    </row>
    <row r="233" spans="1:8" ht="13.5" outlineLevel="1">
      <c r="A233" s="21">
        <v>4031</v>
      </c>
      <c r="B233" s="22"/>
      <c r="C233" s="22" t="s">
        <v>262</v>
      </c>
      <c r="D233" s="23">
        <f>D234+D235</f>
        <v>15088</v>
      </c>
      <c r="E233" s="23">
        <f>E234+E235</f>
        <v>15088</v>
      </c>
      <c r="F233" s="23">
        <f>F234+F235</f>
        <v>3808.77</v>
      </c>
      <c r="G233" s="62">
        <f>IF(D233&lt;&gt;0,E233/D233*100,)</f>
        <v>100</v>
      </c>
      <c r="H233" s="62">
        <f>IF(E233&lt;&gt;0,F233/E233*100,)</f>
        <v>25.243703605514316</v>
      </c>
    </row>
    <row r="234" spans="1:8" ht="13.5" outlineLevel="2">
      <c r="A234" s="21">
        <v>403100</v>
      </c>
      <c r="B234" s="22"/>
      <c r="C234" s="22" t="s">
        <v>263</v>
      </c>
      <c r="D234" s="23">
        <v>5000</v>
      </c>
      <c r="E234" s="23">
        <v>5000</v>
      </c>
      <c r="F234" s="23">
        <v>0</v>
      </c>
      <c r="G234" s="62">
        <f>IF(D234&lt;&gt;0,E234/D234*100,)</f>
        <v>100</v>
      </c>
      <c r="H234" s="63"/>
    </row>
    <row r="235" spans="1:8" ht="13.5" outlineLevel="2">
      <c r="A235" s="21">
        <v>403101</v>
      </c>
      <c r="B235" s="22"/>
      <c r="C235" s="22" t="s">
        <v>264</v>
      </c>
      <c r="D235" s="23">
        <v>10088</v>
      </c>
      <c r="E235" s="23">
        <v>10088</v>
      </c>
      <c r="F235" s="23">
        <v>3808.77</v>
      </c>
      <c r="G235" s="62">
        <f>IF(D235&lt;&gt;0,E235/D235*100,)</f>
        <v>100</v>
      </c>
      <c r="H235" s="62">
        <f>IF(E235&lt;&gt;0,F235/E235*100,)</f>
        <v>37.7554520222046</v>
      </c>
    </row>
    <row r="236" spans="1:8" ht="13.5" outlineLevel="1">
      <c r="A236" s="21"/>
      <c r="B236" s="22"/>
      <c r="C236" s="22"/>
      <c r="D236" s="23"/>
      <c r="E236" s="23"/>
      <c r="F236" s="23"/>
      <c r="G236" s="63"/>
      <c r="H236" s="63"/>
    </row>
    <row r="237" spans="1:8" ht="13.5">
      <c r="A237" s="21">
        <v>409</v>
      </c>
      <c r="B237" s="22"/>
      <c r="C237" s="22" t="s">
        <v>39</v>
      </c>
      <c r="D237" s="25">
        <f>D238+D240</f>
        <v>14100</v>
      </c>
      <c r="E237" s="25">
        <f>E238+E240</f>
        <v>14100</v>
      </c>
      <c r="F237" s="25">
        <f>F238+F240</f>
        <v>7624.5</v>
      </c>
      <c r="G237" s="67">
        <f aca="true" t="shared" si="26" ref="G237:H239">IF(D237&lt;&gt;0,E237/D237*100,)</f>
        <v>100</v>
      </c>
      <c r="H237" s="67">
        <f t="shared" si="26"/>
        <v>54.07446808510639</v>
      </c>
    </row>
    <row r="238" spans="1:8" ht="13.5" outlineLevel="1">
      <c r="A238" s="21">
        <v>4090</v>
      </c>
      <c r="B238" s="22"/>
      <c r="C238" s="22" t="s">
        <v>265</v>
      </c>
      <c r="D238" s="25">
        <f>D239</f>
        <v>9600</v>
      </c>
      <c r="E238" s="25">
        <f>E239</f>
        <v>9600</v>
      </c>
      <c r="F238" s="25">
        <f>F239</f>
        <v>7624.5</v>
      </c>
      <c r="G238" s="67">
        <f t="shared" si="26"/>
        <v>100</v>
      </c>
      <c r="H238" s="67">
        <f t="shared" si="26"/>
        <v>79.421875</v>
      </c>
    </row>
    <row r="239" spans="1:8" ht="13.5" outlineLevel="2">
      <c r="A239" s="21">
        <v>409000</v>
      </c>
      <c r="B239" s="22"/>
      <c r="C239" s="22" t="s">
        <v>266</v>
      </c>
      <c r="D239" s="25">
        <v>9600</v>
      </c>
      <c r="E239" s="25">
        <v>9600</v>
      </c>
      <c r="F239" s="25">
        <v>7624.5</v>
      </c>
      <c r="G239" s="67">
        <f t="shared" si="26"/>
        <v>100</v>
      </c>
      <c r="H239" s="67">
        <f t="shared" si="26"/>
        <v>79.421875</v>
      </c>
    </row>
    <row r="240" spans="1:8" ht="13.5" outlineLevel="1">
      <c r="A240" s="21">
        <v>4091</v>
      </c>
      <c r="B240" s="22"/>
      <c r="C240" s="22" t="s">
        <v>267</v>
      </c>
      <c r="D240" s="25">
        <f>D241</f>
        <v>4500</v>
      </c>
      <c r="E240" s="25">
        <f>E241</f>
        <v>4500</v>
      </c>
      <c r="F240" s="25">
        <f>F241</f>
        <v>0</v>
      </c>
      <c r="G240" s="67">
        <f>IF(D240&lt;&gt;0,E240/D240*100,)</f>
        <v>100</v>
      </c>
      <c r="H240" s="68"/>
    </row>
    <row r="241" spans="1:8" ht="13.5" outlineLevel="2">
      <c r="A241" s="21">
        <v>409100</v>
      </c>
      <c r="B241" s="22"/>
      <c r="C241" s="22" t="s">
        <v>268</v>
      </c>
      <c r="D241" s="25">
        <v>4500</v>
      </c>
      <c r="E241" s="25">
        <v>4500</v>
      </c>
      <c r="F241" s="25">
        <v>0</v>
      </c>
      <c r="G241" s="67">
        <f>IF(D241&lt;&gt;0,E241/D241*100,)</f>
        <v>100</v>
      </c>
      <c r="H241" s="68"/>
    </row>
    <row r="242" spans="1:8" ht="13.5" outlineLevel="1">
      <c r="A242" s="21"/>
      <c r="B242" s="22"/>
      <c r="C242" s="22"/>
      <c r="D242" s="25"/>
      <c r="E242" s="25"/>
      <c r="F242" s="25"/>
      <c r="G242" s="68"/>
      <c r="H242" s="68"/>
    </row>
    <row r="243" spans="1:8" ht="15">
      <c r="A243" s="40">
        <v>41</v>
      </c>
      <c r="B243" s="41"/>
      <c r="C243" s="41" t="s">
        <v>40</v>
      </c>
      <c r="D243" s="42">
        <f>+D244+D252+D270+D324</f>
        <v>2462561.34</v>
      </c>
      <c r="E243" s="42">
        <f>+E244+E252+E270+E324</f>
        <v>2461919.23</v>
      </c>
      <c r="F243" s="42">
        <f>+F244+F252+F270+F324</f>
        <v>1178423.9200000002</v>
      </c>
      <c r="G243" s="61">
        <f aca="true" t="shared" si="27" ref="G243:H247">IF(D243&lt;&gt;0,E243/D243*100,)</f>
        <v>99.97392511652117</v>
      </c>
      <c r="H243" s="61">
        <f t="shared" si="27"/>
        <v>47.86606748264443</v>
      </c>
    </row>
    <row r="244" spans="1:8" ht="13.5">
      <c r="A244" s="21">
        <v>410</v>
      </c>
      <c r="B244" s="22"/>
      <c r="C244" s="22" t="s">
        <v>41</v>
      </c>
      <c r="D244" s="23">
        <f>D245+D248</f>
        <v>144445</v>
      </c>
      <c r="E244" s="23">
        <f>E245+E248</f>
        <v>144445</v>
      </c>
      <c r="F244" s="23">
        <f>F245+F248</f>
        <v>37992.25</v>
      </c>
      <c r="G244" s="62">
        <f t="shared" si="27"/>
        <v>100</v>
      </c>
      <c r="H244" s="62">
        <f t="shared" si="27"/>
        <v>26.30222576067015</v>
      </c>
    </row>
    <row r="245" spans="1:8" ht="13.5" outlineLevel="1">
      <c r="A245" s="21">
        <v>4100</v>
      </c>
      <c r="B245" s="22"/>
      <c r="C245" s="22" t="s">
        <v>269</v>
      </c>
      <c r="D245" s="23">
        <f>D246+D247</f>
        <v>70200</v>
      </c>
      <c r="E245" s="23">
        <f>E246+E247</f>
        <v>70200</v>
      </c>
      <c r="F245" s="23">
        <f>F246+F247</f>
        <v>37992.25</v>
      </c>
      <c r="G245" s="62">
        <f t="shared" si="27"/>
        <v>100</v>
      </c>
      <c r="H245" s="62">
        <f t="shared" si="27"/>
        <v>54.12001424501425</v>
      </c>
    </row>
    <row r="246" spans="1:8" ht="13.5" outlineLevel="2">
      <c r="A246" s="21">
        <v>410000</v>
      </c>
      <c r="B246" s="22"/>
      <c r="C246" s="22" t="s">
        <v>270</v>
      </c>
      <c r="D246" s="23">
        <v>65200</v>
      </c>
      <c r="E246" s="23">
        <v>65200</v>
      </c>
      <c r="F246" s="23">
        <v>37395.61</v>
      </c>
      <c r="G246" s="62">
        <f t="shared" si="27"/>
        <v>100</v>
      </c>
      <c r="H246" s="62">
        <f t="shared" si="27"/>
        <v>57.355230061349694</v>
      </c>
    </row>
    <row r="247" spans="1:8" ht="13.5" outlineLevel="2">
      <c r="A247" s="21">
        <v>41009900</v>
      </c>
      <c r="B247" s="22"/>
      <c r="C247" s="22" t="s">
        <v>271</v>
      </c>
      <c r="D247" s="23">
        <v>5000</v>
      </c>
      <c r="E247" s="23">
        <v>5000</v>
      </c>
      <c r="F247" s="23">
        <v>596.64</v>
      </c>
      <c r="G247" s="62">
        <f t="shared" si="27"/>
        <v>100</v>
      </c>
      <c r="H247" s="62">
        <f t="shared" si="27"/>
        <v>11.9328</v>
      </c>
    </row>
    <row r="248" spans="1:8" ht="13.5" outlineLevel="1">
      <c r="A248" s="21">
        <v>4102</v>
      </c>
      <c r="B248" s="22"/>
      <c r="C248" s="22" t="s">
        <v>272</v>
      </c>
      <c r="D248" s="23">
        <f>D249+D250</f>
        <v>74245</v>
      </c>
      <c r="E248" s="23">
        <f>E249+E250</f>
        <v>74245</v>
      </c>
      <c r="F248" s="23">
        <f>F249+F250</f>
        <v>0</v>
      </c>
      <c r="G248" s="62">
        <f>IF(D248&lt;&gt;0,E248/D248*100,)</f>
        <v>100</v>
      </c>
      <c r="H248" s="63"/>
    </row>
    <row r="249" spans="1:8" ht="13.5" outlineLevel="2">
      <c r="A249" s="21">
        <v>410212</v>
      </c>
      <c r="B249" s="22"/>
      <c r="C249" s="22" t="s">
        <v>273</v>
      </c>
      <c r="D249" s="23">
        <v>22704</v>
      </c>
      <c r="E249" s="23">
        <v>22704</v>
      </c>
      <c r="F249" s="23">
        <v>0</v>
      </c>
      <c r="G249" s="62">
        <f>IF(D249&lt;&gt;0,E249/D249*100,)</f>
        <v>100</v>
      </c>
      <c r="H249" s="63"/>
    </row>
    <row r="250" spans="1:8" ht="13.5" outlineLevel="2">
      <c r="A250" s="21">
        <v>410217</v>
      </c>
      <c r="B250" s="22"/>
      <c r="C250" s="22" t="s">
        <v>274</v>
      </c>
      <c r="D250" s="23">
        <v>51541</v>
      </c>
      <c r="E250" s="23">
        <v>51541</v>
      </c>
      <c r="F250" s="23">
        <v>0</v>
      </c>
      <c r="G250" s="62">
        <f>IF(D250&lt;&gt;0,E250/D250*100,)</f>
        <v>100</v>
      </c>
      <c r="H250" s="63"/>
    </row>
    <row r="251" spans="1:8" ht="13.5" outlineLevel="1">
      <c r="A251" s="21"/>
      <c r="B251" s="22"/>
      <c r="C251" s="22"/>
      <c r="D251" s="23"/>
      <c r="E251" s="23"/>
      <c r="F251" s="23"/>
      <c r="G251" s="63"/>
      <c r="H251" s="63"/>
    </row>
    <row r="252" spans="1:8" ht="13.5">
      <c r="A252" s="21">
        <v>411</v>
      </c>
      <c r="B252" s="22"/>
      <c r="C252" s="22" t="s">
        <v>42</v>
      </c>
      <c r="D252" s="23">
        <f>D253+D255</f>
        <v>1562844.43</v>
      </c>
      <c r="E252" s="23">
        <f>E253+E255</f>
        <v>1562844.43</v>
      </c>
      <c r="F252" s="23">
        <f>F253+F255</f>
        <v>771538.12</v>
      </c>
      <c r="G252" s="62">
        <f aca="true" t="shared" si="28" ref="G252:G264">IF(D252&lt;&gt;0,E252/D252*100,)</f>
        <v>100</v>
      </c>
      <c r="H252" s="62">
        <f aca="true" t="shared" si="29" ref="H252:H264">IF(E252&lt;&gt;0,F252/E252*100,)</f>
        <v>49.36755733262587</v>
      </c>
    </row>
    <row r="253" spans="1:8" ht="13.5" outlineLevel="1">
      <c r="A253" s="21">
        <v>4111</v>
      </c>
      <c r="B253" s="22"/>
      <c r="C253" s="22" t="s">
        <v>275</v>
      </c>
      <c r="D253" s="23">
        <f>D254</f>
        <v>22000</v>
      </c>
      <c r="E253" s="23">
        <f>E254</f>
        <v>22000</v>
      </c>
      <c r="F253" s="23">
        <f>F254</f>
        <v>7600</v>
      </c>
      <c r="G253" s="62">
        <f t="shared" si="28"/>
        <v>100</v>
      </c>
      <c r="H253" s="62">
        <f t="shared" si="29"/>
        <v>34.54545454545455</v>
      </c>
    </row>
    <row r="254" spans="1:8" ht="13.5" outlineLevel="2">
      <c r="A254" s="21">
        <v>41110300</v>
      </c>
      <c r="B254" s="22"/>
      <c r="C254" s="22" t="s">
        <v>276</v>
      </c>
      <c r="D254" s="23">
        <v>22000</v>
      </c>
      <c r="E254" s="23">
        <v>22000</v>
      </c>
      <c r="F254" s="23">
        <v>7600</v>
      </c>
      <c r="G254" s="62">
        <f t="shared" si="28"/>
        <v>100</v>
      </c>
      <c r="H254" s="62">
        <f t="shared" si="29"/>
        <v>34.54545454545455</v>
      </c>
    </row>
    <row r="255" spans="1:8" ht="13.5" outlineLevel="1">
      <c r="A255" s="21">
        <v>4119</v>
      </c>
      <c r="B255" s="22"/>
      <c r="C255" s="22" t="s">
        <v>277</v>
      </c>
      <c r="D255" s="23">
        <f>D256+D257+D258+D259+D260+D261+D262+D263+D264+D265+D266+D267+D268</f>
        <v>1540844.43</v>
      </c>
      <c r="E255" s="23">
        <f>E256+E257+E258+E259+E260+E261+E262+E263+E264+E265+E266+E267+E268</f>
        <v>1540844.43</v>
      </c>
      <c r="F255" s="23">
        <f>F256+F257+F258+F259+F260+F261+F262+F263+F264+F265+F266+F267+F268</f>
        <v>763938.12</v>
      </c>
      <c r="G255" s="62">
        <f t="shared" si="28"/>
        <v>100</v>
      </c>
      <c r="H255" s="62">
        <f t="shared" si="29"/>
        <v>49.579185615773035</v>
      </c>
    </row>
    <row r="256" spans="1:8" ht="13.5" outlineLevel="2">
      <c r="A256" s="21">
        <v>411900</v>
      </c>
      <c r="B256" s="22"/>
      <c r="C256" s="22" t="s">
        <v>278</v>
      </c>
      <c r="D256" s="23">
        <v>320845</v>
      </c>
      <c r="E256" s="23">
        <v>320845</v>
      </c>
      <c r="F256" s="23">
        <v>192374.92</v>
      </c>
      <c r="G256" s="62">
        <f t="shared" si="28"/>
        <v>100</v>
      </c>
      <c r="H256" s="62">
        <f t="shared" si="29"/>
        <v>59.95883370474841</v>
      </c>
    </row>
    <row r="257" spans="1:8" ht="13.5" outlineLevel="2">
      <c r="A257" s="21">
        <v>411909</v>
      </c>
      <c r="B257" s="22"/>
      <c r="C257" s="22" t="s">
        <v>279</v>
      </c>
      <c r="D257" s="23">
        <v>85490</v>
      </c>
      <c r="E257" s="23">
        <v>85490</v>
      </c>
      <c r="F257" s="23">
        <v>40311.699999999975</v>
      </c>
      <c r="G257" s="62">
        <f t="shared" si="28"/>
        <v>100</v>
      </c>
      <c r="H257" s="62">
        <f t="shared" si="29"/>
        <v>47.15370218739031</v>
      </c>
    </row>
    <row r="258" spans="1:8" ht="13.5" outlineLevel="2">
      <c r="A258" s="21">
        <v>411920</v>
      </c>
      <c r="B258" s="22"/>
      <c r="C258" s="22" t="s">
        <v>280</v>
      </c>
      <c r="D258" s="23">
        <v>4210</v>
      </c>
      <c r="E258" s="23">
        <v>4210</v>
      </c>
      <c r="F258" s="23">
        <v>2190.6</v>
      </c>
      <c r="G258" s="62">
        <f t="shared" si="28"/>
        <v>100</v>
      </c>
      <c r="H258" s="62">
        <f t="shared" si="29"/>
        <v>52.033254156769594</v>
      </c>
    </row>
    <row r="259" spans="1:8" ht="13.5" outlineLevel="2">
      <c r="A259" s="21">
        <v>411921</v>
      </c>
      <c r="B259" s="22"/>
      <c r="C259" s="22" t="s">
        <v>281</v>
      </c>
      <c r="D259" s="23">
        <v>1023820</v>
      </c>
      <c r="E259" s="23">
        <v>1023820</v>
      </c>
      <c r="F259" s="23">
        <v>463197.5299999999</v>
      </c>
      <c r="G259" s="62">
        <f t="shared" si="28"/>
        <v>100</v>
      </c>
      <c r="H259" s="62">
        <f t="shared" si="29"/>
        <v>45.24208649958</v>
      </c>
    </row>
    <row r="260" spans="1:8" ht="13.5" outlineLevel="2">
      <c r="A260" s="21">
        <v>41192200</v>
      </c>
      <c r="B260" s="22"/>
      <c r="C260" s="22" t="s">
        <v>282</v>
      </c>
      <c r="D260" s="23">
        <v>50000</v>
      </c>
      <c r="E260" s="23">
        <v>50000</v>
      </c>
      <c r="F260" s="23">
        <v>29163.06</v>
      </c>
      <c r="G260" s="62">
        <f t="shared" si="28"/>
        <v>100</v>
      </c>
      <c r="H260" s="62">
        <f t="shared" si="29"/>
        <v>58.32612</v>
      </c>
    </row>
    <row r="261" spans="1:8" ht="13.5" outlineLevel="2">
      <c r="A261" s="21">
        <v>41199905</v>
      </c>
      <c r="B261" s="22"/>
      <c r="C261" s="22" t="s">
        <v>283</v>
      </c>
      <c r="D261" s="23">
        <v>511</v>
      </c>
      <c r="E261" s="23">
        <v>511</v>
      </c>
      <c r="F261" s="23">
        <v>727.17</v>
      </c>
      <c r="G261" s="62">
        <f t="shared" si="28"/>
        <v>100</v>
      </c>
      <c r="H261" s="62">
        <f t="shared" si="29"/>
        <v>142.30332681017612</v>
      </c>
    </row>
    <row r="262" spans="1:8" ht="13.5" outlineLevel="2">
      <c r="A262" s="21">
        <v>41199906</v>
      </c>
      <c r="B262" s="22"/>
      <c r="C262" s="22" t="s">
        <v>284</v>
      </c>
      <c r="D262" s="23">
        <v>837</v>
      </c>
      <c r="E262" s="23">
        <v>837</v>
      </c>
      <c r="F262" s="23">
        <v>620.83</v>
      </c>
      <c r="G262" s="62">
        <f t="shared" si="28"/>
        <v>100</v>
      </c>
      <c r="H262" s="62">
        <f t="shared" si="29"/>
        <v>74.17323775388292</v>
      </c>
    </row>
    <row r="263" spans="1:8" ht="13.5" outlineLevel="2">
      <c r="A263" s="21">
        <v>41199909</v>
      </c>
      <c r="B263" s="22"/>
      <c r="C263" s="22" t="s">
        <v>285</v>
      </c>
      <c r="D263" s="23">
        <v>6250</v>
      </c>
      <c r="E263" s="23">
        <v>6250</v>
      </c>
      <c r="F263" s="23">
        <v>1367.4</v>
      </c>
      <c r="G263" s="62">
        <f t="shared" si="28"/>
        <v>100</v>
      </c>
      <c r="H263" s="62">
        <f t="shared" si="29"/>
        <v>21.8784</v>
      </c>
    </row>
    <row r="264" spans="1:8" ht="13.5" outlineLevel="2">
      <c r="A264" s="21">
        <v>41199912</v>
      </c>
      <c r="B264" s="22"/>
      <c r="C264" s="22" t="s">
        <v>286</v>
      </c>
      <c r="D264" s="23">
        <v>8551.43</v>
      </c>
      <c r="E264" s="23">
        <v>8551.43</v>
      </c>
      <c r="F264" s="23">
        <v>3622.41</v>
      </c>
      <c r="G264" s="62">
        <f t="shared" si="28"/>
        <v>100</v>
      </c>
      <c r="H264" s="62">
        <f t="shared" si="29"/>
        <v>42.36028360169001</v>
      </c>
    </row>
    <row r="265" spans="1:8" ht="13.5" outlineLevel="2">
      <c r="A265" s="21">
        <v>41199914</v>
      </c>
      <c r="B265" s="22"/>
      <c r="C265" s="22" t="s">
        <v>287</v>
      </c>
      <c r="D265" s="23">
        <v>1500</v>
      </c>
      <c r="E265" s="23">
        <v>1500</v>
      </c>
      <c r="F265" s="23">
        <v>0</v>
      </c>
      <c r="G265" s="62">
        <f>IF(D265&lt;&gt;0,E265/D265*100,)</f>
        <v>100</v>
      </c>
      <c r="H265" s="63"/>
    </row>
    <row r="266" spans="1:8" ht="13.5" outlineLevel="2">
      <c r="A266" s="21">
        <v>41199916</v>
      </c>
      <c r="B266" s="22"/>
      <c r="C266" s="22" t="s">
        <v>288</v>
      </c>
      <c r="D266" s="23">
        <v>30600</v>
      </c>
      <c r="E266" s="23">
        <v>30600</v>
      </c>
      <c r="F266" s="23">
        <v>25362.5</v>
      </c>
      <c r="G266" s="62">
        <f>IF(D266&lt;&gt;0,E266/D266*100,)</f>
        <v>100</v>
      </c>
      <c r="H266" s="62">
        <f>IF(E266&lt;&gt;0,F266/E266*100,)</f>
        <v>82.88398692810458</v>
      </c>
    </row>
    <row r="267" spans="1:8" ht="13.5" outlineLevel="2">
      <c r="A267" s="21">
        <v>41199919</v>
      </c>
      <c r="B267" s="22"/>
      <c r="C267" s="22" t="s">
        <v>289</v>
      </c>
      <c r="D267" s="23">
        <v>6000</v>
      </c>
      <c r="E267" s="23">
        <v>6000</v>
      </c>
      <c r="F267" s="23">
        <v>3000</v>
      </c>
      <c r="G267" s="62">
        <f>IF(D267&lt;&gt;0,E267/D267*100,)</f>
        <v>100</v>
      </c>
      <c r="H267" s="62">
        <f>IF(E267&lt;&gt;0,F267/E267*100,)</f>
        <v>50</v>
      </c>
    </row>
    <row r="268" spans="1:8" ht="13.5" outlineLevel="2">
      <c r="A268" s="21">
        <v>41199920</v>
      </c>
      <c r="B268" s="22"/>
      <c r="C268" s="22" t="s">
        <v>290</v>
      </c>
      <c r="D268" s="23">
        <v>2230</v>
      </c>
      <c r="E268" s="23">
        <v>2230</v>
      </c>
      <c r="F268" s="23">
        <v>2000</v>
      </c>
      <c r="G268" s="62">
        <f>IF(D268&lt;&gt;0,E268/D268*100,)</f>
        <v>100</v>
      </c>
      <c r="H268" s="62">
        <f>IF(E268&lt;&gt;0,F268/E268*100,)</f>
        <v>89.68609865470853</v>
      </c>
    </row>
    <row r="269" spans="1:8" ht="13.5" outlineLevel="1">
      <c r="A269" s="21"/>
      <c r="B269" s="22"/>
      <c r="C269" s="22"/>
      <c r="D269" s="23"/>
      <c r="E269" s="23"/>
      <c r="F269" s="23"/>
      <c r="G269" s="63"/>
      <c r="H269" s="63"/>
    </row>
    <row r="270" spans="1:8" ht="13.5">
      <c r="A270" s="21">
        <v>412</v>
      </c>
      <c r="B270" s="22"/>
      <c r="C270" s="22" t="s">
        <v>43</v>
      </c>
      <c r="D270" s="23">
        <f>D271</f>
        <v>326639.91000000003</v>
      </c>
      <c r="E270" s="23">
        <f>E271</f>
        <v>326639.91000000003</v>
      </c>
      <c r="F270" s="23">
        <f>F271</f>
        <v>161185.2</v>
      </c>
      <c r="G270" s="62">
        <f aca="true" t="shared" si="30" ref="G270:H272">IF(D270&lt;&gt;0,E270/D270*100,)</f>
        <v>100</v>
      </c>
      <c r="H270" s="62">
        <f t="shared" si="30"/>
        <v>49.346450040351776</v>
      </c>
    </row>
    <row r="271" spans="1:8" ht="13.5" outlineLevel="1">
      <c r="A271" s="21">
        <v>4120</v>
      </c>
      <c r="B271" s="22"/>
      <c r="C271" s="22" t="s">
        <v>291</v>
      </c>
      <c r="D271" s="23">
        <f>D272+D273+D274+D275+D276+D277+D278+D279+D280+D281+D282+D283+D284+D285+D286+D287+D288+D289+D290+D291+D292+D293+D294+D295+D296+D297+D298+D299+D300+D301+D302+D303+D304+D305+D306+D307+D308+D309+D310+D311+D312+D313+D314+D315+D316+D317+D318+D319+D320+D321+D322</f>
        <v>326639.91000000003</v>
      </c>
      <c r="E271" s="23">
        <f>E272+E273+E274+E275+E276+E277+E278+E279+E280+E281+E282+E283+E284+E285+E286+E287+E288+E289+E290+E291+E292+E293+E294+E295+E296+E297+E298+E299+E300+E301+E302+E303+E304+E305+E306+E307+E308+E309+E310+E311+E312+E313+E314+E315+E316+E317+E318+E319+E320+E321+E322</f>
        <v>326639.91000000003</v>
      </c>
      <c r="F271" s="23">
        <f>F272+F273+F274+F275+F276+F277+F278+F279+F280+F281+F282+F283+F284+F285+F286+F287+F288+F289+F290+F291+F292+F293+F294+F295+F296+F297+F298+F299+F300+F301+F302+F303+F304+F305+F306+F307+F308+F309+F310+F311+F312+F313+F314+F315+F316+F317+F318+F319+F320+F321+F322</f>
        <v>161185.2</v>
      </c>
      <c r="G271" s="62">
        <f t="shared" si="30"/>
        <v>100</v>
      </c>
      <c r="H271" s="62">
        <f t="shared" si="30"/>
        <v>49.346450040351776</v>
      </c>
    </row>
    <row r="272" spans="1:8" ht="13.5" outlineLevel="2">
      <c r="A272" s="21">
        <v>412000</v>
      </c>
      <c r="B272" s="22"/>
      <c r="C272" s="22" t="s">
        <v>292</v>
      </c>
      <c r="D272" s="23">
        <v>235373</v>
      </c>
      <c r="E272" s="23">
        <v>235373</v>
      </c>
      <c r="F272" s="23">
        <v>5000</v>
      </c>
      <c r="G272" s="62">
        <f t="shared" si="30"/>
        <v>100</v>
      </c>
      <c r="H272" s="62">
        <f t="shared" si="30"/>
        <v>2.124287832504153</v>
      </c>
    </row>
    <row r="273" spans="1:8" ht="13.5" outlineLevel="2">
      <c r="A273" s="21">
        <v>41200001</v>
      </c>
      <c r="B273" s="22"/>
      <c r="C273" s="22" t="s">
        <v>293</v>
      </c>
      <c r="D273" s="23">
        <v>0</v>
      </c>
      <c r="E273" s="23">
        <v>0</v>
      </c>
      <c r="F273" s="23">
        <v>554.57</v>
      </c>
      <c r="G273" s="63"/>
      <c r="H273" s="62">
        <f aca="true" t="shared" si="31" ref="H273:H284">IF(E273&lt;&gt;0,F273/E273*100,)</f>
        <v>0</v>
      </c>
    </row>
    <row r="274" spans="1:8" ht="13.5" outlineLevel="2">
      <c r="A274" s="21">
        <v>41200002</v>
      </c>
      <c r="B274" s="22"/>
      <c r="C274" s="22" t="s">
        <v>294</v>
      </c>
      <c r="D274" s="23">
        <v>1414.35</v>
      </c>
      <c r="E274" s="23">
        <v>1414.35</v>
      </c>
      <c r="F274" s="23">
        <v>1147.8000000000002</v>
      </c>
      <c r="G274" s="62">
        <f>IF(D274&lt;&gt;0,E274/D274*100,)</f>
        <v>100</v>
      </c>
      <c r="H274" s="62">
        <f t="shared" si="31"/>
        <v>81.15388694453284</v>
      </c>
    </row>
    <row r="275" spans="1:8" ht="13.5" outlineLevel="2">
      <c r="A275" s="21">
        <v>41200004</v>
      </c>
      <c r="B275" s="22"/>
      <c r="C275" s="22" t="s">
        <v>295</v>
      </c>
      <c r="D275" s="23">
        <v>0</v>
      </c>
      <c r="E275" s="23">
        <v>0</v>
      </c>
      <c r="F275" s="23">
        <v>6329.490000000001</v>
      </c>
      <c r="G275" s="63"/>
      <c r="H275" s="62">
        <f t="shared" si="31"/>
        <v>0</v>
      </c>
    </row>
    <row r="276" spans="1:8" ht="13.5" outlineLevel="2">
      <c r="A276" s="21">
        <v>41200006</v>
      </c>
      <c r="B276" s="22"/>
      <c r="C276" s="22" t="s">
        <v>296</v>
      </c>
      <c r="D276" s="23">
        <v>2386.56</v>
      </c>
      <c r="E276" s="23">
        <v>2386.56</v>
      </c>
      <c r="F276" s="23">
        <v>1169.28</v>
      </c>
      <c r="G276" s="62">
        <f aca="true" t="shared" si="32" ref="G276:G291">IF(D276&lt;&gt;0,E276/D276*100,)</f>
        <v>100</v>
      </c>
      <c r="H276" s="62">
        <f t="shared" si="31"/>
        <v>48.99436846339501</v>
      </c>
    </row>
    <row r="277" spans="1:8" ht="13.5" outlineLevel="2">
      <c r="A277" s="21">
        <v>41200010</v>
      </c>
      <c r="B277" s="22"/>
      <c r="C277" s="22" t="s">
        <v>297</v>
      </c>
      <c r="D277" s="23">
        <v>1000</v>
      </c>
      <c r="E277" s="23">
        <v>1000</v>
      </c>
      <c r="F277" s="23">
        <v>494.76</v>
      </c>
      <c r="G277" s="62">
        <f t="shared" si="32"/>
        <v>100</v>
      </c>
      <c r="H277" s="62">
        <f t="shared" si="31"/>
        <v>49.476</v>
      </c>
    </row>
    <row r="278" spans="1:8" ht="13.5" outlineLevel="2">
      <c r="A278" s="21">
        <v>41200011</v>
      </c>
      <c r="B278" s="22"/>
      <c r="C278" s="22" t="s">
        <v>298</v>
      </c>
      <c r="D278" s="23">
        <v>1600</v>
      </c>
      <c r="E278" s="23">
        <v>1600</v>
      </c>
      <c r="F278" s="23">
        <v>788.88</v>
      </c>
      <c r="G278" s="62">
        <f t="shared" si="32"/>
        <v>100</v>
      </c>
      <c r="H278" s="62">
        <f t="shared" si="31"/>
        <v>49.305</v>
      </c>
    </row>
    <row r="279" spans="1:8" ht="13.5" outlineLevel="2">
      <c r="A279" s="21">
        <v>41200012</v>
      </c>
      <c r="B279" s="22"/>
      <c r="C279" s="22" t="s">
        <v>299</v>
      </c>
      <c r="D279" s="23">
        <v>1200</v>
      </c>
      <c r="E279" s="23">
        <v>1200</v>
      </c>
      <c r="F279" s="23">
        <v>567.72</v>
      </c>
      <c r="G279" s="62">
        <f t="shared" si="32"/>
        <v>100</v>
      </c>
      <c r="H279" s="62">
        <f t="shared" si="31"/>
        <v>47.31</v>
      </c>
    </row>
    <row r="280" spans="1:8" ht="13.5" outlineLevel="2">
      <c r="A280" s="21">
        <v>41200013</v>
      </c>
      <c r="B280" s="22"/>
      <c r="C280" s="22" t="s">
        <v>300</v>
      </c>
      <c r="D280" s="23">
        <v>1400</v>
      </c>
      <c r="E280" s="23">
        <v>1400</v>
      </c>
      <c r="F280" s="23">
        <v>693.12</v>
      </c>
      <c r="G280" s="62">
        <f t="shared" si="32"/>
        <v>100</v>
      </c>
      <c r="H280" s="62">
        <f t="shared" si="31"/>
        <v>49.50857142857143</v>
      </c>
    </row>
    <row r="281" spans="1:8" ht="13.5" outlineLevel="2">
      <c r="A281" s="21">
        <v>41200014</v>
      </c>
      <c r="B281" s="22"/>
      <c r="C281" s="22" t="s">
        <v>301</v>
      </c>
      <c r="D281" s="23">
        <v>4000</v>
      </c>
      <c r="E281" s="23">
        <v>4000</v>
      </c>
      <c r="F281" s="23">
        <v>1963.08</v>
      </c>
      <c r="G281" s="62">
        <f t="shared" si="32"/>
        <v>100</v>
      </c>
      <c r="H281" s="62">
        <f t="shared" si="31"/>
        <v>49.077</v>
      </c>
    </row>
    <row r="282" spans="1:8" ht="13.5" outlineLevel="2">
      <c r="A282" s="21">
        <v>41200015</v>
      </c>
      <c r="B282" s="22"/>
      <c r="C282" s="22" t="s">
        <v>302</v>
      </c>
      <c r="D282" s="23">
        <v>2000</v>
      </c>
      <c r="E282" s="23">
        <v>2000</v>
      </c>
      <c r="F282" s="23">
        <v>1000</v>
      </c>
      <c r="G282" s="62">
        <f t="shared" si="32"/>
        <v>100</v>
      </c>
      <c r="H282" s="62">
        <f t="shared" si="31"/>
        <v>50</v>
      </c>
    </row>
    <row r="283" spans="1:8" ht="13.5" outlineLevel="2">
      <c r="A283" s="21">
        <v>41200016</v>
      </c>
      <c r="B283" s="22"/>
      <c r="C283" s="22" t="s">
        <v>303</v>
      </c>
      <c r="D283" s="23">
        <v>2500</v>
      </c>
      <c r="E283" s="23">
        <v>2500</v>
      </c>
      <c r="F283" s="23">
        <v>2500</v>
      </c>
      <c r="G283" s="62">
        <f t="shared" si="32"/>
        <v>100</v>
      </c>
      <c r="H283" s="62">
        <f t="shared" si="31"/>
        <v>100</v>
      </c>
    </row>
    <row r="284" spans="1:8" ht="13.5" outlineLevel="2">
      <c r="A284" s="21">
        <v>41200017</v>
      </c>
      <c r="B284" s="22"/>
      <c r="C284" s="22" t="s">
        <v>304</v>
      </c>
      <c r="D284" s="23">
        <v>21168</v>
      </c>
      <c r="E284" s="23">
        <v>21168</v>
      </c>
      <c r="F284" s="23">
        <v>1600</v>
      </c>
      <c r="G284" s="62">
        <f t="shared" si="32"/>
        <v>100</v>
      </c>
      <c r="H284" s="62">
        <f t="shared" si="31"/>
        <v>7.558578987150416</v>
      </c>
    </row>
    <row r="285" spans="1:8" ht="13.5" outlineLevel="2">
      <c r="A285" s="21">
        <v>41200018</v>
      </c>
      <c r="B285" s="22"/>
      <c r="C285" s="22" t="s">
        <v>305</v>
      </c>
      <c r="D285" s="23">
        <v>1500</v>
      </c>
      <c r="E285" s="23">
        <v>1500</v>
      </c>
      <c r="F285" s="23">
        <v>0</v>
      </c>
      <c r="G285" s="62">
        <f t="shared" si="32"/>
        <v>100</v>
      </c>
      <c r="H285" s="63"/>
    </row>
    <row r="286" spans="1:8" ht="13.5" outlineLevel="2">
      <c r="A286" s="21">
        <v>41200019</v>
      </c>
      <c r="B286" s="22"/>
      <c r="C286" s="22" t="s">
        <v>306</v>
      </c>
      <c r="D286" s="23">
        <v>7000</v>
      </c>
      <c r="E286" s="23">
        <v>7000</v>
      </c>
      <c r="F286" s="23">
        <v>7000</v>
      </c>
      <c r="G286" s="62">
        <f t="shared" si="32"/>
        <v>100</v>
      </c>
      <c r="H286" s="62">
        <f>IF(E286&lt;&gt;0,F286/E286*100,)</f>
        <v>100</v>
      </c>
    </row>
    <row r="287" spans="1:8" ht="13.5" outlineLevel="2">
      <c r="A287" s="21">
        <v>41200021</v>
      </c>
      <c r="B287" s="22"/>
      <c r="C287" s="22" t="s">
        <v>307</v>
      </c>
      <c r="D287" s="23">
        <v>1350</v>
      </c>
      <c r="E287" s="23">
        <v>1350</v>
      </c>
      <c r="F287" s="23">
        <v>1350</v>
      </c>
      <c r="G287" s="62">
        <f t="shared" si="32"/>
        <v>100</v>
      </c>
      <c r="H287" s="62">
        <f>IF(E287&lt;&gt;0,F287/E287*100,)</f>
        <v>100</v>
      </c>
    </row>
    <row r="288" spans="1:8" ht="13.5" outlineLevel="2">
      <c r="A288" s="21">
        <v>41200022</v>
      </c>
      <c r="B288" s="22"/>
      <c r="C288" s="22" t="s">
        <v>308</v>
      </c>
      <c r="D288" s="23">
        <v>1720</v>
      </c>
      <c r="E288" s="23">
        <v>1720</v>
      </c>
      <c r="F288" s="23">
        <v>0</v>
      </c>
      <c r="G288" s="62">
        <f t="shared" si="32"/>
        <v>100</v>
      </c>
      <c r="H288" s="63"/>
    </row>
    <row r="289" spans="1:8" ht="13.5" outlineLevel="2">
      <c r="A289" s="21">
        <v>41200023</v>
      </c>
      <c r="B289" s="22"/>
      <c r="C289" s="22" t="s">
        <v>309</v>
      </c>
      <c r="D289" s="23">
        <v>2000</v>
      </c>
      <c r="E289" s="23">
        <v>2000</v>
      </c>
      <c r="F289" s="23">
        <v>0</v>
      </c>
      <c r="G289" s="62">
        <f t="shared" si="32"/>
        <v>100</v>
      </c>
      <c r="H289" s="63"/>
    </row>
    <row r="290" spans="1:8" ht="13.5" outlineLevel="2">
      <c r="A290" s="21">
        <v>41200024</v>
      </c>
      <c r="B290" s="22"/>
      <c r="C290" s="22" t="s">
        <v>310</v>
      </c>
      <c r="D290" s="23">
        <v>6250</v>
      </c>
      <c r="E290" s="23">
        <v>6250</v>
      </c>
      <c r="F290" s="23">
        <v>4000</v>
      </c>
      <c r="G290" s="62">
        <f t="shared" si="32"/>
        <v>100</v>
      </c>
      <c r="H290" s="62">
        <f aca="true" t="shared" si="33" ref="H290:H316">IF(E290&lt;&gt;0,F290/E290*100,)</f>
        <v>64</v>
      </c>
    </row>
    <row r="291" spans="1:8" ht="13.5" outlineLevel="2">
      <c r="A291" s="21">
        <v>41200025</v>
      </c>
      <c r="B291" s="22"/>
      <c r="C291" s="22" t="s">
        <v>311</v>
      </c>
      <c r="D291" s="23">
        <v>1000</v>
      </c>
      <c r="E291" s="23">
        <v>1000</v>
      </c>
      <c r="F291" s="23">
        <v>180</v>
      </c>
      <c r="G291" s="62">
        <f t="shared" si="32"/>
        <v>100</v>
      </c>
      <c r="H291" s="62">
        <f t="shared" si="33"/>
        <v>18</v>
      </c>
    </row>
    <row r="292" spans="1:8" ht="13.5" outlineLevel="2">
      <c r="A292" s="21">
        <v>41200031</v>
      </c>
      <c r="B292" s="22"/>
      <c r="C292" s="22" t="s">
        <v>312</v>
      </c>
      <c r="D292" s="23">
        <v>0</v>
      </c>
      <c r="E292" s="23">
        <v>0</v>
      </c>
      <c r="F292" s="23">
        <v>3113.84</v>
      </c>
      <c r="G292" s="63"/>
      <c r="H292" s="62">
        <f t="shared" si="33"/>
        <v>0</v>
      </c>
    </row>
    <row r="293" spans="1:8" ht="13.5" outlineLevel="2">
      <c r="A293" s="21">
        <v>41200032</v>
      </c>
      <c r="B293" s="22"/>
      <c r="C293" s="22" t="s">
        <v>313</v>
      </c>
      <c r="D293" s="23">
        <v>0</v>
      </c>
      <c r="E293" s="23">
        <v>0</v>
      </c>
      <c r="F293" s="23">
        <v>1408.95</v>
      </c>
      <c r="G293" s="63"/>
      <c r="H293" s="62">
        <f t="shared" si="33"/>
        <v>0</v>
      </c>
    </row>
    <row r="294" spans="1:8" ht="13.5" outlineLevel="2">
      <c r="A294" s="21">
        <v>41200034</v>
      </c>
      <c r="B294" s="22"/>
      <c r="C294" s="22" t="s">
        <v>314</v>
      </c>
      <c r="D294" s="23">
        <v>16000</v>
      </c>
      <c r="E294" s="23">
        <v>16000</v>
      </c>
      <c r="F294" s="23">
        <v>5634.2</v>
      </c>
      <c r="G294" s="62">
        <f>IF(D294&lt;&gt;0,E294/D294*100,)</f>
        <v>100</v>
      </c>
      <c r="H294" s="62">
        <f t="shared" si="33"/>
        <v>35.21375</v>
      </c>
    </row>
    <row r="295" spans="1:8" ht="13.5" outlineLevel="2">
      <c r="A295" s="21">
        <v>41200035</v>
      </c>
      <c r="B295" s="22"/>
      <c r="C295" s="22" t="s">
        <v>315</v>
      </c>
      <c r="D295" s="23">
        <v>0</v>
      </c>
      <c r="E295" s="23">
        <v>0</v>
      </c>
      <c r="F295" s="23">
        <v>420</v>
      </c>
      <c r="G295" s="63"/>
      <c r="H295" s="62">
        <f t="shared" si="33"/>
        <v>0</v>
      </c>
    </row>
    <row r="296" spans="1:8" ht="13.5" outlineLevel="2">
      <c r="A296" s="21">
        <v>41200036</v>
      </c>
      <c r="B296" s="22"/>
      <c r="C296" s="22" t="s">
        <v>316</v>
      </c>
      <c r="D296" s="23">
        <v>0</v>
      </c>
      <c r="E296" s="23">
        <v>0</v>
      </c>
      <c r="F296" s="23">
        <v>420</v>
      </c>
      <c r="G296" s="63"/>
      <c r="H296" s="62">
        <f t="shared" si="33"/>
        <v>0</v>
      </c>
    </row>
    <row r="297" spans="1:8" ht="13.5" outlineLevel="2">
      <c r="A297" s="21">
        <v>41200037</v>
      </c>
      <c r="B297" s="22"/>
      <c r="C297" s="22" t="s">
        <v>317</v>
      </c>
      <c r="D297" s="23">
        <v>0</v>
      </c>
      <c r="E297" s="23">
        <v>0</v>
      </c>
      <c r="F297" s="23">
        <v>420</v>
      </c>
      <c r="G297" s="63"/>
      <c r="H297" s="62">
        <f t="shared" si="33"/>
        <v>0</v>
      </c>
    </row>
    <row r="298" spans="1:8" ht="13.5" outlineLevel="2">
      <c r="A298" s="21">
        <v>41200038</v>
      </c>
      <c r="B298" s="22"/>
      <c r="C298" s="22" t="s">
        <v>318</v>
      </c>
      <c r="D298" s="23">
        <v>0</v>
      </c>
      <c r="E298" s="23">
        <v>0</v>
      </c>
      <c r="F298" s="23">
        <v>420</v>
      </c>
      <c r="G298" s="63"/>
      <c r="H298" s="62">
        <f t="shared" si="33"/>
        <v>0</v>
      </c>
    </row>
    <row r="299" spans="1:8" ht="13.5" outlineLevel="2">
      <c r="A299" s="21">
        <v>41200039</v>
      </c>
      <c r="B299" s="22"/>
      <c r="C299" s="22" t="s">
        <v>319</v>
      </c>
      <c r="D299" s="23">
        <v>0</v>
      </c>
      <c r="E299" s="23">
        <v>0</v>
      </c>
      <c r="F299" s="23">
        <v>420</v>
      </c>
      <c r="G299" s="63"/>
      <c r="H299" s="62">
        <f t="shared" si="33"/>
        <v>0</v>
      </c>
    </row>
    <row r="300" spans="1:8" ht="13.5" outlineLevel="2">
      <c r="A300" s="21">
        <v>41200040</v>
      </c>
      <c r="B300" s="22"/>
      <c r="C300" s="22" t="s">
        <v>320</v>
      </c>
      <c r="D300" s="23">
        <v>0</v>
      </c>
      <c r="E300" s="23">
        <v>0</v>
      </c>
      <c r="F300" s="23">
        <v>630</v>
      </c>
      <c r="G300" s="63"/>
      <c r="H300" s="62">
        <f t="shared" si="33"/>
        <v>0</v>
      </c>
    </row>
    <row r="301" spans="1:8" ht="13.5" outlineLevel="2">
      <c r="A301" s="21">
        <v>41200041</v>
      </c>
      <c r="B301" s="22"/>
      <c r="C301" s="22" t="s">
        <v>321</v>
      </c>
      <c r="D301" s="23">
        <v>0</v>
      </c>
      <c r="E301" s="23">
        <v>0</v>
      </c>
      <c r="F301" s="23">
        <v>420</v>
      </c>
      <c r="G301" s="63"/>
      <c r="H301" s="62">
        <f t="shared" si="33"/>
        <v>0</v>
      </c>
    </row>
    <row r="302" spans="1:8" ht="13.5" outlineLevel="2">
      <c r="A302" s="21">
        <v>41200042</v>
      </c>
      <c r="B302" s="22"/>
      <c r="C302" s="22" t="s">
        <v>322</v>
      </c>
      <c r="D302" s="23">
        <v>0</v>
      </c>
      <c r="E302" s="23">
        <v>0</v>
      </c>
      <c r="F302" s="23">
        <v>1344</v>
      </c>
      <c r="G302" s="63"/>
      <c r="H302" s="62">
        <f t="shared" si="33"/>
        <v>0</v>
      </c>
    </row>
    <row r="303" spans="1:8" ht="13.5" outlineLevel="2">
      <c r="A303" s="21">
        <v>41200043</v>
      </c>
      <c r="B303" s="22"/>
      <c r="C303" s="22" t="s">
        <v>323</v>
      </c>
      <c r="D303" s="23">
        <v>0</v>
      </c>
      <c r="E303" s="23">
        <v>0</v>
      </c>
      <c r="F303" s="23">
        <v>420</v>
      </c>
      <c r="G303" s="63"/>
      <c r="H303" s="62">
        <f t="shared" si="33"/>
        <v>0</v>
      </c>
    </row>
    <row r="304" spans="1:8" ht="13.5" outlineLevel="2">
      <c r="A304" s="21">
        <v>41200044</v>
      </c>
      <c r="B304" s="22"/>
      <c r="C304" s="22" t="s">
        <v>324</v>
      </c>
      <c r="D304" s="23">
        <v>0</v>
      </c>
      <c r="E304" s="23">
        <v>0</v>
      </c>
      <c r="F304" s="23">
        <v>420</v>
      </c>
      <c r="G304" s="63"/>
      <c r="H304" s="62">
        <f t="shared" si="33"/>
        <v>0</v>
      </c>
    </row>
    <row r="305" spans="1:8" ht="13.5" outlineLevel="2">
      <c r="A305" s="21">
        <v>41200045</v>
      </c>
      <c r="B305" s="22"/>
      <c r="C305" s="22" t="s">
        <v>325</v>
      </c>
      <c r="D305" s="23">
        <v>0</v>
      </c>
      <c r="E305" s="23">
        <v>0</v>
      </c>
      <c r="F305" s="23">
        <v>2166.09</v>
      </c>
      <c r="G305" s="63"/>
      <c r="H305" s="62">
        <f t="shared" si="33"/>
        <v>0</v>
      </c>
    </row>
    <row r="306" spans="1:8" ht="13.5" outlineLevel="2">
      <c r="A306" s="21">
        <v>41200046</v>
      </c>
      <c r="B306" s="22"/>
      <c r="C306" s="22" t="s">
        <v>326</v>
      </c>
      <c r="D306" s="23">
        <v>0</v>
      </c>
      <c r="E306" s="23">
        <v>0</v>
      </c>
      <c r="F306" s="23">
        <v>598.59</v>
      </c>
      <c r="G306" s="63"/>
      <c r="H306" s="62">
        <f t="shared" si="33"/>
        <v>0</v>
      </c>
    </row>
    <row r="307" spans="1:8" ht="13.5" outlineLevel="2">
      <c r="A307" s="21">
        <v>41200047</v>
      </c>
      <c r="B307" s="22"/>
      <c r="C307" s="22" t="s">
        <v>327</v>
      </c>
      <c r="D307" s="23">
        <v>0</v>
      </c>
      <c r="E307" s="23">
        <v>0</v>
      </c>
      <c r="F307" s="23">
        <v>4050.4</v>
      </c>
      <c r="G307" s="63"/>
      <c r="H307" s="62">
        <f t="shared" si="33"/>
        <v>0</v>
      </c>
    </row>
    <row r="308" spans="1:8" ht="13.5" outlineLevel="2">
      <c r="A308" s="21">
        <v>41200048</v>
      </c>
      <c r="B308" s="22"/>
      <c r="C308" s="22" t="s">
        <v>328</v>
      </c>
      <c r="D308" s="23">
        <v>0</v>
      </c>
      <c r="E308" s="23">
        <v>0</v>
      </c>
      <c r="F308" s="23">
        <v>1522.93</v>
      </c>
      <c r="G308" s="63"/>
      <c r="H308" s="62">
        <f t="shared" si="33"/>
        <v>0</v>
      </c>
    </row>
    <row r="309" spans="1:8" ht="13.5" outlineLevel="2">
      <c r="A309" s="21">
        <v>41200049</v>
      </c>
      <c r="B309" s="22"/>
      <c r="C309" s="22" t="s">
        <v>329</v>
      </c>
      <c r="D309" s="23">
        <v>0</v>
      </c>
      <c r="E309" s="23">
        <v>0</v>
      </c>
      <c r="F309" s="23">
        <v>1540.67</v>
      </c>
      <c r="G309" s="63"/>
      <c r="H309" s="62">
        <f t="shared" si="33"/>
        <v>0</v>
      </c>
    </row>
    <row r="310" spans="1:8" ht="13.5" outlineLevel="2">
      <c r="A310" s="21">
        <v>41200051</v>
      </c>
      <c r="B310" s="22"/>
      <c r="C310" s="22" t="s">
        <v>330</v>
      </c>
      <c r="D310" s="23">
        <v>0</v>
      </c>
      <c r="E310" s="23">
        <v>0</v>
      </c>
      <c r="F310" s="23">
        <v>692.9</v>
      </c>
      <c r="G310" s="63"/>
      <c r="H310" s="62">
        <f t="shared" si="33"/>
        <v>0</v>
      </c>
    </row>
    <row r="311" spans="1:8" ht="13.5" outlineLevel="2">
      <c r="A311" s="21">
        <v>41200052</v>
      </c>
      <c r="B311" s="22"/>
      <c r="C311" s="22" t="s">
        <v>331</v>
      </c>
      <c r="D311" s="23">
        <v>0</v>
      </c>
      <c r="E311" s="23">
        <v>0</v>
      </c>
      <c r="F311" s="23">
        <v>29933.3</v>
      </c>
      <c r="G311" s="63"/>
      <c r="H311" s="62">
        <f t="shared" si="33"/>
        <v>0</v>
      </c>
    </row>
    <row r="312" spans="1:8" ht="13.5" outlineLevel="2">
      <c r="A312" s="21">
        <v>41200053</v>
      </c>
      <c r="B312" s="22"/>
      <c r="C312" s="22" t="s">
        <v>332</v>
      </c>
      <c r="D312" s="23">
        <v>0</v>
      </c>
      <c r="E312" s="23">
        <v>0</v>
      </c>
      <c r="F312" s="23">
        <v>20493.219999999998</v>
      </c>
      <c r="G312" s="63"/>
      <c r="H312" s="62">
        <f t="shared" si="33"/>
        <v>0</v>
      </c>
    </row>
    <row r="313" spans="1:8" ht="13.5" outlineLevel="2">
      <c r="A313" s="21">
        <v>41200054</v>
      </c>
      <c r="B313" s="22"/>
      <c r="C313" s="22" t="s">
        <v>333</v>
      </c>
      <c r="D313" s="23">
        <v>0</v>
      </c>
      <c r="E313" s="23">
        <v>0</v>
      </c>
      <c r="F313" s="23">
        <v>28677.79</v>
      </c>
      <c r="G313" s="63"/>
      <c r="H313" s="62">
        <f t="shared" si="33"/>
        <v>0</v>
      </c>
    </row>
    <row r="314" spans="1:8" ht="13.5" outlineLevel="2">
      <c r="A314" s="21">
        <v>41200055</v>
      </c>
      <c r="B314" s="22"/>
      <c r="C314" s="22" t="s">
        <v>334</v>
      </c>
      <c r="D314" s="23">
        <v>0</v>
      </c>
      <c r="E314" s="23">
        <v>0</v>
      </c>
      <c r="F314" s="23">
        <v>1347.1</v>
      </c>
      <c r="G314" s="63"/>
      <c r="H314" s="62">
        <f t="shared" si="33"/>
        <v>0</v>
      </c>
    </row>
    <row r="315" spans="1:8" ht="13.5" outlineLevel="2">
      <c r="A315" s="21">
        <v>41200056</v>
      </c>
      <c r="B315" s="22"/>
      <c r="C315" s="22" t="s">
        <v>335</v>
      </c>
      <c r="D315" s="23">
        <v>0</v>
      </c>
      <c r="E315" s="23">
        <v>0</v>
      </c>
      <c r="F315" s="23">
        <v>10175.42</v>
      </c>
      <c r="G315" s="63"/>
      <c r="H315" s="62">
        <f t="shared" si="33"/>
        <v>0</v>
      </c>
    </row>
    <row r="316" spans="1:8" ht="13.5" outlineLevel="2">
      <c r="A316" s="21">
        <v>41200067</v>
      </c>
      <c r="B316" s="22"/>
      <c r="C316" s="22" t="s">
        <v>336</v>
      </c>
      <c r="D316" s="23">
        <v>0</v>
      </c>
      <c r="E316" s="23">
        <v>0</v>
      </c>
      <c r="F316" s="23">
        <v>3300</v>
      </c>
      <c r="G316" s="63"/>
      <c r="H316" s="62">
        <f t="shared" si="33"/>
        <v>0</v>
      </c>
    </row>
    <row r="317" spans="1:8" ht="13.5" outlineLevel="2">
      <c r="A317" s="21">
        <v>41200068</v>
      </c>
      <c r="B317" s="22"/>
      <c r="C317" s="22" t="s">
        <v>337</v>
      </c>
      <c r="D317" s="23">
        <v>6500</v>
      </c>
      <c r="E317" s="23">
        <v>6500</v>
      </c>
      <c r="F317" s="23">
        <v>0</v>
      </c>
      <c r="G317" s="62">
        <f>IF(D317&lt;&gt;0,E317/D317*100,)</f>
        <v>100</v>
      </c>
      <c r="H317" s="63"/>
    </row>
    <row r="318" spans="1:8" ht="13.5" outlineLevel="2">
      <c r="A318" s="21">
        <v>41200070</v>
      </c>
      <c r="B318" s="22"/>
      <c r="C318" s="22" t="s">
        <v>338</v>
      </c>
      <c r="D318" s="23">
        <v>6800</v>
      </c>
      <c r="E318" s="23">
        <v>6800</v>
      </c>
      <c r="F318" s="23">
        <v>3797.0999999999995</v>
      </c>
      <c r="G318" s="62">
        <f>IF(D318&lt;&gt;0,E318/D318*100,)</f>
        <v>100</v>
      </c>
      <c r="H318" s="62">
        <f>IF(E318&lt;&gt;0,F318/E318*100,)</f>
        <v>55.83970588235293</v>
      </c>
    </row>
    <row r="319" spans="1:8" ht="13.5" outlineLevel="2">
      <c r="A319" s="21">
        <v>41200072</v>
      </c>
      <c r="B319" s="22"/>
      <c r="C319" s="22" t="s">
        <v>339</v>
      </c>
      <c r="D319" s="23">
        <v>2000</v>
      </c>
      <c r="E319" s="23">
        <v>2000</v>
      </c>
      <c r="F319" s="23">
        <v>185</v>
      </c>
      <c r="G319" s="62">
        <f>IF(D319&lt;&gt;0,E319/D319*100,)</f>
        <v>100</v>
      </c>
      <c r="H319" s="62">
        <f>IF(E319&lt;&gt;0,F319/E319*100,)</f>
        <v>9.25</v>
      </c>
    </row>
    <row r="320" spans="1:8" ht="13.5" outlineLevel="2">
      <c r="A320" s="21">
        <v>41200074</v>
      </c>
      <c r="B320" s="22"/>
      <c r="C320" s="22" t="s">
        <v>340</v>
      </c>
      <c r="D320" s="23">
        <v>0</v>
      </c>
      <c r="E320" s="23">
        <v>0</v>
      </c>
      <c r="F320" s="23">
        <v>525</v>
      </c>
      <c r="G320" s="63"/>
      <c r="H320" s="62">
        <f>IF(E320&lt;&gt;0,F320/E320*100,)</f>
        <v>0</v>
      </c>
    </row>
    <row r="321" spans="1:8" ht="13.5" outlineLevel="2">
      <c r="A321" s="21">
        <v>41200075</v>
      </c>
      <c r="B321" s="22"/>
      <c r="C321" s="22" t="s">
        <v>341</v>
      </c>
      <c r="D321" s="23">
        <v>478</v>
      </c>
      <c r="E321" s="23">
        <v>478</v>
      </c>
      <c r="F321" s="23">
        <v>0</v>
      </c>
      <c r="G321" s="62">
        <f>IF(D321&lt;&gt;0,E321/D321*100,)</f>
        <v>100</v>
      </c>
      <c r="H321" s="63"/>
    </row>
    <row r="322" spans="1:8" ht="13.5" outlineLevel="2">
      <c r="A322" s="21">
        <v>41200076</v>
      </c>
      <c r="B322" s="22"/>
      <c r="C322" s="22" t="s">
        <v>342</v>
      </c>
      <c r="D322" s="23">
        <v>0</v>
      </c>
      <c r="E322" s="23">
        <v>0</v>
      </c>
      <c r="F322" s="23">
        <v>350</v>
      </c>
      <c r="G322" s="63"/>
      <c r="H322" s="62">
        <f>IF(E322&lt;&gt;0,F322/E322*100,)</f>
        <v>0</v>
      </c>
    </row>
    <row r="323" spans="1:8" ht="13.5" outlineLevel="1">
      <c r="A323" s="21"/>
      <c r="B323" s="22"/>
      <c r="C323" s="22"/>
      <c r="D323" s="23"/>
      <c r="E323" s="23"/>
      <c r="F323" s="23"/>
      <c r="G323" s="63"/>
      <c r="H323" s="63"/>
    </row>
    <row r="324" spans="1:8" ht="13.5">
      <c r="A324" s="21">
        <v>413</v>
      </c>
      <c r="B324" s="22"/>
      <c r="C324" s="22" t="s">
        <v>44</v>
      </c>
      <c r="D324" s="23">
        <f>D325+D327+D329</f>
        <v>428632</v>
      </c>
      <c r="E324" s="23">
        <f>E325+E327+E329</f>
        <v>427989.89</v>
      </c>
      <c r="F324" s="23">
        <f>F325+F327+F329</f>
        <v>207708.35000000003</v>
      </c>
      <c r="G324" s="62">
        <f aca="true" t="shared" si="34" ref="G324:G332">IF(D324&lt;&gt;0,E324/D324*100,)</f>
        <v>99.85019550570186</v>
      </c>
      <c r="H324" s="62">
        <f aca="true" t="shared" si="35" ref="H324:H332">IF(E324&lt;&gt;0,F324/E324*100,)</f>
        <v>48.531134695728454</v>
      </c>
    </row>
    <row r="325" spans="1:8" ht="13.5" outlineLevel="1">
      <c r="A325" s="21">
        <v>4130</v>
      </c>
      <c r="B325" s="22"/>
      <c r="C325" s="22" t="s">
        <v>343</v>
      </c>
      <c r="D325" s="23">
        <f>D326</f>
        <v>60600</v>
      </c>
      <c r="E325" s="23">
        <f>E326</f>
        <v>60600</v>
      </c>
      <c r="F325" s="23">
        <f>F326</f>
        <v>30584.59</v>
      </c>
      <c r="G325" s="62">
        <f t="shared" si="34"/>
        <v>100</v>
      </c>
      <c r="H325" s="62">
        <f t="shared" si="35"/>
        <v>50.46962046204621</v>
      </c>
    </row>
    <row r="326" spans="1:8" ht="13.5" outlineLevel="2">
      <c r="A326" s="21">
        <v>413003</v>
      </c>
      <c r="B326" s="22"/>
      <c r="C326" s="22" t="s">
        <v>344</v>
      </c>
      <c r="D326" s="23">
        <v>60600</v>
      </c>
      <c r="E326" s="23">
        <v>60600</v>
      </c>
      <c r="F326" s="23">
        <v>30584.59</v>
      </c>
      <c r="G326" s="62">
        <f t="shared" si="34"/>
        <v>100</v>
      </c>
      <c r="H326" s="62">
        <f t="shared" si="35"/>
        <v>50.46962046204621</v>
      </c>
    </row>
    <row r="327" spans="1:8" ht="13.5" outlineLevel="1">
      <c r="A327" s="21">
        <v>4131</v>
      </c>
      <c r="B327" s="22"/>
      <c r="C327" s="22" t="s">
        <v>345</v>
      </c>
      <c r="D327" s="23">
        <f>D328</f>
        <v>19000</v>
      </c>
      <c r="E327" s="23">
        <f>E328</f>
        <v>19000</v>
      </c>
      <c r="F327" s="23">
        <f>F328</f>
        <v>8234.880000000001</v>
      </c>
      <c r="G327" s="62">
        <f t="shared" si="34"/>
        <v>100</v>
      </c>
      <c r="H327" s="62">
        <f t="shared" si="35"/>
        <v>43.34147368421053</v>
      </c>
    </row>
    <row r="328" spans="1:8" ht="13.5" outlineLevel="2">
      <c r="A328" s="21">
        <v>413105</v>
      </c>
      <c r="B328" s="22"/>
      <c r="C328" s="22" t="s">
        <v>346</v>
      </c>
      <c r="D328" s="23">
        <v>19000</v>
      </c>
      <c r="E328" s="23">
        <v>19000</v>
      </c>
      <c r="F328" s="23">
        <v>8234.880000000001</v>
      </c>
      <c r="G328" s="62">
        <f t="shared" si="34"/>
        <v>100</v>
      </c>
      <c r="H328" s="62">
        <f t="shared" si="35"/>
        <v>43.34147368421053</v>
      </c>
    </row>
    <row r="329" spans="1:8" ht="13.5" outlineLevel="1">
      <c r="A329" s="21">
        <v>4133</v>
      </c>
      <c r="B329" s="22"/>
      <c r="C329" s="22" t="s">
        <v>347</v>
      </c>
      <c r="D329" s="23">
        <f>D330+D331+D332+D333+D334+D335+D336+D337+D338+D339+D340+D341+D342+D343+D344+D345+D346+D347+D348+D349+D350+D351+D352+D353</f>
        <v>349032</v>
      </c>
      <c r="E329" s="23">
        <f>E330+E331+E332+E333+E334+E335+E336+E337+E338+E339+E340+E341+E342+E343+E344+E345+E346+E347+E348+E349+E350+E351+E352+E353</f>
        <v>348389.89</v>
      </c>
      <c r="F329" s="23">
        <f>F330+F331+F332+F333+F334+F335+F336+F337+F338+F339+F340+F341+F342+F343+F344+F345+F346+F347+F348+F349+F350+F351+F352+F353</f>
        <v>168888.88000000003</v>
      </c>
      <c r="G329" s="62">
        <f t="shared" si="34"/>
        <v>99.81603119484747</v>
      </c>
      <c r="H329" s="62">
        <f t="shared" si="35"/>
        <v>48.47697503506776</v>
      </c>
    </row>
    <row r="330" spans="1:8" ht="13.5" outlineLevel="2">
      <c r="A330" s="21">
        <v>41330001</v>
      </c>
      <c r="B330" s="22"/>
      <c r="C330" s="22" t="s">
        <v>348</v>
      </c>
      <c r="D330" s="23">
        <v>9770</v>
      </c>
      <c r="E330" s="23">
        <v>9770</v>
      </c>
      <c r="F330" s="23">
        <v>2655.51</v>
      </c>
      <c r="G330" s="62">
        <f t="shared" si="34"/>
        <v>100</v>
      </c>
      <c r="H330" s="62">
        <f t="shared" si="35"/>
        <v>27.180245649948827</v>
      </c>
    </row>
    <row r="331" spans="1:8" ht="13.5" outlineLevel="2">
      <c r="A331" s="21">
        <v>41330002</v>
      </c>
      <c r="B331" s="22"/>
      <c r="C331" s="22" t="s">
        <v>349</v>
      </c>
      <c r="D331" s="23">
        <v>17490</v>
      </c>
      <c r="E331" s="23">
        <v>17490</v>
      </c>
      <c r="F331" s="23">
        <v>21407.590000000004</v>
      </c>
      <c r="G331" s="62">
        <f t="shared" si="34"/>
        <v>100</v>
      </c>
      <c r="H331" s="62">
        <f t="shared" si="35"/>
        <v>122.39902801600917</v>
      </c>
    </row>
    <row r="332" spans="1:8" ht="13.5" outlineLevel="2">
      <c r="A332" s="21">
        <v>41330003</v>
      </c>
      <c r="B332" s="22"/>
      <c r="C332" s="22" t="s">
        <v>350</v>
      </c>
      <c r="D332" s="23">
        <v>44057</v>
      </c>
      <c r="E332" s="23">
        <v>44057</v>
      </c>
      <c r="F332" s="23">
        <v>22028.510000000002</v>
      </c>
      <c r="G332" s="62">
        <f t="shared" si="34"/>
        <v>100</v>
      </c>
      <c r="H332" s="62">
        <f t="shared" si="35"/>
        <v>50.00002269786867</v>
      </c>
    </row>
    <row r="333" spans="1:8" ht="13.5" outlineLevel="2">
      <c r="A333" s="21">
        <v>41330006</v>
      </c>
      <c r="B333" s="22"/>
      <c r="C333" s="22" t="s">
        <v>351</v>
      </c>
      <c r="D333" s="23">
        <v>3170</v>
      </c>
      <c r="E333" s="23">
        <v>3170</v>
      </c>
      <c r="F333" s="23">
        <v>0</v>
      </c>
      <c r="G333" s="62">
        <f aca="true" t="shared" si="36" ref="G333:G353">IF(D333&lt;&gt;0,E333/D333*100,)</f>
        <v>100</v>
      </c>
      <c r="H333" s="63"/>
    </row>
    <row r="334" spans="1:8" ht="13.5" outlineLevel="2">
      <c r="A334" s="21">
        <v>41330101</v>
      </c>
      <c r="B334" s="22"/>
      <c r="C334" s="22" t="s">
        <v>352</v>
      </c>
      <c r="D334" s="23">
        <v>1470</v>
      </c>
      <c r="E334" s="23">
        <v>1470</v>
      </c>
      <c r="F334" s="23">
        <v>0</v>
      </c>
      <c r="G334" s="62">
        <f t="shared" si="36"/>
        <v>100</v>
      </c>
      <c r="H334" s="63"/>
    </row>
    <row r="335" spans="1:8" ht="13.5" outlineLevel="2">
      <c r="A335" s="21">
        <v>41330102</v>
      </c>
      <c r="B335" s="22"/>
      <c r="C335" s="22" t="s">
        <v>353</v>
      </c>
      <c r="D335" s="23">
        <v>2770</v>
      </c>
      <c r="E335" s="23">
        <v>4998.4</v>
      </c>
      <c r="F335" s="23">
        <v>3289.85</v>
      </c>
      <c r="G335" s="62">
        <f t="shared" si="36"/>
        <v>180.44765342960287</v>
      </c>
      <c r="H335" s="62">
        <f>IF(E335&lt;&gt;0,F335/E335*100,)</f>
        <v>65.81806177976954</v>
      </c>
    </row>
    <row r="336" spans="1:8" ht="13.5" outlineLevel="2">
      <c r="A336" s="21">
        <v>41330103</v>
      </c>
      <c r="B336" s="22"/>
      <c r="C336" s="22" t="s">
        <v>354</v>
      </c>
      <c r="D336" s="23">
        <v>7093</v>
      </c>
      <c r="E336" s="23">
        <v>7093</v>
      </c>
      <c r="F336" s="23">
        <v>3546.49</v>
      </c>
      <c r="G336" s="62">
        <f t="shared" si="36"/>
        <v>100</v>
      </c>
      <c r="H336" s="62">
        <f>IF(E336&lt;&gt;0,F336/E336*100,)</f>
        <v>49.9998590159312</v>
      </c>
    </row>
    <row r="337" spans="1:8" ht="13.5" outlineLevel="2">
      <c r="A337" s="21">
        <v>41330106</v>
      </c>
      <c r="B337" s="22"/>
      <c r="C337" s="22" t="s">
        <v>355</v>
      </c>
      <c r="D337" s="23">
        <v>360</v>
      </c>
      <c r="E337" s="23">
        <v>360</v>
      </c>
      <c r="F337" s="23">
        <v>0</v>
      </c>
      <c r="G337" s="62">
        <f t="shared" si="36"/>
        <v>100</v>
      </c>
      <c r="H337" s="63"/>
    </row>
    <row r="338" spans="1:8" ht="13.5" outlineLevel="2">
      <c r="A338" s="21">
        <v>41330200</v>
      </c>
      <c r="B338" s="22"/>
      <c r="C338" s="22" t="s">
        <v>356</v>
      </c>
      <c r="D338" s="23">
        <v>11852</v>
      </c>
      <c r="E338" s="23">
        <v>11852</v>
      </c>
      <c r="F338" s="23">
        <v>5926.01</v>
      </c>
      <c r="G338" s="62">
        <f t="shared" si="36"/>
        <v>100</v>
      </c>
      <c r="H338" s="62">
        <f>IF(E338&lt;&gt;0,F338/E338*100,)</f>
        <v>50.00008437394533</v>
      </c>
    </row>
    <row r="339" spans="1:8" ht="13.5" outlineLevel="2">
      <c r="A339" s="21">
        <v>41330203</v>
      </c>
      <c r="B339" s="22"/>
      <c r="C339" s="22" t="s">
        <v>357</v>
      </c>
      <c r="D339" s="23">
        <v>4700</v>
      </c>
      <c r="E339" s="23">
        <v>4700</v>
      </c>
      <c r="F339" s="23">
        <v>0</v>
      </c>
      <c r="G339" s="62">
        <f t="shared" si="36"/>
        <v>100</v>
      </c>
      <c r="H339" s="63"/>
    </row>
    <row r="340" spans="1:8" ht="13.5" outlineLevel="2">
      <c r="A340" s="21">
        <v>41330204</v>
      </c>
      <c r="B340" s="22"/>
      <c r="C340" s="22" t="s">
        <v>358</v>
      </c>
      <c r="D340" s="23">
        <v>8910</v>
      </c>
      <c r="E340" s="23">
        <v>8910</v>
      </c>
      <c r="F340" s="23">
        <v>0</v>
      </c>
      <c r="G340" s="62">
        <f t="shared" si="36"/>
        <v>100</v>
      </c>
      <c r="H340" s="63"/>
    </row>
    <row r="341" spans="1:8" ht="13.5" outlineLevel="2">
      <c r="A341" s="21">
        <v>41330230</v>
      </c>
      <c r="B341" s="22"/>
      <c r="C341" s="22" t="s">
        <v>359</v>
      </c>
      <c r="D341" s="23">
        <v>30760</v>
      </c>
      <c r="E341" s="23">
        <v>30760</v>
      </c>
      <c r="F341" s="23">
        <v>17719.99</v>
      </c>
      <c r="G341" s="62">
        <f t="shared" si="36"/>
        <v>100</v>
      </c>
      <c r="H341" s="62">
        <f aca="true" t="shared" si="37" ref="H341:H348">IF(E341&lt;&gt;0,F341/E341*100,)</f>
        <v>57.60724967490247</v>
      </c>
    </row>
    <row r="342" spans="1:8" ht="13.5" outlineLevel="2">
      <c r="A342" s="21">
        <v>41330231</v>
      </c>
      <c r="B342" s="22"/>
      <c r="C342" s="22" t="s">
        <v>360</v>
      </c>
      <c r="D342" s="23">
        <v>51030</v>
      </c>
      <c r="E342" s="23">
        <v>51030</v>
      </c>
      <c r="F342" s="23">
        <v>44121.33</v>
      </c>
      <c r="G342" s="62">
        <f t="shared" si="36"/>
        <v>100</v>
      </c>
      <c r="H342" s="62">
        <f t="shared" si="37"/>
        <v>86.4615520282187</v>
      </c>
    </row>
    <row r="343" spans="1:8" ht="13.5" outlineLevel="2">
      <c r="A343" s="21">
        <v>41330232</v>
      </c>
      <c r="B343" s="22"/>
      <c r="C343" s="22" t="s">
        <v>361</v>
      </c>
      <c r="D343" s="23">
        <v>4080</v>
      </c>
      <c r="E343" s="23">
        <v>4080</v>
      </c>
      <c r="F343" s="23">
        <v>1673.07</v>
      </c>
      <c r="G343" s="62">
        <f t="shared" si="36"/>
        <v>100</v>
      </c>
      <c r="H343" s="62">
        <f t="shared" si="37"/>
        <v>41.006617647058825</v>
      </c>
    </row>
    <row r="344" spans="1:8" ht="13.5" outlineLevel="2">
      <c r="A344" s="21">
        <v>41330233</v>
      </c>
      <c r="B344" s="22"/>
      <c r="C344" s="22" t="s">
        <v>362</v>
      </c>
      <c r="D344" s="23">
        <v>29390</v>
      </c>
      <c r="E344" s="23">
        <v>29390</v>
      </c>
      <c r="F344" s="23">
        <v>16874.18</v>
      </c>
      <c r="G344" s="62">
        <f t="shared" si="36"/>
        <v>100</v>
      </c>
      <c r="H344" s="62">
        <f t="shared" si="37"/>
        <v>57.4146988771691</v>
      </c>
    </row>
    <row r="345" spans="1:8" ht="13.5" outlineLevel="2">
      <c r="A345" s="21">
        <v>41330234</v>
      </c>
      <c r="B345" s="22"/>
      <c r="C345" s="22" t="s">
        <v>363</v>
      </c>
      <c r="D345" s="23">
        <v>3800</v>
      </c>
      <c r="E345" s="23">
        <v>3800</v>
      </c>
      <c r="F345" s="23">
        <v>500</v>
      </c>
      <c r="G345" s="62">
        <f t="shared" si="36"/>
        <v>100</v>
      </c>
      <c r="H345" s="62">
        <f t="shared" si="37"/>
        <v>13.157894736842104</v>
      </c>
    </row>
    <row r="346" spans="1:8" ht="13.5" outlineLevel="2">
      <c r="A346" s="21">
        <v>41330237</v>
      </c>
      <c r="B346" s="22"/>
      <c r="C346" s="22" t="s">
        <v>364</v>
      </c>
      <c r="D346" s="23">
        <v>16180</v>
      </c>
      <c r="E346" s="23">
        <v>16180</v>
      </c>
      <c r="F346" s="23">
        <v>8089.99</v>
      </c>
      <c r="G346" s="62">
        <f t="shared" si="36"/>
        <v>100</v>
      </c>
      <c r="H346" s="62">
        <f t="shared" si="37"/>
        <v>49.99993819530284</v>
      </c>
    </row>
    <row r="347" spans="1:8" ht="13.5" outlineLevel="2">
      <c r="A347" s="21">
        <v>41330242</v>
      </c>
      <c r="B347" s="22"/>
      <c r="C347" s="22" t="s">
        <v>365</v>
      </c>
      <c r="D347" s="23">
        <v>1700</v>
      </c>
      <c r="E347" s="23">
        <v>1700</v>
      </c>
      <c r="F347" s="23">
        <v>540.42</v>
      </c>
      <c r="G347" s="62">
        <f t="shared" si="36"/>
        <v>100</v>
      </c>
      <c r="H347" s="62">
        <f t="shared" si="37"/>
        <v>31.789411764705882</v>
      </c>
    </row>
    <row r="348" spans="1:8" ht="13.5" outlineLevel="2">
      <c r="A348" s="21">
        <v>41330244</v>
      </c>
      <c r="B348" s="22"/>
      <c r="C348" s="22" t="s">
        <v>366</v>
      </c>
      <c r="D348" s="23">
        <v>35000</v>
      </c>
      <c r="E348" s="23">
        <v>32129.489999999998</v>
      </c>
      <c r="F348" s="23">
        <v>678.8000000000001</v>
      </c>
      <c r="G348" s="62">
        <f t="shared" si="36"/>
        <v>91.79854285714285</v>
      </c>
      <c r="H348" s="62">
        <f t="shared" si="37"/>
        <v>2.1127008240715934</v>
      </c>
    </row>
    <row r="349" spans="1:8" ht="13.5" outlineLevel="2">
      <c r="A349" s="21">
        <v>41330245</v>
      </c>
      <c r="B349" s="22"/>
      <c r="C349" s="22" t="s">
        <v>367</v>
      </c>
      <c r="D349" s="23">
        <v>8000</v>
      </c>
      <c r="E349" s="23">
        <v>8000</v>
      </c>
      <c r="F349" s="23">
        <v>0</v>
      </c>
      <c r="G349" s="62">
        <f t="shared" si="36"/>
        <v>100</v>
      </c>
      <c r="H349" s="63"/>
    </row>
    <row r="350" spans="1:8" ht="13.5" outlineLevel="2">
      <c r="A350" s="21">
        <v>41330246</v>
      </c>
      <c r="B350" s="22"/>
      <c r="C350" s="22" t="s">
        <v>368</v>
      </c>
      <c r="D350" s="23">
        <v>24550</v>
      </c>
      <c r="E350" s="23">
        <v>24550</v>
      </c>
      <c r="F350" s="23">
        <v>15959.84</v>
      </c>
      <c r="G350" s="62">
        <f t="shared" si="36"/>
        <v>100</v>
      </c>
      <c r="H350" s="62">
        <f>IF(E350&lt;&gt;0,F350/E350*100,)</f>
        <v>65.00953156822811</v>
      </c>
    </row>
    <row r="351" spans="1:8" ht="13.5" outlineLevel="2">
      <c r="A351" s="21">
        <v>41330247</v>
      </c>
      <c r="B351" s="22"/>
      <c r="C351" s="22" t="s">
        <v>369</v>
      </c>
      <c r="D351" s="23">
        <v>3210</v>
      </c>
      <c r="E351" s="23">
        <v>3210</v>
      </c>
      <c r="F351" s="23">
        <v>359.15999999999997</v>
      </c>
      <c r="G351" s="62">
        <f t="shared" si="36"/>
        <v>100</v>
      </c>
      <c r="H351" s="62">
        <f>IF(E351&lt;&gt;0,F351/E351*100,)</f>
        <v>11.18878504672897</v>
      </c>
    </row>
    <row r="352" spans="1:8" ht="13.5" outlineLevel="2">
      <c r="A352" s="21">
        <v>41330248</v>
      </c>
      <c r="B352" s="22"/>
      <c r="C352" s="22" t="s">
        <v>370</v>
      </c>
      <c r="D352" s="23">
        <v>14890</v>
      </c>
      <c r="E352" s="23">
        <v>14890</v>
      </c>
      <c r="F352" s="23">
        <v>0</v>
      </c>
      <c r="G352" s="62">
        <f t="shared" si="36"/>
        <v>100</v>
      </c>
      <c r="H352" s="63"/>
    </row>
    <row r="353" spans="1:8" ht="13.5" outlineLevel="2">
      <c r="A353" s="21">
        <v>41330269</v>
      </c>
      <c r="B353" s="22"/>
      <c r="C353" s="22" t="s">
        <v>371</v>
      </c>
      <c r="D353" s="23">
        <v>14800</v>
      </c>
      <c r="E353" s="23">
        <v>14800</v>
      </c>
      <c r="F353" s="23">
        <v>3518.14</v>
      </c>
      <c r="G353" s="62">
        <f t="shared" si="36"/>
        <v>100</v>
      </c>
      <c r="H353" s="62">
        <f>IF(E353&lt;&gt;0,F353/E353*100,)</f>
        <v>23.771216216216214</v>
      </c>
    </row>
    <row r="354" spans="1:8" ht="13.5" outlineLevel="1">
      <c r="A354" s="21"/>
      <c r="B354" s="22"/>
      <c r="C354" s="22"/>
      <c r="D354" s="23"/>
      <c r="E354" s="23"/>
      <c r="F354" s="23"/>
      <c r="G354" s="63"/>
      <c r="H354" s="63"/>
    </row>
    <row r="355" spans="1:8" ht="15">
      <c r="A355" s="40">
        <v>42</v>
      </c>
      <c r="B355" s="41" t="s">
        <v>45</v>
      </c>
      <c r="C355" s="41" t="s">
        <v>46</v>
      </c>
      <c r="D355" s="42">
        <f>+D356</f>
        <v>3271418.9899999998</v>
      </c>
      <c r="E355" s="42">
        <f>+E356</f>
        <v>3216695.57</v>
      </c>
      <c r="F355" s="42">
        <f>+F356</f>
        <v>607704.27</v>
      </c>
      <c r="G355" s="61">
        <f aca="true" t="shared" si="38" ref="G355:H360">IF(D355&lt;&gt;0,E355/D355*100,)</f>
        <v>98.32722680380357</v>
      </c>
      <c r="H355" s="61">
        <v>18.58</v>
      </c>
    </row>
    <row r="356" spans="1:8" ht="13.5">
      <c r="A356" s="21">
        <v>420</v>
      </c>
      <c r="B356" s="22"/>
      <c r="C356" s="22" t="s">
        <v>47</v>
      </c>
      <c r="D356" s="23">
        <f>D357+D359+D362+D371+D376+D378</f>
        <v>3271418.9899999998</v>
      </c>
      <c r="E356" s="23">
        <f>E357+E359+E362+E371+E376+E378</f>
        <v>3216695.57</v>
      </c>
      <c r="F356" s="23">
        <f>F357+F359+F362+F371+F376+F378</f>
        <v>607704.27</v>
      </c>
      <c r="G356" s="62">
        <f t="shared" si="38"/>
        <v>98.32722680380357</v>
      </c>
      <c r="H356" s="62">
        <v>18.58</v>
      </c>
    </row>
    <row r="357" spans="1:8" ht="13.5" outlineLevel="1">
      <c r="A357" s="21">
        <v>4201</v>
      </c>
      <c r="B357" s="22"/>
      <c r="C357" s="22" t="s">
        <v>372</v>
      </c>
      <c r="D357" s="23">
        <f>D358</f>
        <v>35000</v>
      </c>
      <c r="E357" s="23">
        <f>E358</f>
        <v>31768.460000000003</v>
      </c>
      <c r="F357" s="23">
        <f>F358</f>
        <v>31650</v>
      </c>
      <c r="G357" s="62">
        <f t="shared" si="38"/>
        <v>90.76702857142858</v>
      </c>
      <c r="H357" s="62">
        <f t="shared" si="38"/>
        <v>99.62711443991932</v>
      </c>
    </row>
    <row r="358" spans="1:8" ht="13.5" outlineLevel="2">
      <c r="A358" s="21">
        <v>420101</v>
      </c>
      <c r="B358" s="22"/>
      <c r="C358" s="22" t="s">
        <v>373</v>
      </c>
      <c r="D358" s="23">
        <v>35000</v>
      </c>
      <c r="E358" s="23">
        <v>31768.460000000003</v>
      </c>
      <c r="F358" s="23">
        <v>31650</v>
      </c>
      <c r="G358" s="62">
        <f t="shared" si="38"/>
        <v>90.76702857142858</v>
      </c>
      <c r="H358" s="62">
        <f t="shared" si="38"/>
        <v>99.62711443991932</v>
      </c>
    </row>
    <row r="359" spans="1:8" ht="13.5" outlineLevel="1">
      <c r="A359" s="21">
        <v>4202</v>
      </c>
      <c r="B359" s="22"/>
      <c r="C359" s="22" t="s">
        <v>374</v>
      </c>
      <c r="D359" s="23">
        <f>D360+D361</f>
        <v>44576</v>
      </c>
      <c r="E359" s="23">
        <f>E360+E361</f>
        <v>45521.47</v>
      </c>
      <c r="F359" s="23">
        <f>F360+F361</f>
        <v>17923.2</v>
      </c>
      <c r="G359" s="62">
        <f t="shared" si="38"/>
        <v>102.12102925340992</v>
      </c>
      <c r="H359" s="62">
        <f t="shared" si="38"/>
        <v>39.37306945491875</v>
      </c>
    </row>
    <row r="360" spans="1:8" ht="13.5" outlineLevel="2">
      <c r="A360" s="21">
        <v>42020201</v>
      </c>
      <c r="B360" s="22"/>
      <c r="C360" s="22" t="s">
        <v>375</v>
      </c>
      <c r="D360" s="23">
        <v>21000</v>
      </c>
      <c r="E360" s="23">
        <v>21945.47</v>
      </c>
      <c r="F360" s="23">
        <v>17923.2</v>
      </c>
      <c r="G360" s="62">
        <f t="shared" si="38"/>
        <v>104.50223809523811</v>
      </c>
      <c r="H360" s="62">
        <f t="shared" si="38"/>
        <v>81.67152492063282</v>
      </c>
    </row>
    <row r="361" spans="1:8" ht="13.5" outlineLevel="2">
      <c r="A361" s="21">
        <v>420299</v>
      </c>
      <c r="B361" s="22"/>
      <c r="C361" s="22" t="s">
        <v>376</v>
      </c>
      <c r="D361" s="23">
        <v>23576</v>
      </c>
      <c r="E361" s="23">
        <v>23576</v>
      </c>
      <c r="F361" s="23">
        <v>0</v>
      </c>
      <c r="G361" s="62">
        <f aca="true" t="shared" si="39" ref="G361:G381">IF(D361&lt;&gt;0,E361/D361*100,)</f>
        <v>100</v>
      </c>
      <c r="H361" s="63"/>
    </row>
    <row r="362" spans="1:8" ht="13.5" outlineLevel="1">
      <c r="A362" s="21">
        <v>4204</v>
      </c>
      <c r="B362" s="22"/>
      <c r="C362" s="22" t="s">
        <v>377</v>
      </c>
      <c r="D362" s="23">
        <f>D363+D364+D365+D366+D367+D368+D369+D370</f>
        <v>1873157</v>
      </c>
      <c r="E362" s="23">
        <f>E363+E364+E365+E366+E367+E368+E369+E370</f>
        <v>1824319.65</v>
      </c>
      <c r="F362" s="23">
        <f>F363+F364+F365+F366+F367+F368+F369+F370</f>
        <v>92109.67</v>
      </c>
      <c r="G362" s="62">
        <f t="shared" si="39"/>
        <v>97.39277860852026</v>
      </c>
      <c r="H362" s="62">
        <f>IF(E362&lt;&gt;0,F362/E362*100,)</f>
        <v>5.048987440331524</v>
      </c>
    </row>
    <row r="363" spans="1:8" ht="13.5" outlineLevel="2">
      <c r="A363" s="21">
        <v>420401</v>
      </c>
      <c r="B363" s="22"/>
      <c r="C363" s="22" t="s">
        <v>378</v>
      </c>
      <c r="D363" s="23">
        <v>50000</v>
      </c>
      <c r="E363" s="23">
        <v>50000</v>
      </c>
      <c r="F363" s="23">
        <v>787.99</v>
      </c>
      <c r="G363" s="62">
        <f t="shared" si="39"/>
        <v>100</v>
      </c>
      <c r="H363" s="62">
        <f>IF(E363&lt;&gt;0,F363/E363*100,)</f>
        <v>1.5759800000000002</v>
      </c>
    </row>
    <row r="364" spans="1:8" ht="13.5" outlineLevel="2">
      <c r="A364" s="21">
        <v>42040102</v>
      </c>
      <c r="B364" s="22"/>
      <c r="C364" s="22" t="s">
        <v>379</v>
      </c>
      <c r="D364" s="23">
        <v>0</v>
      </c>
      <c r="E364" s="23">
        <v>5951.64</v>
      </c>
      <c r="F364" s="23">
        <v>5951.64</v>
      </c>
      <c r="G364" s="62">
        <f t="shared" si="39"/>
        <v>0</v>
      </c>
      <c r="H364" s="62">
        <f>IF(E364&lt;&gt;0,F364/E364*100,)</f>
        <v>100</v>
      </c>
    </row>
    <row r="365" spans="1:8" ht="13.5" outlineLevel="2">
      <c r="A365" s="21">
        <v>42040127</v>
      </c>
      <c r="B365" s="22"/>
      <c r="C365" s="22" t="s">
        <v>380</v>
      </c>
      <c r="D365" s="23">
        <v>110000</v>
      </c>
      <c r="E365" s="23">
        <v>110000</v>
      </c>
      <c r="F365" s="23">
        <v>0</v>
      </c>
      <c r="G365" s="62">
        <f t="shared" si="39"/>
        <v>100</v>
      </c>
      <c r="H365" s="63"/>
    </row>
    <row r="366" spans="1:8" ht="13.5" outlineLevel="2">
      <c r="A366" s="21">
        <v>42040130</v>
      </c>
      <c r="B366" s="22"/>
      <c r="C366" s="22" t="s">
        <v>381</v>
      </c>
      <c r="D366" s="23">
        <v>883157</v>
      </c>
      <c r="E366" s="23">
        <v>828368.01</v>
      </c>
      <c r="F366" s="23">
        <v>0</v>
      </c>
      <c r="G366" s="62">
        <f t="shared" si="39"/>
        <v>93.79623441811592</v>
      </c>
      <c r="H366" s="63"/>
    </row>
    <row r="367" spans="1:8" ht="13.5" outlineLevel="2">
      <c r="A367" s="21">
        <v>42040223</v>
      </c>
      <c r="B367" s="22"/>
      <c r="C367" s="22" t="s">
        <v>382</v>
      </c>
      <c r="D367" s="23">
        <v>90000</v>
      </c>
      <c r="E367" s="23">
        <v>90000</v>
      </c>
      <c r="F367" s="23">
        <v>0</v>
      </c>
      <c r="G367" s="62">
        <f t="shared" si="39"/>
        <v>100</v>
      </c>
      <c r="H367" s="63"/>
    </row>
    <row r="368" spans="1:8" ht="13.5" outlineLevel="2">
      <c r="A368" s="21">
        <v>42040226</v>
      </c>
      <c r="B368" s="22"/>
      <c r="C368" s="22" t="s">
        <v>383</v>
      </c>
      <c r="D368" s="23">
        <v>480000</v>
      </c>
      <c r="E368" s="23">
        <v>480000</v>
      </c>
      <c r="F368" s="23">
        <v>0</v>
      </c>
      <c r="G368" s="62">
        <f t="shared" si="39"/>
        <v>100</v>
      </c>
      <c r="H368" s="63"/>
    </row>
    <row r="369" spans="1:8" ht="13.5" outlineLevel="2">
      <c r="A369" s="21">
        <v>42040237</v>
      </c>
      <c r="B369" s="22"/>
      <c r="C369" s="22" t="s">
        <v>384</v>
      </c>
      <c r="D369" s="23">
        <v>120000</v>
      </c>
      <c r="E369" s="23">
        <v>120000</v>
      </c>
      <c r="F369" s="23">
        <v>0</v>
      </c>
      <c r="G369" s="62">
        <f t="shared" si="39"/>
        <v>100</v>
      </c>
      <c r="H369" s="63"/>
    </row>
    <row r="370" spans="1:8" ht="13.5" outlineLevel="2">
      <c r="A370" s="21">
        <v>42040258</v>
      </c>
      <c r="B370" s="22"/>
      <c r="C370" s="22" t="s">
        <v>385</v>
      </c>
      <c r="D370" s="23">
        <v>140000</v>
      </c>
      <c r="E370" s="23">
        <v>140000</v>
      </c>
      <c r="F370" s="23">
        <v>85370.04</v>
      </c>
      <c r="G370" s="62">
        <f t="shared" si="39"/>
        <v>100</v>
      </c>
      <c r="H370" s="62">
        <f>IF(E370&lt;&gt;0,F370/E370*100,)</f>
        <v>60.97859999999999</v>
      </c>
    </row>
    <row r="371" spans="1:8" ht="13.5" outlineLevel="1">
      <c r="A371" s="21">
        <v>4205</v>
      </c>
      <c r="B371" s="22"/>
      <c r="C371" s="22" t="s">
        <v>386</v>
      </c>
      <c r="D371" s="23">
        <f>D372+D373+D374+D375</f>
        <v>1037504.86</v>
      </c>
      <c r="E371" s="23">
        <f>E372+E373+E374+E375</f>
        <v>1035704.86</v>
      </c>
      <c r="F371" s="23">
        <f>F372+F373+F374+F375</f>
        <v>341018.35000000003</v>
      </c>
      <c r="G371" s="62">
        <f t="shared" si="39"/>
        <v>99.8265068367969</v>
      </c>
      <c r="H371" s="62">
        <f>IF(E371&lt;&gt;0,F371/E371*100,)</f>
        <v>32.926209306384834</v>
      </c>
    </row>
    <row r="372" spans="1:8" ht="13.5" outlineLevel="2">
      <c r="A372" s="21">
        <v>420500</v>
      </c>
      <c r="B372" s="22"/>
      <c r="C372" s="22" t="s">
        <v>387</v>
      </c>
      <c r="D372" s="23">
        <v>50000</v>
      </c>
      <c r="E372" s="23">
        <v>50000</v>
      </c>
      <c r="F372" s="23">
        <v>1429.44</v>
      </c>
      <c r="G372" s="62">
        <f t="shared" si="39"/>
        <v>100</v>
      </c>
      <c r="H372" s="62">
        <f>IF(E372&lt;&gt;0,F372/E372*100,)</f>
        <v>2.85888</v>
      </c>
    </row>
    <row r="373" spans="1:8" ht="13.5" outlineLevel="2">
      <c r="A373" s="21">
        <v>42050000</v>
      </c>
      <c r="B373" s="22"/>
      <c r="C373" s="22" t="s">
        <v>388</v>
      </c>
      <c r="D373" s="23">
        <v>24635</v>
      </c>
      <c r="E373" s="23">
        <v>24635</v>
      </c>
      <c r="F373" s="23">
        <v>0</v>
      </c>
      <c r="G373" s="62">
        <f t="shared" si="39"/>
        <v>100</v>
      </c>
      <c r="H373" s="63"/>
    </row>
    <row r="374" spans="1:8" ht="13.5" outlineLevel="2">
      <c r="A374" s="21">
        <v>42050113</v>
      </c>
      <c r="B374" s="22"/>
      <c r="C374" s="22" t="s">
        <v>389</v>
      </c>
      <c r="D374" s="23">
        <v>584566</v>
      </c>
      <c r="E374" s="23">
        <v>582766</v>
      </c>
      <c r="F374" s="23">
        <v>215983.58000000002</v>
      </c>
      <c r="G374" s="62">
        <f t="shared" si="39"/>
        <v>99.69207925195786</v>
      </c>
      <c r="H374" s="62">
        <f aca="true" t="shared" si="40" ref="H374:H380">IF(E374&lt;&gt;0,F374/E374*100,)</f>
        <v>37.06180182097103</v>
      </c>
    </row>
    <row r="375" spans="1:8" ht="13.5" outlineLevel="2">
      <c r="A375" s="21">
        <v>42050119</v>
      </c>
      <c r="B375" s="22"/>
      <c r="C375" s="22" t="s">
        <v>390</v>
      </c>
      <c r="D375" s="23">
        <v>378303.86</v>
      </c>
      <c r="E375" s="23">
        <v>378303.86</v>
      </c>
      <c r="F375" s="23">
        <v>123605.33</v>
      </c>
      <c r="G375" s="62">
        <f t="shared" si="39"/>
        <v>100</v>
      </c>
      <c r="H375" s="62">
        <f t="shared" si="40"/>
        <v>32.67355770570251</v>
      </c>
    </row>
    <row r="376" spans="1:8" ht="13.5" outlineLevel="1">
      <c r="A376" s="21">
        <v>4206</v>
      </c>
      <c r="B376" s="22"/>
      <c r="C376" s="22" t="s">
        <v>391</v>
      </c>
      <c r="D376" s="23">
        <f>D377</f>
        <v>130000</v>
      </c>
      <c r="E376" s="23">
        <f>E377</f>
        <v>128200</v>
      </c>
      <c r="F376" s="23">
        <f>F377</f>
        <v>62270.16</v>
      </c>
      <c r="G376" s="62">
        <f t="shared" si="39"/>
        <v>98.61538461538461</v>
      </c>
      <c r="H376" s="62">
        <f t="shared" si="40"/>
        <v>48.57266770670827</v>
      </c>
    </row>
    <row r="377" spans="1:8" ht="13.5" outlineLevel="2">
      <c r="A377" s="21">
        <v>420600</v>
      </c>
      <c r="B377" s="22"/>
      <c r="C377" s="22" t="s">
        <v>392</v>
      </c>
      <c r="D377" s="23">
        <v>130000</v>
      </c>
      <c r="E377" s="23">
        <v>128200</v>
      </c>
      <c r="F377" s="23">
        <v>62270.16</v>
      </c>
      <c r="G377" s="62">
        <f t="shared" si="39"/>
        <v>98.61538461538461</v>
      </c>
      <c r="H377" s="62">
        <f t="shared" si="40"/>
        <v>48.57266770670827</v>
      </c>
    </row>
    <row r="378" spans="1:8" ht="13.5" outlineLevel="1">
      <c r="A378" s="21">
        <v>4208</v>
      </c>
      <c r="B378" s="22"/>
      <c r="C378" s="22" t="s">
        <v>393</v>
      </c>
      <c r="D378" s="23">
        <f>D379+D380+D381</f>
        <v>151181.13</v>
      </c>
      <c r="E378" s="23">
        <f>E379+E380+E381</f>
        <v>151181.13</v>
      </c>
      <c r="F378" s="23">
        <f>F379+F380+F381</f>
        <v>62732.89000000001</v>
      </c>
      <c r="G378" s="62">
        <f t="shared" si="39"/>
        <v>100</v>
      </c>
      <c r="H378" s="62">
        <f t="shared" si="40"/>
        <v>41.49518527874478</v>
      </c>
    </row>
    <row r="379" spans="1:8" ht="13.5" outlineLevel="2">
      <c r="A379" s="21">
        <v>42080118</v>
      </c>
      <c r="B379" s="22"/>
      <c r="C379" s="22" t="s">
        <v>394</v>
      </c>
      <c r="D379" s="23">
        <v>14981.13</v>
      </c>
      <c r="E379" s="23">
        <v>14981.13</v>
      </c>
      <c r="F379" s="23">
        <v>4393.69</v>
      </c>
      <c r="G379" s="62">
        <f t="shared" si="39"/>
        <v>100</v>
      </c>
      <c r="H379" s="62">
        <f t="shared" si="40"/>
        <v>29.3281614938259</v>
      </c>
    </row>
    <row r="380" spans="1:8" ht="13.5" outlineLevel="2">
      <c r="A380" s="21">
        <v>42080424</v>
      </c>
      <c r="B380" s="22"/>
      <c r="C380" s="22" t="s">
        <v>395</v>
      </c>
      <c r="D380" s="23">
        <v>134100</v>
      </c>
      <c r="E380" s="23">
        <v>134100</v>
      </c>
      <c r="F380" s="23">
        <v>58339.200000000004</v>
      </c>
      <c r="G380" s="62">
        <f t="shared" si="39"/>
        <v>100</v>
      </c>
      <c r="H380" s="62">
        <f t="shared" si="40"/>
        <v>43.50425055928412</v>
      </c>
    </row>
    <row r="381" spans="1:8" ht="13.5" outlineLevel="2">
      <c r="A381" s="21">
        <v>42080425</v>
      </c>
      <c r="B381" s="22"/>
      <c r="C381" s="22" t="s">
        <v>396</v>
      </c>
      <c r="D381" s="23">
        <v>2100</v>
      </c>
      <c r="E381" s="23">
        <v>2100</v>
      </c>
      <c r="F381" s="23">
        <v>0</v>
      </c>
      <c r="G381" s="62">
        <f t="shared" si="39"/>
        <v>100</v>
      </c>
      <c r="H381" s="63"/>
    </row>
    <row r="382" spans="1:8" ht="13.5" outlineLevel="1">
      <c r="A382" s="21"/>
      <c r="B382" s="22"/>
      <c r="C382" s="22"/>
      <c r="D382" s="23"/>
      <c r="E382" s="23"/>
      <c r="F382" s="23"/>
      <c r="G382" s="63"/>
      <c r="H382" s="63"/>
    </row>
    <row r="383" spans="1:8" ht="15">
      <c r="A383" s="40">
        <v>43</v>
      </c>
      <c r="B383" s="41"/>
      <c r="C383" s="41" t="s">
        <v>48</v>
      </c>
      <c r="D383" s="42">
        <f>D384+D385+D392</f>
        <v>105000</v>
      </c>
      <c r="E383" s="42">
        <f>E384+E385+E392</f>
        <v>105000</v>
      </c>
      <c r="F383" s="42">
        <f>F384+F385+F392</f>
        <v>5643.41</v>
      </c>
      <c r="G383" s="61">
        <f>IF(D383&lt;&gt;0,E383/D383*100,)</f>
        <v>100</v>
      </c>
      <c r="H383" s="61">
        <f>IF(E383&lt;&gt;0,F383/E383*100,)</f>
        <v>5.37467619047619</v>
      </c>
    </row>
    <row r="384" spans="1:8" s="55" customFormat="1" ht="13.5">
      <c r="A384" s="56">
        <v>430</v>
      </c>
      <c r="B384" s="57"/>
      <c r="C384" s="57" t="s">
        <v>78</v>
      </c>
      <c r="D384" s="58"/>
      <c r="E384" s="58"/>
      <c r="F384" s="58"/>
      <c r="G384" s="69"/>
      <c r="H384" s="69"/>
    </row>
    <row r="385" spans="1:8" s="55" customFormat="1" ht="13.5">
      <c r="A385" s="56">
        <v>431</v>
      </c>
      <c r="B385" s="57"/>
      <c r="C385" s="57" t="s">
        <v>76</v>
      </c>
      <c r="D385" s="58">
        <f>D386+D389</f>
        <v>26948</v>
      </c>
      <c r="E385" s="58">
        <f>E386+E389</f>
        <v>26948</v>
      </c>
      <c r="F385" s="58">
        <f>F386+F389</f>
        <v>0</v>
      </c>
      <c r="G385" s="70">
        <f aca="true" t="shared" si="41" ref="G385:G390">IF(D385&lt;&gt;0,E385/D385*100,)</f>
        <v>100</v>
      </c>
      <c r="H385" s="69"/>
    </row>
    <row r="386" spans="1:8" s="55" customFormat="1" ht="13.5" outlineLevel="1">
      <c r="A386" s="56">
        <v>4310</v>
      </c>
      <c r="B386" s="57"/>
      <c r="C386" s="57" t="s">
        <v>397</v>
      </c>
      <c r="D386" s="58">
        <f>D387+D388</f>
        <v>23000</v>
      </c>
      <c r="E386" s="58">
        <f>E387+E388</f>
        <v>23000</v>
      </c>
      <c r="F386" s="58">
        <f>F387+F388</f>
        <v>0</v>
      </c>
      <c r="G386" s="70">
        <f t="shared" si="41"/>
        <v>100</v>
      </c>
      <c r="H386" s="69"/>
    </row>
    <row r="387" spans="1:8" s="55" customFormat="1" ht="13.5" outlineLevel="2">
      <c r="A387" s="56">
        <v>431000</v>
      </c>
      <c r="B387" s="57"/>
      <c r="C387" s="57" t="s">
        <v>398</v>
      </c>
      <c r="D387" s="58">
        <v>11000</v>
      </c>
      <c r="E387" s="58">
        <v>11000</v>
      </c>
      <c r="F387" s="58">
        <v>0</v>
      </c>
      <c r="G387" s="70">
        <f t="shared" si="41"/>
        <v>100</v>
      </c>
      <c r="H387" s="69"/>
    </row>
    <row r="388" spans="1:8" s="55" customFormat="1" ht="13.5" outlineLevel="2">
      <c r="A388" s="56">
        <v>43100000</v>
      </c>
      <c r="B388" s="57"/>
      <c r="C388" s="57" t="s">
        <v>399</v>
      </c>
      <c r="D388" s="58">
        <v>12000</v>
      </c>
      <c r="E388" s="58">
        <v>12000</v>
      </c>
      <c r="F388" s="58">
        <v>0</v>
      </c>
      <c r="G388" s="70">
        <f t="shared" si="41"/>
        <v>100</v>
      </c>
      <c r="H388" s="69"/>
    </row>
    <row r="389" spans="1:8" s="55" customFormat="1" ht="13.5" outlineLevel="1">
      <c r="A389" s="56">
        <v>4311</v>
      </c>
      <c r="B389" s="57"/>
      <c r="C389" s="57" t="s">
        <v>400</v>
      </c>
      <c r="D389" s="58">
        <f>D390</f>
        <v>3948</v>
      </c>
      <c r="E389" s="58">
        <f>E390</f>
        <v>3948</v>
      </c>
      <c r="F389" s="58">
        <f>F390</f>
        <v>0</v>
      </c>
      <c r="G389" s="70">
        <f t="shared" si="41"/>
        <v>100</v>
      </c>
      <c r="H389" s="69"/>
    </row>
    <row r="390" spans="1:8" s="55" customFormat="1" ht="13.5" outlineLevel="2">
      <c r="A390" s="56">
        <v>43110003</v>
      </c>
      <c r="B390" s="57"/>
      <c r="C390" s="57" t="s">
        <v>401</v>
      </c>
      <c r="D390" s="58">
        <v>3948</v>
      </c>
      <c r="E390" s="58">
        <v>3948</v>
      </c>
      <c r="F390" s="58">
        <v>0</v>
      </c>
      <c r="G390" s="70">
        <f t="shared" si="41"/>
        <v>100</v>
      </c>
      <c r="H390" s="69"/>
    </row>
    <row r="391" spans="1:8" s="55" customFormat="1" ht="13.5" outlineLevel="1">
      <c r="A391" s="56"/>
      <c r="B391" s="57"/>
      <c r="C391" s="57"/>
      <c r="D391" s="58"/>
      <c r="E391" s="58"/>
      <c r="F391" s="58"/>
      <c r="G391" s="69"/>
      <c r="H391" s="69"/>
    </row>
    <row r="392" spans="1:8" ht="13.5">
      <c r="A392" s="21">
        <v>432</v>
      </c>
      <c r="B392" s="22"/>
      <c r="C392" s="22" t="s">
        <v>77</v>
      </c>
      <c r="D392" s="23">
        <f>D393+D395</f>
        <v>78052</v>
      </c>
      <c r="E392" s="23">
        <f>E393+E395</f>
        <v>78052</v>
      </c>
      <c r="F392" s="23">
        <f>F393+F395</f>
        <v>5643.41</v>
      </c>
      <c r="G392" s="62">
        <f>IF(D392&lt;&gt;0,E392/D392*100,)</f>
        <v>100</v>
      </c>
      <c r="H392" s="62">
        <f>IF(E392&lt;&gt;0,F392/E392*100,)</f>
        <v>7.230320811766515</v>
      </c>
    </row>
    <row r="393" spans="1:8" ht="13.5" outlineLevel="1">
      <c r="A393" s="21">
        <v>4320</v>
      </c>
      <c r="B393" s="22"/>
      <c r="C393" s="22" t="s">
        <v>402</v>
      </c>
      <c r="D393" s="23">
        <f>D394</f>
        <v>5000</v>
      </c>
      <c r="E393" s="23">
        <f>E394</f>
        <v>5000</v>
      </c>
      <c r="F393" s="23">
        <f>F394</f>
        <v>0</v>
      </c>
      <c r="G393" s="62">
        <f aca="true" t="shared" si="42" ref="G393:G400">IF(D393&lt;&gt;0,E393/D393*100,)</f>
        <v>100</v>
      </c>
      <c r="H393" s="63"/>
    </row>
    <row r="394" spans="1:8" ht="13.5" outlineLevel="2">
      <c r="A394" s="21">
        <v>432000</v>
      </c>
      <c r="B394" s="22"/>
      <c r="C394" s="22" t="s">
        <v>402</v>
      </c>
      <c r="D394" s="23">
        <v>5000</v>
      </c>
      <c r="E394" s="23">
        <v>5000</v>
      </c>
      <c r="F394" s="23">
        <v>0</v>
      </c>
      <c r="G394" s="62">
        <f t="shared" si="42"/>
        <v>100</v>
      </c>
      <c r="H394" s="63"/>
    </row>
    <row r="395" spans="1:8" ht="13.5" outlineLevel="1">
      <c r="A395" s="21">
        <v>4323</v>
      </c>
      <c r="B395" s="22"/>
      <c r="C395" s="22" t="s">
        <v>403</v>
      </c>
      <c r="D395" s="23">
        <f>D396+D397+D398+D399+D400</f>
        <v>73052</v>
      </c>
      <c r="E395" s="23">
        <f>E396+E397+E398+E399+E400</f>
        <v>73052</v>
      </c>
      <c r="F395" s="23">
        <f>F396+F397+F398+F399+F400</f>
        <v>5643.41</v>
      </c>
      <c r="G395" s="62">
        <f t="shared" si="42"/>
        <v>100</v>
      </c>
      <c r="H395" s="62">
        <f>IF(E395&lt;&gt;0,F395/E395*100,)</f>
        <v>7.72519575097191</v>
      </c>
    </row>
    <row r="396" spans="1:8" ht="13.5" outlineLevel="2">
      <c r="A396" s="21">
        <v>432300</v>
      </c>
      <c r="B396" s="22"/>
      <c r="C396" s="22" t="s">
        <v>404</v>
      </c>
      <c r="D396" s="23">
        <v>55000</v>
      </c>
      <c r="E396" s="23">
        <v>55000</v>
      </c>
      <c r="F396" s="23">
        <v>5266.3099999999995</v>
      </c>
      <c r="G396" s="62">
        <f t="shared" si="42"/>
        <v>100</v>
      </c>
      <c r="H396" s="62">
        <f>IF(E396&lt;&gt;0,F396/E396*100,)</f>
        <v>9.57510909090909</v>
      </c>
    </row>
    <row r="397" spans="1:8" ht="13.5" outlineLevel="2">
      <c r="A397" s="21">
        <v>43230002</v>
      </c>
      <c r="B397" s="22"/>
      <c r="C397" s="22" t="s">
        <v>405</v>
      </c>
      <c r="D397" s="23">
        <v>4000</v>
      </c>
      <c r="E397" s="23">
        <v>4000</v>
      </c>
      <c r="F397" s="23">
        <v>0</v>
      </c>
      <c r="G397" s="62">
        <f t="shared" si="42"/>
        <v>100</v>
      </c>
      <c r="H397" s="63"/>
    </row>
    <row r="398" spans="1:8" ht="13.5" outlineLevel="2">
      <c r="A398" s="21">
        <v>43230003</v>
      </c>
      <c r="B398" s="22"/>
      <c r="C398" s="22" t="s">
        <v>406</v>
      </c>
      <c r="D398" s="23">
        <v>754</v>
      </c>
      <c r="E398" s="23">
        <v>754</v>
      </c>
      <c r="F398" s="23">
        <v>377.1</v>
      </c>
      <c r="G398" s="62">
        <f t="shared" si="42"/>
        <v>100</v>
      </c>
      <c r="H398" s="62">
        <f>IF(E398&lt;&gt;0,F398/E398*100,)</f>
        <v>50.0132625994695</v>
      </c>
    </row>
    <row r="399" spans="1:8" ht="13.5" outlineLevel="2">
      <c r="A399" s="21">
        <v>43230004</v>
      </c>
      <c r="B399" s="22"/>
      <c r="C399" s="22" t="s">
        <v>407</v>
      </c>
      <c r="D399" s="23">
        <v>7000</v>
      </c>
      <c r="E399" s="23">
        <v>7000</v>
      </c>
      <c r="F399" s="23">
        <v>0</v>
      </c>
      <c r="G399" s="62">
        <f t="shared" si="42"/>
        <v>100</v>
      </c>
      <c r="H399" s="63"/>
    </row>
    <row r="400" spans="1:8" ht="13.5" outlineLevel="2">
      <c r="A400" s="21">
        <v>43230005</v>
      </c>
      <c r="B400" s="22"/>
      <c r="C400" s="22" t="s">
        <v>408</v>
      </c>
      <c r="D400" s="23">
        <v>6298</v>
      </c>
      <c r="E400" s="23">
        <v>6298</v>
      </c>
      <c r="F400" s="23">
        <v>0</v>
      </c>
      <c r="G400" s="62">
        <f t="shared" si="42"/>
        <v>100</v>
      </c>
      <c r="H400" s="63"/>
    </row>
    <row r="401" spans="1:8" ht="13.5" outlineLevel="1">
      <c r="A401" s="21"/>
      <c r="B401" s="22"/>
      <c r="C401" s="22"/>
      <c r="D401" s="23"/>
      <c r="E401" s="23"/>
      <c r="F401" s="23"/>
      <c r="G401" s="63"/>
      <c r="H401" s="63"/>
    </row>
    <row r="402" spans="1:8" ht="87">
      <c r="A402" s="16"/>
      <c r="B402" s="44" t="s">
        <v>2</v>
      </c>
      <c r="C402" s="30" t="s">
        <v>75</v>
      </c>
      <c r="D402" s="43">
        <f>+D9-D127</f>
        <v>-885493.2299999995</v>
      </c>
      <c r="E402" s="43">
        <f>+E9-E127</f>
        <v>-885493.2299999995</v>
      </c>
      <c r="F402" s="43">
        <f>+F9-F127</f>
        <v>520268.70999999996</v>
      </c>
      <c r="G402" s="66">
        <f>IF(D402&lt;&gt;0,E402/D402*100,)</f>
        <v>100</v>
      </c>
      <c r="H402" s="66">
        <f>IF(E402&lt;&gt;0,F402/E402*100,)</f>
        <v>-58.75467958123184</v>
      </c>
    </row>
    <row r="403" spans="1:8" ht="21">
      <c r="A403" s="2" t="s">
        <v>49</v>
      </c>
      <c r="B403" s="3"/>
      <c r="C403" s="3"/>
      <c r="D403" s="14"/>
      <c r="E403" s="14"/>
      <c r="F403" s="14"/>
      <c r="G403" s="71"/>
      <c r="H403" s="71"/>
    </row>
    <row r="404" spans="1:8" ht="51.75">
      <c r="A404" s="40">
        <v>75</v>
      </c>
      <c r="B404" s="45" t="s">
        <v>3</v>
      </c>
      <c r="C404" s="46" t="s">
        <v>50</v>
      </c>
      <c r="D404" s="42">
        <f>+D405+D409</f>
        <v>205800</v>
      </c>
      <c r="E404" s="42">
        <f>+E405+E409</f>
        <v>205800</v>
      </c>
      <c r="F404" s="42">
        <f>+F405+F409</f>
        <v>2736.96</v>
      </c>
      <c r="G404" s="61">
        <f aca="true" t="shared" si="43" ref="G404:H407">IF(D404&lt;&gt;0,E404/D404*100,)</f>
        <v>100</v>
      </c>
      <c r="H404" s="61">
        <f t="shared" si="43"/>
        <v>1.3299125364431488</v>
      </c>
    </row>
    <row r="405" spans="1:8" ht="13.5">
      <c r="A405" s="21">
        <v>750</v>
      </c>
      <c r="B405" s="22"/>
      <c r="C405" s="22" t="s">
        <v>51</v>
      </c>
      <c r="D405" s="23">
        <f aca="true" t="shared" si="44" ref="D405:F406">D406</f>
        <v>5800</v>
      </c>
      <c r="E405" s="23">
        <f t="shared" si="44"/>
        <v>5800</v>
      </c>
      <c r="F405" s="23">
        <f t="shared" si="44"/>
        <v>2736.96</v>
      </c>
      <c r="G405" s="62">
        <f t="shared" si="43"/>
        <v>100</v>
      </c>
      <c r="H405" s="62">
        <f t="shared" si="43"/>
        <v>47.188965517241385</v>
      </c>
    </row>
    <row r="406" spans="1:8" ht="13.5" outlineLevel="1">
      <c r="A406" s="21">
        <v>7500</v>
      </c>
      <c r="B406" s="22"/>
      <c r="C406" s="22" t="s">
        <v>165</v>
      </c>
      <c r="D406" s="23">
        <f t="shared" si="44"/>
        <v>5800</v>
      </c>
      <c r="E406" s="23">
        <f t="shared" si="44"/>
        <v>5800</v>
      </c>
      <c r="F406" s="23">
        <f t="shared" si="44"/>
        <v>2736.96</v>
      </c>
      <c r="G406" s="62">
        <f t="shared" si="43"/>
        <v>100</v>
      </c>
      <c r="H406" s="62">
        <f t="shared" si="43"/>
        <v>47.188965517241385</v>
      </c>
    </row>
    <row r="407" spans="1:8" ht="13.5" outlineLevel="2">
      <c r="A407" s="21">
        <v>750001</v>
      </c>
      <c r="B407" s="22"/>
      <c r="C407" s="22" t="s">
        <v>166</v>
      </c>
      <c r="D407" s="23">
        <v>5800</v>
      </c>
      <c r="E407" s="23">
        <v>5800</v>
      </c>
      <c r="F407" s="23">
        <v>2736.96</v>
      </c>
      <c r="G407" s="62">
        <f t="shared" si="43"/>
        <v>100</v>
      </c>
      <c r="H407" s="62">
        <f t="shared" si="43"/>
        <v>47.188965517241385</v>
      </c>
    </row>
    <row r="408" spans="1:8" ht="13.5" outlineLevel="1">
      <c r="A408" s="21"/>
      <c r="B408" s="22"/>
      <c r="C408" s="22"/>
      <c r="D408" s="23"/>
      <c r="E408" s="23"/>
      <c r="F408" s="23"/>
      <c r="G408" s="63"/>
      <c r="H408" s="63"/>
    </row>
    <row r="409" spans="1:8" ht="13.5">
      <c r="A409" s="21">
        <v>751</v>
      </c>
      <c r="B409" s="22"/>
      <c r="C409" s="22" t="s">
        <v>52</v>
      </c>
      <c r="D409" s="23">
        <f aca="true" t="shared" si="45" ref="D409:F410">D410</f>
        <v>200000</v>
      </c>
      <c r="E409" s="23">
        <f t="shared" si="45"/>
        <v>200000</v>
      </c>
      <c r="F409" s="23">
        <f t="shared" si="45"/>
        <v>0</v>
      </c>
      <c r="G409" s="62">
        <f>IF(D409&lt;&gt;0,E409/D409*100,)</f>
        <v>100</v>
      </c>
      <c r="H409" s="63"/>
    </row>
    <row r="410" spans="1:8" ht="13.5" outlineLevel="1">
      <c r="A410" s="21">
        <v>7513</v>
      </c>
      <c r="B410" s="22"/>
      <c r="C410" s="22" t="s">
        <v>167</v>
      </c>
      <c r="D410" s="23">
        <f t="shared" si="45"/>
        <v>200000</v>
      </c>
      <c r="E410" s="23">
        <f t="shared" si="45"/>
        <v>200000</v>
      </c>
      <c r="F410" s="23">
        <f t="shared" si="45"/>
        <v>0</v>
      </c>
      <c r="G410" s="62">
        <f>IF(D410&lt;&gt;0,E410/D410*100,)</f>
        <v>100</v>
      </c>
      <c r="H410" s="63"/>
    </row>
    <row r="411" spans="1:8" ht="13.5" outlineLevel="2">
      <c r="A411" s="21">
        <v>751300</v>
      </c>
      <c r="B411" s="22"/>
      <c r="C411" s="22" t="s">
        <v>168</v>
      </c>
      <c r="D411" s="23">
        <v>200000</v>
      </c>
      <c r="E411" s="23">
        <v>200000</v>
      </c>
      <c r="F411" s="23">
        <v>0</v>
      </c>
      <c r="G411" s="62">
        <f>IF(D411&lt;&gt;0,E411/D411*100,)</f>
        <v>100</v>
      </c>
      <c r="H411" s="63"/>
    </row>
    <row r="412" spans="1:8" ht="13.5" outlineLevel="1">
      <c r="A412" s="21"/>
      <c r="B412" s="22"/>
      <c r="C412" s="22"/>
      <c r="D412" s="23"/>
      <c r="E412" s="23"/>
      <c r="F412" s="23"/>
      <c r="G412" s="63"/>
      <c r="H412" s="63"/>
    </row>
    <row r="413" spans="1:8" ht="34.5">
      <c r="A413" s="47" t="s">
        <v>53</v>
      </c>
      <c r="B413" s="45" t="s">
        <v>54</v>
      </c>
      <c r="C413" s="46" t="s">
        <v>55</v>
      </c>
      <c r="D413" s="42">
        <f>+D414+D415</f>
        <v>0</v>
      </c>
      <c r="E413" s="42">
        <f>+E414+E415</f>
        <v>0</v>
      </c>
      <c r="F413" s="42">
        <f>+F414+F415</f>
        <v>0</v>
      </c>
      <c r="G413" s="64"/>
      <c r="H413" s="64"/>
    </row>
    <row r="414" spans="1:8" ht="13.5">
      <c r="A414" s="21">
        <v>440</v>
      </c>
      <c r="B414" s="22"/>
      <c r="C414" s="22" t="s">
        <v>56</v>
      </c>
      <c r="D414" s="23"/>
      <c r="E414" s="23"/>
      <c r="F414" s="23"/>
      <c r="G414" s="63"/>
      <c r="H414" s="63"/>
    </row>
    <row r="415" spans="1:8" ht="13.5">
      <c r="A415" s="21">
        <v>441</v>
      </c>
      <c r="B415" s="22"/>
      <c r="C415" s="22" t="s">
        <v>57</v>
      </c>
      <c r="D415" s="23"/>
      <c r="E415" s="23"/>
      <c r="F415" s="23"/>
      <c r="G415" s="63"/>
      <c r="H415" s="63"/>
    </row>
    <row r="416" spans="1:8" ht="51.75">
      <c r="A416" s="16" t="s">
        <v>17</v>
      </c>
      <c r="B416" s="44" t="s">
        <v>58</v>
      </c>
      <c r="C416" s="30" t="s">
        <v>59</v>
      </c>
      <c r="D416" s="43">
        <f>+D404-D413</f>
        <v>205800</v>
      </c>
      <c r="E416" s="43">
        <f>+E404-E413</f>
        <v>205800</v>
      </c>
      <c r="F416" s="43">
        <f>+F404-F413</f>
        <v>2736.96</v>
      </c>
      <c r="G416" s="66">
        <f>IF(D416&lt;&gt;0,E416/D416*100,)</f>
        <v>100</v>
      </c>
      <c r="H416" s="66">
        <f>IF(E416&lt;&gt;0,F416/E416*100,)</f>
        <v>1.3299125364431488</v>
      </c>
    </row>
    <row r="417" spans="1:8" ht="69">
      <c r="A417" s="16" t="s">
        <v>17</v>
      </c>
      <c r="B417" s="44" t="s">
        <v>60</v>
      </c>
      <c r="C417" s="30" t="s">
        <v>61</v>
      </c>
      <c r="D417" s="43">
        <f>+D402+D416</f>
        <v>-679693.2299999995</v>
      </c>
      <c r="E417" s="43">
        <f>+E402+E416</f>
        <v>-679693.2299999995</v>
      </c>
      <c r="F417" s="43">
        <f>+F402+F416</f>
        <v>523005.67</v>
      </c>
      <c r="G417" s="66">
        <f>IF(D417&lt;&gt;0,E417/D417*100,)</f>
        <v>100</v>
      </c>
      <c r="H417" s="66">
        <f>IF(E417&lt;&gt;0,F417/E417*100,)</f>
        <v>-76.94731195130491</v>
      </c>
    </row>
    <row r="418" spans="1:8" ht="21">
      <c r="A418" s="2" t="s">
        <v>62</v>
      </c>
      <c r="B418" s="3"/>
      <c r="C418" s="3"/>
      <c r="D418" s="14"/>
      <c r="E418" s="14"/>
      <c r="F418" s="14"/>
      <c r="G418" s="71"/>
      <c r="H418" s="71"/>
    </row>
    <row r="419" spans="1:8" ht="17.25">
      <c r="A419" s="48">
        <v>50</v>
      </c>
      <c r="B419" s="49" t="s">
        <v>63</v>
      </c>
      <c r="C419" s="49" t="s">
        <v>64</v>
      </c>
      <c r="D419" s="42">
        <f>+D420</f>
        <v>0</v>
      </c>
      <c r="E419" s="42">
        <f>+E420</f>
        <v>0</v>
      </c>
      <c r="F419" s="42">
        <f>+F420</f>
        <v>0</v>
      </c>
      <c r="G419" s="64"/>
      <c r="H419" s="64"/>
    </row>
    <row r="420" spans="1:8" ht="13.5">
      <c r="A420" s="21">
        <v>500</v>
      </c>
      <c r="B420" s="22"/>
      <c r="C420" s="22" t="s">
        <v>65</v>
      </c>
      <c r="D420" s="23"/>
      <c r="E420" s="23"/>
      <c r="F420" s="23"/>
      <c r="G420" s="63"/>
      <c r="H420" s="63"/>
    </row>
    <row r="421" spans="1:8" ht="17.25">
      <c r="A421" s="48">
        <v>55</v>
      </c>
      <c r="B421" s="45" t="s">
        <v>66</v>
      </c>
      <c r="C421" s="49" t="s">
        <v>67</v>
      </c>
      <c r="D421" s="42">
        <f>+D422</f>
        <v>749829</v>
      </c>
      <c r="E421" s="42">
        <f>+E422</f>
        <v>749829</v>
      </c>
      <c r="F421" s="42">
        <f>+F422</f>
        <v>749829</v>
      </c>
      <c r="G421" s="61">
        <f>IF(D421&lt;&gt;0,E421/D421*100,)</f>
        <v>100</v>
      </c>
      <c r="H421" s="82" t="s">
        <v>415</v>
      </c>
    </row>
    <row r="422" spans="1:8" ht="13.5">
      <c r="A422" s="21">
        <v>550</v>
      </c>
      <c r="B422" s="22"/>
      <c r="C422" s="22" t="s">
        <v>68</v>
      </c>
      <c r="D422" s="23">
        <f>D423</f>
        <v>749829</v>
      </c>
      <c r="E422" s="23">
        <f>E423</f>
        <v>749829</v>
      </c>
      <c r="F422" s="23">
        <v>749829</v>
      </c>
      <c r="G422" s="62">
        <f>IF(D422&lt;&gt;0,E422/D422*100,)</f>
        <v>100</v>
      </c>
      <c r="H422" s="81" t="s">
        <v>415</v>
      </c>
    </row>
    <row r="423" spans="1:8" ht="13.5" outlineLevel="1">
      <c r="A423" s="21">
        <v>5501</v>
      </c>
      <c r="B423" s="22"/>
      <c r="C423" s="22" t="s">
        <v>409</v>
      </c>
      <c r="D423" s="23">
        <f>D424</f>
        <v>749829</v>
      </c>
      <c r="E423" s="23">
        <f>E424</f>
        <v>749829</v>
      </c>
      <c r="F423" s="23">
        <v>749829</v>
      </c>
      <c r="G423" s="62">
        <f>IF(D423&lt;&gt;0,E423/D423*100,)</f>
        <v>100</v>
      </c>
      <c r="H423" s="81" t="s">
        <v>415</v>
      </c>
    </row>
    <row r="424" spans="1:8" ht="13.5" outlineLevel="2">
      <c r="A424" s="21">
        <v>550101</v>
      </c>
      <c r="B424" s="22"/>
      <c r="C424" s="22" t="s">
        <v>410</v>
      </c>
      <c r="D424" s="23">
        <v>749829</v>
      </c>
      <c r="E424" s="23">
        <v>749829</v>
      </c>
      <c r="F424" s="23">
        <v>0</v>
      </c>
      <c r="G424" s="62">
        <f>IF(D424&lt;&gt;0,E424/D424*100,)</f>
        <v>100</v>
      </c>
      <c r="H424" s="63"/>
    </row>
    <row r="425" spans="1:8" ht="13.5" outlineLevel="1">
      <c r="A425" s="21"/>
      <c r="B425" s="22"/>
      <c r="C425" s="22"/>
      <c r="D425" s="23"/>
      <c r="E425" s="23"/>
      <c r="F425" s="23"/>
      <c r="G425" s="63"/>
      <c r="H425" s="63"/>
    </row>
    <row r="426" spans="1:8" ht="17.25">
      <c r="A426" s="16" t="s">
        <v>17</v>
      </c>
      <c r="B426" s="44" t="s">
        <v>69</v>
      </c>
      <c r="C426" s="27" t="s">
        <v>70</v>
      </c>
      <c r="D426" s="43">
        <f>+D419-D421</f>
        <v>-749829</v>
      </c>
      <c r="E426" s="43">
        <f>+E419-E421</f>
        <v>-749829</v>
      </c>
      <c r="F426" s="43">
        <f>+F419-F421</f>
        <v>-749829</v>
      </c>
      <c r="G426" s="66">
        <f>IF(D426&lt;&gt;0,E426/D426*100,)</f>
        <v>100</v>
      </c>
      <c r="H426" s="80" t="s">
        <v>415</v>
      </c>
    </row>
    <row r="427" spans="1:8" ht="51.75">
      <c r="A427" s="16" t="s">
        <v>17</v>
      </c>
      <c r="B427" s="44" t="s">
        <v>71</v>
      </c>
      <c r="C427" s="30" t="s">
        <v>72</v>
      </c>
      <c r="D427" s="50">
        <f>+D402+D416+D426</f>
        <v>-1429522.2299999995</v>
      </c>
      <c r="E427" s="50">
        <f>+E402+E416+E426</f>
        <v>-1429522.2299999995</v>
      </c>
      <c r="F427" s="50">
        <f>+F402+F416+F426</f>
        <v>-226823.33000000002</v>
      </c>
      <c r="G427" s="72">
        <f>IF(D427&lt;&gt;0,E427/D427*100,)</f>
        <v>100</v>
      </c>
      <c r="H427" s="72">
        <f>IF(E427&lt;&gt;0,F427/E427*100,)</f>
        <v>15.867072595296408</v>
      </c>
    </row>
    <row r="428" spans="1:8" ht="30.75">
      <c r="A428" s="16"/>
      <c r="B428" s="20"/>
      <c r="C428" s="31" t="s">
        <v>73</v>
      </c>
      <c r="D428" s="51"/>
      <c r="E428" s="51"/>
      <c r="F428" s="51"/>
      <c r="G428" s="73"/>
      <c r="H428" s="73"/>
    </row>
    <row r="429" spans="1:8" ht="31.5" thickBot="1">
      <c r="A429" s="32"/>
      <c r="B429" s="33"/>
      <c r="C429" s="34" t="s">
        <v>74</v>
      </c>
      <c r="D429" s="52"/>
      <c r="E429" s="52"/>
      <c r="F429" s="52"/>
      <c r="G429" s="74"/>
      <c r="H429" s="74"/>
    </row>
    <row r="430" spans="1:8" ht="15">
      <c r="A430" s="36"/>
      <c r="B430" s="37"/>
      <c r="C430" s="38"/>
      <c r="D430" s="29"/>
      <c r="E430" s="29"/>
      <c r="F430" s="29"/>
      <c r="G430" s="75"/>
      <c r="H430" s="75"/>
    </row>
    <row r="431" spans="1:8" ht="12.75">
      <c r="A431" s="35"/>
      <c r="B431" s="35"/>
      <c r="C431" s="35"/>
      <c r="D431" s="35"/>
      <c r="E431" s="35"/>
      <c r="F431" s="35"/>
      <c r="G431" s="76"/>
      <c r="H431" s="76"/>
    </row>
    <row r="432" spans="1:8" ht="15">
      <c r="A432" s="35"/>
      <c r="B432" s="35"/>
      <c r="C432" s="35"/>
      <c r="D432" s="53"/>
      <c r="E432" s="53"/>
      <c r="F432" s="53"/>
      <c r="G432" s="77"/>
      <c r="H432" s="77"/>
    </row>
    <row r="433" spans="1:8" ht="15">
      <c r="A433" s="35"/>
      <c r="B433" s="35"/>
      <c r="C433" s="54"/>
      <c r="D433" s="35"/>
      <c r="E433" s="35"/>
      <c r="F433" s="35"/>
      <c r="G433" s="76"/>
      <c r="H433" s="76"/>
    </row>
    <row r="434" spans="1:8" ht="15">
      <c r="A434" s="39"/>
      <c r="B434" s="38"/>
      <c r="C434" s="38"/>
      <c r="D434" s="39"/>
      <c r="E434" s="39"/>
      <c r="F434" s="39"/>
      <c r="G434" s="78"/>
      <c r="H434" s="78"/>
    </row>
    <row r="435" spans="1:8" ht="12.75">
      <c r="A435" s="29"/>
      <c r="B435" s="29"/>
      <c r="C435" s="29"/>
      <c r="D435" s="29"/>
      <c r="E435" s="29"/>
      <c r="F435" s="29"/>
      <c r="G435" s="75"/>
      <c r="H435" s="75"/>
    </row>
    <row r="436" spans="1:8" ht="12.75">
      <c r="A436" s="29"/>
      <c r="B436" s="29"/>
      <c r="C436" s="29"/>
      <c r="D436" s="29"/>
      <c r="E436" s="29"/>
      <c r="F436" s="29"/>
      <c r="G436" s="75"/>
      <c r="H436" s="75"/>
    </row>
    <row r="437" spans="1:8" ht="12.75">
      <c r="A437" s="28"/>
      <c r="B437" s="28"/>
      <c r="C437" s="28"/>
      <c r="D437" s="28"/>
      <c r="E437" s="28"/>
      <c r="F437" s="28"/>
      <c r="G437" s="79"/>
      <c r="H437" s="79"/>
    </row>
    <row r="438" spans="1:8" ht="12.75">
      <c r="A438" s="28"/>
      <c r="B438" s="28"/>
      <c r="C438" s="28"/>
      <c r="D438" s="28"/>
      <c r="E438" s="28"/>
      <c r="F438" s="28"/>
      <c r="G438" s="79"/>
      <c r="H438" s="79"/>
    </row>
    <row r="439" spans="1:8" ht="12.75">
      <c r="A439" s="28"/>
      <c r="B439" s="28"/>
      <c r="C439" s="28"/>
      <c r="D439" s="28"/>
      <c r="E439" s="28"/>
      <c r="F439" s="28"/>
      <c r="G439" s="79"/>
      <c r="H439" s="79"/>
    </row>
    <row r="440" spans="1:8" ht="12.75">
      <c r="A440" s="28"/>
      <c r="B440" s="28"/>
      <c r="C440" s="28"/>
      <c r="D440" s="28"/>
      <c r="E440" s="28"/>
      <c r="F440" s="28"/>
      <c r="G440" s="79"/>
      <c r="H440" s="79"/>
    </row>
    <row r="441" spans="1:8" ht="12.75">
      <c r="A441" s="28"/>
      <c r="B441" s="28"/>
      <c r="C441" s="28"/>
      <c r="D441" s="28"/>
      <c r="E441" s="28"/>
      <c r="F441" s="28"/>
      <c r="G441" s="79"/>
      <c r="H441" s="79"/>
    </row>
    <row r="442" spans="1:8" ht="12.75">
      <c r="A442" s="28"/>
      <c r="B442" s="28"/>
      <c r="C442" s="28"/>
      <c r="D442" s="28"/>
      <c r="E442" s="28"/>
      <c r="F442" s="28"/>
      <c r="G442" s="79"/>
      <c r="H442" s="79"/>
    </row>
    <row r="443" spans="1:8" ht="12.75">
      <c r="A443" s="28"/>
      <c r="B443" s="28"/>
      <c r="C443" s="28"/>
      <c r="D443" s="28"/>
      <c r="E443" s="28"/>
      <c r="F443" s="28"/>
      <c r="G443" s="79"/>
      <c r="H443" s="79"/>
    </row>
    <row r="444" spans="1:8" ht="12.75">
      <c r="A444" s="28"/>
      <c r="B444" s="28"/>
      <c r="C444" s="28"/>
      <c r="D444" s="28"/>
      <c r="E444" s="28"/>
      <c r="F444" s="28"/>
      <c r="G444" s="79"/>
      <c r="H444" s="79"/>
    </row>
    <row r="445" spans="1:8" ht="12.75">
      <c r="A445" s="28"/>
      <c r="B445" s="28"/>
      <c r="C445" s="28"/>
      <c r="D445" s="28"/>
      <c r="E445" s="28"/>
      <c r="F445" s="28"/>
      <c r="G445" s="79"/>
      <c r="H445" s="79"/>
    </row>
  </sheetData>
  <sheetProtection/>
  <mergeCells count="2">
    <mergeCell ref="B1:C1"/>
    <mergeCell ref="B4:C4"/>
  </mergeCells>
  <printOptions/>
  <pageMargins left="0.8267716535433072" right="0.7480314960629921" top="0.3937007874015748" bottom="0.7874015748031497" header="0" footer="0"/>
  <pageSetup horizontalDpi="1200" verticalDpi="1200" orientation="landscape" paperSize="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Marija Trelc</cp:lastModifiedBy>
  <cp:lastPrinted>2011-09-21T12:37:39Z</cp:lastPrinted>
  <dcterms:created xsi:type="dcterms:W3CDTF">1999-09-22T06:59:43Z</dcterms:created>
  <dcterms:modified xsi:type="dcterms:W3CDTF">2011-09-29T05:08:59Z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