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0\Rebalans I\Gradivo OS\"/>
    </mc:Choice>
  </mc:AlternateContent>
  <bookViews>
    <workbookView xWindow="360" yWindow="300" windowWidth="11895" windowHeight="1471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62913"/>
</workbook>
</file>

<file path=xl/calcChain.xml><?xml version="1.0" encoding="utf-8"?>
<calcChain xmlns="http://schemas.openxmlformats.org/spreadsheetml/2006/main">
  <c r="G132" i="5" l="1"/>
  <c r="G129" i="5"/>
  <c r="G128" i="5"/>
  <c r="G125" i="5"/>
  <c r="G123" i="5"/>
  <c r="G122" i="5"/>
  <c r="G120" i="5"/>
  <c r="G119" i="5"/>
  <c r="G118" i="5"/>
  <c r="G116" i="5"/>
  <c r="G114" i="5"/>
  <c r="G113" i="5"/>
  <c r="G111" i="5"/>
  <c r="G110" i="5"/>
  <c r="G109" i="5"/>
  <c r="G108" i="5"/>
  <c r="G105" i="5"/>
  <c r="G104" i="5"/>
  <c r="G103" i="5"/>
  <c r="G102" i="5"/>
  <c r="G101" i="5"/>
  <c r="G100" i="5"/>
  <c r="G99" i="5"/>
  <c r="G98" i="5"/>
  <c r="G95" i="5"/>
  <c r="G94" i="5"/>
  <c r="G93" i="5"/>
  <c r="G92" i="5"/>
  <c r="G90" i="5"/>
  <c r="G88" i="5"/>
  <c r="G87" i="5"/>
  <c r="G85" i="5"/>
  <c r="G84" i="5"/>
  <c r="G81" i="5"/>
  <c r="G79" i="5"/>
  <c r="G77" i="5"/>
  <c r="G76" i="5"/>
  <c r="G75" i="5"/>
  <c r="G74" i="5"/>
  <c r="G73" i="5"/>
  <c r="G72" i="5"/>
  <c r="G71" i="5"/>
  <c r="G70" i="5"/>
  <c r="G69" i="5"/>
  <c r="G67" i="5"/>
  <c r="G66" i="5"/>
  <c r="G65" i="5"/>
  <c r="G64" i="5"/>
  <c r="G63" i="5"/>
  <c r="G61" i="5"/>
  <c r="G60" i="5"/>
  <c r="G59" i="5"/>
  <c r="G58" i="5"/>
  <c r="G57" i="5"/>
  <c r="G56" i="5"/>
  <c r="G52" i="5"/>
  <c r="G51" i="5"/>
  <c r="G49" i="5"/>
  <c r="G48" i="5"/>
  <c r="G47" i="5"/>
  <c r="G45" i="5"/>
  <c r="G42" i="5"/>
  <c r="G41" i="5"/>
  <c r="G40" i="5"/>
  <c r="G37" i="5"/>
  <c r="G36" i="5"/>
  <c r="G34" i="5"/>
  <c r="G33" i="5"/>
  <c r="G30" i="5"/>
  <c r="G28" i="5"/>
  <c r="G26" i="5"/>
  <c r="G24" i="5"/>
  <c r="G22" i="5"/>
  <c r="G21" i="5"/>
  <c r="G18" i="5"/>
  <c r="G17" i="5"/>
  <c r="G16" i="5"/>
  <c r="G14" i="5"/>
  <c r="G13" i="5"/>
  <c r="G12" i="5"/>
  <c r="G11" i="5"/>
  <c r="G9" i="5"/>
  <c r="F132" i="5"/>
  <c r="F129" i="5"/>
  <c r="F128" i="5"/>
  <c r="F123" i="5"/>
  <c r="F122" i="5"/>
  <c r="F120" i="5"/>
  <c r="F119" i="5"/>
  <c r="F118" i="5"/>
  <c r="F114" i="5"/>
  <c r="F113" i="5"/>
  <c r="F111" i="5"/>
  <c r="F110" i="5"/>
  <c r="F109" i="5"/>
  <c r="F108" i="5"/>
  <c r="F105" i="5"/>
  <c r="F104" i="5"/>
  <c r="F103" i="5"/>
  <c r="F102" i="5"/>
  <c r="F101" i="5"/>
  <c r="F100" i="5"/>
  <c r="F99" i="5"/>
  <c r="F98" i="5"/>
  <c r="F95" i="5"/>
  <c r="F94" i="5"/>
  <c r="F93" i="5"/>
  <c r="F92" i="5"/>
  <c r="F90" i="5"/>
  <c r="F88" i="5"/>
  <c r="F87" i="5"/>
  <c r="F85" i="5"/>
  <c r="F84" i="5"/>
  <c r="F81" i="5"/>
  <c r="F79" i="5"/>
  <c r="F77" i="5"/>
  <c r="F76" i="5"/>
  <c r="F75" i="5"/>
  <c r="F74" i="5"/>
  <c r="F73" i="5"/>
  <c r="F72" i="5"/>
  <c r="F71" i="5"/>
  <c r="F70" i="5"/>
  <c r="F69" i="5"/>
  <c r="F67" i="5"/>
  <c r="F66" i="5"/>
  <c r="F65" i="5"/>
  <c r="F64" i="5"/>
  <c r="F63" i="5"/>
  <c r="F61" i="5"/>
  <c r="F60" i="5"/>
  <c r="F59" i="5"/>
  <c r="F58" i="5"/>
  <c r="F57" i="5"/>
  <c r="F56" i="5"/>
  <c r="F52" i="5"/>
  <c r="F51" i="5"/>
  <c r="F49" i="5"/>
  <c r="F48" i="5"/>
  <c r="F47" i="5"/>
  <c r="F45" i="5"/>
  <c r="F42" i="5"/>
  <c r="F41" i="5"/>
  <c r="F40" i="5"/>
  <c r="F37" i="5"/>
  <c r="F36" i="5"/>
  <c r="F34" i="5"/>
  <c r="F33" i="5"/>
  <c r="F30" i="5"/>
  <c r="F28" i="5"/>
  <c r="F26" i="5"/>
  <c r="F24" i="5"/>
  <c r="F22" i="5"/>
  <c r="F21" i="5"/>
  <c r="F18" i="5"/>
  <c r="F17" i="5"/>
  <c r="F16" i="5"/>
  <c r="F14" i="5"/>
  <c r="F13" i="5"/>
  <c r="F12" i="5"/>
  <c r="F11" i="5"/>
  <c r="F9" i="5"/>
  <c r="E131" i="5"/>
  <c r="D131" i="5"/>
  <c r="E127" i="5"/>
  <c r="G127" i="5" s="1"/>
  <c r="D127" i="5"/>
  <c r="E112" i="5"/>
  <c r="D112" i="5"/>
  <c r="E107" i="5"/>
  <c r="G107" i="5" s="1"/>
  <c r="D107" i="5"/>
  <c r="E97" i="5"/>
  <c r="D97" i="5"/>
  <c r="E91" i="5"/>
  <c r="G91" i="5" s="1"/>
  <c r="D91" i="5"/>
  <c r="E89" i="5"/>
  <c r="D89" i="5"/>
  <c r="E86" i="5"/>
  <c r="G86" i="5" s="1"/>
  <c r="D86" i="5"/>
  <c r="E83" i="5"/>
  <c r="D83" i="5"/>
  <c r="E80" i="5"/>
  <c r="G80" i="5" s="1"/>
  <c r="D80" i="5"/>
  <c r="F80" i="5" s="1"/>
  <c r="E78" i="5"/>
  <c r="D78" i="5"/>
  <c r="E68" i="5"/>
  <c r="G68" i="5" s="1"/>
  <c r="D68" i="5"/>
  <c r="E62" i="5"/>
  <c r="D62" i="5"/>
  <c r="E55" i="5"/>
  <c r="D55" i="5"/>
  <c r="E46" i="5"/>
  <c r="D46" i="5"/>
  <c r="E44" i="5"/>
  <c r="G44" i="5" s="1"/>
  <c r="D44" i="5"/>
  <c r="E39" i="5"/>
  <c r="D39" i="5"/>
  <c r="E35" i="5"/>
  <c r="G35" i="5" s="1"/>
  <c r="D35" i="5"/>
  <c r="E32" i="5"/>
  <c r="D32" i="5"/>
  <c r="E29" i="5"/>
  <c r="D29" i="5"/>
  <c r="E27" i="5"/>
  <c r="D27" i="5"/>
  <c r="E25" i="5"/>
  <c r="D25" i="5"/>
  <c r="E23" i="5"/>
  <c r="D23" i="5"/>
  <c r="E20" i="5"/>
  <c r="G20" i="5" s="1"/>
  <c r="D20" i="5"/>
  <c r="E15" i="5"/>
  <c r="D15" i="5"/>
  <c r="E10" i="5"/>
  <c r="G10" i="5" s="1"/>
  <c r="D10" i="5"/>
  <c r="E8" i="5"/>
  <c r="D8" i="5"/>
  <c r="E126" i="5"/>
  <c r="E121" i="5"/>
  <c r="E117" i="5"/>
  <c r="E50" i="5"/>
  <c r="F8" i="5" l="1"/>
  <c r="E7" i="5"/>
  <c r="G23" i="5"/>
  <c r="G27" i="5"/>
  <c r="E31" i="5"/>
  <c r="G39" i="5"/>
  <c r="E43" i="5"/>
  <c r="F62" i="5"/>
  <c r="F78" i="5"/>
  <c r="G83" i="5"/>
  <c r="F89" i="5"/>
  <c r="F97" i="5"/>
  <c r="F112" i="5"/>
  <c r="F131" i="5"/>
  <c r="F10" i="5"/>
  <c r="F20" i="5"/>
  <c r="F25" i="5"/>
  <c r="F29" i="5"/>
  <c r="F35" i="5"/>
  <c r="F44" i="5"/>
  <c r="F55" i="5"/>
  <c r="F68" i="5"/>
  <c r="F86" i="5"/>
  <c r="F91" i="5"/>
  <c r="F107" i="5"/>
  <c r="F127" i="5"/>
  <c r="G31" i="5"/>
  <c r="G32" i="5"/>
  <c r="G112" i="5"/>
  <c r="G8" i="5"/>
  <c r="E38" i="5"/>
  <c r="G38" i="5" s="1"/>
  <c r="G25" i="5"/>
  <c r="G29" i="5"/>
  <c r="G89" i="5"/>
  <c r="G97" i="5"/>
  <c r="E54" i="5"/>
  <c r="G46" i="5"/>
  <c r="G62" i="5"/>
  <c r="G78" i="5"/>
  <c r="E82" i="5"/>
  <c r="F15" i="5"/>
  <c r="F23" i="5"/>
  <c r="F27" i="5"/>
  <c r="F39" i="5"/>
  <c r="F83" i="5"/>
  <c r="G15" i="5"/>
  <c r="G55" i="5"/>
  <c r="G131" i="5"/>
  <c r="F32" i="5"/>
  <c r="E134" i="5"/>
  <c r="E106" i="5"/>
  <c r="E130" i="5"/>
  <c r="E19" i="5"/>
  <c r="F46" i="5"/>
  <c r="E96" i="5"/>
  <c r="G96" i="5" s="1"/>
  <c r="E124" i="5"/>
  <c r="E6" i="5"/>
  <c r="D106" i="5"/>
  <c r="D50" i="5"/>
  <c r="F50" i="5" s="1"/>
  <c r="D43" i="5"/>
  <c r="D117" i="5"/>
  <c r="F117" i="5" s="1"/>
  <c r="D7" i="5"/>
  <c r="F7" i="5" s="1"/>
  <c r="D19" i="5"/>
  <c r="D31" i="5"/>
  <c r="F31" i="5" s="1"/>
  <c r="D38" i="5"/>
  <c r="D54" i="5"/>
  <c r="F54" i="5" s="1"/>
  <c r="D82" i="5"/>
  <c r="F82" i="5" s="1"/>
  <c r="D96" i="5"/>
  <c r="D121" i="5"/>
  <c r="F121" i="5" s="1"/>
  <c r="D126" i="5"/>
  <c r="F126" i="5" s="1"/>
  <c r="D130" i="5"/>
  <c r="F130" i="5" s="1"/>
  <c r="F106" i="5" l="1"/>
  <c r="G19" i="5"/>
  <c r="G50" i="5"/>
  <c r="F43" i="5"/>
  <c r="G106" i="5"/>
  <c r="F38" i="5"/>
  <c r="E5" i="5"/>
  <c r="G134" i="5"/>
  <c r="G126" i="5"/>
  <c r="G7" i="5"/>
  <c r="F96" i="5"/>
  <c r="E53" i="5"/>
  <c r="G121" i="5"/>
  <c r="G117" i="5"/>
  <c r="G130" i="5"/>
  <c r="G82" i="5"/>
  <c r="G54" i="5"/>
  <c r="G43" i="5"/>
  <c r="F19" i="5"/>
  <c r="D53" i="5"/>
  <c r="F53" i="5" s="1"/>
  <c r="D124" i="5"/>
  <c r="F124" i="5" s="1"/>
  <c r="D134" i="5"/>
  <c r="F134" i="5" s="1"/>
  <c r="D6" i="5"/>
  <c r="G6" i="5" s="1"/>
  <c r="G124" i="5" l="1"/>
  <c r="G53" i="5"/>
  <c r="E115" i="5"/>
  <c r="D5" i="5"/>
  <c r="G5" i="5" s="1"/>
  <c r="F6" i="5"/>
  <c r="E133" i="5" l="1"/>
  <c r="D115" i="5"/>
  <c r="G115" i="5" s="1"/>
  <c r="F5" i="5"/>
  <c r="E135" i="5" l="1"/>
  <c r="D133" i="5"/>
  <c r="G133" i="5" s="1"/>
  <c r="F115" i="5"/>
  <c r="F133" i="5" l="1"/>
  <c r="D135" i="5"/>
  <c r="F135" i="5" s="1"/>
  <c r="G135" i="5" l="1"/>
</calcChain>
</file>

<file path=xl/sharedStrings.xml><?xml version="1.0" encoding="utf-8"?>
<sst xmlns="http://schemas.openxmlformats.org/spreadsheetml/2006/main" count="166" uniqueCount="155">
  <si>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</si>
  <si>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</si>
  <si>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</si>
  <si>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</si>
  <si>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</si>
  <si>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</si>
  <si>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</si>
  <si>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</si>
  <si>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</si>
  <si>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</si>
  <si>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</si>
  <si>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</si>
  <si>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</si>
  <si>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</si>
  <si>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</si>
  <si>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</si>
  <si>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</si>
  <si>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</si>
  <si>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</si>
  <si>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</si>
  <si>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</si>
  <si>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</si>
  <si>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</si>
  <si>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</si>
  <si>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</si>
  <si>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</si>
  <si>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</si>
  <si>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</si>
  <si>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</si>
  <si>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</si>
  <si>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</si>
  <si>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</si>
  <si>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</si>
  <si>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</si>
  <si>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</si>
  <si>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</si>
  <si>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</si>
  <si>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</si>
  <si>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</si>
  <si>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</si>
  <si>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</si>
  <si>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</si>
  <si>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</si>
  <si>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</si>
  <si>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</si>
  <si>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</si>
  <si>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</si>
  <si>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</si>
  <si>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</si>
  <si>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</si>
  <si>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</si>
  <si>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</si>
  <si>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</si>
  <si>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</si>
  <si>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</si>
  <si>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</si>
  <si>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</si>
  <si>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</si>
  <si>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</si>
  <si>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</si>
  <si>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</si>
  <si>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</si>
  <si>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</si>
  <si>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</si>
  <si>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</si>
  <si>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</si>
  <si>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</si>
  <si>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</si>
  <si>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</si>
  <si>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</si>
  <si>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</si>
  <si>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</si>
  <si>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</si>
  <si>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</si>
  <si>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</si>
  <si>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</si>
  <si>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</si>
  <si>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</si>
  <si>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</si>
  <si>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</si>
  <si>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</si>
  <si>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</si>
  <si>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Veljavni proračun: 2020/1 [1]_x000D_
v EUR</t>
  </si>
  <si>
    <t>OSN: REB I 2020 [2]_x000D_
v EUR</t>
  </si>
  <si>
    <t>Indeks 2:1 [3]_x000D_
v %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</si>
  <si>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</si>
  <si>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</si>
  <si>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</si>
  <si>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</si>
  <si>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</si>
  <si>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</si>
  <si>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</si>
  <si>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</si>
  <si>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</si>
  <si>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</si>
  <si>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</si>
  <si>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</si>
  <si>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</si>
  <si>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</si>
  <si>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</si>
  <si>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</si>
  <si>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</si>
  <si>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</si>
  <si>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</si>
  <si>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</si>
  <si>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</si>
  <si>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</si>
  <si>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</si>
  <si>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</si>
  <si>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</si>
  <si>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</si>
  <si>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</si>
  <si>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</si>
  <si>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</si>
  <si>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 IN DRUGE IZVAJALCE JAVNIH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</si>
  <si>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</si>
  <si>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</si>
  <si>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</si>
  <si>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</si>
  <si>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</si>
  <si>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</si>
  <si>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</si>
  <si>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</si>
  <si>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</si>
  <si>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</si>
  <si>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</si>
  <si>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</si>
  <si>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</si>
  <si>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</si>
  <si>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NAJETI KREDITI PRI POSLOVNIH BANKAH</t>
  </si>
  <si>
    <t>NAJETI KREDITI PRI DRUGIH DOMAČIH KREDITODAJALCIH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</si>
  <si>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</si>
  <si>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</si>
  <si>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</si>
  <si>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</si>
  <si>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</si>
  <si>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</si>
  <si>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</si>
  <si>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</si>
  <si>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</si>
  <si>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</si>
  <si>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</si>
  <si>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</si>
  <si>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</si>
  <si>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</si>
  <si>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</si>
  <si>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</si>
  <si>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</si>
  <si>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PREJETA SREDSTVA IZ DRŽAVNEGA PRORAČUNA</t>
  </si>
  <si>
    <t>PREJETA SR.IZ DR.PROR.IZ SRED.PROAČUNA EU IZ STRUKTURNIH SKLADOV</t>
  </si>
  <si>
    <t>PREJETA SRED. IZ DRŽ.PRORAČ. IZ SRED. PRORAČ. EU IZ KOHEZ. SKLADA</t>
  </si>
  <si>
    <t>DRUGA PREJETA SREDSTVA IZ DRŽAVNEGA PRORAČUNA IZ SREDSTEV</t>
  </si>
  <si>
    <t xml:space="preserve">REB-VP </t>
  </si>
  <si>
    <t>REBALANS I PRORAČUNA OBČINE TRŽIČ ZA LETO 2020 - SPLOŠNI DEL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</si>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</sst>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2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151"/>
  <sheetViews>
    <sheetView tabSelected="1" zoomScale="75" zoomScaleNormal="75" workbookViewId="0">
      <selection activeCell="I1" sqref="I1"/>
    </sheetView>
  </sheetViews>
  <sheetFormatPr defaultRowHeight="12.75" outlineLevelRow="1" x14ac:dyDescent="0.2"/>
  <cols>
    <col min="1" max="1" width="9.5703125" customWidth="1"/>
    <col min="2" max="2" width="6.42578125" customWidth="1"/>
    <col min="3" max="3" width="87.28515625" customWidth="1"/>
    <col min="4" max="7" width="16.140625" customWidth="1"/>
    <col min="8" max="16384" width="9.140625" style="1"/>
  </cols>
  <sheetData>
    <row r="1" spans="1:7" ht="19.5" customHeight="1" x14ac:dyDescent="0.25">
      <c r="A1" s="54" t="s">
        <v>153</v>
      </c>
      <c r="B1" s="54"/>
      <c r="C1" s="54"/>
      <c r="D1" s="54"/>
      <c r="E1" s="54"/>
      <c r="F1" s="54"/>
      <c r="G1" s="54"/>
    </row>
    <row r="2" spans="1:7" ht="19.5" customHeight="1" thickBot="1" x14ac:dyDescent="0.25">
      <c r="B2" s="53"/>
      <c r="C2" s="53"/>
      <c r="G2" s="52" t="s">
        <v>154</v>
      </c>
    </row>
    <row r="3" spans="1:7" s="12" customFormat="1" ht="51" customHeight="1" thickBot="1" x14ac:dyDescent="0.25">
      <c r="A3" s="6" t="s">
        <v>14</v>
      </c>
      <c r="B3" s="7"/>
      <c r="C3" s="8" t="s">
        <v>4</v>
      </c>
      <c r="D3" s="9" t="s">
        <v>82</v>
      </c>
      <c r="E3" s="9" t="s">
        <v>83</v>
      </c>
      <c r="F3" s="9" t="s">
        <v>84</v>
      </c>
      <c r="G3" s="9" t="s">
        <v>152</v>
      </c>
    </row>
    <row r="4" spans="1:7" s="10" customFormat="1" ht="20.25" customHeight="1" x14ac:dyDescent="0.25">
      <c r="A4" s="51" t="s">
        <v>65</v>
      </c>
      <c r="B4" s="4"/>
      <c r="C4" s="4"/>
      <c r="D4" s="5"/>
      <c r="E4" s="5"/>
      <c r="F4" s="5"/>
      <c r="G4" s="5"/>
    </row>
    <row r="5" spans="1:7" ht="20.25" customHeight="1" x14ac:dyDescent="0.2">
      <c r="A5" s="13" t="s">
        <v>15</v>
      </c>
      <c r="B5" s="35" t="s">
        <v>0</v>
      </c>
      <c r="C5" s="25" t="s">
        <v>62</v>
      </c>
      <c r="D5" s="15">
        <f>+D6+D31+D38+D43+D50</f>
        <v>14494572.960000001</v>
      </c>
      <c r="E5" s="15">
        <f>+E6+E31+E38+E43+E50</f>
        <v>15896856.960000001</v>
      </c>
      <c r="F5" s="15">
        <f t="shared" ref="F5:F36" si="0">IF(D5&lt;&gt;0,E5/D5*100,"-")</f>
        <v>109.67454511333186</v>
      </c>
      <c r="G5" s="15">
        <f>E5-D5</f>
        <v>1402284</v>
      </c>
    </row>
    <row r="6" spans="1:7" ht="16.5" x14ac:dyDescent="0.2">
      <c r="A6" s="13"/>
      <c r="B6" s="16" t="s">
        <v>16</v>
      </c>
      <c r="C6" s="14" t="s">
        <v>66</v>
      </c>
      <c r="D6" s="15">
        <f>+D7+D19</f>
        <v>11722739.23</v>
      </c>
      <c r="E6" s="15">
        <f>+E7+E19</f>
        <v>12225023.23</v>
      </c>
      <c r="F6" s="15">
        <f t="shared" si="0"/>
        <v>104.28469822748075</v>
      </c>
      <c r="G6" s="15">
        <f t="shared" ref="G6:G69" si="1">E6-D6</f>
        <v>502284</v>
      </c>
    </row>
    <row r="7" spans="1:7" ht="15.75" x14ac:dyDescent="0.2">
      <c r="A7" s="31">
        <v>70</v>
      </c>
      <c r="B7" s="32"/>
      <c r="C7" s="32" t="s">
        <v>63</v>
      </c>
      <c r="D7" s="33">
        <f>D8+D10+D15+D18</f>
        <v>9964488</v>
      </c>
      <c r="E7" s="33">
        <f>E8+E10+E15+E18</f>
        <v>10466772</v>
      </c>
      <c r="F7" s="33">
        <f t="shared" si="0"/>
        <v>105.04074067829676</v>
      </c>
      <c r="G7" s="33">
        <f t="shared" si="1"/>
        <v>502284</v>
      </c>
    </row>
    <row r="8" spans="1:7" ht="15.75" customHeight="1" x14ac:dyDescent="0.2">
      <c r="A8" s="17">
        <v>700</v>
      </c>
      <c r="B8" s="18"/>
      <c r="C8" s="18" t="s">
        <v>5</v>
      </c>
      <c r="D8" s="19">
        <f>+D9</f>
        <v>8491173</v>
      </c>
      <c r="E8" s="19">
        <f>+E9</f>
        <v>8993457</v>
      </c>
      <c r="F8" s="19">
        <f t="shared" si="0"/>
        <v>105.91536646350275</v>
      </c>
      <c r="G8" s="19">
        <f t="shared" si="1"/>
        <v>502284</v>
      </c>
    </row>
    <row r="9" spans="1:7" ht="15.75" hidden="1" customHeight="1" outlineLevel="1" x14ac:dyDescent="0.2">
      <c r="A9" s="17">
        <v>7000</v>
      </c>
      <c r="B9" s="18"/>
      <c r="C9" s="18" t="s">
        <v>132</v>
      </c>
      <c r="D9" s="19">
        <v>8491173</v>
      </c>
      <c r="E9" s="19">
        <v>8993457</v>
      </c>
      <c r="F9" s="19">
        <f t="shared" si="0"/>
        <v>105.91536646350275</v>
      </c>
      <c r="G9" s="19">
        <f t="shared" si="1"/>
        <v>502284</v>
      </c>
    </row>
    <row r="10" spans="1:7" ht="15" collapsed="1" x14ac:dyDescent="0.2">
      <c r="A10" s="17">
        <v>703</v>
      </c>
      <c r="B10" s="18"/>
      <c r="C10" s="18" t="s">
        <v>6</v>
      </c>
      <c r="D10" s="19">
        <f>+D11+D12+D13+D14</f>
        <v>1204555</v>
      </c>
      <c r="E10" s="19">
        <f>+E11+E12+E13+E14</f>
        <v>1204555</v>
      </c>
      <c r="F10" s="19">
        <f t="shared" si="0"/>
        <v>100</v>
      </c>
      <c r="G10" s="19">
        <f t="shared" si="1"/>
        <v>0</v>
      </c>
    </row>
    <row r="11" spans="1:7" ht="15" hidden="1" outlineLevel="1" x14ac:dyDescent="0.2">
      <c r="A11" s="17">
        <v>7030</v>
      </c>
      <c r="B11" s="18"/>
      <c r="C11" s="18" t="s">
        <v>133</v>
      </c>
      <c r="D11" s="19">
        <v>1028100</v>
      </c>
      <c r="E11" s="19">
        <v>1028100</v>
      </c>
      <c r="F11" s="19">
        <f t="shared" si="0"/>
        <v>100</v>
      </c>
      <c r="G11" s="19">
        <f t="shared" si="1"/>
        <v>0</v>
      </c>
    </row>
    <row r="12" spans="1:7" ht="15" hidden="1" outlineLevel="1" x14ac:dyDescent="0.2">
      <c r="A12" s="17">
        <v>7031</v>
      </c>
      <c r="B12" s="18"/>
      <c r="C12" s="18" t="s">
        <v>134</v>
      </c>
      <c r="D12" s="19">
        <v>1405</v>
      </c>
      <c r="E12" s="19">
        <v>1405</v>
      </c>
      <c r="F12" s="19">
        <f t="shared" si="0"/>
        <v>100</v>
      </c>
      <c r="G12" s="19">
        <f t="shared" si="1"/>
        <v>0</v>
      </c>
    </row>
    <row r="13" spans="1:7" ht="15" hidden="1" outlineLevel="1" x14ac:dyDescent="0.2">
      <c r="A13" s="17">
        <v>7032</v>
      </c>
      <c r="B13" s="18"/>
      <c r="C13" s="18" t="s">
        <v>135</v>
      </c>
      <c r="D13" s="19">
        <v>25010</v>
      </c>
      <c r="E13" s="19">
        <v>25010</v>
      </c>
      <c r="F13" s="19">
        <f t="shared" si="0"/>
        <v>100</v>
      </c>
      <c r="G13" s="19">
        <f t="shared" si="1"/>
        <v>0</v>
      </c>
    </row>
    <row r="14" spans="1:7" ht="15" hidden="1" outlineLevel="1" x14ac:dyDescent="0.2">
      <c r="A14" s="17">
        <v>7033</v>
      </c>
      <c r="B14" s="18"/>
      <c r="C14" s="18" t="s">
        <v>136</v>
      </c>
      <c r="D14" s="19">
        <v>150040</v>
      </c>
      <c r="E14" s="19">
        <v>150040</v>
      </c>
      <c r="F14" s="19">
        <f t="shared" si="0"/>
        <v>100</v>
      </c>
      <c r="G14" s="19">
        <f t="shared" si="1"/>
        <v>0</v>
      </c>
    </row>
    <row r="15" spans="1:7" ht="15" collapsed="1" x14ac:dyDescent="0.2">
      <c r="A15" s="17">
        <v>704</v>
      </c>
      <c r="B15" s="18"/>
      <c r="C15" s="18" t="s">
        <v>7</v>
      </c>
      <c r="D15" s="19">
        <f>+D16+D17</f>
        <v>268760</v>
      </c>
      <c r="E15" s="19">
        <f>+E16+E17</f>
        <v>268760</v>
      </c>
      <c r="F15" s="19">
        <f t="shared" si="0"/>
        <v>100</v>
      </c>
      <c r="G15" s="19">
        <f t="shared" si="1"/>
        <v>0</v>
      </c>
    </row>
    <row r="16" spans="1:7" ht="15" hidden="1" outlineLevel="1" x14ac:dyDescent="0.2">
      <c r="A16" s="17">
        <v>7044</v>
      </c>
      <c r="B16" s="18"/>
      <c r="C16" s="18" t="s">
        <v>137</v>
      </c>
      <c r="D16" s="19">
        <v>10000</v>
      </c>
      <c r="E16" s="19">
        <v>10000</v>
      </c>
      <c r="F16" s="19">
        <f t="shared" si="0"/>
        <v>100</v>
      </c>
      <c r="G16" s="19">
        <f t="shared" si="1"/>
        <v>0</v>
      </c>
    </row>
    <row r="17" spans="1:7" ht="15" hidden="1" outlineLevel="1" x14ac:dyDescent="0.2">
      <c r="A17" s="17">
        <v>7047</v>
      </c>
      <c r="B17" s="18"/>
      <c r="C17" s="18" t="s">
        <v>138</v>
      </c>
      <c r="D17" s="19">
        <v>258760</v>
      </c>
      <c r="E17" s="19">
        <v>258760</v>
      </c>
      <c r="F17" s="19">
        <f t="shared" si="0"/>
        <v>100</v>
      </c>
      <c r="G17" s="19">
        <f t="shared" si="1"/>
        <v>0</v>
      </c>
    </row>
    <row r="18" spans="1:7" ht="15" collapsed="1" x14ac:dyDescent="0.2">
      <c r="A18" s="17">
        <v>706</v>
      </c>
      <c r="B18" s="18"/>
      <c r="C18" s="18" t="s">
        <v>17</v>
      </c>
      <c r="D18" s="19">
        <v>0</v>
      </c>
      <c r="E18" s="19">
        <v>0</v>
      </c>
      <c r="F18" s="19" t="str">
        <f t="shared" si="0"/>
        <v>-</v>
      </c>
      <c r="G18" s="19">
        <f t="shared" si="1"/>
        <v>0</v>
      </c>
    </row>
    <row r="19" spans="1:7" ht="15.75" x14ac:dyDescent="0.2">
      <c r="A19" s="31">
        <v>71</v>
      </c>
      <c r="B19" s="32"/>
      <c r="C19" s="32" t="s">
        <v>67</v>
      </c>
      <c r="D19" s="33">
        <f>+D20+D23+D25+D27+D29</f>
        <v>1758251.23</v>
      </c>
      <c r="E19" s="33">
        <f>+E20+E23+E25+E27+E29</f>
        <v>1758251.23</v>
      </c>
      <c r="F19" s="33">
        <f t="shared" si="0"/>
        <v>100</v>
      </c>
      <c r="G19" s="33">
        <f t="shared" si="1"/>
        <v>0</v>
      </c>
    </row>
    <row r="20" spans="1:7" ht="15" x14ac:dyDescent="0.2">
      <c r="A20" s="17">
        <v>710</v>
      </c>
      <c r="B20" s="18"/>
      <c r="C20" s="18" t="s">
        <v>18</v>
      </c>
      <c r="D20" s="19">
        <f>+D21+D22</f>
        <v>1299547.57</v>
      </c>
      <c r="E20" s="19">
        <f>+E21+E22</f>
        <v>1299547.57</v>
      </c>
      <c r="F20" s="19">
        <f t="shared" si="0"/>
        <v>100</v>
      </c>
      <c r="G20" s="19">
        <f t="shared" si="1"/>
        <v>0</v>
      </c>
    </row>
    <row r="21" spans="1:7" ht="15" hidden="1" outlineLevel="1" x14ac:dyDescent="0.2">
      <c r="A21" s="17">
        <v>7102</v>
      </c>
      <c r="B21" s="18"/>
      <c r="C21" s="18" t="s">
        <v>139</v>
      </c>
      <c r="D21" s="19">
        <v>-1795</v>
      </c>
      <c r="E21" s="19">
        <v>-1795</v>
      </c>
      <c r="F21" s="19">
        <f t="shared" si="0"/>
        <v>100</v>
      </c>
      <c r="G21" s="19">
        <f t="shared" si="1"/>
        <v>0</v>
      </c>
    </row>
    <row r="22" spans="1:7" ht="15" hidden="1" outlineLevel="1" x14ac:dyDescent="0.2">
      <c r="A22" s="17">
        <v>7103</v>
      </c>
      <c r="B22" s="18"/>
      <c r="C22" s="18" t="s">
        <v>140</v>
      </c>
      <c r="D22" s="19">
        <v>1301342.57</v>
      </c>
      <c r="E22" s="19">
        <v>1301342.57</v>
      </c>
      <c r="F22" s="19">
        <f t="shared" si="0"/>
        <v>100</v>
      </c>
      <c r="G22" s="19">
        <f t="shared" si="1"/>
        <v>0</v>
      </c>
    </row>
    <row r="23" spans="1:7" ht="15" collapsed="1" x14ac:dyDescent="0.2">
      <c r="A23" s="17">
        <v>711</v>
      </c>
      <c r="B23" s="18"/>
      <c r="C23" s="18" t="s">
        <v>8</v>
      </c>
      <c r="D23" s="19">
        <f>+D24</f>
        <v>8000</v>
      </c>
      <c r="E23" s="19">
        <f>+E24</f>
        <v>8000</v>
      </c>
      <c r="F23" s="19">
        <f t="shared" si="0"/>
        <v>100</v>
      </c>
      <c r="G23" s="19">
        <f t="shared" si="1"/>
        <v>0</v>
      </c>
    </row>
    <row r="24" spans="1:7" ht="15" hidden="1" outlineLevel="1" x14ac:dyDescent="0.2">
      <c r="A24" s="17">
        <v>7111</v>
      </c>
      <c r="B24" s="18"/>
      <c r="C24" s="18" t="s">
        <v>141</v>
      </c>
      <c r="D24" s="19">
        <v>8000</v>
      </c>
      <c r="E24" s="19">
        <v>8000</v>
      </c>
      <c r="F24" s="19">
        <f t="shared" si="0"/>
        <v>100</v>
      </c>
      <c r="G24" s="19">
        <f t="shared" si="1"/>
        <v>0</v>
      </c>
    </row>
    <row r="25" spans="1:7" ht="15" collapsed="1" x14ac:dyDescent="0.2">
      <c r="A25" s="17">
        <v>712</v>
      </c>
      <c r="B25" s="18"/>
      <c r="C25" s="18" t="s">
        <v>57</v>
      </c>
      <c r="D25" s="19">
        <f>+D26</f>
        <v>42500</v>
      </c>
      <c r="E25" s="19">
        <f>+E26</f>
        <v>42500</v>
      </c>
      <c r="F25" s="19">
        <f t="shared" si="0"/>
        <v>100</v>
      </c>
      <c r="G25" s="19">
        <f t="shared" si="1"/>
        <v>0</v>
      </c>
    </row>
    <row r="26" spans="1:7" ht="15" hidden="1" outlineLevel="1" x14ac:dyDescent="0.2">
      <c r="A26" s="17">
        <v>7120</v>
      </c>
      <c r="B26" s="18"/>
      <c r="C26" s="18" t="s">
        <v>142</v>
      </c>
      <c r="D26" s="19">
        <v>42500</v>
      </c>
      <c r="E26" s="19">
        <v>42500</v>
      </c>
      <c r="F26" s="19">
        <f t="shared" si="0"/>
        <v>100</v>
      </c>
      <c r="G26" s="19">
        <f t="shared" si="1"/>
        <v>0</v>
      </c>
    </row>
    <row r="27" spans="1:7" ht="15" collapsed="1" x14ac:dyDescent="0.2">
      <c r="A27" s="17">
        <v>713</v>
      </c>
      <c r="B27" s="18"/>
      <c r="C27" s="18" t="s">
        <v>9</v>
      </c>
      <c r="D27" s="19">
        <f>+D28</f>
        <v>25520</v>
      </c>
      <c r="E27" s="19">
        <f>+E28</f>
        <v>25520</v>
      </c>
      <c r="F27" s="19">
        <f t="shared" si="0"/>
        <v>100</v>
      </c>
      <c r="G27" s="19">
        <f t="shared" si="1"/>
        <v>0</v>
      </c>
    </row>
    <row r="28" spans="1:7" ht="15" hidden="1" outlineLevel="1" x14ac:dyDescent="0.2">
      <c r="A28" s="17">
        <v>7130</v>
      </c>
      <c r="B28" s="18"/>
      <c r="C28" s="18" t="s">
        <v>9</v>
      </c>
      <c r="D28" s="19">
        <v>25520</v>
      </c>
      <c r="E28" s="19">
        <v>25520</v>
      </c>
      <c r="F28" s="19">
        <f t="shared" si="0"/>
        <v>100</v>
      </c>
      <c r="G28" s="19">
        <f t="shared" si="1"/>
        <v>0</v>
      </c>
    </row>
    <row r="29" spans="1:7" ht="15" collapsed="1" x14ac:dyDescent="0.2">
      <c r="A29" s="17">
        <v>714</v>
      </c>
      <c r="B29" s="18"/>
      <c r="C29" s="18" t="s">
        <v>10</v>
      </c>
      <c r="D29" s="19">
        <f>+D30</f>
        <v>382683.66</v>
      </c>
      <c r="E29" s="19">
        <f>+E30</f>
        <v>382683.66</v>
      </c>
      <c r="F29" s="19">
        <f t="shared" si="0"/>
        <v>100</v>
      </c>
      <c r="G29" s="19">
        <f t="shared" si="1"/>
        <v>0</v>
      </c>
    </row>
    <row r="30" spans="1:7" ht="15" hidden="1" outlineLevel="1" x14ac:dyDescent="0.2">
      <c r="A30" s="17">
        <v>7141</v>
      </c>
      <c r="B30" s="18"/>
      <c r="C30" s="18" t="s">
        <v>10</v>
      </c>
      <c r="D30" s="19">
        <v>382683.66</v>
      </c>
      <c r="E30" s="19">
        <v>382683.66</v>
      </c>
      <c r="F30" s="19">
        <f t="shared" si="0"/>
        <v>100</v>
      </c>
      <c r="G30" s="19">
        <f t="shared" si="1"/>
        <v>0</v>
      </c>
    </row>
    <row r="31" spans="1:7" ht="15.75" collapsed="1" x14ac:dyDescent="0.2">
      <c r="A31" s="31">
        <v>72</v>
      </c>
      <c r="B31" s="32" t="s">
        <v>19</v>
      </c>
      <c r="C31" s="32" t="s">
        <v>69</v>
      </c>
      <c r="D31" s="33">
        <f>+D32+D34+D35</f>
        <v>210000</v>
      </c>
      <c r="E31" s="33">
        <f>+E32+E34+E35</f>
        <v>210000</v>
      </c>
      <c r="F31" s="33">
        <f t="shared" si="0"/>
        <v>100</v>
      </c>
      <c r="G31" s="33">
        <f t="shared" si="1"/>
        <v>0</v>
      </c>
    </row>
    <row r="32" spans="1:7" ht="15" x14ac:dyDescent="0.2">
      <c r="A32" s="17">
        <v>720</v>
      </c>
      <c r="B32" s="18"/>
      <c r="C32" s="18" t="s">
        <v>11</v>
      </c>
      <c r="D32" s="19">
        <f>+D33</f>
        <v>58500</v>
      </c>
      <c r="E32" s="19">
        <f>+E33</f>
        <v>58500</v>
      </c>
      <c r="F32" s="19">
        <f t="shared" si="0"/>
        <v>100</v>
      </c>
      <c r="G32" s="19">
        <f t="shared" si="1"/>
        <v>0</v>
      </c>
    </row>
    <row r="33" spans="1:7" ht="15" hidden="1" outlineLevel="1" x14ac:dyDescent="0.2">
      <c r="A33" s="17">
        <v>7200</v>
      </c>
      <c r="B33" s="18"/>
      <c r="C33" s="18" t="s">
        <v>143</v>
      </c>
      <c r="D33" s="19">
        <v>58500</v>
      </c>
      <c r="E33" s="19">
        <v>58500</v>
      </c>
      <c r="F33" s="19">
        <f t="shared" si="0"/>
        <v>100</v>
      </c>
      <c r="G33" s="19">
        <f t="shared" si="1"/>
        <v>0</v>
      </c>
    </row>
    <row r="34" spans="1:7" ht="15" collapsed="1" x14ac:dyDescent="0.2">
      <c r="A34" s="17">
        <v>721</v>
      </c>
      <c r="B34" s="18"/>
      <c r="C34" s="18" t="s">
        <v>20</v>
      </c>
      <c r="D34" s="19">
        <v>0</v>
      </c>
      <c r="E34" s="19">
        <v>0</v>
      </c>
      <c r="F34" s="19" t="str">
        <f t="shared" si="0"/>
        <v>-</v>
      </c>
      <c r="G34" s="19">
        <f t="shared" si="1"/>
        <v>0</v>
      </c>
    </row>
    <row r="35" spans="1:7" ht="16.5" customHeight="1" x14ac:dyDescent="0.2">
      <c r="A35" s="17">
        <v>722</v>
      </c>
      <c r="B35" s="18"/>
      <c r="C35" s="21" t="s">
        <v>60</v>
      </c>
      <c r="D35" s="19">
        <f>+D36+D37</f>
        <v>151500</v>
      </c>
      <c r="E35" s="19">
        <f>+E36+E37</f>
        <v>151500</v>
      </c>
      <c r="F35" s="19">
        <f t="shared" si="0"/>
        <v>100</v>
      </c>
      <c r="G35" s="19">
        <f t="shared" si="1"/>
        <v>0</v>
      </c>
    </row>
    <row r="36" spans="1:7" ht="16.5" hidden="1" customHeight="1" outlineLevel="1" x14ac:dyDescent="0.2">
      <c r="A36" s="17">
        <v>7220</v>
      </c>
      <c r="B36" s="18"/>
      <c r="C36" s="21" t="s">
        <v>144</v>
      </c>
      <c r="D36" s="19">
        <v>41500</v>
      </c>
      <c r="E36" s="19">
        <v>41500</v>
      </c>
      <c r="F36" s="19">
        <f t="shared" si="0"/>
        <v>100</v>
      </c>
      <c r="G36" s="19">
        <f t="shared" si="1"/>
        <v>0</v>
      </c>
    </row>
    <row r="37" spans="1:7" ht="16.5" hidden="1" customHeight="1" outlineLevel="1" x14ac:dyDescent="0.2">
      <c r="A37" s="17">
        <v>7221</v>
      </c>
      <c r="B37" s="18"/>
      <c r="C37" s="21" t="s">
        <v>145</v>
      </c>
      <c r="D37" s="19">
        <v>110000</v>
      </c>
      <c r="E37" s="19">
        <v>110000</v>
      </c>
      <c r="F37" s="19">
        <f t="shared" ref="F37:F68" si="2">IF(D37&lt;&gt;0,E37/D37*100,"-")</f>
        <v>100</v>
      </c>
      <c r="G37" s="19">
        <f t="shared" si="1"/>
        <v>0</v>
      </c>
    </row>
    <row r="38" spans="1:7" ht="15.75" collapsed="1" x14ac:dyDescent="0.2">
      <c r="A38" s="31">
        <v>73</v>
      </c>
      <c r="B38" s="32" t="s">
        <v>16</v>
      </c>
      <c r="C38" s="32" t="s">
        <v>70</v>
      </c>
      <c r="D38" s="33">
        <f>+D39+D42</f>
        <v>9618.52</v>
      </c>
      <c r="E38" s="33">
        <f>+E39+E42</f>
        <v>9618.52</v>
      </c>
      <c r="F38" s="33">
        <f t="shared" si="2"/>
        <v>100</v>
      </c>
      <c r="G38" s="33">
        <f t="shared" si="1"/>
        <v>0</v>
      </c>
    </row>
    <row r="39" spans="1:7" ht="15" x14ac:dyDescent="0.2">
      <c r="A39" s="17">
        <v>730</v>
      </c>
      <c r="B39" s="18"/>
      <c r="C39" s="18" t="s">
        <v>21</v>
      </c>
      <c r="D39" s="19">
        <f>+D40+D41</f>
        <v>9618.52</v>
      </c>
      <c r="E39" s="19">
        <f>+E40+E41</f>
        <v>9618.52</v>
      </c>
      <c r="F39" s="19">
        <f t="shared" si="2"/>
        <v>100</v>
      </c>
      <c r="G39" s="19">
        <f t="shared" si="1"/>
        <v>0</v>
      </c>
    </row>
    <row r="40" spans="1:7" ht="15" hidden="1" outlineLevel="1" x14ac:dyDescent="0.2">
      <c r="A40" s="17">
        <v>7300</v>
      </c>
      <c r="B40" s="18"/>
      <c r="C40" s="18" t="s">
        <v>146</v>
      </c>
      <c r="D40" s="19">
        <v>560</v>
      </c>
      <c r="E40" s="19">
        <v>560</v>
      </c>
      <c r="F40" s="19">
        <f t="shared" si="2"/>
        <v>100</v>
      </c>
      <c r="G40" s="19">
        <f t="shared" si="1"/>
        <v>0</v>
      </c>
    </row>
    <row r="41" spans="1:7" ht="15" hidden="1" outlineLevel="1" x14ac:dyDescent="0.2">
      <c r="A41" s="17">
        <v>7301</v>
      </c>
      <c r="B41" s="18"/>
      <c r="C41" s="18" t="s">
        <v>147</v>
      </c>
      <c r="D41" s="19">
        <v>9058.52</v>
      </c>
      <c r="E41" s="19">
        <v>9058.52</v>
      </c>
      <c r="F41" s="19">
        <f t="shared" si="2"/>
        <v>100</v>
      </c>
      <c r="G41" s="19">
        <f t="shared" si="1"/>
        <v>0</v>
      </c>
    </row>
    <row r="42" spans="1:7" ht="15" collapsed="1" x14ac:dyDescent="0.2">
      <c r="A42" s="17">
        <v>731</v>
      </c>
      <c r="B42" s="18"/>
      <c r="C42" s="18" t="s">
        <v>12</v>
      </c>
      <c r="D42" s="19">
        <v>0</v>
      </c>
      <c r="E42" s="19">
        <v>0</v>
      </c>
      <c r="F42" s="19" t="str">
        <f t="shared" si="2"/>
        <v>-</v>
      </c>
      <c r="G42" s="19">
        <f t="shared" si="1"/>
        <v>0</v>
      </c>
    </row>
    <row r="43" spans="1:7" ht="15.75" x14ac:dyDescent="0.2">
      <c r="A43" s="31">
        <v>74</v>
      </c>
      <c r="B43" s="32" t="s">
        <v>16</v>
      </c>
      <c r="C43" s="32" t="s">
        <v>71</v>
      </c>
      <c r="D43" s="33">
        <f>+D44+D46</f>
        <v>2552215.21</v>
      </c>
      <c r="E43" s="33">
        <f>+E44+E46</f>
        <v>3452215.21</v>
      </c>
      <c r="F43" s="33">
        <f t="shared" si="2"/>
        <v>135.26348391286328</v>
      </c>
      <c r="G43" s="33">
        <f t="shared" si="1"/>
        <v>900000</v>
      </c>
    </row>
    <row r="44" spans="1:7" ht="15.75" customHeight="1" x14ac:dyDescent="0.2">
      <c r="A44" s="17">
        <v>740</v>
      </c>
      <c r="B44" s="18"/>
      <c r="C44" s="21" t="s">
        <v>13</v>
      </c>
      <c r="D44" s="19">
        <f>+D45</f>
        <v>1476960</v>
      </c>
      <c r="E44" s="19">
        <f>+E45</f>
        <v>2376960</v>
      </c>
      <c r="F44" s="19">
        <f t="shared" si="2"/>
        <v>160.93597660058498</v>
      </c>
      <c r="G44" s="19">
        <f t="shared" si="1"/>
        <v>900000</v>
      </c>
    </row>
    <row r="45" spans="1:7" ht="24" hidden="1" customHeight="1" outlineLevel="1" x14ac:dyDescent="0.2">
      <c r="A45" s="17">
        <v>7400</v>
      </c>
      <c r="B45" s="18"/>
      <c r="C45" s="21" t="s">
        <v>148</v>
      </c>
      <c r="D45" s="19">
        <v>1476960</v>
      </c>
      <c r="E45" s="19">
        <v>2376960</v>
      </c>
      <c r="F45" s="19">
        <f t="shared" si="2"/>
        <v>160.93597660058498</v>
      </c>
      <c r="G45" s="19">
        <f t="shared" si="1"/>
        <v>900000</v>
      </c>
    </row>
    <row r="46" spans="1:7" ht="27" customHeight="1" collapsed="1" x14ac:dyDescent="0.2">
      <c r="A46" s="17">
        <v>741</v>
      </c>
      <c r="B46" s="18"/>
      <c r="C46" s="21" t="s">
        <v>54</v>
      </c>
      <c r="D46" s="19">
        <f>+D47+D48+D49</f>
        <v>1075255.21</v>
      </c>
      <c r="E46" s="19">
        <f>+E47+E48+E49</f>
        <v>1075255.21</v>
      </c>
      <c r="F46" s="19">
        <f t="shared" si="2"/>
        <v>100</v>
      </c>
      <c r="G46" s="19">
        <f t="shared" si="1"/>
        <v>0</v>
      </c>
    </row>
    <row r="47" spans="1:7" ht="21" hidden="1" customHeight="1" outlineLevel="1" x14ac:dyDescent="0.2">
      <c r="A47" s="17">
        <v>7412</v>
      </c>
      <c r="B47" s="18"/>
      <c r="C47" s="21" t="s">
        <v>149</v>
      </c>
      <c r="D47" s="19">
        <v>348374.03</v>
      </c>
      <c r="E47" s="19">
        <v>348374.03</v>
      </c>
      <c r="F47" s="19">
        <f t="shared" si="2"/>
        <v>100</v>
      </c>
      <c r="G47" s="19">
        <f t="shared" si="1"/>
        <v>0</v>
      </c>
    </row>
    <row r="48" spans="1:7" ht="21" hidden="1" customHeight="1" outlineLevel="1" x14ac:dyDescent="0.2">
      <c r="A48" s="17">
        <v>7413</v>
      </c>
      <c r="B48" s="18"/>
      <c r="C48" s="21" t="s">
        <v>150</v>
      </c>
      <c r="D48" s="19">
        <v>721881.18</v>
      </c>
      <c r="E48" s="19">
        <v>721881.18</v>
      </c>
      <c r="F48" s="19">
        <f t="shared" si="2"/>
        <v>100</v>
      </c>
      <c r="G48" s="19">
        <f t="shared" si="1"/>
        <v>0</v>
      </c>
    </row>
    <row r="49" spans="1:7" ht="21" hidden="1" customHeight="1" outlineLevel="1" x14ac:dyDescent="0.2">
      <c r="A49" s="17">
        <v>7416</v>
      </c>
      <c r="B49" s="18"/>
      <c r="C49" s="21" t="s">
        <v>151</v>
      </c>
      <c r="D49" s="19">
        <v>5000</v>
      </c>
      <c r="E49" s="19">
        <v>5000</v>
      </c>
      <c r="F49" s="19">
        <f t="shared" si="2"/>
        <v>100</v>
      </c>
      <c r="G49" s="19">
        <f t="shared" si="1"/>
        <v>0</v>
      </c>
    </row>
    <row r="50" spans="1:7" ht="15.75" customHeight="1" collapsed="1" x14ac:dyDescent="0.2">
      <c r="A50" s="31">
        <v>78</v>
      </c>
      <c r="B50" s="32" t="s">
        <v>16</v>
      </c>
      <c r="C50" s="32" t="s">
        <v>68</v>
      </c>
      <c r="D50" s="33">
        <f>+D51+D52</f>
        <v>0</v>
      </c>
      <c r="E50" s="33">
        <f>+E51+E52</f>
        <v>0</v>
      </c>
      <c r="F50" s="33" t="str">
        <f t="shared" si="2"/>
        <v>-</v>
      </c>
      <c r="G50" s="33">
        <f t="shared" si="1"/>
        <v>0</v>
      </c>
    </row>
    <row r="51" spans="1:7" ht="15.75" customHeight="1" x14ac:dyDescent="0.2">
      <c r="A51" s="17">
        <v>786</v>
      </c>
      <c r="B51" s="18"/>
      <c r="C51" s="21" t="s">
        <v>51</v>
      </c>
      <c r="D51" s="19">
        <v>0</v>
      </c>
      <c r="E51" s="19">
        <v>0</v>
      </c>
      <c r="F51" s="19" t="str">
        <f t="shared" si="2"/>
        <v>-</v>
      </c>
      <c r="G51" s="19">
        <f t="shared" si="1"/>
        <v>0</v>
      </c>
    </row>
    <row r="52" spans="1:7" ht="15.75" customHeight="1" x14ac:dyDescent="0.2">
      <c r="A52" s="17">
        <v>787</v>
      </c>
      <c r="B52" s="18"/>
      <c r="C52" s="21" t="s">
        <v>56</v>
      </c>
      <c r="D52" s="19">
        <v>0</v>
      </c>
      <c r="E52" s="19">
        <v>0</v>
      </c>
      <c r="F52" s="19" t="str">
        <f t="shared" si="2"/>
        <v>-</v>
      </c>
      <c r="G52" s="19">
        <f t="shared" si="1"/>
        <v>0</v>
      </c>
    </row>
    <row r="53" spans="1:7" ht="18" x14ac:dyDescent="0.2">
      <c r="A53" s="13" t="s">
        <v>15</v>
      </c>
      <c r="B53" s="35" t="s">
        <v>1</v>
      </c>
      <c r="C53" s="22" t="s">
        <v>22</v>
      </c>
      <c r="D53" s="34">
        <f>D54+D82+D96+D106</f>
        <v>16352330.440000001</v>
      </c>
      <c r="E53" s="34">
        <f>E54+E82+E96+E106</f>
        <v>17533830.439999998</v>
      </c>
      <c r="F53" s="34">
        <f t="shared" si="2"/>
        <v>107.22526984355629</v>
      </c>
      <c r="G53" s="34">
        <f t="shared" si="1"/>
        <v>1181499.9999999963</v>
      </c>
    </row>
    <row r="54" spans="1:7" ht="15.75" x14ac:dyDescent="0.2">
      <c r="A54" s="31">
        <v>40</v>
      </c>
      <c r="B54" s="32" t="s">
        <v>19</v>
      </c>
      <c r="C54" s="32" t="s">
        <v>23</v>
      </c>
      <c r="D54" s="33">
        <f>+D55+D62+D68+D78+D80</f>
        <v>4516964.67</v>
      </c>
      <c r="E54" s="33">
        <f>+E55+E62+E68+E78+E80</f>
        <v>4518964.67</v>
      </c>
      <c r="F54" s="33">
        <f t="shared" si="2"/>
        <v>100.04427752143566</v>
      </c>
      <c r="G54" s="33">
        <f t="shared" si="1"/>
        <v>2000</v>
      </c>
    </row>
    <row r="55" spans="1:7" ht="15" x14ac:dyDescent="0.2">
      <c r="A55" s="17">
        <v>400</v>
      </c>
      <c r="B55" s="18"/>
      <c r="C55" s="18" t="s">
        <v>24</v>
      </c>
      <c r="D55" s="20">
        <f>+D56+D57+D58+D59+D60+D61</f>
        <v>1008606.64</v>
      </c>
      <c r="E55" s="20">
        <f>+E56+E57+E58+E59+E60+E61</f>
        <v>1008606.64</v>
      </c>
      <c r="F55" s="20">
        <f t="shared" si="2"/>
        <v>100</v>
      </c>
      <c r="G55" s="20">
        <f t="shared" si="1"/>
        <v>0</v>
      </c>
    </row>
    <row r="56" spans="1:7" ht="15" hidden="1" outlineLevel="1" x14ac:dyDescent="0.2">
      <c r="A56" s="17">
        <v>4000</v>
      </c>
      <c r="B56" s="18"/>
      <c r="C56" s="18" t="s">
        <v>85</v>
      </c>
      <c r="D56" s="20">
        <v>905633.8</v>
      </c>
      <c r="E56" s="20">
        <v>905633.8</v>
      </c>
      <c r="F56" s="20">
        <f t="shared" si="2"/>
        <v>100</v>
      </c>
      <c r="G56" s="20">
        <f t="shared" si="1"/>
        <v>0</v>
      </c>
    </row>
    <row r="57" spans="1:7" ht="15" hidden="1" outlineLevel="1" x14ac:dyDescent="0.2">
      <c r="A57" s="17">
        <v>4001</v>
      </c>
      <c r="B57" s="18"/>
      <c r="C57" s="18" t="s">
        <v>86</v>
      </c>
      <c r="D57" s="20">
        <v>32684</v>
      </c>
      <c r="E57" s="20">
        <v>32684</v>
      </c>
      <c r="F57" s="20">
        <f t="shared" si="2"/>
        <v>100</v>
      </c>
      <c r="G57" s="20">
        <f t="shared" si="1"/>
        <v>0</v>
      </c>
    </row>
    <row r="58" spans="1:7" ht="15" hidden="1" outlineLevel="1" x14ac:dyDescent="0.2">
      <c r="A58" s="17">
        <v>4002</v>
      </c>
      <c r="B58" s="18"/>
      <c r="C58" s="18" t="s">
        <v>87</v>
      </c>
      <c r="D58" s="20">
        <v>51127.38</v>
      </c>
      <c r="E58" s="20">
        <v>51127.38</v>
      </c>
      <c r="F58" s="20">
        <f t="shared" si="2"/>
        <v>100</v>
      </c>
      <c r="G58" s="20">
        <f t="shared" si="1"/>
        <v>0</v>
      </c>
    </row>
    <row r="59" spans="1:7" ht="15" hidden="1" outlineLevel="1" x14ac:dyDescent="0.2">
      <c r="A59" s="17">
        <v>4003</v>
      </c>
      <c r="B59" s="18"/>
      <c r="C59" s="18" t="s">
        <v>88</v>
      </c>
      <c r="D59" s="20">
        <v>15000</v>
      </c>
      <c r="E59" s="20">
        <v>15000</v>
      </c>
      <c r="F59" s="20">
        <f t="shared" si="2"/>
        <v>100</v>
      </c>
      <c r="G59" s="20">
        <f t="shared" si="1"/>
        <v>0</v>
      </c>
    </row>
    <row r="60" spans="1:7" ht="15" hidden="1" outlineLevel="1" x14ac:dyDescent="0.2">
      <c r="A60" s="17">
        <v>4004</v>
      </c>
      <c r="B60" s="18"/>
      <c r="C60" s="18" t="s">
        <v>89</v>
      </c>
      <c r="D60" s="20">
        <v>2862.07</v>
      </c>
      <c r="E60" s="20">
        <v>2862.07</v>
      </c>
      <c r="F60" s="20">
        <f t="shared" si="2"/>
        <v>100</v>
      </c>
      <c r="G60" s="20">
        <f t="shared" si="1"/>
        <v>0</v>
      </c>
    </row>
    <row r="61" spans="1:7" ht="15" hidden="1" outlineLevel="1" x14ac:dyDescent="0.2">
      <c r="A61" s="17">
        <v>4009</v>
      </c>
      <c r="B61" s="18"/>
      <c r="C61" s="18" t="s">
        <v>90</v>
      </c>
      <c r="D61" s="20">
        <v>1299.3900000000001</v>
      </c>
      <c r="E61" s="20">
        <v>1299.3900000000001</v>
      </c>
      <c r="F61" s="20">
        <f t="shared" si="2"/>
        <v>100</v>
      </c>
      <c r="G61" s="20">
        <f t="shared" si="1"/>
        <v>0</v>
      </c>
    </row>
    <row r="62" spans="1:7" ht="15" collapsed="1" x14ac:dyDescent="0.2">
      <c r="A62" s="17">
        <v>401</v>
      </c>
      <c r="B62" s="18"/>
      <c r="C62" s="18" t="s">
        <v>25</v>
      </c>
      <c r="D62" s="20">
        <f>+D63+D64+D65+D66+D67</f>
        <v>162387.57</v>
      </c>
      <c r="E62" s="20">
        <f>+E63+E64+E65+E66+E67</f>
        <v>162387.57</v>
      </c>
      <c r="F62" s="20">
        <f t="shared" si="2"/>
        <v>100</v>
      </c>
      <c r="G62" s="20">
        <f t="shared" si="1"/>
        <v>0</v>
      </c>
    </row>
    <row r="63" spans="1:7" ht="15" hidden="1" outlineLevel="1" x14ac:dyDescent="0.2">
      <c r="A63" s="17">
        <v>4010</v>
      </c>
      <c r="B63" s="18"/>
      <c r="C63" s="18" t="s">
        <v>91</v>
      </c>
      <c r="D63" s="20">
        <v>80799.31</v>
      </c>
      <c r="E63" s="20">
        <v>80799.31</v>
      </c>
      <c r="F63" s="20">
        <f t="shared" si="2"/>
        <v>100</v>
      </c>
      <c r="G63" s="20">
        <f t="shared" si="1"/>
        <v>0</v>
      </c>
    </row>
    <row r="64" spans="1:7" ht="15" hidden="1" outlineLevel="1" x14ac:dyDescent="0.2">
      <c r="A64" s="17">
        <v>4011</v>
      </c>
      <c r="B64" s="18"/>
      <c r="C64" s="18" t="s">
        <v>92</v>
      </c>
      <c r="D64" s="20">
        <v>64644.31</v>
      </c>
      <c r="E64" s="20">
        <v>64644.31</v>
      </c>
      <c r="F64" s="20">
        <f t="shared" si="2"/>
        <v>100</v>
      </c>
      <c r="G64" s="20">
        <f t="shared" si="1"/>
        <v>0</v>
      </c>
    </row>
    <row r="65" spans="1:7" ht="15" hidden="1" outlineLevel="1" x14ac:dyDescent="0.2">
      <c r="A65" s="17">
        <v>4012</v>
      </c>
      <c r="B65" s="18"/>
      <c r="C65" s="18" t="s">
        <v>93</v>
      </c>
      <c r="D65" s="20">
        <v>549.79</v>
      </c>
      <c r="E65" s="20">
        <v>549.79</v>
      </c>
      <c r="F65" s="20">
        <f t="shared" si="2"/>
        <v>100</v>
      </c>
      <c r="G65" s="20">
        <f t="shared" si="1"/>
        <v>0</v>
      </c>
    </row>
    <row r="66" spans="1:7" ht="15" hidden="1" outlineLevel="1" x14ac:dyDescent="0.2">
      <c r="A66" s="17">
        <v>4013</v>
      </c>
      <c r="B66" s="18"/>
      <c r="C66" s="18" t="s">
        <v>94</v>
      </c>
      <c r="D66" s="20">
        <v>911.98</v>
      </c>
      <c r="E66" s="20">
        <v>911.98</v>
      </c>
      <c r="F66" s="20">
        <f t="shared" si="2"/>
        <v>100</v>
      </c>
      <c r="G66" s="20">
        <f t="shared" si="1"/>
        <v>0</v>
      </c>
    </row>
    <row r="67" spans="1:7" ht="15" hidden="1" outlineLevel="1" x14ac:dyDescent="0.2">
      <c r="A67" s="17">
        <v>4015</v>
      </c>
      <c r="B67" s="18"/>
      <c r="C67" s="18" t="s">
        <v>95</v>
      </c>
      <c r="D67" s="20">
        <v>15482.18</v>
      </c>
      <c r="E67" s="20">
        <v>15482.18</v>
      </c>
      <c r="F67" s="20">
        <f t="shared" si="2"/>
        <v>100</v>
      </c>
      <c r="G67" s="20">
        <f t="shared" si="1"/>
        <v>0</v>
      </c>
    </row>
    <row r="68" spans="1:7" ht="15" collapsed="1" x14ac:dyDescent="0.2">
      <c r="A68" s="17">
        <v>402</v>
      </c>
      <c r="B68" s="18"/>
      <c r="C68" s="18" t="s">
        <v>26</v>
      </c>
      <c r="D68" s="19">
        <f>+D69+D70+D71+D72+D73+D74+D75+D76+D77</f>
        <v>3177170.46</v>
      </c>
      <c r="E68" s="19">
        <f>+E69+E70+E71+E72+E73+E74+E75+E76+E77</f>
        <v>3179170.46</v>
      </c>
      <c r="F68" s="19">
        <f t="shared" si="2"/>
        <v>100.06294909338922</v>
      </c>
      <c r="G68" s="19">
        <f t="shared" si="1"/>
        <v>2000</v>
      </c>
    </row>
    <row r="69" spans="1:7" ht="15" hidden="1" outlineLevel="1" x14ac:dyDescent="0.2">
      <c r="A69" s="17">
        <v>4020</v>
      </c>
      <c r="B69" s="18"/>
      <c r="C69" s="18" t="s">
        <v>96</v>
      </c>
      <c r="D69" s="19">
        <v>849337.02</v>
      </c>
      <c r="E69" s="19">
        <v>849337.02</v>
      </c>
      <c r="F69" s="19">
        <f t="shared" ref="F69:F100" si="3">IF(D69&lt;&gt;0,E69/D69*100,"-")</f>
        <v>100</v>
      </c>
      <c r="G69" s="19">
        <f t="shared" si="1"/>
        <v>0</v>
      </c>
    </row>
    <row r="70" spans="1:7" ht="15" hidden="1" outlineLevel="1" x14ac:dyDescent="0.2">
      <c r="A70" s="17">
        <v>4021</v>
      </c>
      <c r="B70" s="18"/>
      <c r="C70" s="18" t="s">
        <v>97</v>
      </c>
      <c r="D70" s="19">
        <v>134496.95000000001</v>
      </c>
      <c r="E70" s="19">
        <v>134496.95000000001</v>
      </c>
      <c r="F70" s="19">
        <f t="shared" si="3"/>
        <v>100</v>
      </c>
      <c r="G70" s="19">
        <f t="shared" ref="G70:G133" si="4">E70-D70</f>
        <v>0</v>
      </c>
    </row>
    <row r="71" spans="1:7" ht="15" hidden="1" outlineLevel="1" x14ac:dyDescent="0.2">
      <c r="A71" s="17">
        <v>4022</v>
      </c>
      <c r="B71" s="18"/>
      <c r="C71" s="18" t="s">
        <v>98</v>
      </c>
      <c r="D71" s="19">
        <v>235627.22</v>
      </c>
      <c r="E71" s="19">
        <v>235627.22</v>
      </c>
      <c r="F71" s="19">
        <f t="shared" si="3"/>
        <v>100</v>
      </c>
      <c r="G71" s="19">
        <f t="shared" si="4"/>
        <v>0</v>
      </c>
    </row>
    <row r="72" spans="1:7" ht="15" hidden="1" outlineLevel="1" x14ac:dyDescent="0.2">
      <c r="A72" s="17">
        <v>4023</v>
      </c>
      <c r="B72" s="18"/>
      <c r="C72" s="18" t="s">
        <v>99</v>
      </c>
      <c r="D72" s="19">
        <v>22002.58</v>
      </c>
      <c r="E72" s="19">
        <v>22002.58</v>
      </c>
      <c r="F72" s="19">
        <f t="shared" si="3"/>
        <v>100</v>
      </c>
      <c r="G72" s="19">
        <f t="shared" si="4"/>
        <v>0</v>
      </c>
    </row>
    <row r="73" spans="1:7" ht="15" hidden="1" outlineLevel="1" x14ac:dyDescent="0.2">
      <c r="A73" s="17">
        <v>4024</v>
      </c>
      <c r="B73" s="18"/>
      <c r="C73" s="18" t="s">
        <v>100</v>
      </c>
      <c r="D73" s="19">
        <v>9450.8700000000008</v>
      </c>
      <c r="E73" s="19">
        <v>9450.8700000000008</v>
      </c>
      <c r="F73" s="19">
        <f t="shared" si="3"/>
        <v>100</v>
      </c>
      <c r="G73" s="19">
        <f t="shared" si="4"/>
        <v>0</v>
      </c>
    </row>
    <row r="74" spans="1:7" ht="15" hidden="1" outlineLevel="1" x14ac:dyDescent="0.2">
      <c r="A74" s="17">
        <v>4025</v>
      </c>
      <c r="B74" s="18"/>
      <c r="C74" s="18" t="s">
        <v>101</v>
      </c>
      <c r="D74" s="19">
        <v>1548039.85</v>
      </c>
      <c r="E74" s="19">
        <v>1548039.85</v>
      </c>
      <c r="F74" s="19">
        <f t="shared" si="3"/>
        <v>100</v>
      </c>
      <c r="G74" s="19">
        <f t="shared" si="4"/>
        <v>0</v>
      </c>
    </row>
    <row r="75" spans="1:7" ht="15" hidden="1" outlineLevel="1" x14ac:dyDescent="0.2">
      <c r="A75" s="17">
        <v>4026</v>
      </c>
      <c r="B75" s="18"/>
      <c r="C75" s="18" t="s">
        <v>102</v>
      </c>
      <c r="D75" s="19">
        <v>75871.11</v>
      </c>
      <c r="E75" s="19">
        <v>75871.11</v>
      </c>
      <c r="F75" s="19">
        <f t="shared" si="3"/>
        <v>100</v>
      </c>
      <c r="G75" s="19">
        <f t="shared" si="4"/>
        <v>0</v>
      </c>
    </row>
    <row r="76" spans="1:7" ht="15" hidden="1" outlineLevel="1" x14ac:dyDescent="0.2">
      <c r="A76" s="17">
        <v>4027</v>
      </c>
      <c r="B76" s="18"/>
      <c r="C76" s="18" t="s">
        <v>103</v>
      </c>
      <c r="D76" s="19">
        <v>15680</v>
      </c>
      <c r="E76" s="19">
        <v>15680</v>
      </c>
      <c r="F76" s="19">
        <f t="shared" si="3"/>
        <v>100</v>
      </c>
      <c r="G76" s="19">
        <f t="shared" si="4"/>
        <v>0</v>
      </c>
    </row>
    <row r="77" spans="1:7" ht="15" hidden="1" outlineLevel="1" x14ac:dyDescent="0.2">
      <c r="A77" s="17">
        <v>4029</v>
      </c>
      <c r="B77" s="18"/>
      <c r="C77" s="18" t="s">
        <v>104</v>
      </c>
      <c r="D77" s="19">
        <v>286664.86</v>
      </c>
      <c r="E77" s="19">
        <v>288664.86</v>
      </c>
      <c r="F77" s="19">
        <f t="shared" si="3"/>
        <v>100.69767881560369</v>
      </c>
      <c r="G77" s="19">
        <f t="shared" si="4"/>
        <v>2000</v>
      </c>
    </row>
    <row r="78" spans="1:7" ht="15" collapsed="1" x14ac:dyDescent="0.2">
      <c r="A78" s="17">
        <v>403</v>
      </c>
      <c r="B78" s="18"/>
      <c r="C78" s="18" t="s">
        <v>27</v>
      </c>
      <c r="D78" s="19">
        <f>+D79</f>
        <v>25000</v>
      </c>
      <c r="E78" s="19">
        <f>+E79</f>
        <v>25000</v>
      </c>
      <c r="F78" s="19">
        <f t="shared" si="3"/>
        <v>100</v>
      </c>
      <c r="G78" s="19">
        <f t="shared" si="4"/>
        <v>0</v>
      </c>
    </row>
    <row r="79" spans="1:7" ht="15" hidden="1" outlineLevel="1" x14ac:dyDescent="0.2">
      <c r="A79" s="17">
        <v>4031</v>
      </c>
      <c r="B79" s="18"/>
      <c r="C79" s="18" t="s">
        <v>105</v>
      </c>
      <c r="D79" s="19">
        <v>25000</v>
      </c>
      <c r="E79" s="19">
        <v>25000</v>
      </c>
      <c r="F79" s="19">
        <f t="shared" si="3"/>
        <v>100</v>
      </c>
      <c r="G79" s="19">
        <f t="shared" si="4"/>
        <v>0</v>
      </c>
    </row>
    <row r="80" spans="1:7" ht="15" collapsed="1" x14ac:dyDescent="0.2">
      <c r="A80" s="17">
        <v>409</v>
      </c>
      <c r="B80" s="18"/>
      <c r="C80" s="18" t="s">
        <v>55</v>
      </c>
      <c r="D80" s="20">
        <f>+D81</f>
        <v>143800</v>
      </c>
      <c r="E80" s="20">
        <f>+E81</f>
        <v>143800</v>
      </c>
      <c r="F80" s="20">
        <f t="shared" si="3"/>
        <v>100</v>
      </c>
      <c r="G80" s="20">
        <f t="shared" si="4"/>
        <v>0</v>
      </c>
    </row>
    <row r="81" spans="1:7" ht="15" hidden="1" outlineLevel="1" x14ac:dyDescent="0.2">
      <c r="A81" s="17">
        <v>4091</v>
      </c>
      <c r="B81" s="18"/>
      <c r="C81" s="18" t="s">
        <v>106</v>
      </c>
      <c r="D81" s="20">
        <v>143800</v>
      </c>
      <c r="E81" s="20">
        <v>143800</v>
      </c>
      <c r="F81" s="20">
        <f t="shared" si="3"/>
        <v>100</v>
      </c>
      <c r="G81" s="20">
        <f t="shared" si="4"/>
        <v>0</v>
      </c>
    </row>
    <row r="82" spans="1:7" ht="15.75" collapsed="1" x14ac:dyDescent="0.2">
      <c r="A82" s="31">
        <v>41</v>
      </c>
      <c r="B82" s="32"/>
      <c r="C82" s="32" t="s">
        <v>72</v>
      </c>
      <c r="D82" s="33">
        <f>+D83+D86+D89+D91</f>
        <v>5439748.3000000007</v>
      </c>
      <c r="E82" s="33">
        <f>+E83+E86+E89+E91</f>
        <v>5459748.3000000007</v>
      </c>
      <c r="F82" s="33">
        <f t="shared" si="3"/>
        <v>100.36766407004529</v>
      </c>
      <c r="G82" s="33">
        <f t="shared" si="4"/>
        <v>20000</v>
      </c>
    </row>
    <row r="83" spans="1:7" ht="15" x14ac:dyDescent="0.2">
      <c r="A83" s="17">
        <v>410</v>
      </c>
      <c r="B83" s="18"/>
      <c r="C83" s="18" t="s">
        <v>28</v>
      </c>
      <c r="D83" s="19">
        <f>+D84+D85</f>
        <v>420407.51</v>
      </c>
      <c r="E83" s="19">
        <f>+E84+E85</f>
        <v>440407.51</v>
      </c>
      <c r="F83" s="19">
        <f t="shared" si="3"/>
        <v>104.75728894567082</v>
      </c>
      <c r="G83" s="19">
        <f t="shared" si="4"/>
        <v>20000</v>
      </c>
    </row>
    <row r="84" spans="1:7" ht="15" hidden="1" outlineLevel="1" x14ac:dyDescent="0.2">
      <c r="A84" s="17">
        <v>4100</v>
      </c>
      <c r="B84" s="18"/>
      <c r="C84" s="18" t="s">
        <v>107</v>
      </c>
      <c r="D84" s="19">
        <v>169907.51</v>
      </c>
      <c r="E84" s="19">
        <v>169907.51</v>
      </c>
      <c r="F84" s="19">
        <f t="shared" si="3"/>
        <v>100</v>
      </c>
      <c r="G84" s="19">
        <f t="shared" si="4"/>
        <v>0</v>
      </c>
    </row>
    <row r="85" spans="1:7" ht="15" hidden="1" outlineLevel="1" x14ac:dyDescent="0.2">
      <c r="A85" s="17">
        <v>4102</v>
      </c>
      <c r="B85" s="18"/>
      <c r="C85" s="18" t="s">
        <v>108</v>
      </c>
      <c r="D85" s="19">
        <v>250500</v>
      </c>
      <c r="E85" s="19">
        <v>270500</v>
      </c>
      <c r="F85" s="19">
        <f t="shared" si="3"/>
        <v>107.98403193612774</v>
      </c>
      <c r="G85" s="19">
        <f t="shared" si="4"/>
        <v>20000</v>
      </c>
    </row>
    <row r="86" spans="1:7" ht="15" collapsed="1" x14ac:dyDescent="0.2">
      <c r="A86" s="17">
        <v>411</v>
      </c>
      <c r="B86" s="18"/>
      <c r="C86" s="18" t="s">
        <v>29</v>
      </c>
      <c r="D86" s="19">
        <f>+D87+D88</f>
        <v>3141216.99</v>
      </c>
      <c r="E86" s="19">
        <f>+E87+E88</f>
        <v>3141216.99</v>
      </c>
      <c r="F86" s="19">
        <f t="shared" si="3"/>
        <v>100</v>
      </c>
      <c r="G86" s="19">
        <f t="shared" si="4"/>
        <v>0</v>
      </c>
    </row>
    <row r="87" spans="1:7" ht="15" hidden="1" outlineLevel="1" x14ac:dyDescent="0.2">
      <c r="A87" s="17">
        <v>4111</v>
      </c>
      <c r="B87" s="18"/>
      <c r="C87" s="18" t="s">
        <v>109</v>
      </c>
      <c r="D87" s="19">
        <v>40000</v>
      </c>
      <c r="E87" s="19">
        <v>40000</v>
      </c>
      <c r="F87" s="19">
        <f t="shared" si="3"/>
        <v>100</v>
      </c>
      <c r="G87" s="19">
        <f t="shared" si="4"/>
        <v>0</v>
      </c>
    </row>
    <row r="88" spans="1:7" ht="15" hidden="1" outlineLevel="1" x14ac:dyDescent="0.2">
      <c r="A88" s="17">
        <v>4119</v>
      </c>
      <c r="B88" s="18"/>
      <c r="C88" s="18" t="s">
        <v>110</v>
      </c>
      <c r="D88" s="19">
        <v>3101216.99</v>
      </c>
      <c r="E88" s="19">
        <v>3101216.99</v>
      </c>
      <c r="F88" s="19">
        <f t="shared" si="3"/>
        <v>100</v>
      </c>
      <c r="G88" s="19">
        <f t="shared" si="4"/>
        <v>0</v>
      </c>
    </row>
    <row r="89" spans="1:7" ht="15" collapsed="1" x14ac:dyDescent="0.2">
      <c r="A89" s="17">
        <v>412</v>
      </c>
      <c r="B89" s="18"/>
      <c r="C89" s="18" t="s">
        <v>58</v>
      </c>
      <c r="D89" s="19">
        <f>+D90</f>
        <v>573569.62</v>
      </c>
      <c r="E89" s="19">
        <f>+E90</f>
        <v>573569.62</v>
      </c>
      <c r="F89" s="19">
        <f t="shared" si="3"/>
        <v>100</v>
      </c>
      <c r="G89" s="19">
        <f t="shared" si="4"/>
        <v>0</v>
      </c>
    </row>
    <row r="90" spans="1:7" ht="15" hidden="1" outlineLevel="1" x14ac:dyDescent="0.2">
      <c r="A90" s="17">
        <v>4120</v>
      </c>
      <c r="B90" s="18"/>
      <c r="C90" s="18" t="s">
        <v>111</v>
      </c>
      <c r="D90" s="19">
        <v>573569.62</v>
      </c>
      <c r="E90" s="19">
        <v>573569.62</v>
      </c>
      <c r="F90" s="19">
        <f t="shared" si="3"/>
        <v>100</v>
      </c>
      <c r="G90" s="19">
        <f t="shared" si="4"/>
        <v>0</v>
      </c>
    </row>
    <row r="91" spans="1:7" ht="15" collapsed="1" x14ac:dyDescent="0.2">
      <c r="A91" s="17">
        <v>413</v>
      </c>
      <c r="B91" s="18"/>
      <c r="C91" s="18" t="s">
        <v>30</v>
      </c>
      <c r="D91" s="19">
        <f>+D92+D93+D94</f>
        <v>1304554.1800000002</v>
      </c>
      <c r="E91" s="19">
        <f>+E92+E93+E94</f>
        <v>1304554.1800000002</v>
      </c>
      <c r="F91" s="19">
        <f t="shared" si="3"/>
        <v>100</v>
      </c>
      <c r="G91" s="19">
        <f t="shared" si="4"/>
        <v>0</v>
      </c>
    </row>
    <row r="92" spans="1:7" ht="15" hidden="1" outlineLevel="1" x14ac:dyDescent="0.2">
      <c r="A92" s="17">
        <v>4130</v>
      </c>
      <c r="B92" s="18"/>
      <c r="C92" s="18" t="s">
        <v>112</v>
      </c>
      <c r="D92" s="19">
        <v>146319.35</v>
      </c>
      <c r="E92" s="19">
        <v>146319.35</v>
      </c>
      <c r="F92" s="19">
        <f t="shared" si="3"/>
        <v>100</v>
      </c>
      <c r="G92" s="19">
        <f t="shared" si="4"/>
        <v>0</v>
      </c>
    </row>
    <row r="93" spans="1:7" ht="15" hidden="1" outlineLevel="1" x14ac:dyDescent="0.2">
      <c r="A93" s="17">
        <v>4131</v>
      </c>
      <c r="B93" s="18"/>
      <c r="C93" s="18" t="s">
        <v>113</v>
      </c>
      <c r="D93" s="19">
        <v>100000</v>
      </c>
      <c r="E93" s="19">
        <v>100000</v>
      </c>
      <c r="F93" s="19">
        <f t="shared" si="3"/>
        <v>100</v>
      </c>
      <c r="G93" s="19">
        <f t="shared" si="4"/>
        <v>0</v>
      </c>
    </row>
    <row r="94" spans="1:7" ht="15" hidden="1" outlineLevel="1" x14ac:dyDescent="0.2">
      <c r="A94" s="17">
        <v>4133</v>
      </c>
      <c r="B94" s="18"/>
      <c r="C94" s="18" t="s">
        <v>114</v>
      </c>
      <c r="D94" s="19">
        <v>1058234.83</v>
      </c>
      <c r="E94" s="19">
        <v>1058234.83</v>
      </c>
      <c r="F94" s="19">
        <f t="shared" si="3"/>
        <v>100</v>
      </c>
      <c r="G94" s="19">
        <f t="shared" si="4"/>
        <v>0</v>
      </c>
    </row>
    <row r="95" spans="1:7" ht="15" collapsed="1" x14ac:dyDescent="0.2">
      <c r="A95" s="17">
        <v>414</v>
      </c>
      <c r="B95" s="18"/>
      <c r="C95" s="18" t="s">
        <v>81</v>
      </c>
      <c r="D95" s="19">
        <v>0</v>
      </c>
      <c r="E95" s="19">
        <v>0</v>
      </c>
      <c r="F95" s="19" t="str">
        <f t="shared" si="3"/>
        <v>-</v>
      </c>
      <c r="G95" s="19">
        <f t="shared" si="4"/>
        <v>0</v>
      </c>
    </row>
    <row r="96" spans="1:7" ht="15.75" x14ac:dyDescent="0.2">
      <c r="A96" s="31">
        <v>42</v>
      </c>
      <c r="B96" s="32" t="s">
        <v>31</v>
      </c>
      <c r="C96" s="32" t="s">
        <v>73</v>
      </c>
      <c r="D96" s="33">
        <f>+D97</f>
        <v>6014481.3200000003</v>
      </c>
      <c r="E96" s="33">
        <f>+E97</f>
        <v>7173981.3200000003</v>
      </c>
      <c r="F96" s="33">
        <f t="shared" si="3"/>
        <v>119.27847038354422</v>
      </c>
      <c r="G96" s="33">
        <f t="shared" si="4"/>
        <v>1159500</v>
      </c>
    </row>
    <row r="97" spans="1:7" ht="15" x14ac:dyDescent="0.2">
      <c r="A97" s="17">
        <v>420</v>
      </c>
      <c r="B97" s="18"/>
      <c r="C97" s="18" t="s">
        <v>32</v>
      </c>
      <c r="D97" s="19">
        <f>+D98+D99+D100+D101+D102+D103+D104+D105</f>
        <v>6014481.3200000003</v>
      </c>
      <c r="E97" s="19">
        <f>+E98+E99+E100+E101+E102+E103+E104+E105</f>
        <v>7173981.3200000003</v>
      </c>
      <c r="F97" s="19">
        <f t="shared" si="3"/>
        <v>119.27847038354422</v>
      </c>
      <c r="G97" s="19">
        <f t="shared" si="4"/>
        <v>1159500</v>
      </c>
    </row>
    <row r="98" spans="1:7" ht="15" hidden="1" outlineLevel="1" x14ac:dyDescent="0.2">
      <c r="A98" s="17">
        <v>4201</v>
      </c>
      <c r="B98" s="18"/>
      <c r="C98" s="18" t="s">
        <v>115</v>
      </c>
      <c r="D98" s="19">
        <v>89740</v>
      </c>
      <c r="E98" s="19">
        <v>89740</v>
      </c>
      <c r="F98" s="19">
        <f t="shared" si="3"/>
        <v>100</v>
      </c>
      <c r="G98" s="19">
        <f t="shared" si="4"/>
        <v>0</v>
      </c>
    </row>
    <row r="99" spans="1:7" ht="15" hidden="1" outlineLevel="1" x14ac:dyDescent="0.2">
      <c r="A99" s="17">
        <v>4202</v>
      </c>
      <c r="B99" s="18"/>
      <c r="C99" s="18" t="s">
        <v>116</v>
      </c>
      <c r="D99" s="19">
        <v>215404.99</v>
      </c>
      <c r="E99" s="19">
        <v>215404.99</v>
      </c>
      <c r="F99" s="19">
        <f t="shared" si="3"/>
        <v>100</v>
      </c>
      <c r="G99" s="19">
        <f t="shared" si="4"/>
        <v>0</v>
      </c>
    </row>
    <row r="100" spans="1:7" ht="15" hidden="1" outlineLevel="1" x14ac:dyDescent="0.2">
      <c r="A100" s="17">
        <v>4203</v>
      </c>
      <c r="B100" s="18"/>
      <c r="C100" s="18" t="s">
        <v>117</v>
      </c>
      <c r="D100" s="19">
        <v>10500</v>
      </c>
      <c r="E100" s="19">
        <v>10500</v>
      </c>
      <c r="F100" s="19">
        <f t="shared" si="3"/>
        <v>100</v>
      </c>
      <c r="G100" s="19">
        <f t="shared" si="4"/>
        <v>0</v>
      </c>
    </row>
    <row r="101" spans="1:7" ht="15" hidden="1" outlineLevel="1" x14ac:dyDescent="0.2">
      <c r="A101" s="17">
        <v>4204</v>
      </c>
      <c r="B101" s="18"/>
      <c r="C101" s="18" t="s">
        <v>118</v>
      </c>
      <c r="D101" s="19">
        <v>1711269.03</v>
      </c>
      <c r="E101" s="19">
        <v>1711269.03</v>
      </c>
      <c r="F101" s="19">
        <f t="shared" ref="F101:F132" si="5">IF(D101&lt;&gt;0,E101/D101*100,"-")</f>
        <v>100</v>
      </c>
      <c r="G101" s="19">
        <f t="shared" si="4"/>
        <v>0</v>
      </c>
    </row>
    <row r="102" spans="1:7" ht="15" hidden="1" outlineLevel="1" x14ac:dyDescent="0.2">
      <c r="A102" s="17">
        <v>4205</v>
      </c>
      <c r="B102" s="18"/>
      <c r="C102" s="18" t="s">
        <v>119</v>
      </c>
      <c r="D102" s="19">
        <v>3197661.32</v>
      </c>
      <c r="E102" s="19">
        <v>4302661.32</v>
      </c>
      <c r="F102" s="19">
        <f t="shared" si="5"/>
        <v>134.5565051898617</v>
      </c>
      <c r="G102" s="19">
        <f t="shared" si="4"/>
        <v>1105000.0000000005</v>
      </c>
    </row>
    <row r="103" spans="1:7" ht="15" hidden="1" outlineLevel="1" x14ac:dyDescent="0.2">
      <c r="A103" s="17">
        <v>4206</v>
      </c>
      <c r="B103" s="18"/>
      <c r="C103" s="18" t="s">
        <v>120</v>
      </c>
      <c r="D103" s="19">
        <v>190000</v>
      </c>
      <c r="E103" s="19">
        <v>190000</v>
      </c>
      <c r="F103" s="19">
        <f t="shared" si="5"/>
        <v>100</v>
      </c>
      <c r="G103" s="19">
        <f t="shared" si="4"/>
        <v>0</v>
      </c>
    </row>
    <row r="104" spans="1:7" ht="15" hidden="1" outlineLevel="1" x14ac:dyDescent="0.2">
      <c r="A104" s="17">
        <v>4207</v>
      </c>
      <c r="B104" s="18"/>
      <c r="C104" s="18" t="s">
        <v>121</v>
      </c>
      <c r="D104" s="19">
        <v>24618.79</v>
      </c>
      <c r="E104" s="19">
        <v>24618.79</v>
      </c>
      <c r="F104" s="19">
        <f t="shared" si="5"/>
        <v>100</v>
      </c>
      <c r="G104" s="19">
        <f t="shared" si="4"/>
        <v>0</v>
      </c>
    </row>
    <row r="105" spans="1:7" ht="15" hidden="1" outlineLevel="1" x14ac:dyDescent="0.2">
      <c r="A105" s="17">
        <v>4208</v>
      </c>
      <c r="B105" s="18"/>
      <c r="C105" s="18" t="s">
        <v>122</v>
      </c>
      <c r="D105" s="19">
        <v>575287.18999999994</v>
      </c>
      <c r="E105" s="19">
        <v>629787.18999999994</v>
      </c>
      <c r="F105" s="19">
        <f t="shared" si="5"/>
        <v>109.47352921242693</v>
      </c>
      <c r="G105" s="19">
        <f t="shared" si="4"/>
        <v>54500</v>
      </c>
    </row>
    <row r="106" spans="1:7" ht="15.75" collapsed="1" x14ac:dyDescent="0.2">
      <c r="A106" s="31">
        <v>43</v>
      </c>
      <c r="B106" s="32"/>
      <c r="C106" s="32" t="s">
        <v>74</v>
      </c>
      <c r="D106" s="33">
        <f>D107+D112</f>
        <v>381136.15</v>
      </c>
      <c r="E106" s="33">
        <f>E107+E112</f>
        <v>381136.15</v>
      </c>
      <c r="F106" s="33">
        <f t="shared" si="5"/>
        <v>100</v>
      </c>
      <c r="G106" s="33">
        <f t="shared" si="4"/>
        <v>0</v>
      </c>
    </row>
    <row r="107" spans="1:7" s="44" customFormat="1" ht="15" x14ac:dyDescent="0.2">
      <c r="A107" s="45">
        <v>431</v>
      </c>
      <c r="B107" s="46"/>
      <c r="C107" s="46" t="s">
        <v>49</v>
      </c>
      <c r="D107" s="47">
        <f>+D108+D109+D110+D111</f>
        <v>86000</v>
      </c>
      <c r="E107" s="47">
        <f>+E108+E109+E110+E111</f>
        <v>86000</v>
      </c>
      <c r="F107" s="47">
        <f t="shared" si="5"/>
        <v>100</v>
      </c>
      <c r="G107" s="47">
        <f t="shared" si="4"/>
        <v>0</v>
      </c>
    </row>
    <row r="108" spans="1:7" s="44" customFormat="1" ht="15" hidden="1" outlineLevel="1" x14ac:dyDescent="0.2">
      <c r="A108" s="45">
        <v>4310</v>
      </c>
      <c r="B108" s="46"/>
      <c r="C108" s="46" t="s">
        <v>123</v>
      </c>
      <c r="D108" s="47">
        <v>46000</v>
      </c>
      <c r="E108" s="47">
        <v>46000</v>
      </c>
      <c r="F108" s="47">
        <f t="shared" si="5"/>
        <v>100</v>
      </c>
      <c r="G108" s="47">
        <f t="shared" si="4"/>
        <v>0</v>
      </c>
    </row>
    <row r="109" spans="1:7" s="44" customFormat="1" ht="15" hidden="1" outlineLevel="1" x14ac:dyDescent="0.2">
      <c r="A109" s="45">
        <v>4311</v>
      </c>
      <c r="B109" s="46"/>
      <c r="C109" s="46" t="s">
        <v>124</v>
      </c>
      <c r="D109" s="47">
        <v>15000</v>
      </c>
      <c r="E109" s="47">
        <v>15000</v>
      </c>
      <c r="F109" s="47">
        <f t="shared" si="5"/>
        <v>100</v>
      </c>
      <c r="G109" s="47">
        <f t="shared" si="4"/>
        <v>0</v>
      </c>
    </row>
    <row r="110" spans="1:7" s="44" customFormat="1" ht="15" hidden="1" outlineLevel="1" x14ac:dyDescent="0.2">
      <c r="A110" s="45">
        <v>4313</v>
      </c>
      <c r="B110" s="46"/>
      <c r="C110" s="46" t="s">
        <v>125</v>
      </c>
      <c r="D110" s="47">
        <v>10000</v>
      </c>
      <c r="E110" s="47">
        <v>10000</v>
      </c>
      <c r="F110" s="47">
        <f t="shared" si="5"/>
        <v>100</v>
      </c>
      <c r="G110" s="47">
        <f t="shared" si="4"/>
        <v>0</v>
      </c>
    </row>
    <row r="111" spans="1:7" s="44" customFormat="1" ht="15" hidden="1" outlineLevel="1" x14ac:dyDescent="0.2">
      <c r="A111" s="45">
        <v>4314</v>
      </c>
      <c r="B111" s="46"/>
      <c r="C111" s="46" t="s">
        <v>126</v>
      </c>
      <c r="D111" s="47">
        <v>15000</v>
      </c>
      <c r="E111" s="47">
        <v>15000</v>
      </c>
      <c r="F111" s="47">
        <f t="shared" si="5"/>
        <v>100</v>
      </c>
      <c r="G111" s="47">
        <f t="shared" si="4"/>
        <v>0</v>
      </c>
    </row>
    <row r="112" spans="1:7" ht="15" collapsed="1" x14ac:dyDescent="0.2">
      <c r="A112" s="17">
        <v>432</v>
      </c>
      <c r="B112" s="18"/>
      <c r="C112" s="18" t="s">
        <v>50</v>
      </c>
      <c r="D112" s="19">
        <f>+D113+D114</f>
        <v>295136.15000000002</v>
      </c>
      <c r="E112" s="19">
        <f>+E113+E114</f>
        <v>295136.15000000002</v>
      </c>
      <c r="F112" s="19">
        <f t="shared" si="5"/>
        <v>100</v>
      </c>
      <c r="G112" s="19">
        <f t="shared" si="4"/>
        <v>0</v>
      </c>
    </row>
    <row r="113" spans="1:7" ht="15" hidden="1" outlineLevel="1" x14ac:dyDescent="0.2">
      <c r="A113" s="17">
        <v>4320</v>
      </c>
      <c r="B113" s="18"/>
      <c r="C113" s="18" t="s">
        <v>127</v>
      </c>
      <c r="D113" s="19">
        <v>101241.15</v>
      </c>
      <c r="E113" s="19">
        <v>101241.15</v>
      </c>
      <c r="F113" s="19">
        <f t="shared" si="5"/>
        <v>100</v>
      </c>
      <c r="G113" s="19">
        <f t="shared" si="4"/>
        <v>0</v>
      </c>
    </row>
    <row r="114" spans="1:7" ht="15" hidden="1" outlineLevel="1" x14ac:dyDescent="0.2">
      <c r="A114" s="17">
        <v>4323</v>
      </c>
      <c r="B114" s="18"/>
      <c r="C114" s="18" t="s">
        <v>128</v>
      </c>
      <c r="D114" s="19">
        <v>193895</v>
      </c>
      <c r="E114" s="19">
        <v>193895</v>
      </c>
      <c r="F114" s="19">
        <f t="shared" si="5"/>
        <v>100</v>
      </c>
      <c r="G114" s="19">
        <f t="shared" si="4"/>
        <v>0</v>
      </c>
    </row>
    <row r="115" spans="1:7" ht="18" collapsed="1" x14ac:dyDescent="0.2">
      <c r="A115" s="13"/>
      <c r="B115" s="35" t="s">
        <v>2</v>
      </c>
      <c r="C115" s="25" t="s">
        <v>61</v>
      </c>
      <c r="D115" s="34">
        <f>+D5-D53</f>
        <v>-1857757.4800000004</v>
      </c>
      <c r="E115" s="34">
        <f>+E5-E53</f>
        <v>-1636973.4799999967</v>
      </c>
      <c r="F115" s="34">
        <f t="shared" si="5"/>
        <v>88.115563932488982</v>
      </c>
      <c r="G115" s="34">
        <f t="shared" si="4"/>
        <v>220784.00000000373</v>
      </c>
    </row>
    <row r="116" spans="1:7" ht="20.25" x14ac:dyDescent="0.2">
      <c r="A116" s="2" t="s">
        <v>33</v>
      </c>
      <c r="B116" s="3"/>
      <c r="C116" s="3"/>
      <c r="D116" s="11"/>
      <c r="E116" s="11"/>
      <c r="F116" s="11"/>
      <c r="G116" s="11">
        <f t="shared" si="4"/>
        <v>0</v>
      </c>
    </row>
    <row r="117" spans="1:7" ht="36" x14ac:dyDescent="0.2">
      <c r="A117" s="31">
        <v>75</v>
      </c>
      <c r="B117" s="36" t="s">
        <v>3</v>
      </c>
      <c r="C117" s="37" t="s">
        <v>75</v>
      </c>
      <c r="D117" s="33">
        <f>+D118+D119+D120</f>
        <v>0</v>
      </c>
      <c r="E117" s="33">
        <f>+E118+E119+E120</f>
        <v>0</v>
      </c>
      <c r="F117" s="33" t="str">
        <f t="shared" ref="F117:F124" si="6">IF(D117&lt;&gt;0,E117/D117*100,"-")</f>
        <v>-</v>
      </c>
      <c r="G117" s="33">
        <f t="shared" si="4"/>
        <v>0</v>
      </c>
    </row>
    <row r="118" spans="1:7" ht="15" x14ac:dyDescent="0.2">
      <c r="A118" s="17">
        <v>750</v>
      </c>
      <c r="B118" s="18"/>
      <c r="C118" s="18" t="s">
        <v>34</v>
      </c>
      <c r="D118" s="19">
        <v>0</v>
      </c>
      <c r="E118" s="19">
        <v>0</v>
      </c>
      <c r="F118" s="19" t="str">
        <f t="shared" si="6"/>
        <v>-</v>
      </c>
      <c r="G118" s="19">
        <f t="shared" si="4"/>
        <v>0</v>
      </c>
    </row>
    <row r="119" spans="1:7" ht="15" x14ac:dyDescent="0.2">
      <c r="A119" s="17">
        <v>751</v>
      </c>
      <c r="B119" s="18"/>
      <c r="C119" s="18" t="s">
        <v>35</v>
      </c>
      <c r="D119" s="19">
        <v>0</v>
      </c>
      <c r="E119" s="19">
        <v>0</v>
      </c>
      <c r="F119" s="19" t="str">
        <f t="shared" si="6"/>
        <v>-</v>
      </c>
      <c r="G119" s="19">
        <f t="shared" si="4"/>
        <v>0</v>
      </c>
    </row>
    <row r="120" spans="1:7" ht="15" x14ac:dyDescent="0.25">
      <c r="A120" s="48" t="s">
        <v>52</v>
      </c>
      <c r="B120" s="49"/>
      <c r="C120" s="50" t="s">
        <v>53</v>
      </c>
      <c r="D120" s="19">
        <v>0</v>
      </c>
      <c r="E120" s="19">
        <v>0</v>
      </c>
      <c r="F120" s="19" t="str">
        <f t="shared" si="6"/>
        <v>-</v>
      </c>
      <c r="G120" s="19">
        <f t="shared" si="4"/>
        <v>0</v>
      </c>
    </row>
    <row r="121" spans="1:7" ht="36" x14ac:dyDescent="0.2">
      <c r="A121" s="38" t="s">
        <v>36</v>
      </c>
      <c r="B121" s="36" t="s">
        <v>37</v>
      </c>
      <c r="C121" s="37" t="s">
        <v>38</v>
      </c>
      <c r="D121" s="33">
        <f>+D122+D123</f>
        <v>0</v>
      </c>
      <c r="E121" s="33">
        <f>+E122+E123</f>
        <v>0</v>
      </c>
      <c r="F121" s="33" t="str">
        <f t="shared" si="6"/>
        <v>-</v>
      </c>
      <c r="G121" s="33">
        <f t="shared" si="4"/>
        <v>0</v>
      </c>
    </row>
    <row r="122" spans="1:7" ht="15" x14ac:dyDescent="0.2">
      <c r="A122" s="17">
        <v>440</v>
      </c>
      <c r="B122" s="18"/>
      <c r="C122" s="18" t="s">
        <v>39</v>
      </c>
      <c r="D122" s="19">
        <v>0</v>
      </c>
      <c r="E122" s="19">
        <v>0</v>
      </c>
      <c r="F122" s="19" t="str">
        <f t="shared" si="6"/>
        <v>-</v>
      </c>
      <c r="G122" s="19">
        <f t="shared" si="4"/>
        <v>0</v>
      </c>
    </row>
    <row r="123" spans="1:7" ht="15" x14ac:dyDescent="0.2">
      <c r="A123" s="17">
        <v>441</v>
      </c>
      <c r="B123" s="18"/>
      <c r="C123" s="18" t="s">
        <v>59</v>
      </c>
      <c r="D123" s="19">
        <v>0</v>
      </c>
      <c r="E123" s="19">
        <v>0</v>
      </c>
      <c r="F123" s="19" t="str">
        <f t="shared" si="6"/>
        <v>-</v>
      </c>
      <c r="G123" s="19">
        <f t="shared" si="4"/>
        <v>0</v>
      </c>
    </row>
    <row r="124" spans="1:7" ht="36" x14ac:dyDescent="0.2">
      <c r="A124" s="13" t="s">
        <v>15</v>
      </c>
      <c r="B124" s="35" t="s">
        <v>40</v>
      </c>
      <c r="C124" s="25" t="s">
        <v>76</v>
      </c>
      <c r="D124" s="34">
        <f>+D117-D121</f>
        <v>0</v>
      </c>
      <c r="E124" s="34">
        <f>+E117-E121</f>
        <v>0</v>
      </c>
      <c r="F124" s="34" t="str">
        <f t="shared" si="6"/>
        <v>-</v>
      </c>
      <c r="G124" s="34">
        <f t="shared" si="4"/>
        <v>0</v>
      </c>
    </row>
    <row r="125" spans="1:7" ht="20.25" x14ac:dyDescent="0.2">
      <c r="A125" s="2" t="s">
        <v>64</v>
      </c>
      <c r="B125" s="3"/>
      <c r="C125" s="3"/>
      <c r="D125" s="11"/>
      <c r="E125" s="11"/>
      <c r="F125" s="11"/>
      <c r="G125" s="11">
        <f t="shared" si="4"/>
        <v>0</v>
      </c>
    </row>
    <row r="126" spans="1:7" ht="18" x14ac:dyDescent="0.2">
      <c r="A126" s="39">
        <v>50</v>
      </c>
      <c r="B126" s="36" t="s">
        <v>41</v>
      </c>
      <c r="C126" s="40" t="s">
        <v>43</v>
      </c>
      <c r="D126" s="33">
        <f>+D127</f>
        <v>1536060</v>
      </c>
      <c r="E126" s="33">
        <f>+E127</f>
        <v>1536060</v>
      </c>
      <c r="F126" s="33">
        <f t="shared" ref="F126:F135" si="7">IF(D126&lt;&gt;0,E126/D126*100,"-")</f>
        <v>100</v>
      </c>
      <c r="G126" s="33">
        <f t="shared" si="4"/>
        <v>0</v>
      </c>
    </row>
    <row r="127" spans="1:7" ht="15" x14ac:dyDescent="0.2">
      <c r="A127" s="17">
        <v>500</v>
      </c>
      <c r="B127" s="18"/>
      <c r="C127" s="18" t="s">
        <v>44</v>
      </c>
      <c r="D127" s="19">
        <f>+D128+D129</f>
        <v>1536060</v>
      </c>
      <c r="E127" s="19">
        <f>+E128+E129</f>
        <v>1536060</v>
      </c>
      <c r="F127" s="19">
        <f t="shared" si="7"/>
        <v>100</v>
      </c>
      <c r="G127" s="19">
        <f t="shared" si="4"/>
        <v>0</v>
      </c>
    </row>
    <row r="128" spans="1:7" ht="15" hidden="1" outlineLevel="1" x14ac:dyDescent="0.2">
      <c r="A128" s="17">
        <v>5001</v>
      </c>
      <c r="B128" s="18"/>
      <c r="C128" s="18" t="s">
        <v>129</v>
      </c>
      <c r="D128" s="19">
        <v>1270000</v>
      </c>
      <c r="E128" s="19">
        <v>1270000</v>
      </c>
      <c r="F128" s="19">
        <f t="shared" si="7"/>
        <v>100</v>
      </c>
      <c r="G128" s="19">
        <f t="shared" si="4"/>
        <v>0</v>
      </c>
    </row>
    <row r="129" spans="1:7" ht="15" hidden="1" outlineLevel="1" x14ac:dyDescent="0.2">
      <c r="A129" s="17">
        <v>5003</v>
      </c>
      <c r="B129" s="18"/>
      <c r="C129" s="18" t="s">
        <v>130</v>
      </c>
      <c r="D129" s="19">
        <v>266060</v>
      </c>
      <c r="E129" s="19">
        <v>266060</v>
      </c>
      <c r="F129" s="19">
        <f t="shared" si="7"/>
        <v>100</v>
      </c>
      <c r="G129" s="19">
        <f t="shared" si="4"/>
        <v>0</v>
      </c>
    </row>
    <row r="130" spans="1:7" ht="18" collapsed="1" x14ac:dyDescent="0.2">
      <c r="A130" s="39">
        <v>55</v>
      </c>
      <c r="B130" s="36" t="s">
        <v>42</v>
      </c>
      <c r="C130" s="40" t="s">
        <v>46</v>
      </c>
      <c r="D130" s="33">
        <f>+D131</f>
        <v>1259445.8400000001</v>
      </c>
      <c r="E130" s="33">
        <f>+E131</f>
        <v>1259445.8400000001</v>
      </c>
      <c r="F130" s="33">
        <f t="shared" si="7"/>
        <v>100</v>
      </c>
      <c r="G130" s="33">
        <f t="shared" si="4"/>
        <v>0</v>
      </c>
    </row>
    <row r="131" spans="1:7" ht="15" x14ac:dyDescent="0.2">
      <c r="A131" s="17">
        <v>550</v>
      </c>
      <c r="B131" s="18"/>
      <c r="C131" s="18" t="s">
        <v>47</v>
      </c>
      <c r="D131" s="19">
        <f>+D132</f>
        <v>1259445.8400000001</v>
      </c>
      <c r="E131" s="19">
        <f>+E132</f>
        <v>1259445.8400000001</v>
      </c>
      <c r="F131" s="19">
        <f t="shared" si="7"/>
        <v>100</v>
      </c>
      <c r="G131" s="19">
        <f t="shared" si="4"/>
        <v>0</v>
      </c>
    </row>
    <row r="132" spans="1:7" ht="15" hidden="1" outlineLevel="1" x14ac:dyDescent="0.2">
      <c r="A132" s="17">
        <v>5501</v>
      </c>
      <c r="B132" s="18"/>
      <c r="C132" s="18" t="s">
        <v>131</v>
      </c>
      <c r="D132" s="19">
        <v>1259445.8400000001</v>
      </c>
      <c r="E132" s="19">
        <v>1259445.8400000001</v>
      </c>
      <c r="F132" s="19">
        <f t="shared" si="7"/>
        <v>100</v>
      </c>
      <c r="G132" s="19">
        <f t="shared" si="4"/>
        <v>0</v>
      </c>
    </row>
    <row r="133" spans="1:7" ht="36" collapsed="1" x14ac:dyDescent="0.2">
      <c r="A133" s="13" t="s">
        <v>15</v>
      </c>
      <c r="B133" s="35" t="s">
        <v>45</v>
      </c>
      <c r="C133" s="25" t="s">
        <v>79</v>
      </c>
      <c r="D133" s="41">
        <f>ROUND(+D115+D124+D134,2)</f>
        <v>-1581143.32</v>
      </c>
      <c r="E133" s="41">
        <f>ROUND(+E115+E124+E134,2)</f>
        <v>-1360359.32</v>
      </c>
      <c r="F133" s="41">
        <f t="shared" si="7"/>
        <v>86.03643343349799</v>
      </c>
      <c r="G133" s="41">
        <f t="shared" si="4"/>
        <v>220784</v>
      </c>
    </row>
    <row r="134" spans="1:7" ht="18" x14ac:dyDescent="0.2">
      <c r="A134" s="13" t="s">
        <v>15</v>
      </c>
      <c r="B134" s="35" t="s">
        <v>48</v>
      </c>
      <c r="C134" s="22" t="s">
        <v>78</v>
      </c>
      <c r="D134" s="34">
        <f>+D126-D130</f>
        <v>276614.15999999992</v>
      </c>
      <c r="E134" s="34">
        <f>+E126-E130</f>
        <v>276614.15999999992</v>
      </c>
      <c r="F134" s="34">
        <f t="shared" si="7"/>
        <v>100</v>
      </c>
      <c r="G134" s="34">
        <f t="shared" ref="G134:G135" si="8">E134-D134</f>
        <v>0</v>
      </c>
    </row>
    <row r="135" spans="1:7" ht="18" x14ac:dyDescent="0.2">
      <c r="A135" s="13" t="s">
        <v>15</v>
      </c>
      <c r="B135" s="35" t="s">
        <v>77</v>
      </c>
      <c r="C135" s="22" t="s">
        <v>80</v>
      </c>
      <c r="D135" s="34">
        <f>+D124+D134-D133</f>
        <v>1857757.48</v>
      </c>
      <c r="E135" s="34">
        <f>+E124+E134-E133</f>
        <v>1636973.48</v>
      </c>
      <c r="F135" s="34">
        <f t="shared" si="7"/>
        <v>88.115563932489181</v>
      </c>
      <c r="G135" s="34">
        <f t="shared" si="8"/>
        <v>-220784</v>
      </c>
    </row>
    <row r="136" spans="1:7" ht="15" x14ac:dyDescent="0.2">
      <c r="A136" s="27"/>
      <c r="B136" s="28"/>
      <c r="C136" s="29"/>
      <c r="D136" s="24"/>
      <c r="E136" s="24"/>
      <c r="F136" s="24"/>
      <c r="G136" s="24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ht="15" x14ac:dyDescent="0.2">
      <c r="A138" s="26"/>
      <c r="B138" s="26"/>
      <c r="C138" s="26"/>
      <c r="D138" s="42"/>
      <c r="E138" s="42"/>
      <c r="F138" s="42"/>
      <c r="G138" s="42"/>
    </row>
    <row r="139" spans="1:7" ht="15" x14ac:dyDescent="0.2">
      <c r="A139" s="26"/>
      <c r="B139" s="26"/>
      <c r="C139" s="43"/>
      <c r="D139" s="26"/>
      <c r="E139" s="26"/>
      <c r="F139" s="26"/>
      <c r="G139" s="26"/>
    </row>
    <row r="140" spans="1:7" ht="15" x14ac:dyDescent="0.2">
      <c r="A140" s="30"/>
      <c r="B140" s="29"/>
      <c r="C140" s="29"/>
      <c r="D140" s="30"/>
      <c r="E140" s="30"/>
      <c r="F140" s="30"/>
      <c r="G140" s="30"/>
    </row>
    <row r="141" spans="1:7" x14ac:dyDescent="0.2">
      <c r="A141" s="24"/>
      <c r="B141" s="24"/>
      <c r="C141" s="24"/>
      <c r="D141" s="24"/>
      <c r="E141" s="24"/>
      <c r="F141" s="24"/>
      <c r="G141" s="24"/>
    </row>
    <row r="142" spans="1:7" x14ac:dyDescent="0.2">
      <c r="A142" s="24"/>
      <c r="B142" s="24"/>
      <c r="C142" s="24"/>
      <c r="D142" s="24"/>
      <c r="E142" s="24"/>
      <c r="F142" s="24"/>
      <c r="G142" s="24"/>
    </row>
    <row r="143" spans="1:7" x14ac:dyDescent="0.2">
      <c r="A143" s="23"/>
      <c r="B143" s="23"/>
      <c r="C143" s="23"/>
      <c r="D143" s="23"/>
      <c r="E143" s="23"/>
      <c r="F143" s="23"/>
      <c r="G143" s="23"/>
    </row>
    <row r="144" spans="1:7" x14ac:dyDescent="0.2">
      <c r="A144" s="23"/>
      <c r="B144" s="23"/>
      <c r="C144" s="23"/>
      <c r="D144" s="23"/>
      <c r="E144" s="23"/>
      <c r="F144" s="23"/>
      <c r="G144" s="23"/>
    </row>
    <row r="145" spans="1:7" x14ac:dyDescent="0.2">
      <c r="A145" s="23"/>
      <c r="B145" s="23"/>
      <c r="C145" s="23"/>
      <c r="D145" s="23"/>
      <c r="E145" s="23"/>
      <c r="F145" s="23"/>
      <c r="G145" s="23"/>
    </row>
    <row r="146" spans="1:7" x14ac:dyDescent="0.2">
      <c r="A146" s="23"/>
      <c r="B146" s="23"/>
      <c r="C146" s="23"/>
      <c r="D146" s="23"/>
      <c r="E146" s="23"/>
      <c r="F146" s="23"/>
      <c r="G146" s="23"/>
    </row>
    <row r="147" spans="1:7" x14ac:dyDescent="0.2">
      <c r="A147" s="23"/>
      <c r="B147" s="23"/>
      <c r="C147" s="23"/>
      <c r="D147" s="23"/>
      <c r="E147" s="23"/>
      <c r="F147" s="23"/>
      <c r="G147" s="23"/>
    </row>
    <row r="148" spans="1:7" x14ac:dyDescent="0.2">
      <c r="A148" s="23"/>
      <c r="B148" s="23"/>
      <c r="C148" s="23"/>
      <c r="D148" s="23"/>
      <c r="E148" s="23"/>
      <c r="F148" s="23"/>
      <c r="G148" s="23"/>
    </row>
    <row r="149" spans="1:7" x14ac:dyDescent="0.2">
      <c r="A149" s="23"/>
      <c r="B149" s="23"/>
      <c r="C149" s="23"/>
      <c r="D149" s="23"/>
      <c r="E149" s="23"/>
      <c r="F149" s="23"/>
      <c r="G149" s="23"/>
    </row>
    <row r="150" spans="1:7" x14ac:dyDescent="0.2">
      <c r="A150" s="23"/>
      <c r="B150" s="23"/>
      <c r="C150" s="23"/>
      <c r="D150" s="23"/>
      <c r="E150" s="23"/>
      <c r="F150" s="23"/>
      <c r="G150" s="23"/>
    </row>
    <row r="151" spans="1:7" x14ac:dyDescent="0.2">
      <c r="A151" s="23"/>
      <c r="B151" s="23"/>
      <c r="C151" s="23"/>
      <c r="D151" s="23"/>
      <c r="E151" s="23"/>
      <c r="F151" s="23"/>
      <c r="G151" s="23"/>
    </row>
  </sheetData>
  <mergeCells count="2">
    <mergeCell ref="B2:C2"/>
    <mergeCell ref="A1:G1"/>
  </mergeCells>
  <phoneticPr fontId="0" type="noConversion"/>
  <pageMargins left="0.82677165354330717" right="0.74803149606299213" top="0.39370078740157483" bottom="0.78740157480314965" header="0" footer="0"/>
  <pageSetup paperSize="9" scale="51" orientation="portrait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2020-05-07T11:34:53Z</cp:lastPrinted>
  <dcterms:created xsi:type="dcterms:W3CDTF">1999-09-22T06:59:43Z</dcterms:created>
  <dcterms:modified xsi:type="dcterms:W3CDTF">2020-05-07T11:35:44Z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