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7\ZR\Gradivo OS\"/>
    </mc:Choice>
  </mc:AlternateContent>
  <bookViews>
    <workbookView xWindow="360" yWindow="300" windowWidth="11895" windowHeight="14715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del'!$3:$3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del'!$3:$3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62913"/>
</workbook>
</file>

<file path=xl/calcChain.xml><?xml version="1.0" encoding="utf-8"?>
<calcChain xmlns="http://schemas.openxmlformats.org/spreadsheetml/2006/main">
  <c r="J135" i="5" l="1"/>
  <c r="J132" i="5"/>
  <c r="J128" i="5"/>
  <c r="J126" i="5"/>
  <c r="J124" i="5"/>
  <c r="J123" i="5"/>
  <c r="J122" i="5"/>
  <c r="J118" i="5"/>
  <c r="J117" i="5"/>
  <c r="J115" i="5"/>
  <c r="J114" i="5"/>
  <c r="J111" i="5"/>
  <c r="J110" i="5"/>
  <c r="J109" i="5"/>
  <c r="J108" i="5"/>
  <c r="J107" i="5"/>
  <c r="J106" i="5"/>
  <c r="J105" i="5"/>
  <c r="J104" i="5"/>
  <c r="J101" i="5"/>
  <c r="J100" i="5"/>
  <c r="J99" i="5"/>
  <c r="J98" i="5"/>
  <c r="J97" i="5"/>
  <c r="J95" i="5"/>
  <c r="J93" i="5"/>
  <c r="J92" i="5"/>
  <c r="J90" i="5"/>
  <c r="J89" i="5"/>
  <c r="J86" i="5"/>
  <c r="J84" i="5"/>
  <c r="J82" i="5"/>
  <c r="J81" i="5"/>
  <c r="J80" i="5"/>
  <c r="J79" i="5"/>
  <c r="J78" i="5"/>
  <c r="J77" i="5"/>
  <c r="J76" i="5"/>
  <c r="J75" i="5"/>
  <c r="J74" i="5"/>
  <c r="J72" i="5"/>
  <c r="J71" i="5"/>
  <c r="J70" i="5"/>
  <c r="J69" i="5"/>
  <c r="J68" i="5"/>
  <c r="J66" i="5"/>
  <c r="J65" i="5"/>
  <c r="J64" i="5"/>
  <c r="J63" i="5"/>
  <c r="J62" i="5"/>
  <c r="J61" i="5"/>
  <c r="J57" i="5"/>
  <c r="J56" i="5"/>
  <c r="J54" i="5"/>
  <c r="J53" i="5"/>
  <c r="J52" i="5"/>
  <c r="J51" i="5"/>
  <c r="J49" i="5"/>
  <c r="J46" i="5"/>
  <c r="J44" i="5"/>
  <c r="J43" i="5"/>
  <c r="J40" i="5"/>
  <c r="J39" i="5"/>
  <c r="J37" i="5"/>
  <c r="J36" i="5"/>
  <c r="J35" i="5"/>
  <c r="J34" i="5"/>
  <c r="J31" i="5"/>
  <c r="J29" i="5"/>
  <c r="J27" i="5"/>
  <c r="J25" i="5"/>
  <c r="J23" i="5"/>
  <c r="J22" i="5"/>
  <c r="J19" i="5"/>
  <c r="J17" i="5"/>
  <c r="J16" i="5"/>
  <c r="J14" i="5"/>
  <c r="J13" i="5"/>
  <c r="J12" i="5"/>
  <c r="J11" i="5"/>
  <c r="J9" i="5"/>
  <c r="I135" i="5"/>
  <c r="I132" i="5"/>
  <c r="I131" i="5"/>
  <c r="I128" i="5"/>
  <c r="I126" i="5"/>
  <c r="I124" i="5"/>
  <c r="I123" i="5"/>
  <c r="I122" i="5"/>
  <c r="I118" i="5"/>
  <c r="I117" i="5"/>
  <c r="I115" i="5"/>
  <c r="I114" i="5"/>
  <c r="I111" i="5"/>
  <c r="I110" i="5"/>
  <c r="I109" i="5"/>
  <c r="I108" i="5"/>
  <c r="I107" i="5"/>
  <c r="I106" i="5"/>
  <c r="I105" i="5"/>
  <c r="I104" i="5"/>
  <c r="I101" i="5"/>
  <c r="I100" i="5"/>
  <c r="I99" i="5"/>
  <c r="I98" i="5"/>
  <c r="I97" i="5"/>
  <c r="I95" i="5"/>
  <c r="I93" i="5"/>
  <c r="I92" i="5"/>
  <c r="I90" i="5"/>
  <c r="I89" i="5"/>
  <c r="I86" i="5"/>
  <c r="I84" i="5"/>
  <c r="I82" i="5"/>
  <c r="I81" i="5"/>
  <c r="I80" i="5"/>
  <c r="I79" i="5"/>
  <c r="I78" i="5"/>
  <c r="I77" i="5"/>
  <c r="I76" i="5"/>
  <c r="I75" i="5"/>
  <c r="I74" i="5"/>
  <c r="I72" i="5"/>
  <c r="I71" i="5"/>
  <c r="I70" i="5"/>
  <c r="I69" i="5"/>
  <c r="I68" i="5"/>
  <c r="I66" i="5"/>
  <c r="I65" i="5"/>
  <c r="I64" i="5"/>
  <c r="I63" i="5"/>
  <c r="I62" i="5"/>
  <c r="I61" i="5"/>
  <c r="I57" i="5"/>
  <c r="I56" i="5"/>
  <c r="I54" i="5"/>
  <c r="I53" i="5"/>
  <c r="I52" i="5"/>
  <c r="I51" i="5"/>
  <c r="I49" i="5"/>
  <c r="I46" i="5"/>
  <c r="I44" i="5"/>
  <c r="I43" i="5"/>
  <c r="I40" i="5"/>
  <c r="I39" i="5"/>
  <c r="I37" i="5"/>
  <c r="I36" i="5"/>
  <c r="I35" i="5"/>
  <c r="I34" i="5"/>
  <c r="I31" i="5"/>
  <c r="I29" i="5"/>
  <c r="I27" i="5"/>
  <c r="I25" i="5"/>
  <c r="I23" i="5"/>
  <c r="I22" i="5"/>
  <c r="I19" i="5"/>
  <c r="I17" i="5"/>
  <c r="I16" i="5"/>
  <c r="I14" i="5"/>
  <c r="I13" i="5"/>
  <c r="I12" i="5"/>
  <c r="I11" i="5"/>
  <c r="I9" i="5"/>
  <c r="H135" i="5"/>
  <c r="H132" i="5"/>
  <c r="H131" i="5"/>
  <c r="H128" i="5"/>
  <c r="H126" i="5"/>
  <c r="H124" i="5"/>
  <c r="H123" i="5"/>
  <c r="H122" i="5"/>
  <c r="H118" i="5"/>
  <c r="H117" i="5"/>
  <c r="H115" i="5"/>
  <c r="H114" i="5"/>
  <c r="H111" i="5"/>
  <c r="H110" i="5"/>
  <c r="H109" i="5"/>
  <c r="H108" i="5"/>
  <c r="H107" i="5"/>
  <c r="H106" i="5"/>
  <c r="H105" i="5"/>
  <c r="H104" i="5"/>
  <c r="H101" i="5"/>
  <c r="H100" i="5"/>
  <c r="H99" i="5"/>
  <c r="H98" i="5"/>
  <c r="H97" i="5"/>
  <c r="H95" i="5"/>
  <c r="H93" i="5"/>
  <c r="H92" i="5"/>
  <c r="H90" i="5"/>
  <c r="H89" i="5"/>
  <c r="H86" i="5"/>
  <c r="H84" i="5"/>
  <c r="H82" i="5"/>
  <c r="H81" i="5"/>
  <c r="H80" i="5"/>
  <c r="H79" i="5"/>
  <c r="H78" i="5"/>
  <c r="H77" i="5"/>
  <c r="H76" i="5"/>
  <c r="H75" i="5"/>
  <c r="H74" i="5"/>
  <c r="H72" i="5"/>
  <c r="H71" i="5"/>
  <c r="H70" i="5"/>
  <c r="H69" i="5"/>
  <c r="H68" i="5"/>
  <c r="H66" i="5"/>
  <c r="H65" i="5"/>
  <c r="H64" i="5"/>
  <c r="H63" i="5"/>
  <c r="H62" i="5"/>
  <c r="H61" i="5"/>
  <c r="H57" i="5"/>
  <c r="H56" i="5"/>
  <c r="H54" i="5"/>
  <c r="H53" i="5"/>
  <c r="H52" i="5"/>
  <c r="H51" i="5"/>
  <c r="H49" i="5"/>
  <c r="H46" i="5"/>
  <c r="H44" i="5"/>
  <c r="H43" i="5"/>
  <c r="H40" i="5"/>
  <c r="H39" i="5"/>
  <c r="H37" i="5"/>
  <c r="H36" i="5"/>
  <c r="H35" i="5"/>
  <c r="H34" i="5"/>
  <c r="H31" i="5"/>
  <c r="H29" i="5"/>
  <c r="H27" i="5"/>
  <c r="H25" i="5"/>
  <c r="H23" i="5"/>
  <c r="H22" i="5"/>
  <c r="H19" i="5"/>
  <c r="H17" i="5"/>
  <c r="H16" i="5"/>
  <c r="H14" i="5"/>
  <c r="H13" i="5"/>
  <c r="H12" i="5"/>
  <c r="H11" i="5"/>
  <c r="H9" i="5"/>
  <c r="G134" i="5"/>
  <c r="F134" i="5"/>
  <c r="F133" i="5" s="1"/>
  <c r="E134" i="5"/>
  <c r="D134" i="5"/>
  <c r="G127" i="5"/>
  <c r="G125" i="5" s="1"/>
  <c r="F127" i="5"/>
  <c r="H127" i="5" s="1"/>
  <c r="E127" i="5"/>
  <c r="I127" i="5" s="1"/>
  <c r="D127" i="5"/>
  <c r="G116" i="5"/>
  <c r="F116" i="5"/>
  <c r="E116" i="5"/>
  <c r="D116" i="5"/>
  <c r="G113" i="5"/>
  <c r="F113" i="5"/>
  <c r="H113" i="5" s="1"/>
  <c r="E113" i="5"/>
  <c r="E112" i="5" s="1"/>
  <c r="D113" i="5"/>
  <c r="J113" i="5" s="1"/>
  <c r="G103" i="5"/>
  <c r="G102" i="5" s="1"/>
  <c r="H102" i="5" s="1"/>
  <c r="F103" i="5"/>
  <c r="E103" i="5"/>
  <c r="D103" i="5"/>
  <c r="G96" i="5"/>
  <c r="F96" i="5"/>
  <c r="E96" i="5"/>
  <c r="D96" i="5"/>
  <c r="G94" i="5"/>
  <c r="F94" i="5"/>
  <c r="H94" i="5" s="1"/>
  <c r="E94" i="5"/>
  <c r="D94" i="5"/>
  <c r="G91" i="5"/>
  <c r="F91" i="5"/>
  <c r="E91" i="5"/>
  <c r="D91" i="5"/>
  <c r="G88" i="5"/>
  <c r="F88" i="5"/>
  <c r="E88" i="5"/>
  <c r="D88" i="5"/>
  <c r="G85" i="5"/>
  <c r="F85" i="5"/>
  <c r="H85" i="5" s="1"/>
  <c r="E85" i="5"/>
  <c r="I85" i="5" s="1"/>
  <c r="D85" i="5"/>
  <c r="G83" i="5"/>
  <c r="F83" i="5"/>
  <c r="E83" i="5"/>
  <c r="D83" i="5"/>
  <c r="G73" i="5"/>
  <c r="H73" i="5" s="1"/>
  <c r="F73" i="5"/>
  <c r="E73" i="5"/>
  <c r="I73" i="5" s="1"/>
  <c r="D73" i="5"/>
  <c r="G67" i="5"/>
  <c r="F67" i="5"/>
  <c r="E67" i="5"/>
  <c r="D67" i="5"/>
  <c r="G60" i="5"/>
  <c r="F60" i="5"/>
  <c r="E60" i="5"/>
  <c r="D60" i="5"/>
  <c r="G50" i="5"/>
  <c r="F50" i="5"/>
  <c r="H50" i="5" s="1"/>
  <c r="E50" i="5"/>
  <c r="D50" i="5"/>
  <c r="G48" i="5"/>
  <c r="G47" i="5" s="1"/>
  <c r="F48" i="5"/>
  <c r="E48" i="5"/>
  <c r="D48" i="5"/>
  <c r="G45" i="5"/>
  <c r="F45" i="5"/>
  <c r="H45" i="5" s="1"/>
  <c r="E45" i="5"/>
  <c r="I45" i="5" s="1"/>
  <c r="D45" i="5"/>
  <c r="G42" i="5"/>
  <c r="H42" i="5" s="1"/>
  <c r="F42" i="5"/>
  <c r="E42" i="5"/>
  <c r="D42" i="5"/>
  <c r="G38" i="5"/>
  <c r="F38" i="5"/>
  <c r="H38" i="5" s="1"/>
  <c r="E38" i="5"/>
  <c r="D38" i="5"/>
  <c r="G33" i="5"/>
  <c r="H33" i="5" s="1"/>
  <c r="F33" i="5"/>
  <c r="E33" i="5"/>
  <c r="I33" i="5" s="1"/>
  <c r="D33" i="5"/>
  <c r="G30" i="5"/>
  <c r="F30" i="5"/>
  <c r="H30" i="5" s="1"/>
  <c r="E30" i="5"/>
  <c r="D30" i="5"/>
  <c r="G28" i="5"/>
  <c r="F28" i="5"/>
  <c r="E28" i="5"/>
  <c r="D28" i="5"/>
  <c r="G26" i="5"/>
  <c r="F26" i="5"/>
  <c r="H26" i="5" s="1"/>
  <c r="E26" i="5"/>
  <c r="D26" i="5"/>
  <c r="G24" i="5"/>
  <c r="F24" i="5"/>
  <c r="E24" i="5"/>
  <c r="D24" i="5"/>
  <c r="G21" i="5"/>
  <c r="F21" i="5"/>
  <c r="H21" i="5" s="1"/>
  <c r="E21" i="5"/>
  <c r="E20" i="5" s="1"/>
  <c r="D21" i="5"/>
  <c r="G18" i="5"/>
  <c r="F18" i="5"/>
  <c r="H18" i="5" s="1"/>
  <c r="E18" i="5"/>
  <c r="I18" i="5" s="1"/>
  <c r="D18" i="5"/>
  <c r="G15" i="5"/>
  <c r="F15" i="5"/>
  <c r="E15" i="5"/>
  <c r="D15" i="5"/>
  <c r="G10" i="5"/>
  <c r="F10" i="5"/>
  <c r="H10" i="5" s="1"/>
  <c r="E10" i="5"/>
  <c r="D10" i="5"/>
  <c r="G8" i="5"/>
  <c r="F8" i="5"/>
  <c r="E8" i="5"/>
  <c r="D8" i="5"/>
  <c r="G133" i="5"/>
  <c r="G131" i="5"/>
  <c r="G121" i="5"/>
  <c r="G112" i="5"/>
  <c r="G55" i="5"/>
  <c r="G20" i="5"/>
  <c r="F131" i="5"/>
  <c r="F125" i="5"/>
  <c r="H125" i="5" s="1"/>
  <c r="F121" i="5"/>
  <c r="H121" i="5" s="1"/>
  <c r="F112" i="5"/>
  <c r="H112" i="5" s="1"/>
  <c r="F102" i="5"/>
  <c r="F87" i="5"/>
  <c r="F59" i="5"/>
  <c r="F55" i="5"/>
  <c r="H55" i="5" s="1"/>
  <c r="F47" i="5"/>
  <c r="F41" i="5"/>
  <c r="F32" i="5"/>
  <c r="F20" i="5"/>
  <c r="H20" i="5" s="1"/>
  <c r="E131" i="5"/>
  <c r="E125" i="5"/>
  <c r="I125" i="5" s="1"/>
  <c r="E121" i="5"/>
  <c r="I121" i="5" s="1"/>
  <c r="E102" i="5"/>
  <c r="I102" i="5" s="1"/>
  <c r="E87" i="5"/>
  <c r="E55" i="5"/>
  <c r="I55" i="5" s="1"/>
  <c r="E41" i="5"/>
  <c r="E32" i="5"/>
  <c r="G41" i="5" l="1"/>
  <c r="I41" i="5" s="1"/>
  <c r="J8" i="5"/>
  <c r="J10" i="5"/>
  <c r="J15" i="5"/>
  <c r="J18" i="5"/>
  <c r="J21" i="5"/>
  <c r="J24" i="5"/>
  <c r="J26" i="5"/>
  <c r="J28" i="5"/>
  <c r="J30" i="5"/>
  <c r="J33" i="5"/>
  <c r="J38" i="5"/>
  <c r="J42" i="5"/>
  <c r="J45" i="5"/>
  <c r="J48" i="5"/>
  <c r="J50" i="5"/>
  <c r="J60" i="5"/>
  <c r="J67" i="5"/>
  <c r="J73" i="5"/>
  <c r="J83" i="5"/>
  <c r="J85" i="5"/>
  <c r="J88" i="5"/>
  <c r="J91" i="5"/>
  <c r="J94" i="5"/>
  <c r="J96" i="5"/>
  <c r="J103" i="5"/>
  <c r="J116" i="5"/>
  <c r="J127" i="5"/>
  <c r="J134" i="5"/>
  <c r="I8" i="5"/>
  <c r="I10" i="5"/>
  <c r="I15" i="5"/>
  <c r="I20" i="5"/>
  <c r="I24" i="5"/>
  <c r="I26" i="5"/>
  <c r="I28" i="5"/>
  <c r="I30" i="5"/>
  <c r="I38" i="5"/>
  <c r="I42" i="5"/>
  <c r="I48" i="5"/>
  <c r="I50" i="5"/>
  <c r="I60" i="5"/>
  <c r="I67" i="5"/>
  <c r="I83" i="5"/>
  <c r="I88" i="5"/>
  <c r="I91" i="5"/>
  <c r="I94" i="5"/>
  <c r="I96" i="5"/>
  <c r="I103" i="5"/>
  <c r="I112" i="5"/>
  <c r="I116" i="5"/>
  <c r="I134" i="5"/>
  <c r="I113" i="5"/>
  <c r="H47" i="5"/>
  <c r="H8" i="5"/>
  <c r="H15" i="5"/>
  <c r="H24" i="5"/>
  <c r="H28" i="5"/>
  <c r="H48" i="5"/>
  <c r="H60" i="5"/>
  <c r="H67" i="5"/>
  <c r="H83" i="5"/>
  <c r="H88" i="5"/>
  <c r="H91" i="5"/>
  <c r="H96" i="5"/>
  <c r="H103" i="5"/>
  <c r="H116" i="5"/>
  <c r="I21" i="5"/>
  <c r="H41" i="5"/>
  <c r="E59" i="5"/>
  <c r="E7" i="5"/>
  <c r="E47" i="5"/>
  <c r="I47" i="5" s="1"/>
  <c r="E133" i="5"/>
  <c r="I133" i="5" s="1"/>
  <c r="F7" i="5"/>
  <c r="F137" i="5"/>
  <c r="H137" i="5" s="1"/>
  <c r="H133" i="5"/>
  <c r="G7" i="5"/>
  <c r="G6" i="5" s="1"/>
  <c r="G5" i="5" s="1"/>
  <c r="G32" i="5"/>
  <c r="I32" i="5" s="1"/>
  <c r="G59" i="5"/>
  <c r="H59" i="5" s="1"/>
  <c r="G87" i="5"/>
  <c r="I87" i="5" s="1"/>
  <c r="H134" i="5"/>
  <c r="G137" i="5"/>
  <c r="F129" i="5"/>
  <c r="H129" i="5" s="1"/>
  <c r="G129" i="5"/>
  <c r="E129" i="5"/>
  <c r="I129" i="5" s="1"/>
  <c r="E58" i="5"/>
  <c r="F58" i="5"/>
  <c r="F6" i="5"/>
  <c r="D112" i="5"/>
  <c r="J112" i="5" s="1"/>
  <c r="D55" i="5"/>
  <c r="J55" i="5" s="1"/>
  <c r="D47" i="5"/>
  <c r="J47" i="5" s="1"/>
  <c r="D121" i="5"/>
  <c r="J121" i="5" s="1"/>
  <c r="D7" i="5"/>
  <c r="D20" i="5"/>
  <c r="J20" i="5" s="1"/>
  <c r="D32" i="5"/>
  <c r="J32" i="5" s="1"/>
  <c r="D41" i="5"/>
  <c r="D59" i="5"/>
  <c r="D87" i="5"/>
  <c r="J87" i="5" s="1"/>
  <c r="D102" i="5"/>
  <c r="J102" i="5" s="1"/>
  <c r="D125" i="5"/>
  <c r="J125" i="5" s="1"/>
  <c r="D131" i="5"/>
  <c r="J131" i="5" s="1"/>
  <c r="D133" i="5"/>
  <c r="J133" i="5" s="1"/>
  <c r="J7" i="5" l="1"/>
  <c r="H87" i="5"/>
  <c r="J41" i="5"/>
  <c r="G58" i="5"/>
  <c r="G119" i="5" s="1"/>
  <c r="G136" i="5" s="1"/>
  <c r="G138" i="5" s="1"/>
  <c r="E137" i="5"/>
  <c r="I137" i="5" s="1"/>
  <c r="H7" i="5"/>
  <c r="E6" i="5"/>
  <c r="I7" i="5"/>
  <c r="I59" i="5"/>
  <c r="J59" i="5"/>
  <c r="H58" i="5"/>
  <c r="H32" i="5"/>
  <c r="F5" i="5"/>
  <c r="H5" i="5" s="1"/>
  <c r="H6" i="5"/>
  <c r="I58" i="5"/>
  <c r="D129" i="5"/>
  <c r="J129" i="5" s="1"/>
  <c r="F119" i="5"/>
  <c r="D137" i="5"/>
  <c r="J137" i="5" s="1"/>
  <c r="D6" i="5"/>
  <c r="D58" i="5"/>
  <c r="J58" i="5" s="1"/>
  <c r="F136" i="5" l="1"/>
  <c r="H119" i="5"/>
  <c r="D5" i="5"/>
  <c r="J5" i="5" s="1"/>
  <c r="J6" i="5"/>
  <c r="I6" i="5"/>
  <c r="E5" i="5"/>
  <c r="D119" i="5"/>
  <c r="F138" i="5" l="1"/>
  <c r="H138" i="5" s="1"/>
  <c r="H136" i="5"/>
  <c r="D136" i="5"/>
  <c r="J119" i="5"/>
  <c r="E119" i="5"/>
  <c r="I5" i="5"/>
  <c r="E136" i="5" l="1"/>
  <c r="I119" i="5"/>
  <c r="D138" i="5"/>
  <c r="J138" i="5" s="1"/>
  <c r="J136" i="5"/>
  <c r="E138" i="5" l="1"/>
  <c r="I138" i="5" s="1"/>
  <c r="I136" i="5"/>
</calcChain>
</file>

<file path=xl/sharedStrings.xml><?xml version="1.0" encoding="utf-8"?>
<sst xmlns="http://schemas.openxmlformats.org/spreadsheetml/2006/main" count="172" uniqueCount="160">
  <si>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</si>
  <si>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</si>
  <si>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</si>
  <si>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</si>
  <si>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</si>
  <si>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</si>
  <si>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</si>
  <si>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</si>
  <si>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</si>
  <si>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</si>
  <si>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</si>
  <si>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</si>
  <si>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</si>
  <si>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</si>
  <si>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</si>
  <si>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</si>
  <si>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</si>
  <si>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</si>
  <si>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</si>
  <si>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</si>
  <si>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</si>
  <si>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</si>
  <si>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</si>
  <si>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</si>
  <si>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</si>
  <si>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</si>
  <si>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</si>
  <si>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</si>
  <si>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</si>
  <si>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</si>
  <si>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</si>
  <si>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</si>
  <si>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</si>
  <si>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</si>
  <si>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</si>
  <si>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</si>
  <si>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</si>
  <si>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</si>
  <si>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</si>
  <si>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</si>
  <si>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</si>
  <si>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</si>
  <si>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</si>
  <si>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</si>
  <si>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</si>
  <si>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</si>
  <si>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</si>
  <si>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</si>
  <si>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</si>
  <si>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</si>
  <si>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</si>
  <si>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</si>
  <si>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</si>
  <si>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</si>
  <si>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</si>
  <si>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</si>
  <si>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</si>
  <si>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</si>
  <si>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</si>
  <si>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</si>
  <si>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</si>
  <si>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</si>
  <si>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</si>
  <si>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</si>
  <si>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</si>
  <si>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</si>
  <si>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</si>
  <si>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</si>
  <si>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</si>
  <si>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</si>
  <si>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</si>
  <si>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</si>
  <si>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</si>
  <si>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</si>
  <si>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</si>
  <si>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</si>
  <si>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</si>
  <si>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</si>
  <si>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</si>
  <si>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</si>
  <si>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</si>
  <si>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</si>
  <si>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Realizacija: 2016 [1]_x000D_
v EUR</t>
  </si>
  <si>
    <t>Sprejeti proračun: 2017/2 [2]_x000D_
v EUR</t>
  </si>
  <si>
    <t>Veljavni proračun: 2017/2 [3]_x000D_
v EUR</t>
  </si>
  <si>
    <t>Realizacija: 2017 [4]_x000D_
v EUR</t>
  </si>
  <si>
    <t>Indeks 4:3 [5]_x000D_
v %</t>
  </si>
  <si>
    <t>Indeks 4:2 [6]_x000D_
v %</t>
  </si>
  <si>
    <t>Indeks 4:1 [7]_x000D_
v %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</si>
  <si>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</si>
  <si>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</si>
  <si>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</si>
  <si>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</si>
  <si>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</si>
  <si>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</si>
  <si>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</si>
  <si>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</si>
  <si>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</si>
  <si>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</si>
  <si>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KOLEKT.DOD.POK.ZAVAROVANJA, NA PODLAGI ZKDPZJU</t>
  </si>
  <si>
    <t>PISARNIŠKI IN SPLOŠNI MATERIAL IN STORITVE</t>
  </si>
  <si>
    <t>POSEBNI MATERIAL IN STORITVE</t>
  </si>
  <si>
    <t>ENERGIJA,VODA,KOMUNALNE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</si>
  <si>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</si>
  <si>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</si>
  <si>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</si>
  <si>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</si>
  <si>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</si>
  <si>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</si>
  <si>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OBRESTI OD KREDITOV-POSLOVNIM BANKAM</t>
  </si>
  <si>
    <t>PRORAČUNSKA REZERVA</t>
  </si>
  <si>
    <t>SUBVENCIJE JAVNIM PODJETJEM</t>
  </si>
  <si>
    <t>SUBVENCIJE PRIVATNIM PODJETJEM IN ZASEBNIKOM</t>
  </si>
  <si>
    <t>DRUŽINSKI PREJEMKI IN STARŠEVSKA NADOMESTILA</t>
  </si>
  <si>
    <t>DRUGI TRANSFERI POSAMEZNIKOM</t>
  </si>
  <si>
    <t>TEKOČI TRANSFERI NEPRIDOBITNIM ORGANIZACIJAM IN USTANOVAM</t>
  </si>
  <si>
    <t>TEKOČI TRANSFERI DRUGIM RAVNEM DRŽAVE</t>
  </si>
  <si>
    <t>TEKOČI TRANSFERI V SKLADE SOCIALNEGA ZAVAROVANJA</t>
  </si>
  <si>
    <t>TEKOČI TRANSFERI V JAVNE ZAVODE IN DRUGE IZVAJALCE JAVNIH</t>
  </si>
  <si>
    <t>TEKOČA PLAČILA DRUGIM IZVAJALCEM JAVNIH SLUŽB, KI NISO</t>
  </si>
  <si>
    <t>NAKUP PREVOZNIH SREDSTEV</t>
  </si>
  <si>
    <t>NAKUP OPREME</t>
  </si>
  <si>
    <t>NAKUP DRUGIH OSNOVNIH SREDSTEV</t>
  </si>
  <si>
    <t>NOVOGRADNJE,REKONSTRUKCIJE IN ADAPTACIJE</t>
  </si>
  <si>
    <t>INVESTICIJSKO VZDRŽEVANJE IN OBNOVE</t>
  </si>
  <si>
    <t>NAKUP ZEMLJIŠČ IN NARAVNIH BOGASTEV</t>
  </si>
  <si>
    <t>NAKUP NEMATERIALNEGA PREMOŽENJA</t>
  </si>
  <si>
    <t>ŠTUDIJE O IZVEDLJIVOSTI PROJEKTOV IN PROJEKTNA DOKUMENTACIJA</t>
  </si>
  <si>
    <t>INVESTICIJSKI TRANSFERI NEPROFITNIM ORGANIZACIJAM IN USTANOV</t>
  </si>
  <si>
    <t>INVESTICIJSKI TRANSFERI POSEMAZNIKOM IN ZASEBNIKOM</t>
  </si>
  <si>
    <t>INVESTICIJSKI TRANSFERI OBČINAM</t>
  </si>
  <si>
    <t>INVESTICIJSKI TRANSFERI JAVNIM ZAVODOM</t>
  </si>
  <si>
    <t>POVEČANJE DRUGIH FINANČNIH NALOŽB</t>
  </si>
  <si>
    <t>ODPLAČILA KREDITOV POSLOVNIM BANKAM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</si>
  <si>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</si>
  <si>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</si>
  <si>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</si>
  <si>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</si>
  <si>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</si>
  <si>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>DAVKI NA POSEBNE STORITVE</t>
  </si>
  <si>
    <t>DRUGI DAVKI NA UPORABO BLAGA IN STORITEV</t>
  </si>
  <si>
    <t>PRIHODKI OD OBRESTI</t>
  </si>
  <si>
    <t>PRIHODKI OD PREMOŽENJA</t>
  </si>
  <si>
    <t>UPRAVNE TAKSE IN PRISTOJBINE</t>
  </si>
  <si>
    <t>DENARNE KAZNI</t>
  </si>
  <si>
    <t>PRIHODKI OD PRODAJE ZGRADB IN PROSTOROV</t>
  </si>
  <si>
    <t>PRIHODKI OD PRODAJE PREVOZNIH SREDSTEV</t>
  </si>
  <si>
    <t>PRIHODKI OD PRODAJE OPREME</t>
  </si>
  <si>
    <t>PRIHODKI OD PRODAJE KMETIJSKIH ZEMLJIŠČ IN GOZDOV</t>
  </si>
  <si>
    <t>PRIHODKI OD PRODAJE STAVBNIH ZEMLJIŠČ</t>
  </si>
  <si>
    <t>PREJETE DONACIJE IN DARILA OD DOMAČIH PRAVNIH OSEB</t>
  </si>
  <si>
    <t>PREJETE DONACIJE IN DARILA OD DOMAČIH FIZIČNIH OSEB</t>
  </si>
  <si>
    <t>PREJETE DONACIJE IZ TUJINE ZA INVESTICIJE</t>
  </si>
  <si>
    <t>PREJETA SREDSTVA IZ DRŽAVNEGA PRORAČUNA</t>
  </si>
  <si>
    <t>PREJETA SREDSTVA IZ DRŽAVNEGA PRORAČUNA IZ SREDSTEV PRORAČU-</t>
  </si>
  <si>
    <t>PREJETA SR.IZ DR.PROR.IZ SRED.PROAČUNA EU IZ STRUKTURNIH SKLADOV</t>
  </si>
  <si>
    <t>PREJETA SRED. IZ DRŽ.PRORAČ. IZ SRED. PRORAČ. EU IZ KOHEZ. SKLADA</t>
  </si>
  <si>
    <t>DRUGA PREJETA SREDSTVA IZ DRŽAVNEGA PRORAČUNA IZ SREDSTEV</t>
  </si>
  <si>
    <t>ZAKLJUČNI RAČUN PRORAČUNA OBČINE TRŽIČ ZA LETO 2017 - SPLOŠNI DEL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</si>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</sst>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0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49" fontId="12" fillId="0" borderId="9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49" fontId="12" fillId="0" borderId="10" xfId="1" applyNumberFormat="1" applyFont="1" applyBorder="1"/>
    <xf numFmtId="0" fontId="4" fillId="2" borderId="11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54"/>
  <sheetViews>
    <sheetView tabSelected="1" zoomScale="75" zoomScaleNormal="75" workbookViewId="0">
      <selection activeCell="X33" sqref="X33"/>
    </sheetView>
  </sheetViews>
  <sheetFormatPr defaultRowHeight="12.75" outlineLevelRow="1" x14ac:dyDescent="0.2"/>
  <cols>
    <col min="1" max="1" width="5.7109375" customWidth="1"/>
    <col min="2" max="2" width="4.85546875" customWidth="1"/>
    <col min="3" max="3" width="87.28515625" customWidth="1"/>
    <col min="4" max="7" width="16.140625" customWidth="1"/>
    <col min="8" max="8" width="8.140625" customWidth="1"/>
    <col min="9" max="9" width="8.7109375" customWidth="1"/>
    <col min="10" max="10" width="7.85546875" customWidth="1"/>
    <col min="11" max="16384" width="9.140625" style="1"/>
  </cols>
  <sheetData>
    <row r="1" spans="1:10" ht="19.5" customHeight="1" x14ac:dyDescent="0.25">
      <c r="A1" s="53" t="s">
        <v>158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9.5" customHeight="1" thickBot="1" x14ac:dyDescent="0.25">
      <c r="B2" s="52"/>
      <c r="C2" s="52"/>
      <c r="J2" s="54" t="s">
        <v>159</v>
      </c>
    </row>
    <row r="3" spans="1:10" s="12" customFormat="1" ht="51" customHeight="1" thickBot="1" x14ac:dyDescent="0.25">
      <c r="A3" s="6" t="s">
        <v>14</v>
      </c>
      <c r="B3" s="7"/>
      <c r="C3" s="8" t="s">
        <v>4</v>
      </c>
      <c r="D3" s="9" t="s">
        <v>82</v>
      </c>
      <c r="E3" s="9" t="s">
        <v>83</v>
      </c>
      <c r="F3" s="9" t="s">
        <v>84</v>
      </c>
      <c r="G3" s="9" t="s">
        <v>85</v>
      </c>
      <c r="H3" s="9" t="s">
        <v>86</v>
      </c>
      <c r="I3" s="9" t="s">
        <v>87</v>
      </c>
      <c r="J3" s="9" t="s">
        <v>88</v>
      </c>
    </row>
    <row r="4" spans="1:10" s="10" customFormat="1" ht="20.25" customHeight="1" x14ac:dyDescent="0.25">
      <c r="A4" s="51" t="s">
        <v>65</v>
      </c>
      <c r="B4" s="4"/>
      <c r="C4" s="4"/>
      <c r="D4" s="5"/>
      <c r="E4" s="5"/>
      <c r="F4" s="5"/>
      <c r="G4" s="5"/>
      <c r="H4" s="5"/>
      <c r="I4" s="5"/>
      <c r="J4" s="5"/>
    </row>
    <row r="5" spans="1:10" ht="20.25" customHeight="1" x14ac:dyDescent="0.2">
      <c r="A5" s="13" t="s">
        <v>15</v>
      </c>
      <c r="B5" s="35" t="s">
        <v>0</v>
      </c>
      <c r="C5" s="25" t="s">
        <v>62</v>
      </c>
      <c r="D5" s="15">
        <f>+D6+D32+D41+D47+D55</f>
        <v>12115331.279999997</v>
      </c>
      <c r="E5" s="15">
        <f>+E6+E32+E41+E47+E55</f>
        <v>11209210.09</v>
      </c>
      <c r="F5" s="15">
        <f>+F6+F32+F41+F47+F55</f>
        <v>11209210.09</v>
      </c>
      <c r="G5" s="15">
        <f>+G6+G32+G41+G47+G55</f>
        <v>11249945.890000001</v>
      </c>
      <c r="H5" s="15">
        <f>IF(F5&lt;&gt;0,G5/F5*100,"-")</f>
        <v>100.3634136542444</v>
      </c>
      <c r="I5" s="15">
        <f>IF(E5&lt;&gt;0,G5/E5*100,"-")</f>
        <v>100.3634136542444</v>
      </c>
      <c r="J5" s="15">
        <f>IF(D5&lt;&gt;0,G5/D5*100,"-")</f>
        <v>92.857105018427561</v>
      </c>
    </row>
    <row r="6" spans="1:10" ht="16.5" x14ac:dyDescent="0.2">
      <c r="A6" s="13"/>
      <c r="B6" s="16" t="s">
        <v>16</v>
      </c>
      <c r="C6" s="14" t="s">
        <v>66</v>
      </c>
      <c r="D6" s="15">
        <f>+D7+D20</f>
        <v>11303049.589999998</v>
      </c>
      <c r="E6" s="15">
        <f>+E7+E20</f>
        <v>10608682.07</v>
      </c>
      <c r="F6" s="15">
        <f>+F7+F20</f>
        <v>10608682.07</v>
      </c>
      <c r="G6" s="15">
        <f>+G7+G20</f>
        <v>10619706.99</v>
      </c>
      <c r="H6" s="15">
        <f>IF(F6&lt;&gt;0,G6/F6*100,"-")</f>
        <v>100.10392355928148</v>
      </c>
      <c r="I6" s="15">
        <f>IF(E6&lt;&gt;0,G6/E6*100,"-")</f>
        <v>100.10392355928148</v>
      </c>
      <c r="J6" s="15">
        <f>IF(D6&lt;&gt;0,G6/D6*100,"-")</f>
        <v>93.954351924594206</v>
      </c>
    </row>
    <row r="7" spans="1:10" ht="15.75" x14ac:dyDescent="0.2">
      <c r="A7" s="31">
        <v>70</v>
      </c>
      <c r="B7" s="32"/>
      <c r="C7" s="32" t="s">
        <v>63</v>
      </c>
      <c r="D7" s="33">
        <f>D8+D10+D15+D18</f>
        <v>9085980.4799999986</v>
      </c>
      <c r="E7" s="33">
        <f>E8+E10+E15+E18</f>
        <v>8883810</v>
      </c>
      <c r="F7" s="33">
        <f>F8+F10+F15+F18</f>
        <v>8883810</v>
      </c>
      <c r="G7" s="33">
        <f>G8+G10+G15+G18</f>
        <v>8968936.1400000006</v>
      </c>
      <c r="H7" s="33">
        <f>IF(F7&lt;&gt;0,G7/F7*100,"-")</f>
        <v>100.9582165759961</v>
      </c>
      <c r="I7" s="33">
        <f>IF(E7&lt;&gt;0,G7/E7*100,"-")</f>
        <v>100.9582165759961</v>
      </c>
      <c r="J7" s="33">
        <f>IF(D7&lt;&gt;0,G7/D7*100,"-")</f>
        <v>98.711813873498457</v>
      </c>
    </row>
    <row r="8" spans="1:10" ht="15.75" customHeight="1" x14ac:dyDescent="0.2">
      <c r="A8" s="17">
        <v>700</v>
      </c>
      <c r="B8" s="18"/>
      <c r="C8" s="18" t="s">
        <v>5</v>
      </c>
      <c r="D8" s="19">
        <f>+D9</f>
        <v>7261644</v>
      </c>
      <c r="E8" s="19">
        <f>+E9</f>
        <v>7455097</v>
      </c>
      <c r="F8" s="19">
        <f>+F9</f>
        <v>7455097</v>
      </c>
      <c r="G8" s="19">
        <f>+G9</f>
        <v>7455097</v>
      </c>
      <c r="H8" s="19">
        <f>IF(F8&lt;&gt;0,G8/F8*100,"-")</f>
        <v>100</v>
      </c>
      <c r="I8" s="19">
        <f>IF(E8&lt;&gt;0,G8/E8*100,"-")</f>
        <v>100</v>
      </c>
      <c r="J8" s="19">
        <f>IF(D8&lt;&gt;0,G8/D8*100,"-")</f>
        <v>102.66403861164221</v>
      </c>
    </row>
    <row r="9" spans="1:10" ht="15.75" customHeight="1" outlineLevel="1" x14ac:dyDescent="0.2">
      <c r="A9" s="17">
        <v>7000</v>
      </c>
      <c r="B9" s="18"/>
      <c r="C9" s="18" t="s">
        <v>134</v>
      </c>
      <c r="D9" s="19">
        <v>7261644</v>
      </c>
      <c r="E9" s="19">
        <v>7455097</v>
      </c>
      <c r="F9" s="19">
        <v>7455097</v>
      </c>
      <c r="G9" s="19">
        <v>7455097</v>
      </c>
      <c r="H9" s="19">
        <f>IF(F9&lt;&gt;0,G9/F9*100,"-")</f>
        <v>100</v>
      </c>
      <c r="I9" s="19">
        <f>IF(E9&lt;&gt;0,G9/E9*100,"-")</f>
        <v>100</v>
      </c>
      <c r="J9" s="19">
        <f>IF(D9&lt;&gt;0,G9/D9*100,"-")</f>
        <v>102.66403861164221</v>
      </c>
    </row>
    <row r="10" spans="1:10" ht="15" x14ac:dyDescent="0.2">
      <c r="A10" s="17">
        <v>703</v>
      </c>
      <c r="B10" s="18"/>
      <c r="C10" s="18" t="s">
        <v>6</v>
      </c>
      <c r="D10" s="19">
        <f>+D11+D12+D13+D14</f>
        <v>1541998.8599999999</v>
      </c>
      <c r="E10" s="19">
        <f>+E11+E12+E13+E14</f>
        <v>1183713</v>
      </c>
      <c r="F10" s="19">
        <f>+F11+F12+F13+F14</f>
        <v>1183713</v>
      </c>
      <c r="G10" s="19">
        <f>+G11+G12+G13+G14</f>
        <v>1264602.24</v>
      </c>
      <c r="H10" s="19">
        <f>IF(F10&lt;&gt;0,G10/F10*100,"-")</f>
        <v>106.83351792199629</v>
      </c>
      <c r="I10" s="19">
        <f>IF(E10&lt;&gt;0,G10/E10*100,"-")</f>
        <v>106.83351792199629</v>
      </c>
      <c r="J10" s="19">
        <f>IF(D10&lt;&gt;0,G10/D10*100,"-")</f>
        <v>82.010582031169605</v>
      </c>
    </row>
    <row r="11" spans="1:10" ht="15" outlineLevel="1" x14ac:dyDescent="0.2">
      <c r="A11" s="17">
        <v>7030</v>
      </c>
      <c r="B11" s="18"/>
      <c r="C11" s="18" t="s">
        <v>135</v>
      </c>
      <c r="D11" s="19">
        <v>1324982.93</v>
      </c>
      <c r="E11" s="19">
        <v>980700</v>
      </c>
      <c r="F11" s="19">
        <v>980700</v>
      </c>
      <c r="G11" s="19">
        <v>1012789.43</v>
      </c>
      <c r="H11" s="19">
        <f>IF(F11&lt;&gt;0,G11/F11*100,"-")</f>
        <v>103.27209442235139</v>
      </c>
      <c r="I11" s="19">
        <f>IF(E11&lt;&gt;0,G11/E11*100,"-")</f>
        <v>103.27209442235139</v>
      </c>
      <c r="J11" s="19">
        <f>IF(D11&lt;&gt;0,G11/D11*100,"-")</f>
        <v>76.437922864410041</v>
      </c>
    </row>
    <row r="12" spans="1:10" ht="15" outlineLevel="1" x14ac:dyDescent="0.2">
      <c r="A12" s="17">
        <v>7031</v>
      </c>
      <c r="B12" s="18"/>
      <c r="C12" s="18" t="s">
        <v>136</v>
      </c>
      <c r="D12" s="19">
        <v>1105.17</v>
      </c>
      <c r="E12" s="19">
        <v>503</v>
      </c>
      <c r="F12" s="19">
        <v>503</v>
      </c>
      <c r="G12" s="19">
        <v>981.02</v>
      </c>
      <c r="H12" s="19">
        <f>IF(F12&lt;&gt;0,G12/F12*100,"-")</f>
        <v>195.03379721669981</v>
      </c>
      <c r="I12" s="19">
        <f>IF(E12&lt;&gt;0,G12/E12*100,"-")</f>
        <v>195.03379721669981</v>
      </c>
      <c r="J12" s="19">
        <f>IF(D12&lt;&gt;0,G12/D12*100,"-")</f>
        <v>88.766434123257042</v>
      </c>
    </row>
    <row r="13" spans="1:10" ht="15" outlineLevel="1" x14ac:dyDescent="0.2">
      <c r="A13" s="17">
        <v>7032</v>
      </c>
      <c r="B13" s="18"/>
      <c r="C13" s="18" t="s">
        <v>137</v>
      </c>
      <c r="D13" s="19">
        <v>37980.28</v>
      </c>
      <c r="E13" s="19">
        <v>30500</v>
      </c>
      <c r="F13" s="19">
        <v>30500</v>
      </c>
      <c r="G13" s="19">
        <v>48801.08</v>
      </c>
      <c r="H13" s="19">
        <f>IF(F13&lt;&gt;0,G13/F13*100,"-")</f>
        <v>160.00354098360657</v>
      </c>
      <c r="I13" s="19">
        <f>IF(E13&lt;&gt;0,G13/E13*100,"-")</f>
        <v>160.00354098360657</v>
      </c>
      <c r="J13" s="19">
        <f>IF(D13&lt;&gt;0,G13/D13*100,"-")</f>
        <v>128.49057458238855</v>
      </c>
    </row>
    <row r="14" spans="1:10" ht="15" outlineLevel="1" x14ac:dyDescent="0.2">
      <c r="A14" s="17">
        <v>7033</v>
      </c>
      <c r="B14" s="18"/>
      <c r="C14" s="18" t="s">
        <v>138</v>
      </c>
      <c r="D14" s="19">
        <v>177930.48</v>
      </c>
      <c r="E14" s="19">
        <v>172010</v>
      </c>
      <c r="F14" s="19">
        <v>172010</v>
      </c>
      <c r="G14" s="19">
        <v>202030.71</v>
      </c>
      <c r="H14" s="19">
        <f>IF(F14&lt;&gt;0,G14/F14*100,"-")</f>
        <v>117.45288646008953</v>
      </c>
      <c r="I14" s="19">
        <f>IF(E14&lt;&gt;0,G14/E14*100,"-")</f>
        <v>117.45288646008953</v>
      </c>
      <c r="J14" s="19">
        <f>IF(D14&lt;&gt;0,G14/D14*100,"-")</f>
        <v>113.54474511618244</v>
      </c>
    </row>
    <row r="15" spans="1:10" ht="15" x14ac:dyDescent="0.2">
      <c r="A15" s="17">
        <v>704</v>
      </c>
      <c r="B15" s="18"/>
      <c r="C15" s="18" t="s">
        <v>7</v>
      </c>
      <c r="D15" s="19">
        <f>+D16+D17</f>
        <v>242098.11000000002</v>
      </c>
      <c r="E15" s="19">
        <f>+E16+E17</f>
        <v>245000</v>
      </c>
      <c r="F15" s="19">
        <f>+F16+F17</f>
        <v>245000</v>
      </c>
      <c r="G15" s="19">
        <f>+G16+G17</f>
        <v>249236.90000000002</v>
      </c>
      <c r="H15" s="19">
        <f>IF(F15&lt;&gt;0,G15/F15*100,"-")</f>
        <v>101.72934693877551</v>
      </c>
      <c r="I15" s="19">
        <f>IF(E15&lt;&gt;0,G15/E15*100,"-")</f>
        <v>101.72934693877551</v>
      </c>
      <c r="J15" s="19">
        <f>IF(D15&lt;&gt;0,G15/D15*100,"-")</f>
        <v>102.94871777396362</v>
      </c>
    </row>
    <row r="16" spans="1:10" ht="15" outlineLevel="1" x14ac:dyDescent="0.2">
      <c r="A16" s="17">
        <v>7044</v>
      </c>
      <c r="B16" s="18"/>
      <c r="C16" s="18" t="s">
        <v>139</v>
      </c>
      <c r="D16" s="19">
        <v>5549.35</v>
      </c>
      <c r="E16" s="19">
        <v>10000</v>
      </c>
      <c r="F16" s="19">
        <v>10000</v>
      </c>
      <c r="G16" s="19">
        <v>5835.26</v>
      </c>
      <c r="H16" s="19">
        <f>IF(F16&lt;&gt;0,G16/F16*100,"-")</f>
        <v>58.352599999999995</v>
      </c>
      <c r="I16" s="19">
        <f>IF(E16&lt;&gt;0,G16/E16*100,"-")</f>
        <v>58.352599999999995</v>
      </c>
      <c r="J16" s="19">
        <f>IF(D16&lt;&gt;0,G16/D16*100,"-")</f>
        <v>105.15213493472208</v>
      </c>
    </row>
    <row r="17" spans="1:10" ht="15" outlineLevel="1" x14ac:dyDescent="0.2">
      <c r="A17" s="17">
        <v>7047</v>
      </c>
      <c r="B17" s="18"/>
      <c r="C17" s="18" t="s">
        <v>140</v>
      </c>
      <c r="D17" s="19">
        <v>236548.76</v>
      </c>
      <c r="E17" s="19">
        <v>235000</v>
      </c>
      <c r="F17" s="19">
        <v>235000</v>
      </c>
      <c r="G17" s="19">
        <v>243401.64</v>
      </c>
      <c r="H17" s="19">
        <f>IF(F17&lt;&gt;0,G17/F17*100,"-")</f>
        <v>103.57516595744683</v>
      </c>
      <c r="I17" s="19">
        <f>IF(E17&lt;&gt;0,G17/E17*100,"-")</f>
        <v>103.57516595744683</v>
      </c>
      <c r="J17" s="19">
        <f>IF(D17&lt;&gt;0,G17/D17*100,"-")</f>
        <v>102.89702638897791</v>
      </c>
    </row>
    <row r="18" spans="1:10" ht="15" x14ac:dyDescent="0.2">
      <c r="A18" s="17">
        <v>706</v>
      </c>
      <c r="B18" s="18"/>
      <c r="C18" s="18" t="s">
        <v>17</v>
      </c>
      <c r="D18" s="19">
        <f>+D19</f>
        <v>40239.51</v>
      </c>
      <c r="E18" s="19">
        <f>+E19</f>
        <v>0</v>
      </c>
      <c r="F18" s="19">
        <f>+F19</f>
        <v>0</v>
      </c>
      <c r="G18" s="19">
        <f>+G19</f>
        <v>0</v>
      </c>
      <c r="H18" s="19" t="str">
        <f>IF(F18&lt;&gt;0,G18/F18*100,"-")</f>
        <v>-</v>
      </c>
      <c r="I18" s="19" t="str">
        <f>IF(E18&lt;&gt;0,G18/E18*100,"-")</f>
        <v>-</v>
      </c>
      <c r="J18" s="19">
        <f>IF(D18&lt;&gt;0,G18/D18*100,"-")</f>
        <v>0</v>
      </c>
    </row>
    <row r="19" spans="1:10" ht="15" outlineLevel="1" x14ac:dyDescent="0.2">
      <c r="A19" s="17">
        <v>7060</v>
      </c>
      <c r="B19" s="18"/>
      <c r="C19" s="18" t="s">
        <v>17</v>
      </c>
      <c r="D19" s="19">
        <v>40239.51</v>
      </c>
      <c r="E19" s="19">
        <v>0</v>
      </c>
      <c r="F19" s="19">
        <v>0</v>
      </c>
      <c r="G19" s="19">
        <v>0</v>
      </c>
      <c r="H19" s="19" t="str">
        <f>IF(F19&lt;&gt;0,G19/F19*100,"-")</f>
        <v>-</v>
      </c>
      <c r="I19" s="19" t="str">
        <f>IF(E19&lt;&gt;0,G19/E19*100,"-")</f>
        <v>-</v>
      </c>
      <c r="J19" s="19">
        <f>IF(D19&lt;&gt;0,G19/D19*100,"-")</f>
        <v>0</v>
      </c>
    </row>
    <row r="20" spans="1:10" ht="15.75" x14ac:dyDescent="0.2">
      <c r="A20" s="31">
        <v>71</v>
      </c>
      <c r="B20" s="32"/>
      <c r="C20" s="32" t="s">
        <v>67</v>
      </c>
      <c r="D20" s="33">
        <f>+D21+D24+D26+D28+D30</f>
        <v>2217069.11</v>
      </c>
      <c r="E20" s="33">
        <f>+E21+E24+E26+E28+E30</f>
        <v>1724872.07</v>
      </c>
      <c r="F20" s="33">
        <f>+F21+F24+F26+F28+F30</f>
        <v>1724872.07</v>
      </c>
      <c r="G20" s="33">
        <f>+G21+G24+G26+G28+G30</f>
        <v>1650770.85</v>
      </c>
      <c r="H20" s="33">
        <f>IF(F20&lt;&gt;0,G20/F20*100,"-")</f>
        <v>95.703958497049584</v>
      </c>
      <c r="I20" s="33">
        <f>IF(E20&lt;&gt;0,G20/E20*100,"-")</f>
        <v>95.703958497049584</v>
      </c>
      <c r="J20" s="33">
        <f>IF(D20&lt;&gt;0,G20/D20*100,"-")</f>
        <v>74.457347430184541</v>
      </c>
    </row>
    <row r="21" spans="1:10" ht="15" x14ac:dyDescent="0.2">
      <c r="A21" s="17">
        <v>710</v>
      </c>
      <c r="B21" s="18"/>
      <c r="C21" s="18" t="s">
        <v>18</v>
      </c>
      <c r="D21" s="19">
        <f>+D22+D23</f>
        <v>1803986.75</v>
      </c>
      <c r="E21" s="19">
        <f>+E22+E23</f>
        <v>1426316.08</v>
      </c>
      <c r="F21" s="19">
        <f>+F22+F23</f>
        <v>1426316.08</v>
      </c>
      <c r="G21" s="19">
        <f>+G22+G23</f>
        <v>1333325.05</v>
      </c>
      <c r="H21" s="19">
        <f>IF(F21&lt;&gt;0,G21/F21*100,"-")</f>
        <v>93.480335018027702</v>
      </c>
      <c r="I21" s="19">
        <f>IF(E21&lt;&gt;0,G21/E21*100,"-")</f>
        <v>93.480335018027702</v>
      </c>
      <c r="J21" s="19">
        <f>IF(D21&lt;&gt;0,G21/D21*100,"-")</f>
        <v>73.909913695319545</v>
      </c>
    </row>
    <row r="22" spans="1:10" ht="15" outlineLevel="1" x14ac:dyDescent="0.2">
      <c r="A22" s="17">
        <v>7102</v>
      </c>
      <c r="B22" s="18"/>
      <c r="C22" s="18" t="s">
        <v>141</v>
      </c>
      <c r="D22" s="19">
        <v>7083.97</v>
      </c>
      <c r="E22" s="19">
        <v>720</v>
      </c>
      <c r="F22" s="19">
        <v>720</v>
      </c>
      <c r="G22" s="19">
        <v>5393.68</v>
      </c>
      <c r="H22" s="19">
        <f>IF(F22&lt;&gt;0,G22/F22*100,"-")</f>
        <v>749.12222222222226</v>
      </c>
      <c r="I22" s="19">
        <f>IF(E22&lt;&gt;0,G22/E22*100,"-")</f>
        <v>749.12222222222226</v>
      </c>
      <c r="J22" s="19">
        <f>IF(D22&lt;&gt;0,G22/D22*100,"-")</f>
        <v>76.139227015360035</v>
      </c>
    </row>
    <row r="23" spans="1:10" ht="15" outlineLevel="1" x14ac:dyDescent="0.2">
      <c r="A23" s="17">
        <v>7103</v>
      </c>
      <c r="B23" s="18"/>
      <c r="C23" s="18" t="s">
        <v>142</v>
      </c>
      <c r="D23" s="19">
        <v>1796902.78</v>
      </c>
      <c r="E23" s="19">
        <v>1425596.08</v>
      </c>
      <c r="F23" s="19">
        <v>1425596.08</v>
      </c>
      <c r="G23" s="19">
        <v>1327931.3700000001</v>
      </c>
      <c r="H23" s="19">
        <f>IF(F23&lt;&gt;0,G23/F23*100,"-")</f>
        <v>93.149201841239631</v>
      </c>
      <c r="I23" s="19">
        <f>IF(E23&lt;&gt;0,G23/E23*100,"-")</f>
        <v>93.149201841239631</v>
      </c>
      <c r="J23" s="19">
        <f>IF(D23&lt;&gt;0,G23/D23*100,"-")</f>
        <v>73.90112502358086</v>
      </c>
    </row>
    <row r="24" spans="1:10" ht="15" x14ac:dyDescent="0.2">
      <c r="A24" s="17">
        <v>711</v>
      </c>
      <c r="B24" s="18"/>
      <c r="C24" s="18" t="s">
        <v>8</v>
      </c>
      <c r="D24" s="19">
        <f>+D25</f>
        <v>10480</v>
      </c>
      <c r="E24" s="19">
        <f>+E25</f>
        <v>7000</v>
      </c>
      <c r="F24" s="19">
        <f>+F25</f>
        <v>7000</v>
      </c>
      <c r="G24" s="19">
        <f>+G25</f>
        <v>9672.8799999999992</v>
      </c>
      <c r="H24" s="19">
        <f>IF(F24&lt;&gt;0,G24/F24*100,"-")</f>
        <v>138.184</v>
      </c>
      <c r="I24" s="19">
        <f>IF(E24&lt;&gt;0,G24/E24*100,"-")</f>
        <v>138.184</v>
      </c>
      <c r="J24" s="19">
        <f>IF(D24&lt;&gt;0,G24/D24*100,"-")</f>
        <v>92.298473282442743</v>
      </c>
    </row>
    <row r="25" spans="1:10" ht="15" outlineLevel="1" x14ac:dyDescent="0.2">
      <c r="A25" s="17">
        <v>7111</v>
      </c>
      <c r="B25" s="18"/>
      <c r="C25" s="18" t="s">
        <v>143</v>
      </c>
      <c r="D25" s="19">
        <v>10480</v>
      </c>
      <c r="E25" s="19">
        <v>7000</v>
      </c>
      <c r="F25" s="19">
        <v>7000</v>
      </c>
      <c r="G25" s="19">
        <v>9672.8799999999992</v>
      </c>
      <c r="H25" s="19">
        <f>IF(F25&lt;&gt;0,G25/F25*100,"-")</f>
        <v>138.184</v>
      </c>
      <c r="I25" s="19">
        <f>IF(E25&lt;&gt;0,G25/E25*100,"-")</f>
        <v>138.184</v>
      </c>
      <c r="J25" s="19">
        <f>IF(D25&lt;&gt;0,G25/D25*100,"-")</f>
        <v>92.298473282442743</v>
      </c>
    </row>
    <row r="26" spans="1:10" ht="15" x14ac:dyDescent="0.2">
      <c r="A26" s="17">
        <v>712</v>
      </c>
      <c r="B26" s="18"/>
      <c r="C26" s="18" t="s">
        <v>57</v>
      </c>
      <c r="D26" s="19">
        <f>+D27</f>
        <v>36196.39</v>
      </c>
      <c r="E26" s="19">
        <f>+E27</f>
        <v>35200</v>
      </c>
      <c r="F26" s="19">
        <f>+F27</f>
        <v>35200</v>
      </c>
      <c r="G26" s="19">
        <f>+G27</f>
        <v>40277.83</v>
      </c>
      <c r="H26" s="19">
        <f>IF(F26&lt;&gt;0,G26/F26*100,"-")</f>
        <v>114.42565340909093</v>
      </c>
      <c r="I26" s="19">
        <f>IF(E26&lt;&gt;0,G26/E26*100,"-")</f>
        <v>114.42565340909093</v>
      </c>
      <c r="J26" s="19">
        <f>IF(D26&lt;&gt;0,G26/D26*100,"-")</f>
        <v>111.27582059978911</v>
      </c>
    </row>
    <row r="27" spans="1:10" ht="15" outlineLevel="1" x14ac:dyDescent="0.2">
      <c r="A27" s="17">
        <v>7120</v>
      </c>
      <c r="B27" s="18"/>
      <c r="C27" s="18" t="s">
        <v>144</v>
      </c>
      <c r="D27" s="19">
        <v>36196.39</v>
      </c>
      <c r="E27" s="19">
        <v>35200</v>
      </c>
      <c r="F27" s="19">
        <v>35200</v>
      </c>
      <c r="G27" s="19">
        <v>40277.83</v>
      </c>
      <c r="H27" s="19">
        <f>IF(F27&lt;&gt;0,G27/F27*100,"-")</f>
        <v>114.42565340909093</v>
      </c>
      <c r="I27" s="19">
        <f>IF(E27&lt;&gt;0,G27/E27*100,"-")</f>
        <v>114.42565340909093</v>
      </c>
      <c r="J27" s="19">
        <f>IF(D27&lt;&gt;0,G27/D27*100,"-")</f>
        <v>111.27582059978911</v>
      </c>
    </row>
    <row r="28" spans="1:10" ht="15" x14ac:dyDescent="0.2">
      <c r="A28" s="17">
        <v>713</v>
      </c>
      <c r="B28" s="18"/>
      <c r="C28" s="18" t="s">
        <v>9</v>
      </c>
      <c r="D28" s="19">
        <f>+D29</f>
        <v>26128.84</v>
      </c>
      <c r="E28" s="19">
        <f>+E29</f>
        <v>23110</v>
      </c>
      <c r="F28" s="19">
        <f>+F29</f>
        <v>23110</v>
      </c>
      <c r="G28" s="19">
        <f>+G29</f>
        <v>22675.45</v>
      </c>
      <c r="H28" s="19">
        <f>IF(F28&lt;&gt;0,G28/F28*100,"-")</f>
        <v>98.11964517524882</v>
      </c>
      <c r="I28" s="19">
        <f>IF(E28&lt;&gt;0,G28/E28*100,"-")</f>
        <v>98.11964517524882</v>
      </c>
      <c r="J28" s="19">
        <f>IF(D28&lt;&gt;0,G28/D28*100,"-")</f>
        <v>86.783224972865241</v>
      </c>
    </row>
    <row r="29" spans="1:10" ht="15" outlineLevel="1" x14ac:dyDescent="0.2">
      <c r="A29" s="17">
        <v>7130</v>
      </c>
      <c r="B29" s="18"/>
      <c r="C29" s="18" t="s">
        <v>9</v>
      </c>
      <c r="D29" s="19">
        <v>26128.84</v>
      </c>
      <c r="E29" s="19">
        <v>23110</v>
      </c>
      <c r="F29" s="19">
        <v>23110</v>
      </c>
      <c r="G29" s="19">
        <v>22675.45</v>
      </c>
      <c r="H29" s="19">
        <f>IF(F29&lt;&gt;0,G29/F29*100,"-")</f>
        <v>98.11964517524882</v>
      </c>
      <c r="I29" s="19">
        <f>IF(E29&lt;&gt;0,G29/E29*100,"-")</f>
        <v>98.11964517524882</v>
      </c>
      <c r="J29" s="19">
        <f>IF(D29&lt;&gt;0,G29/D29*100,"-")</f>
        <v>86.783224972865241</v>
      </c>
    </row>
    <row r="30" spans="1:10" ht="15" x14ac:dyDescent="0.2">
      <c r="A30" s="17">
        <v>714</v>
      </c>
      <c r="B30" s="18"/>
      <c r="C30" s="18" t="s">
        <v>10</v>
      </c>
      <c r="D30" s="19">
        <f>+D31</f>
        <v>340277.13</v>
      </c>
      <c r="E30" s="19">
        <f>+E31</f>
        <v>233245.99</v>
      </c>
      <c r="F30" s="19">
        <f>+F31</f>
        <v>233245.99</v>
      </c>
      <c r="G30" s="19">
        <f>+G31</f>
        <v>244819.64</v>
      </c>
      <c r="H30" s="19">
        <f>IF(F30&lt;&gt;0,G30/F30*100,"-")</f>
        <v>104.96199313008555</v>
      </c>
      <c r="I30" s="19">
        <f>IF(E30&lt;&gt;0,G30/E30*100,"-")</f>
        <v>104.96199313008555</v>
      </c>
      <c r="J30" s="19">
        <f>IF(D30&lt;&gt;0,G30/D30*100,"-")</f>
        <v>71.947133208746649</v>
      </c>
    </row>
    <row r="31" spans="1:10" ht="15" outlineLevel="1" x14ac:dyDescent="0.2">
      <c r="A31" s="17">
        <v>7141</v>
      </c>
      <c r="B31" s="18"/>
      <c r="C31" s="18" t="s">
        <v>10</v>
      </c>
      <c r="D31" s="19">
        <v>340277.13</v>
      </c>
      <c r="E31" s="19">
        <v>233245.99</v>
      </c>
      <c r="F31" s="19">
        <v>233245.99</v>
      </c>
      <c r="G31" s="19">
        <v>244819.64</v>
      </c>
      <c r="H31" s="19">
        <f>IF(F31&lt;&gt;0,G31/F31*100,"-")</f>
        <v>104.96199313008555</v>
      </c>
      <c r="I31" s="19">
        <f>IF(E31&lt;&gt;0,G31/E31*100,"-")</f>
        <v>104.96199313008555</v>
      </c>
      <c r="J31" s="19">
        <f>IF(D31&lt;&gt;0,G31/D31*100,"-")</f>
        <v>71.947133208746649</v>
      </c>
    </row>
    <row r="32" spans="1:10" ht="15.75" x14ac:dyDescent="0.2">
      <c r="A32" s="31">
        <v>72</v>
      </c>
      <c r="B32" s="32" t="s">
        <v>19</v>
      </c>
      <c r="C32" s="32" t="s">
        <v>69</v>
      </c>
      <c r="D32" s="33">
        <f>+D33+D37+D38</f>
        <v>305542.87</v>
      </c>
      <c r="E32" s="33">
        <f>+E33+E37+E38</f>
        <v>203578.99</v>
      </c>
      <c r="F32" s="33">
        <f>+F33+F37+F38</f>
        <v>203578.99</v>
      </c>
      <c r="G32" s="33">
        <f>+G33+G37+G38</f>
        <v>178806.97000000003</v>
      </c>
      <c r="H32" s="33">
        <f>IF(F32&lt;&gt;0,G32/F32*100,"-")</f>
        <v>87.831740397179516</v>
      </c>
      <c r="I32" s="33">
        <f>IF(E32&lt;&gt;0,G32/E32*100,"-")</f>
        <v>87.831740397179516</v>
      </c>
      <c r="J32" s="33">
        <f>IF(D32&lt;&gt;0,G32/D32*100,"-")</f>
        <v>58.521074309474166</v>
      </c>
    </row>
    <row r="33" spans="1:10" ht="15" x14ac:dyDescent="0.2">
      <c r="A33" s="17">
        <v>720</v>
      </c>
      <c r="B33" s="18"/>
      <c r="C33" s="18" t="s">
        <v>11</v>
      </c>
      <c r="D33" s="19">
        <f>+D34+D35+D36</f>
        <v>132624.70000000001</v>
      </c>
      <c r="E33" s="19">
        <f>+E34+E35+E36</f>
        <v>45829.45</v>
      </c>
      <c r="F33" s="19">
        <f>+F34+F35+F36</f>
        <v>45829.45</v>
      </c>
      <c r="G33" s="19">
        <f>+G34+G35+G36</f>
        <v>46049.45</v>
      </c>
      <c r="H33" s="19">
        <f>IF(F33&lt;&gt;0,G33/F33*100,"-")</f>
        <v>100.48004067253697</v>
      </c>
      <c r="I33" s="19">
        <f>IF(E33&lt;&gt;0,G33/E33*100,"-")</f>
        <v>100.48004067253697</v>
      </c>
      <c r="J33" s="19">
        <f>IF(D33&lt;&gt;0,G33/D33*100,"-")</f>
        <v>34.72162425249595</v>
      </c>
    </row>
    <row r="34" spans="1:10" ht="15" outlineLevel="1" x14ac:dyDescent="0.2">
      <c r="A34" s="17">
        <v>7200</v>
      </c>
      <c r="B34" s="18"/>
      <c r="C34" s="18" t="s">
        <v>145</v>
      </c>
      <c r="D34" s="19">
        <v>129336.58</v>
      </c>
      <c r="E34" s="19">
        <v>31200</v>
      </c>
      <c r="F34" s="19">
        <v>31200</v>
      </c>
      <c r="G34" s="19">
        <v>31420</v>
      </c>
      <c r="H34" s="19">
        <f>IF(F34&lt;&gt;0,G34/F34*100,"-")</f>
        <v>100.7051282051282</v>
      </c>
      <c r="I34" s="19">
        <f>IF(E34&lt;&gt;0,G34/E34*100,"-")</f>
        <v>100.7051282051282</v>
      </c>
      <c r="J34" s="19">
        <f>IF(D34&lt;&gt;0,G34/D34*100,"-")</f>
        <v>24.293204598420647</v>
      </c>
    </row>
    <row r="35" spans="1:10" ht="15" outlineLevel="1" x14ac:dyDescent="0.2">
      <c r="A35" s="17">
        <v>7201</v>
      </c>
      <c r="B35" s="18"/>
      <c r="C35" s="18" t="s">
        <v>146</v>
      </c>
      <c r="D35" s="19">
        <v>820</v>
      </c>
      <c r="E35" s="19">
        <v>0</v>
      </c>
      <c r="F35" s="19">
        <v>0</v>
      </c>
      <c r="G35" s="19">
        <v>0</v>
      </c>
      <c r="H35" s="19" t="str">
        <f>IF(F35&lt;&gt;0,G35/F35*100,"-")</f>
        <v>-</v>
      </c>
      <c r="I35" s="19" t="str">
        <f>IF(E35&lt;&gt;0,G35/E35*100,"-")</f>
        <v>-</v>
      </c>
      <c r="J35" s="19">
        <f>IF(D35&lt;&gt;0,G35/D35*100,"-")</f>
        <v>0</v>
      </c>
    </row>
    <row r="36" spans="1:10" ht="15" outlineLevel="1" x14ac:dyDescent="0.2">
      <c r="A36" s="17">
        <v>7202</v>
      </c>
      <c r="B36" s="18"/>
      <c r="C36" s="18" t="s">
        <v>147</v>
      </c>
      <c r="D36" s="19">
        <v>2468.12</v>
      </c>
      <c r="E36" s="19">
        <v>14629.45</v>
      </c>
      <c r="F36" s="19">
        <v>14629.45</v>
      </c>
      <c r="G36" s="19">
        <v>14629.45</v>
      </c>
      <c r="H36" s="19">
        <f>IF(F36&lt;&gt;0,G36/F36*100,"-")</f>
        <v>100</v>
      </c>
      <c r="I36" s="19">
        <f>IF(E36&lt;&gt;0,G36/E36*100,"-")</f>
        <v>100</v>
      </c>
      <c r="J36" s="19">
        <f>IF(D36&lt;&gt;0,G36/D36*100,"-")</f>
        <v>592.73657682770693</v>
      </c>
    </row>
    <row r="37" spans="1:10" ht="15" x14ac:dyDescent="0.2">
      <c r="A37" s="17">
        <v>721</v>
      </c>
      <c r="B37" s="18"/>
      <c r="C37" s="18" t="s">
        <v>20</v>
      </c>
      <c r="D37" s="19">
        <v>0</v>
      </c>
      <c r="E37" s="19">
        <v>0</v>
      </c>
      <c r="F37" s="19">
        <v>0</v>
      </c>
      <c r="G37" s="19">
        <v>0</v>
      </c>
      <c r="H37" s="19" t="str">
        <f>IF(F37&lt;&gt;0,G37/F37*100,"-")</f>
        <v>-</v>
      </c>
      <c r="I37" s="19" t="str">
        <f>IF(E37&lt;&gt;0,G37/E37*100,"-")</f>
        <v>-</v>
      </c>
      <c r="J37" s="19" t="str">
        <f>IF(D37&lt;&gt;0,G37/D37*100,"-")</f>
        <v>-</v>
      </c>
    </row>
    <row r="38" spans="1:10" ht="16.5" customHeight="1" x14ac:dyDescent="0.2">
      <c r="A38" s="17">
        <v>722</v>
      </c>
      <c r="B38" s="18"/>
      <c r="C38" s="21" t="s">
        <v>60</v>
      </c>
      <c r="D38" s="19">
        <f>+D39+D40</f>
        <v>172918.17</v>
      </c>
      <c r="E38" s="19">
        <f>+E39+E40</f>
        <v>157749.53999999998</v>
      </c>
      <c r="F38" s="19">
        <f>+F39+F40</f>
        <v>157749.53999999998</v>
      </c>
      <c r="G38" s="19">
        <f>+G39+G40</f>
        <v>132757.52000000002</v>
      </c>
      <c r="H38" s="19">
        <f>IF(F38&lt;&gt;0,G38/F38*100,"-")</f>
        <v>84.157151900411264</v>
      </c>
      <c r="I38" s="19">
        <f>IF(E38&lt;&gt;0,G38/E38*100,"-")</f>
        <v>84.157151900411264</v>
      </c>
      <c r="J38" s="19">
        <f>IF(D38&lt;&gt;0,G38/D38*100,"-")</f>
        <v>76.774765775048408</v>
      </c>
    </row>
    <row r="39" spans="1:10" ht="16.5" customHeight="1" outlineLevel="1" x14ac:dyDescent="0.2">
      <c r="A39" s="17">
        <v>7220</v>
      </c>
      <c r="B39" s="18"/>
      <c r="C39" s="21" t="s">
        <v>148</v>
      </c>
      <c r="D39" s="19">
        <v>130667.63</v>
      </c>
      <c r="E39" s="19">
        <v>68058.649999999994</v>
      </c>
      <c r="F39" s="19">
        <v>68058.649999999994</v>
      </c>
      <c r="G39" s="19">
        <v>51223.83</v>
      </c>
      <c r="H39" s="19">
        <f>IF(F39&lt;&gt;0,G39/F39*100,"-")</f>
        <v>75.26424635222709</v>
      </c>
      <c r="I39" s="19">
        <f>IF(E39&lt;&gt;0,G39/E39*100,"-")</f>
        <v>75.26424635222709</v>
      </c>
      <c r="J39" s="19">
        <f>IF(D39&lt;&gt;0,G39/D39*100,"-")</f>
        <v>39.201621702329795</v>
      </c>
    </row>
    <row r="40" spans="1:10" ht="16.5" customHeight="1" outlineLevel="1" x14ac:dyDescent="0.2">
      <c r="A40" s="17">
        <v>7221</v>
      </c>
      <c r="B40" s="18"/>
      <c r="C40" s="21" t="s">
        <v>149</v>
      </c>
      <c r="D40" s="19">
        <v>42250.54</v>
      </c>
      <c r="E40" s="19">
        <v>89690.89</v>
      </c>
      <c r="F40" s="19">
        <v>89690.89</v>
      </c>
      <c r="G40" s="19">
        <v>81533.69</v>
      </c>
      <c r="H40" s="19">
        <f>IF(F40&lt;&gt;0,G40/F40*100,"-")</f>
        <v>90.905207875627056</v>
      </c>
      <c r="I40" s="19">
        <f>IF(E40&lt;&gt;0,G40/E40*100,"-")</f>
        <v>90.905207875627056</v>
      </c>
      <c r="J40" s="19">
        <f>IF(D40&lt;&gt;0,G40/D40*100,"-")</f>
        <v>192.97668148146744</v>
      </c>
    </row>
    <row r="41" spans="1:10" ht="15.75" x14ac:dyDescent="0.2">
      <c r="A41" s="31">
        <v>73</v>
      </c>
      <c r="B41" s="32" t="s">
        <v>16</v>
      </c>
      <c r="C41" s="32" t="s">
        <v>70</v>
      </c>
      <c r="D41" s="33">
        <f>+D42+D45</f>
        <v>4819.5199999999995</v>
      </c>
      <c r="E41" s="33">
        <f>+E42+E45</f>
        <v>13250</v>
      </c>
      <c r="F41" s="33">
        <f>+F42+F45</f>
        <v>13250</v>
      </c>
      <c r="G41" s="33">
        <f>+G42+G45</f>
        <v>7756.22</v>
      </c>
      <c r="H41" s="33">
        <f>IF(F41&lt;&gt;0,G41/F41*100,"-")</f>
        <v>58.537509433962263</v>
      </c>
      <c r="I41" s="33">
        <f>IF(E41&lt;&gt;0,G41/E41*100,"-")</f>
        <v>58.537509433962263</v>
      </c>
      <c r="J41" s="33">
        <f>IF(D41&lt;&gt;0,G41/D41*100,"-")</f>
        <v>160.93345395392075</v>
      </c>
    </row>
    <row r="42" spans="1:10" ht="15" x14ac:dyDescent="0.2">
      <c r="A42" s="17">
        <v>730</v>
      </c>
      <c r="B42" s="18"/>
      <c r="C42" s="18" t="s">
        <v>21</v>
      </c>
      <c r="D42" s="19">
        <f>+D43+D44</f>
        <v>4182.32</v>
      </c>
      <c r="E42" s="19">
        <f>+E43+E44</f>
        <v>13250</v>
      </c>
      <c r="F42" s="19">
        <f>+F43+F44</f>
        <v>13250</v>
      </c>
      <c r="G42" s="19">
        <f>+G43+G44</f>
        <v>7756.22</v>
      </c>
      <c r="H42" s="19">
        <f>IF(F42&lt;&gt;0,G42/F42*100,"-")</f>
        <v>58.537509433962263</v>
      </c>
      <c r="I42" s="19">
        <f>IF(E42&lt;&gt;0,G42/E42*100,"-")</f>
        <v>58.537509433962263</v>
      </c>
      <c r="J42" s="19">
        <f>IF(D42&lt;&gt;0,G42/D42*100,"-")</f>
        <v>185.45257177834313</v>
      </c>
    </row>
    <row r="43" spans="1:10" ht="15" outlineLevel="1" x14ac:dyDescent="0.2">
      <c r="A43" s="17">
        <v>7300</v>
      </c>
      <c r="B43" s="18"/>
      <c r="C43" s="18" t="s">
        <v>150</v>
      </c>
      <c r="D43" s="19">
        <v>3657.32</v>
      </c>
      <c r="E43" s="19">
        <v>9350</v>
      </c>
      <c r="F43" s="19">
        <v>9350</v>
      </c>
      <c r="G43" s="19">
        <v>6606.22</v>
      </c>
      <c r="H43" s="19">
        <f>IF(F43&lt;&gt;0,G43/F43*100,"-")</f>
        <v>70.654759358288771</v>
      </c>
      <c r="I43" s="19">
        <f>IF(E43&lt;&gt;0,G43/E43*100,"-")</f>
        <v>70.654759358288771</v>
      </c>
      <c r="J43" s="19">
        <f>IF(D43&lt;&gt;0,G43/D43*100,"-")</f>
        <v>180.63007885555544</v>
      </c>
    </row>
    <row r="44" spans="1:10" ht="15" outlineLevel="1" x14ac:dyDescent="0.2">
      <c r="A44" s="17">
        <v>7301</v>
      </c>
      <c r="B44" s="18"/>
      <c r="C44" s="18" t="s">
        <v>151</v>
      </c>
      <c r="D44" s="19">
        <v>525</v>
      </c>
      <c r="E44" s="19">
        <v>3900</v>
      </c>
      <c r="F44" s="19">
        <v>3900</v>
      </c>
      <c r="G44" s="19">
        <v>1150</v>
      </c>
      <c r="H44" s="19">
        <f>IF(F44&lt;&gt;0,G44/F44*100,"-")</f>
        <v>29.487179487179489</v>
      </c>
      <c r="I44" s="19">
        <f>IF(E44&lt;&gt;0,G44/E44*100,"-")</f>
        <v>29.487179487179489</v>
      </c>
      <c r="J44" s="19">
        <f>IF(D44&lt;&gt;0,G44/D44*100,"-")</f>
        <v>219.04761904761907</v>
      </c>
    </row>
    <row r="45" spans="1:10" ht="15" x14ac:dyDescent="0.2">
      <c r="A45" s="17">
        <v>731</v>
      </c>
      <c r="B45" s="18"/>
      <c r="C45" s="18" t="s">
        <v>12</v>
      </c>
      <c r="D45" s="19">
        <f>+D46</f>
        <v>637.20000000000005</v>
      </c>
      <c r="E45" s="19">
        <f>+E46</f>
        <v>0</v>
      </c>
      <c r="F45" s="19">
        <f>+F46</f>
        <v>0</v>
      </c>
      <c r="G45" s="19">
        <f>+G46</f>
        <v>0</v>
      </c>
      <c r="H45" s="19" t="str">
        <f>IF(F45&lt;&gt;0,G45/F45*100,"-")</f>
        <v>-</v>
      </c>
      <c r="I45" s="19" t="str">
        <f>IF(E45&lt;&gt;0,G45/E45*100,"-")</f>
        <v>-</v>
      </c>
      <c r="J45" s="19">
        <f>IF(D45&lt;&gt;0,G45/D45*100,"-")</f>
        <v>0</v>
      </c>
    </row>
    <row r="46" spans="1:10" ht="15" outlineLevel="1" x14ac:dyDescent="0.2">
      <c r="A46" s="17">
        <v>7311</v>
      </c>
      <c r="B46" s="18"/>
      <c r="C46" s="18" t="s">
        <v>152</v>
      </c>
      <c r="D46" s="19">
        <v>637.20000000000005</v>
      </c>
      <c r="E46" s="19">
        <v>0</v>
      </c>
      <c r="F46" s="19">
        <v>0</v>
      </c>
      <c r="G46" s="19">
        <v>0</v>
      </c>
      <c r="H46" s="19" t="str">
        <f>IF(F46&lt;&gt;0,G46/F46*100,"-")</f>
        <v>-</v>
      </c>
      <c r="I46" s="19" t="str">
        <f>IF(E46&lt;&gt;0,G46/E46*100,"-")</f>
        <v>-</v>
      </c>
      <c r="J46" s="19">
        <f>IF(D46&lt;&gt;0,G46/D46*100,"-")</f>
        <v>0</v>
      </c>
    </row>
    <row r="47" spans="1:10" ht="15.75" x14ac:dyDescent="0.2">
      <c r="A47" s="31">
        <v>74</v>
      </c>
      <c r="B47" s="32" t="s">
        <v>16</v>
      </c>
      <c r="C47" s="32" t="s">
        <v>71</v>
      </c>
      <c r="D47" s="33">
        <f>+D48+D50</f>
        <v>501919.3</v>
      </c>
      <c r="E47" s="33">
        <f>+E48+E50</f>
        <v>383699.02999999997</v>
      </c>
      <c r="F47" s="33">
        <f>+F48+F50</f>
        <v>383699.02999999997</v>
      </c>
      <c r="G47" s="33">
        <f>+G48+G50</f>
        <v>443675.70999999996</v>
      </c>
      <c r="H47" s="33">
        <f>IF(F47&lt;&gt;0,G47/F47*100,"-")</f>
        <v>115.63117842648703</v>
      </c>
      <c r="I47" s="33">
        <f>IF(E47&lt;&gt;0,G47/E47*100,"-")</f>
        <v>115.63117842648703</v>
      </c>
      <c r="J47" s="33">
        <f>IF(D47&lt;&gt;0,G47/D47*100,"-")</f>
        <v>88.395825783148794</v>
      </c>
    </row>
    <row r="48" spans="1:10" ht="15.75" customHeight="1" x14ac:dyDescent="0.2">
      <c r="A48" s="17">
        <v>740</v>
      </c>
      <c r="B48" s="18"/>
      <c r="C48" s="21" t="s">
        <v>13</v>
      </c>
      <c r="D48" s="19">
        <f>+D49</f>
        <v>475548.47</v>
      </c>
      <c r="E48" s="19">
        <f>+E49</f>
        <v>383089.31</v>
      </c>
      <c r="F48" s="19">
        <f>+F49</f>
        <v>383089.31</v>
      </c>
      <c r="G48" s="19">
        <f>+G49</f>
        <v>427723.29</v>
      </c>
      <c r="H48" s="19">
        <f>IF(F48&lt;&gt;0,G48/F48*100,"-")</f>
        <v>111.65106382112306</v>
      </c>
      <c r="I48" s="19">
        <f>IF(E48&lt;&gt;0,G48/E48*100,"-")</f>
        <v>111.65106382112306</v>
      </c>
      <c r="J48" s="19">
        <f>IF(D48&lt;&gt;0,G48/D48*100,"-")</f>
        <v>89.943153428713586</v>
      </c>
    </row>
    <row r="49" spans="1:10" ht="15.75" customHeight="1" outlineLevel="1" x14ac:dyDescent="0.2">
      <c r="A49" s="17">
        <v>7400</v>
      </c>
      <c r="B49" s="18"/>
      <c r="C49" s="21" t="s">
        <v>153</v>
      </c>
      <c r="D49" s="19">
        <v>475548.47</v>
      </c>
      <c r="E49" s="19">
        <v>383089.31</v>
      </c>
      <c r="F49" s="19">
        <v>383089.31</v>
      </c>
      <c r="G49" s="19">
        <v>427723.29</v>
      </c>
      <c r="H49" s="19">
        <f>IF(F49&lt;&gt;0,G49/F49*100,"-")</f>
        <v>111.65106382112306</v>
      </c>
      <c r="I49" s="19">
        <f>IF(E49&lt;&gt;0,G49/E49*100,"-")</f>
        <v>111.65106382112306</v>
      </c>
      <c r="J49" s="19">
        <f>IF(D49&lt;&gt;0,G49/D49*100,"-")</f>
        <v>89.943153428713586</v>
      </c>
    </row>
    <row r="50" spans="1:10" ht="21" customHeight="1" x14ac:dyDescent="0.2">
      <c r="A50" s="17">
        <v>741</v>
      </c>
      <c r="B50" s="18"/>
      <c r="C50" s="21" t="s">
        <v>54</v>
      </c>
      <c r="D50" s="19">
        <f>+D51+D52+D53+D54</f>
        <v>26370.83</v>
      </c>
      <c r="E50" s="19">
        <f>+E51+E52+E53+E54</f>
        <v>609.72</v>
      </c>
      <c r="F50" s="19">
        <f>+F51+F52+F53+F54</f>
        <v>609.72</v>
      </c>
      <c r="G50" s="19">
        <f>+G51+G52+G53+G54</f>
        <v>15952.419999999998</v>
      </c>
      <c r="H50" s="19">
        <f>IF(F50&lt;&gt;0,G50/F50*100,"-")</f>
        <v>2616.3517680246669</v>
      </c>
      <c r="I50" s="19">
        <f>IF(E50&lt;&gt;0,G50/E50*100,"-")</f>
        <v>2616.3517680246669</v>
      </c>
      <c r="J50" s="19">
        <f>IF(D50&lt;&gt;0,G50/D50*100,"-")</f>
        <v>60.492673154390651</v>
      </c>
    </row>
    <row r="51" spans="1:10" ht="21" customHeight="1" outlineLevel="1" x14ac:dyDescent="0.2">
      <c r="A51" s="17">
        <v>7411</v>
      </c>
      <c r="B51" s="18"/>
      <c r="C51" s="21" t="s">
        <v>154</v>
      </c>
      <c r="D51" s="19">
        <v>0</v>
      </c>
      <c r="E51" s="19">
        <v>0</v>
      </c>
      <c r="F51" s="19">
        <v>0</v>
      </c>
      <c r="G51" s="19">
        <v>1594.57</v>
      </c>
      <c r="H51" s="19" t="str">
        <f>IF(F51&lt;&gt;0,G51/F51*100,"-")</f>
        <v>-</v>
      </c>
      <c r="I51" s="19" t="str">
        <f>IF(E51&lt;&gt;0,G51/E51*100,"-")</f>
        <v>-</v>
      </c>
      <c r="J51" s="19" t="str">
        <f>IF(D51&lt;&gt;0,G51/D51*100,"-")</f>
        <v>-</v>
      </c>
    </row>
    <row r="52" spans="1:10" ht="21" customHeight="1" outlineLevel="1" x14ac:dyDescent="0.2">
      <c r="A52" s="17">
        <v>7412</v>
      </c>
      <c r="B52" s="18"/>
      <c r="C52" s="21" t="s">
        <v>155</v>
      </c>
      <c r="D52" s="19">
        <v>0</v>
      </c>
      <c r="E52" s="19">
        <v>609.72</v>
      </c>
      <c r="F52" s="19">
        <v>609.72</v>
      </c>
      <c r="G52" s="19">
        <v>1172.22</v>
      </c>
      <c r="H52" s="19">
        <f>IF(F52&lt;&gt;0,G52/F52*100,"-")</f>
        <v>192.25546152332217</v>
      </c>
      <c r="I52" s="19">
        <f>IF(E52&lt;&gt;0,G52/E52*100,"-")</f>
        <v>192.25546152332217</v>
      </c>
      <c r="J52" s="19" t="str">
        <f>IF(D52&lt;&gt;0,G52/D52*100,"-")</f>
        <v>-</v>
      </c>
    </row>
    <row r="53" spans="1:10" ht="21" customHeight="1" outlineLevel="1" x14ac:dyDescent="0.2">
      <c r="A53" s="17">
        <v>7413</v>
      </c>
      <c r="B53" s="18"/>
      <c r="C53" s="21" t="s">
        <v>156</v>
      </c>
      <c r="D53" s="19">
        <v>13185.62</v>
      </c>
      <c r="E53" s="19">
        <v>0</v>
      </c>
      <c r="F53" s="19">
        <v>0</v>
      </c>
      <c r="G53" s="19">
        <v>13185.63</v>
      </c>
      <c r="H53" s="19" t="str">
        <f>IF(F53&lt;&gt;0,G53/F53*100,"-")</f>
        <v>-</v>
      </c>
      <c r="I53" s="19" t="str">
        <f>IF(E53&lt;&gt;0,G53/E53*100,"-")</f>
        <v>-</v>
      </c>
      <c r="J53" s="19">
        <f>IF(D53&lt;&gt;0,G53/D53*100,"-")</f>
        <v>100.00007584019559</v>
      </c>
    </row>
    <row r="54" spans="1:10" ht="21" customHeight="1" outlineLevel="1" x14ac:dyDescent="0.2">
      <c r="A54" s="17">
        <v>7416</v>
      </c>
      <c r="B54" s="18"/>
      <c r="C54" s="21" t="s">
        <v>157</v>
      </c>
      <c r="D54" s="19">
        <v>13185.21</v>
      </c>
      <c r="E54" s="19">
        <v>0</v>
      </c>
      <c r="F54" s="19">
        <v>0</v>
      </c>
      <c r="G54" s="19">
        <v>0</v>
      </c>
      <c r="H54" s="19" t="str">
        <f>IF(F54&lt;&gt;0,G54/F54*100,"-")</f>
        <v>-</v>
      </c>
      <c r="I54" s="19" t="str">
        <f>IF(E54&lt;&gt;0,G54/E54*100,"-")</f>
        <v>-</v>
      </c>
      <c r="J54" s="19">
        <f>IF(D54&lt;&gt;0,G54/D54*100,"-")</f>
        <v>0</v>
      </c>
    </row>
    <row r="55" spans="1:10" ht="15.75" customHeight="1" x14ac:dyDescent="0.2">
      <c r="A55" s="31">
        <v>78</v>
      </c>
      <c r="B55" s="32" t="s">
        <v>16</v>
      </c>
      <c r="C55" s="32" t="s">
        <v>68</v>
      </c>
      <c r="D55" s="33">
        <f>+D56+D57</f>
        <v>0</v>
      </c>
      <c r="E55" s="33">
        <f>+E56+E57</f>
        <v>0</v>
      </c>
      <c r="F55" s="33">
        <f>+F56+F57</f>
        <v>0</v>
      </c>
      <c r="G55" s="33">
        <f>+G56+G57</f>
        <v>0</v>
      </c>
      <c r="H55" s="33" t="str">
        <f>IF(F55&lt;&gt;0,G55/F55*100,"-")</f>
        <v>-</v>
      </c>
      <c r="I55" s="33" t="str">
        <f>IF(E55&lt;&gt;0,G55/E55*100,"-")</f>
        <v>-</v>
      </c>
      <c r="J55" s="33" t="str">
        <f>IF(D55&lt;&gt;0,G55/D55*100,"-")</f>
        <v>-</v>
      </c>
    </row>
    <row r="56" spans="1:10" ht="15.75" customHeight="1" x14ac:dyDescent="0.2">
      <c r="A56" s="17">
        <v>786</v>
      </c>
      <c r="B56" s="18"/>
      <c r="C56" s="21" t="s">
        <v>51</v>
      </c>
      <c r="D56" s="19">
        <v>0</v>
      </c>
      <c r="E56" s="19">
        <v>0</v>
      </c>
      <c r="F56" s="19">
        <v>0</v>
      </c>
      <c r="G56" s="19">
        <v>0</v>
      </c>
      <c r="H56" s="19" t="str">
        <f>IF(F56&lt;&gt;0,G56/F56*100,"-")</f>
        <v>-</v>
      </c>
      <c r="I56" s="19" t="str">
        <f>IF(E56&lt;&gt;0,G56/E56*100,"-")</f>
        <v>-</v>
      </c>
      <c r="J56" s="19" t="str">
        <f>IF(D56&lt;&gt;0,G56/D56*100,"-")</f>
        <v>-</v>
      </c>
    </row>
    <row r="57" spans="1:10" ht="15.75" customHeight="1" x14ac:dyDescent="0.2">
      <c r="A57" s="17">
        <v>787</v>
      </c>
      <c r="B57" s="18"/>
      <c r="C57" s="21" t="s">
        <v>56</v>
      </c>
      <c r="D57" s="19">
        <v>0</v>
      </c>
      <c r="E57" s="19">
        <v>0</v>
      </c>
      <c r="F57" s="19">
        <v>0</v>
      </c>
      <c r="G57" s="19">
        <v>0</v>
      </c>
      <c r="H57" s="19" t="str">
        <f>IF(F57&lt;&gt;0,G57/F57*100,"-")</f>
        <v>-</v>
      </c>
      <c r="I57" s="19" t="str">
        <f>IF(E57&lt;&gt;0,G57/E57*100,"-")</f>
        <v>-</v>
      </c>
      <c r="J57" s="19" t="str">
        <f>IF(D57&lt;&gt;0,G57/D57*100,"-")</f>
        <v>-</v>
      </c>
    </row>
    <row r="58" spans="1:10" ht="18" x14ac:dyDescent="0.2">
      <c r="A58" s="13" t="s">
        <v>15</v>
      </c>
      <c r="B58" s="35" t="s">
        <v>1</v>
      </c>
      <c r="C58" s="22" t="s">
        <v>22</v>
      </c>
      <c r="D58" s="34">
        <f>D59+D87+D102+D112</f>
        <v>11711752.129999999</v>
      </c>
      <c r="E58" s="34">
        <f>E59+E87+E102+E112</f>
        <v>14035141.900000002</v>
      </c>
      <c r="F58" s="34">
        <f>F59+F87+F102+F112</f>
        <v>14035141.9</v>
      </c>
      <c r="G58" s="34">
        <f>G59+G87+G102+G112</f>
        <v>12134029.880000001</v>
      </c>
      <c r="H58" s="34">
        <f>IF(F58&lt;&gt;0,G58/F58*100,"-")</f>
        <v>86.454629147711003</v>
      </c>
      <c r="I58" s="34">
        <f>IF(E58&lt;&gt;0,G58/E58*100,"-")</f>
        <v>86.454629147710989</v>
      </c>
      <c r="J58" s="34">
        <f>IF(D58&lt;&gt;0,G58/D58*100,"-")</f>
        <v>103.60558988367185</v>
      </c>
    </row>
    <row r="59" spans="1:10" ht="15.75" x14ac:dyDescent="0.2">
      <c r="A59" s="31">
        <v>40</v>
      </c>
      <c r="B59" s="32" t="s">
        <v>19</v>
      </c>
      <c r="C59" s="32" t="s">
        <v>23</v>
      </c>
      <c r="D59" s="33">
        <f>+D60+D67+D73+D83+D85</f>
        <v>4001344.2199999997</v>
      </c>
      <c r="E59" s="33">
        <f>+E60+E67+E73+E83+E85</f>
        <v>4243925.6300000008</v>
      </c>
      <c r="F59" s="33">
        <f>+F60+F67+F73+F83+F85</f>
        <v>4437563.16</v>
      </c>
      <c r="G59" s="33">
        <f>+G60+G67+G73+G83+G85</f>
        <v>3760190.96</v>
      </c>
      <c r="H59" s="33">
        <f>IF(F59&lt;&gt;0,G59/F59*100,"-")</f>
        <v>84.735491629599707</v>
      </c>
      <c r="I59" s="33">
        <f>IF(E59&lt;&gt;0,G59/E59*100,"-")</f>
        <v>88.6017166139643</v>
      </c>
      <c r="J59" s="33">
        <f>IF(D59&lt;&gt;0,G59/D59*100,"-")</f>
        <v>93.973193838344656</v>
      </c>
    </row>
    <row r="60" spans="1:10" ht="15" x14ac:dyDescent="0.2">
      <c r="A60" s="17">
        <v>400</v>
      </c>
      <c r="B60" s="18"/>
      <c r="C60" s="18" t="s">
        <v>24</v>
      </c>
      <c r="D60" s="20">
        <f>+D61+D62+D63+D64+D65+D66</f>
        <v>813140.55</v>
      </c>
      <c r="E60" s="20">
        <f>+E61+E62+E63+E64+E65+E66</f>
        <v>878846.38</v>
      </c>
      <c r="F60" s="20">
        <f>+F61+F62+F63+F64+F65+F66</f>
        <v>877334.74</v>
      </c>
      <c r="G60" s="20">
        <f>+G61+G62+G63+G64+G65+G66</f>
        <v>834111.92999999993</v>
      </c>
      <c r="H60" s="20">
        <f>IF(F60&lt;&gt;0,G60/F60*100,"-")</f>
        <v>95.073395816971754</v>
      </c>
      <c r="I60" s="20">
        <f>IF(E60&lt;&gt;0,G60/E60*100,"-")</f>
        <v>94.909866955360272</v>
      </c>
      <c r="J60" s="20">
        <f>IF(D60&lt;&gt;0,G60/D60*100,"-")</f>
        <v>102.57905967178735</v>
      </c>
    </row>
    <row r="61" spans="1:10" ht="15" outlineLevel="1" x14ac:dyDescent="0.2">
      <c r="A61" s="17">
        <v>4000</v>
      </c>
      <c r="B61" s="18"/>
      <c r="C61" s="18" t="s">
        <v>89</v>
      </c>
      <c r="D61" s="20">
        <v>718158.87</v>
      </c>
      <c r="E61" s="20">
        <v>763803.85</v>
      </c>
      <c r="F61" s="20">
        <v>760303.85</v>
      </c>
      <c r="G61" s="20">
        <v>728349.91</v>
      </c>
      <c r="H61" s="20">
        <f>IF(F61&lt;&gt;0,G61/F61*100,"-")</f>
        <v>95.797214495231088</v>
      </c>
      <c r="I61" s="20">
        <f>IF(E61&lt;&gt;0,G61/E61*100,"-")</f>
        <v>95.358240207875369</v>
      </c>
      <c r="J61" s="20">
        <f>IF(D61&lt;&gt;0,G61/D61*100,"-")</f>
        <v>101.41905091278758</v>
      </c>
    </row>
    <row r="62" spans="1:10" ht="15" outlineLevel="1" x14ac:dyDescent="0.2">
      <c r="A62" s="17">
        <v>4001</v>
      </c>
      <c r="B62" s="18"/>
      <c r="C62" s="18" t="s">
        <v>90</v>
      </c>
      <c r="D62" s="20">
        <v>22773.72</v>
      </c>
      <c r="E62" s="20">
        <v>26336.99</v>
      </c>
      <c r="F62" s="20">
        <v>26836.99</v>
      </c>
      <c r="G62" s="20">
        <v>26138.83</v>
      </c>
      <c r="H62" s="20">
        <f>IF(F62&lt;&gt;0,G62/F62*100,"-")</f>
        <v>97.398516003471329</v>
      </c>
      <c r="I62" s="20">
        <f>IF(E62&lt;&gt;0,G62/E62*100,"-")</f>
        <v>99.247598149978415</v>
      </c>
      <c r="J62" s="20">
        <f>IF(D62&lt;&gt;0,G62/D62*100,"-")</f>
        <v>114.77628599982788</v>
      </c>
    </row>
    <row r="63" spans="1:10" ht="15" outlineLevel="1" x14ac:dyDescent="0.2">
      <c r="A63" s="17">
        <v>4002</v>
      </c>
      <c r="B63" s="18"/>
      <c r="C63" s="18" t="s">
        <v>91</v>
      </c>
      <c r="D63" s="20">
        <v>53164.800000000003</v>
      </c>
      <c r="E63" s="20">
        <v>56158.23</v>
      </c>
      <c r="F63" s="20">
        <v>56158.23</v>
      </c>
      <c r="G63" s="20">
        <v>53817.59</v>
      </c>
      <c r="H63" s="20">
        <f>IF(F63&lt;&gt;0,G63/F63*100,"-")</f>
        <v>95.832062370911615</v>
      </c>
      <c r="I63" s="20">
        <f>IF(E63&lt;&gt;0,G63/E63*100,"-")</f>
        <v>95.832062370911615</v>
      </c>
      <c r="J63" s="20">
        <f>IF(D63&lt;&gt;0,G63/D63*100,"-")</f>
        <v>101.22786129168171</v>
      </c>
    </row>
    <row r="64" spans="1:10" ht="15" outlineLevel="1" x14ac:dyDescent="0.2">
      <c r="A64" s="17">
        <v>4003</v>
      </c>
      <c r="B64" s="18"/>
      <c r="C64" s="18" t="s">
        <v>92</v>
      </c>
      <c r="D64" s="20">
        <v>16891.84</v>
      </c>
      <c r="E64" s="20">
        <v>23706.25</v>
      </c>
      <c r="F64" s="20">
        <v>25194.61</v>
      </c>
      <c r="G64" s="20">
        <v>24709.03</v>
      </c>
      <c r="H64" s="20">
        <f>IF(F64&lt;&gt;0,G64/F64*100,"-")</f>
        <v>98.072683006404944</v>
      </c>
      <c r="I64" s="20">
        <f>IF(E64&lt;&gt;0,G64/E64*100,"-")</f>
        <v>104.23002372791986</v>
      </c>
      <c r="J64" s="20">
        <f>IF(D64&lt;&gt;0,G64/D64*100,"-")</f>
        <v>146.27790696573021</v>
      </c>
    </row>
    <row r="65" spans="1:10" ht="15" outlineLevel="1" x14ac:dyDescent="0.2">
      <c r="A65" s="17">
        <v>4004</v>
      </c>
      <c r="B65" s="18"/>
      <c r="C65" s="18" t="s">
        <v>93</v>
      </c>
      <c r="D65" s="20">
        <v>1429.43</v>
      </c>
      <c r="E65" s="20">
        <v>8050</v>
      </c>
      <c r="F65" s="20">
        <v>8050</v>
      </c>
      <c r="G65" s="20">
        <v>1096.57</v>
      </c>
      <c r="H65" s="20">
        <f>IF(F65&lt;&gt;0,G65/F65*100,"-")</f>
        <v>13.621987577639752</v>
      </c>
      <c r="I65" s="20">
        <f>IF(E65&lt;&gt;0,G65/E65*100,"-")</f>
        <v>13.621987577639752</v>
      </c>
      <c r="J65" s="20">
        <f>IF(D65&lt;&gt;0,G65/D65*100,"-")</f>
        <v>76.713795009199458</v>
      </c>
    </row>
    <row r="66" spans="1:10" ht="15" outlineLevel="1" x14ac:dyDescent="0.2">
      <c r="A66" s="17">
        <v>4009</v>
      </c>
      <c r="B66" s="18"/>
      <c r="C66" s="18" t="s">
        <v>94</v>
      </c>
      <c r="D66" s="20">
        <v>721.89</v>
      </c>
      <c r="E66" s="20">
        <v>791.06</v>
      </c>
      <c r="F66" s="20">
        <v>791.06</v>
      </c>
      <c r="G66" s="20">
        <v>0</v>
      </c>
      <c r="H66" s="20">
        <f>IF(F66&lt;&gt;0,G66/F66*100,"-")</f>
        <v>0</v>
      </c>
      <c r="I66" s="20">
        <f>IF(E66&lt;&gt;0,G66/E66*100,"-")</f>
        <v>0</v>
      </c>
      <c r="J66" s="20">
        <f>IF(D66&lt;&gt;0,G66/D66*100,"-")</f>
        <v>0</v>
      </c>
    </row>
    <row r="67" spans="1:10" ht="15" x14ac:dyDescent="0.2">
      <c r="A67" s="17">
        <v>401</v>
      </c>
      <c r="B67" s="18"/>
      <c r="C67" s="18" t="s">
        <v>25</v>
      </c>
      <c r="D67" s="20">
        <f>+D68+D69+D70+D71+D72</f>
        <v>121898.62000000001</v>
      </c>
      <c r="E67" s="20">
        <f>+E68+E69+E70+E71+E72</f>
        <v>151316.07999999999</v>
      </c>
      <c r="F67" s="20">
        <f>+F68+F69+F70+F71+F72</f>
        <v>147729.07999999999</v>
      </c>
      <c r="G67" s="20">
        <f>+G68+G69+G70+G71+G72</f>
        <v>127584.59999999999</v>
      </c>
      <c r="H67" s="20">
        <f>IF(F67&lt;&gt;0,G67/F67*100,"-")</f>
        <v>86.363903437292095</v>
      </c>
      <c r="I67" s="20">
        <f>IF(E67&lt;&gt;0,G67/E67*100,"-")</f>
        <v>84.316617242529674</v>
      </c>
      <c r="J67" s="20">
        <f>IF(D67&lt;&gt;0,G67/D67*100,"-")</f>
        <v>104.66451548015883</v>
      </c>
    </row>
    <row r="68" spans="1:10" ht="15" outlineLevel="1" x14ac:dyDescent="0.2">
      <c r="A68" s="17">
        <v>4010</v>
      </c>
      <c r="B68" s="18"/>
      <c r="C68" s="18" t="s">
        <v>95</v>
      </c>
      <c r="D68" s="20">
        <v>66074.13</v>
      </c>
      <c r="E68" s="20">
        <v>80793.69</v>
      </c>
      <c r="F68" s="20">
        <v>76693.69</v>
      </c>
      <c r="G68" s="20">
        <v>67658.92</v>
      </c>
      <c r="H68" s="20">
        <f>IF(F68&lt;&gt;0,G68/F68*100,"-")</f>
        <v>88.219669701640385</v>
      </c>
      <c r="I68" s="20">
        <f>IF(E68&lt;&gt;0,G68/E68*100,"-")</f>
        <v>83.742826946015214</v>
      </c>
      <c r="J68" s="20">
        <f>IF(D68&lt;&gt;0,G68/D68*100,"-")</f>
        <v>102.39850301471998</v>
      </c>
    </row>
    <row r="69" spans="1:10" ht="15" outlineLevel="1" x14ac:dyDescent="0.2">
      <c r="A69" s="17">
        <v>4011</v>
      </c>
      <c r="B69" s="18"/>
      <c r="C69" s="18" t="s">
        <v>96</v>
      </c>
      <c r="D69" s="20">
        <v>52866.79</v>
      </c>
      <c r="E69" s="20">
        <v>64690.65</v>
      </c>
      <c r="F69" s="20">
        <v>64703.65</v>
      </c>
      <c r="G69" s="20">
        <v>54137.35</v>
      </c>
      <c r="H69" s="20">
        <f>IF(F69&lt;&gt;0,G69/F69*100,"-")</f>
        <v>83.669700241021943</v>
      </c>
      <c r="I69" s="20">
        <f>IF(E69&lt;&gt;0,G69/E69*100,"-")</f>
        <v>83.686514202593415</v>
      </c>
      <c r="J69" s="20">
        <f>IF(D69&lt;&gt;0,G69/D69*100,"-")</f>
        <v>102.40332352314184</v>
      </c>
    </row>
    <row r="70" spans="1:10" ht="15" outlineLevel="1" x14ac:dyDescent="0.2">
      <c r="A70" s="17">
        <v>4012</v>
      </c>
      <c r="B70" s="18"/>
      <c r="C70" s="18" t="s">
        <v>97</v>
      </c>
      <c r="D70" s="20">
        <v>436.46</v>
      </c>
      <c r="E70" s="20">
        <v>570.26</v>
      </c>
      <c r="F70" s="20">
        <v>570.26</v>
      </c>
      <c r="G70" s="20">
        <v>445.39</v>
      </c>
      <c r="H70" s="20">
        <f>IF(F70&lt;&gt;0,G70/F70*100,"-")</f>
        <v>78.10297057482552</v>
      </c>
      <c r="I70" s="20">
        <f>IF(E70&lt;&gt;0,G70/E70*100,"-")</f>
        <v>78.10297057482552</v>
      </c>
      <c r="J70" s="20">
        <f>IF(D70&lt;&gt;0,G70/D70*100,"-")</f>
        <v>102.04600650689639</v>
      </c>
    </row>
    <row r="71" spans="1:10" ht="15" outlineLevel="1" x14ac:dyDescent="0.2">
      <c r="A71" s="17">
        <v>4013</v>
      </c>
      <c r="B71" s="18"/>
      <c r="C71" s="18" t="s">
        <v>98</v>
      </c>
      <c r="D71" s="20">
        <v>745.62</v>
      </c>
      <c r="E71" s="20">
        <v>912.11</v>
      </c>
      <c r="F71" s="20">
        <v>912.11</v>
      </c>
      <c r="G71" s="20">
        <v>763.44</v>
      </c>
      <c r="H71" s="20">
        <f>IF(F71&lt;&gt;0,G71/F71*100,"-")</f>
        <v>83.700430869083775</v>
      </c>
      <c r="I71" s="20">
        <f>IF(E71&lt;&gt;0,G71/E71*100,"-")</f>
        <v>83.700430869083775</v>
      </c>
      <c r="J71" s="20">
        <f>IF(D71&lt;&gt;0,G71/D71*100,"-")</f>
        <v>102.38995735092944</v>
      </c>
    </row>
    <row r="72" spans="1:10" ht="15" outlineLevel="1" x14ac:dyDescent="0.2">
      <c r="A72" s="17">
        <v>4015</v>
      </c>
      <c r="B72" s="18"/>
      <c r="C72" s="18" t="s">
        <v>99</v>
      </c>
      <c r="D72" s="20">
        <v>1775.62</v>
      </c>
      <c r="E72" s="20">
        <v>4349.37</v>
      </c>
      <c r="F72" s="20">
        <v>4849.37</v>
      </c>
      <c r="G72" s="20">
        <v>4579.5</v>
      </c>
      <c r="H72" s="20">
        <f>IF(F72&lt;&gt;0,G72/F72*100,"-")</f>
        <v>94.434947219948157</v>
      </c>
      <c r="I72" s="20">
        <f>IF(E72&lt;&gt;0,G72/E72*100,"-")</f>
        <v>105.29111112643901</v>
      </c>
      <c r="J72" s="20">
        <f>IF(D72&lt;&gt;0,G72/D72*100,"-")</f>
        <v>257.90991315709448</v>
      </c>
    </row>
    <row r="73" spans="1:10" ht="15" x14ac:dyDescent="0.2">
      <c r="A73" s="17">
        <v>402</v>
      </c>
      <c r="B73" s="18"/>
      <c r="C73" s="18" t="s">
        <v>26</v>
      </c>
      <c r="D73" s="19">
        <f>+D74+D75+D76+D77+D78+D79+D80+D81+D82</f>
        <v>2905974.13</v>
      </c>
      <c r="E73" s="19">
        <f>+E74+E75+E76+E77+E78+E79+E80+E81+E82</f>
        <v>3007063.1700000004</v>
      </c>
      <c r="F73" s="19">
        <f>+F74+F75+F76+F77+F78+F79+F80+F81+F82</f>
        <v>3216403.36</v>
      </c>
      <c r="G73" s="19">
        <f>+G74+G75+G76+G77+G78+G79+G80+G81+G82</f>
        <v>2662379.34</v>
      </c>
      <c r="H73" s="19">
        <f>IF(F73&lt;&gt;0,G73/F73*100,"-")</f>
        <v>82.775045353764327</v>
      </c>
      <c r="I73" s="19">
        <f>IF(E73&lt;&gt;0,G73/E73*100,"-")</f>
        <v>88.537526133845716</v>
      </c>
      <c r="J73" s="19">
        <f>IF(D73&lt;&gt;0,G73/D73*100,"-")</f>
        <v>91.617448087880945</v>
      </c>
    </row>
    <row r="74" spans="1:10" ht="15" outlineLevel="1" x14ac:dyDescent="0.2">
      <c r="A74" s="17">
        <v>4020</v>
      </c>
      <c r="B74" s="18"/>
      <c r="C74" s="18" t="s">
        <v>100</v>
      </c>
      <c r="D74" s="19">
        <v>622938.21</v>
      </c>
      <c r="E74" s="19">
        <v>711131.42</v>
      </c>
      <c r="F74" s="19">
        <v>835619.3</v>
      </c>
      <c r="G74" s="19">
        <v>623763.34</v>
      </c>
      <c r="H74" s="19">
        <f>IF(F74&lt;&gt;0,G74/F74*100,"-")</f>
        <v>74.646832594699518</v>
      </c>
      <c r="I74" s="19">
        <f>IF(E74&lt;&gt;0,G74/E74*100,"-")</f>
        <v>87.714214624351712</v>
      </c>
      <c r="J74" s="19">
        <f>IF(D74&lt;&gt;0,G74/D74*100,"-")</f>
        <v>100.13245776013645</v>
      </c>
    </row>
    <row r="75" spans="1:10" ht="15" outlineLevel="1" x14ac:dyDescent="0.2">
      <c r="A75" s="17">
        <v>4021</v>
      </c>
      <c r="B75" s="18"/>
      <c r="C75" s="18" t="s">
        <v>101</v>
      </c>
      <c r="D75" s="19">
        <v>213528.7</v>
      </c>
      <c r="E75" s="19">
        <v>184241.71</v>
      </c>
      <c r="F75" s="19">
        <v>257277.2</v>
      </c>
      <c r="G75" s="19">
        <v>234382.75</v>
      </c>
      <c r="H75" s="19">
        <f>IF(F75&lt;&gt;0,G75/F75*100,"-")</f>
        <v>91.101251879295944</v>
      </c>
      <c r="I75" s="19">
        <f>IF(E75&lt;&gt;0,G75/E75*100,"-")</f>
        <v>127.21481471269453</v>
      </c>
      <c r="J75" s="19">
        <f>IF(D75&lt;&gt;0,G75/D75*100,"-")</f>
        <v>109.76639205877241</v>
      </c>
    </row>
    <row r="76" spans="1:10" ht="15" outlineLevel="1" x14ac:dyDescent="0.2">
      <c r="A76" s="17">
        <v>4022</v>
      </c>
      <c r="B76" s="18"/>
      <c r="C76" s="18" t="s">
        <v>102</v>
      </c>
      <c r="D76" s="19">
        <v>211906.72</v>
      </c>
      <c r="E76" s="19">
        <v>249308.34</v>
      </c>
      <c r="F76" s="19">
        <v>226354.27</v>
      </c>
      <c r="G76" s="19">
        <v>163797.59</v>
      </c>
      <c r="H76" s="19">
        <f>IF(F76&lt;&gt;0,G76/F76*100,"-")</f>
        <v>72.363375340787698</v>
      </c>
      <c r="I76" s="19">
        <f>IF(E76&lt;&gt;0,G76/E76*100,"-")</f>
        <v>65.700806479237713</v>
      </c>
      <c r="J76" s="19">
        <f>IF(D76&lt;&gt;0,G76/D76*100,"-")</f>
        <v>77.297024841873821</v>
      </c>
    </row>
    <row r="77" spans="1:10" ht="15" outlineLevel="1" x14ac:dyDescent="0.2">
      <c r="A77" s="17">
        <v>4023</v>
      </c>
      <c r="B77" s="18"/>
      <c r="C77" s="18" t="s">
        <v>103</v>
      </c>
      <c r="D77" s="19">
        <v>17747.54</v>
      </c>
      <c r="E77" s="19">
        <v>18443.080000000002</v>
      </c>
      <c r="F77" s="19">
        <v>17816.349999999999</v>
      </c>
      <c r="G77" s="19">
        <v>13154.97</v>
      </c>
      <c r="H77" s="19">
        <f>IF(F77&lt;&gt;0,G77/F77*100,"-")</f>
        <v>73.836504109988866</v>
      </c>
      <c r="I77" s="19">
        <f>IF(E77&lt;&gt;0,G77/E77*100,"-")</f>
        <v>71.327403015114598</v>
      </c>
      <c r="J77" s="19">
        <f>IF(D77&lt;&gt;0,G77/D77*100,"-")</f>
        <v>74.122779833148698</v>
      </c>
    </row>
    <row r="78" spans="1:10" ht="15" outlineLevel="1" x14ac:dyDescent="0.2">
      <c r="A78" s="17">
        <v>4024</v>
      </c>
      <c r="B78" s="18"/>
      <c r="C78" s="18" t="s">
        <v>104</v>
      </c>
      <c r="D78" s="19">
        <v>3161.98</v>
      </c>
      <c r="E78" s="19">
        <v>8205.77</v>
      </c>
      <c r="F78" s="19">
        <v>8305.77</v>
      </c>
      <c r="G78" s="19">
        <v>2944.07</v>
      </c>
      <c r="H78" s="19">
        <f>IF(F78&lt;&gt;0,G78/F78*100,"-")</f>
        <v>35.446081459033898</v>
      </c>
      <c r="I78" s="19">
        <f>IF(E78&lt;&gt;0,G78/E78*100,"-")</f>
        <v>35.878046789027721</v>
      </c>
      <c r="J78" s="19">
        <f>IF(D78&lt;&gt;0,G78/D78*100,"-")</f>
        <v>93.108432058393802</v>
      </c>
    </row>
    <row r="79" spans="1:10" ht="15" outlineLevel="1" x14ac:dyDescent="0.2">
      <c r="A79" s="17">
        <v>4025</v>
      </c>
      <c r="B79" s="18"/>
      <c r="C79" s="18" t="s">
        <v>105</v>
      </c>
      <c r="D79" s="19">
        <v>1531255.99</v>
      </c>
      <c r="E79" s="19">
        <v>1454677.95</v>
      </c>
      <c r="F79" s="19">
        <v>1452021.53</v>
      </c>
      <c r="G79" s="19">
        <v>1300955.08</v>
      </c>
      <c r="H79" s="19">
        <f>IF(F79&lt;&gt;0,G79/F79*100,"-")</f>
        <v>89.596128784674434</v>
      </c>
      <c r="I79" s="19">
        <f>IF(E79&lt;&gt;0,G79/E79*100,"-")</f>
        <v>89.432515286287256</v>
      </c>
      <c r="J79" s="19">
        <f>IF(D79&lt;&gt;0,G79/D79*100,"-")</f>
        <v>84.959999405455392</v>
      </c>
    </row>
    <row r="80" spans="1:10" ht="15" outlineLevel="1" x14ac:dyDescent="0.2">
      <c r="A80" s="17">
        <v>4026</v>
      </c>
      <c r="B80" s="18"/>
      <c r="C80" s="18" t="s">
        <v>106</v>
      </c>
      <c r="D80" s="19">
        <v>80038.23</v>
      </c>
      <c r="E80" s="19">
        <v>97274.93</v>
      </c>
      <c r="F80" s="19">
        <v>127581.88</v>
      </c>
      <c r="G80" s="19">
        <v>105060.07</v>
      </c>
      <c r="H80" s="19">
        <f>IF(F80&lt;&gt;0,G80/F80*100,"-")</f>
        <v>82.34717187111525</v>
      </c>
      <c r="I80" s="19">
        <f>IF(E80&lt;&gt;0,G80/E80*100,"-")</f>
        <v>108.00323372116539</v>
      </c>
      <c r="J80" s="19">
        <f>IF(D80&lt;&gt;0,G80/D80*100,"-")</f>
        <v>131.26236049947633</v>
      </c>
    </row>
    <row r="81" spans="1:10" ht="15" outlineLevel="1" x14ac:dyDescent="0.2">
      <c r="A81" s="17">
        <v>4027</v>
      </c>
      <c r="B81" s="18"/>
      <c r="C81" s="18" t="s">
        <v>107</v>
      </c>
      <c r="D81" s="19">
        <v>14113</v>
      </c>
      <c r="E81" s="19">
        <v>40793</v>
      </c>
      <c r="F81" s="19">
        <v>40793</v>
      </c>
      <c r="G81" s="19">
        <v>13000</v>
      </c>
      <c r="H81" s="19">
        <f>IF(F81&lt;&gt;0,G81/F81*100,"-")</f>
        <v>31.868212683548649</v>
      </c>
      <c r="I81" s="19">
        <f>IF(E81&lt;&gt;0,G81/E81*100,"-")</f>
        <v>31.868212683548649</v>
      </c>
      <c r="J81" s="19">
        <f>IF(D81&lt;&gt;0,G81/D81*100,"-")</f>
        <v>92.113654077800618</v>
      </c>
    </row>
    <row r="82" spans="1:10" ht="15" outlineLevel="1" x14ac:dyDescent="0.2">
      <c r="A82" s="17">
        <v>4029</v>
      </c>
      <c r="B82" s="18"/>
      <c r="C82" s="18" t="s">
        <v>108</v>
      </c>
      <c r="D82" s="19">
        <v>211283.76</v>
      </c>
      <c r="E82" s="19">
        <v>242986.97</v>
      </c>
      <c r="F82" s="19">
        <v>250634.06</v>
      </c>
      <c r="G82" s="19">
        <v>205321.47</v>
      </c>
      <c r="H82" s="19">
        <f>IF(F82&lt;&gt;0,G82/F82*100,"-")</f>
        <v>81.920817146719799</v>
      </c>
      <c r="I82" s="19">
        <f>IF(E82&lt;&gt;0,G82/E82*100,"-")</f>
        <v>84.498963051393247</v>
      </c>
      <c r="J82" s="19">
        <f>IF(D82&lt;&gt;0,G82/D82*100,"-")</f>
        <v>97.17806517642434</v>
      </c>
    </row>
    <row r="83" spans="1:10" ht="15" x14ac:dyDescent="0.2">
      <c r="A83" s="17">
        <v>403</v>
      </c>
      <c r="B83" s="18"/>
      <c r="C83" s="18" t="s">
        <v>27</v>
      </c>
      <c r="D83" s="19">
        <f>+D84</f>
        <v>44414.19</v>
      </c>
      <c r="E83" s="19">
        <f>+E84</f>
        <v>40000</v>
      </c>
      <c r="F83" s="19">
        <f>+F84</f>
        <v>40000</v>
      </c>
      <c r="G83" s="19">
        <f>+G84</f>
        <v>35329.620000000003</v>
      </c>
      <c r="H83" s="19">
        <f>IF(F83&lt;&gt;0,G83/F83*100,"-")</f>
        <v>88.324050000000014</v>
      </c>
      <c r="I83" s="19">
        <f>IF(E83&lt;&gt;0,G83/E83*100,"-")</f>
        <v>88.324050000000014</v>
      </c>
      <c r="J83" s="19">
        <f>IF(D83&lt;&gt;0,G83/D83*100,"-")</f>
        <v>79.545793810491645</v>
      </c>
    </row>
    <row r="84" spans="1:10" ht="15" outlineLevel="1" x14ac:dyDescent="0.2">
      <c r="A84" s="17">
        <v>4031</v>
      </c>
      <c r="B84" s="18"/>
      <c r="C84" s="18" t="s">
        <v>109</v>
      </c>
      <c r="D84" s="19">
        <v>44414.19</v>
      </c>
      <c r="E84" s="19">
        <v>40000</v>
      </c>
      <c r="F84" s="19">
        <v>40000</v>
      </c>
      <c r="G84" s="19">
        <v>35329.620000000003</v>
      </c>
      <c r="H84" s="19">
        <f>IF(F84&lt;&gt;0,G84/F84*100,"-")</f>
        <v>88.324050000000014</v>
      </c>
      <c r="I84" s="19">
        <f>IF(E84&lt;&gt;0,G84/E84*100,"-")</f>
        <v>88.324050000000014</v>
      </c>
      <c r="J84" s="19">
        <f>IF(D84&lt;&gt;0,G84/D84*100,"-")</f>
        <v>79.545793810491645</v>
      </c>
    </row>
    <row r="85" spans="1:10" ht="15" x14ac:dyDescent="0.2">
      <c r="A85" s="17">
        <v>409</v>
      </c>
      <c r="B85" s="18"/>
      <c r="C85" s="18" t="s">
        <v>55</v>
      </c>
      <c r="D85" s="20">
        <f>+D86</f>
        <v>115916.73</v>
      </c>
      <c r="E85" s="20">
        <f>+E86</f>
        <v>166700</v>
      </c>
      <c r="F85" s="20">
        <f>+F86</f>
        <v>156095.98000000001</v>
      </c>
      <c r="G85" s="20">
        <f>+G86</f>
        <v>100785.47</v>
      </c>
      <c r="H85" s="20">
        <f>IF(F85&lt;&gt;0,G85/F85*100,"-")</f>
        <v>64.566345654769592</v>
      </c>
      <c r="I85" s="20">
        <f>IF(E85&lt;&gt;0,G85/E85*100,"-")</f>
        <v>60.459190161967605</v>
      </c>
      <c r="J85" s="20">
        <f>IF(D85&lt;&gt;0,G85/D85*100,"-")</f>
        <v>86.946439914238439</v>
      </c>
    </row>
    <row r="86" spans="1:10" ht="15" outlineLevel="1" x14ac:dyDescent="0.2">
      <c r="A86" s="17">
        <v>4091</v>
      </c>
      <c r="B86" s="18"/>
      <c r="C86" s="18" t="s">
        <v>110</v>
      </c>
      <c r="D86" s="20">
        <v>115916.73</v>
      </c>
      <c r="E86" s="20">
        <v>166700</v>
      </c>
      <c r="F86" s="20">
        <v>156095.98000000001</v>
      </c>
      <c r="G86" s="20">
        <v>100785.47</v>
      </c>
      <c r="H86" s="20">
        <f>IF(F86&lt;&gt;0,G86/F86*100,"-")</f>
        <v>64.566345654769592</v>
      </c>
      <c r="I86" s="20">
        <f>IF(E86&lt;&gt;0,G86/E86*100,"-")</f>
        <v>60.459190161967605</v>
      </c>
      <c r="J86" s="20">
        <f>IF(D86&lt;&gt;0,G86/D86*100,"-")</f>
        <v>86.946439914238439</v>
      </c>
    </row>
    <row r="87" spans="1:10" ht="15.75" x14ac:dyDescent="0.2">
      <c r="A87" s="31">
        <v>41</v>
      </c>
      <c r="B87" s="32"/>
      <c r="C87" s="32" t="s">
        <v>72</v>
      </c>
      <c r="D87" s="33">
        <f>+D88+D91+D94+D96</f>
        <v>4702365.59</v>
      </c>
      <c r="E87" s="33">
        <f>+E88+E91+E94+E96</f>
        <v>5248630.5599999996</v>
      </c>
      <c r="F87" s="33">
        <f>+F88+F91+F94+F96</f>
        <v>5237613.93</v>
      </c>
      <c r="G87" s="33">
        <f>+G88+G91+G94+G96</f>
        <v>4983354.33</v>
      </c>
      <c r="H87" s="33">
        <f>IF(F87&lt;&gt;0,G87/F87*100,"-")</f>
        <v>95.145507030526787</v>
      </c>
      <c r="I87" s="33">
        <f>IF(E87&lt;&gt;0,G87/E87*100,"-")</f>
        <v>94.945801062439429</v>
      </c>
      <c r="J87" s="33">
        <f>IF(D87&lt;&gt;0,G87/D87*100,"-")</f>
        <v>105.97547627086988</v>
      </c>
    </row>
    <row r="88" spans="1:10" ht="15" x14ac:dyDescent="0.2">
      <c r="A88" s="17">
        <v>410</v>
      </c>
      <c r="B88" s="18"/>
      <c r="C88" s="18" t="s">
        <v>28</v>
      </c>
      <c r="D88" s="19">
        <f>+D89+D90</f>
        <v>539893.13</v>
      </c>
      <c r="E88" s="19">
        <f>+E89+E90</f>
        <v>553550</v>
      </c>
      <c r="F88" s="19">
        <f>+F89+F90</f>
        <v>547050</v>
      </c>
      <c r="G88" s="19">
        <f>+G89+G90</f>
        <v>504684.66000000003</v>
      </c>
      <c r="H88" s="19">
        <f>IF(F88&lt;&gt;0,G88/F88*100,"-")</f>
        <v>92.255673156018645</v>
      </c>
      <c r="I88" s="19">
        <f>IF(E88&lt;&gt;0,G88/E88*100,"-")</f>
        <v>91.172371059524892</v>
      </c>
      <c r="J88" s="19">
        <f>IF(D88&lt;&gt;0,G88/D88*100,"-")</f>
        <v>93.478622334016364</v>
      </c>
    </row>
    <row r="89" spans="1:10" ht="15" outlineLevel="1" x14ac:dyDescent="0.2">
      <c r="A89" s="17">
        <v>4100</v>
      </c>
      <c r="B89" s="18"/>
      <c r="C89" s="18" t="s">
        <v>111</v>
      </c>
      <c r="D89" s="19">
        <v>284239.55</v>
      </c>
      <c r="E89" s="19">
        <v>267750</v>
      </c>
      <c r="F89" s="19">
        <v>267750</v>
      </c>
      <c r="G89" s="19">
        <v>257325.82</v>
      </c>
      <c r="H89" s="19">
        <f>IF(F89&lt;&gt;0,G89/F89*100,"-")</f>
        <v>96.106748832866487</v>
      </c>
      <c r="I89" s="19">
        <f>IF(E89&lt;&gt;0,G89/E89*100,"-")</f>
        <v>96.106748832866487</v>
      </c>
      <c r="J89" s="19">
        <f>IF(D89&lt;&gt;0,G89/D89*100,"-")</f>
        <v>90.531321204244804</v>
      </c>
    </row>
    <row r="90" spans="1:10" ht="15" outlineLevel="1" x14ac:dyDescent="0.2">
      <c r="A90" s="17">
        <v>4102</v>
      </c>
      <c r="B90" s="18"/>
      <c r="C90" s="18" t="s">
        <v>112</v>
      </c>
      <c r="D90" s="19">
        <v>255653.58</v>
      </c>
      <c r="E90" s="19">
        <v>285800</v>
      </c>
      <c r="F90" s="19">
        <v>279300</v>
      </c>
      <c r="G90" s="19">
        <v>247358.84</v>
      </c>
      <c r="H90" s="19">
        <f>IF(F90&lt;&gt;0,G90/F90*100,"-")</f>
        <v>88.563852488363764</v>
      </c>
      <c r="I90" s="19">
        <f>IF(E90&lt;&gt;0,G90/E90*100,"-")</f>
        <v>86.549629111266626</v>
      </c>
      <c r="J90" s="19">
        <f>IF(D90&lt;&gt;0,G90/D90*100,"-")</f>
        <v>96.755476688415627</v>
      </c>
    </row>
    <row r="91" spans="1:10" ht="15" x14ac:dyDescent="0.2">
      <c r="A91" s="17">
        <v>411</v>
      </c>
      <c r="B91" s="18"/>
      <c r="C91" s="18" t="s">
        <v>29</v>
      </c>
      <c r="D91" s="19">
        <f>+D92+D93</f>
        <v>2525584.7000000002</v>
      </c>
      <c r="E91" s="19">
        <f>+E92+E93</f>
        <v>2700794.07</v>
      </c>
      <c r="F91" s="19">
        <f>+F92+F93</f>
        <v>2681781.0699999998</v>
      </c>
      <c r="G91" s="19">
        <f>+G92+G93</f>
        <v>2583910.09</v>
      </c>
      <c r="H91" s="19">
        <f>IF(F91&lt;&gt;0,G91/F91*100,"-")</f>
        <v>96.350523124544239</v>
      </c>
      <c r="I91" s="19">
        <f>IF(E91&lt;&gt;0,G91/E91*100,"-")</f>
        <v>95.67223649894936</v>
      </c>
      <c r="J91" s="19">
        <f>IF(D91&lt;&gt;0,G91/D91*100,"-")</f>
        <v>102.30938166516449</v>
      </c>
    </row>
    <row r="92" spans="1:10" ht="15" outlineLevel="1" x14ac:dyDescent="0.2">
      <c r="A92" s="17">
        <v>4111</v>
      </c>
      <c r="B92" s="18"/>
      <c r="C92" s="18" t="s">
        <v>113</v>
      </c>
      <c r="D92" s="19">
        <v>28600</v>
      </c>
      <c r="E92" s="19">
        <v>34000</v>
      </c>
      <c r="F92" s="19">
        <v>34000</v>
      </c>
      <c r="G92" s="19">
        <v>25960</v>
      </c>
      <c r="H92" s="19">
        <f>IF(F92&lt;&gt;0,G92/F92*100,"-")</f>
        <v>76.352941176470594</v>
      </c>
      <c r="I92" s="19">
        <f>IF(E92&lt;&gt;0,G92/E92*100,"-")</f>
        <v>76.352941176470594</v>
      </c>
      <c r="J92" s="19">
        <f>IF(D92&lt;&gt;0,G92/D92*100,"-")</f>
        <v>90.769230769230774</v>
      </c>
    </row>
    <row r="93" spans="1:10" ht="15" outlineLevel="1" x14ac:dyDescent="0.2">
      <c r="A93" s="17">
        <v>4119</v>
      </c>
      <c r="B93" s="18"/>
      <c r="C93" s="18" t="s">
        <v>114</v>
      </c>
      <c r="D93" s="19">
        <v>2496984.7000000002</v>
      </c>
      <c r="E93" s="19">
        <v>2666794.0699999998</v>
      </c>
      <c r="F93" s="19">
        <v>2647781.0699999998</v>
      </c>
      <c r="G93" s="19">
        <v>2557950.09</v>
      </c>
      <c r="H93" s="19">
        <f>IF(F93&lt;&gt;0,G93/F93*100,"-")</f>
        <v>96.607310890699878</v>
      </c>
      <c r="I93" s="19">
        <f>IF(E93&lt;&gt;0,G93/E93*100,"-")</f>
        <v>95.918545746578772</v>
      </c>
      <c r="J93" s="19">
        <f>IF(D93&lt;&gt;0,G93/D93*100,"-")</f>
        <v>102.44156041484753</v>
      </c>
    </row>
    <row r="94" spans="1:10" ht="15" x14ac:dyDescent="0.2">
      <c r="A94" s="17">
        <v>412</v>
      </c>
      <c r="B94" s="18"/>
      <c r="C94" s="18" t="s">
        <v>58</v>
      </c>
      <c r="D94" s="19">
        <f>+D95</f>
        <v>578210.93000000005</v>
      </c>
      <c r="E94" s="19">
        <f>+E95</f>
        <v>807354.52</v>
      </c>
      <c r="F94" s="19">
        <f>+F95</f>
        <v>855228.95</v>
      </c>
      <c r="G94" s="19">
        <f>+G95</f>
        <v>807964.68</v>
      </c>
      <c r="H94" s="19">
        <f>IF(F94&lt;&gt;0,G94/F94*100,"-")</f>
        <v>94.473495079884756</v>
      </c>
      <c r="I94" s="19">
        <f>IF(E94&lt;&gt;0,G94/E94*100,"-")</f>
        <v>100.07557522561466</v>
      </c>
      <c r="J94" s="19">
        <f>IF(D94&lt;&gt;0,G94/D94*100,"-")</f>
        <v>139.73528310853618</v>
      </c>
    </row>
    <row r="95" spans="1:10" ht="15" outlineLevel="1" x14ac:dyDescent="0.2">
      <c r="A95" s="17">
        <v>4120</v>
      </c>
      <c r="B95" s="18"/>
      <c r="C95" s="18" t="s">
        <v>115</v>
      </c>
      <c r="D95" s="19">
        <v>578210.93000000005</v>
      </c>
      <c r="E95" s="19">
        <v>807354.52</v>
      </c>
      <c r="F95" s="19">
        <v>855228.95</v>
      </c>
      <c r="G95" s="19">
        <v>807964.68</v>
      </c>
      <c r="H95" s="19">
        <f>IF(F95&lt;&gt;0,G95/F95*100,"-")</f>
        <v>94.473495079884756</v>
      </c>
      <c r="I95" s="19">
        <f>IF(E95&lt;&gt;0,G95/E95*100,"-")</f>
        <v>100.07557522561466</v>
      </c>
      <c r="J95" s="19">
        <f>IF(D95&lt;&gt;0,G95/D95*100,"-")</f>
        <v>139.73528310853618</v>
      </c>
    </row>
    <row r="96" spans="1:10" ht="15" x14ac:dyDescent="0.2">
      <c r="A96" s="17">
        <v>413</v>
      </c>
      <c r="B96" s="18"/>
      <c r="C96" s="18" t="s">
        <v>30</v>
      </c>
      <c r="D96" s="19">
        <f>+D97+D98+D99+D100</f>
        <v>1058676.83</v>
      </c>
      <c r="E96" s="19">
        <f>+E97+E98+E99+E100</f>
        <v>1186931.97</v>
      </c>
      <c r="F96" s="19">
        <f>+F97+F98+F99+F100</f>
        <v>1153553.9099999999</v>
      </c>
      <c r="G96" s="19">
        <f>+G97+G98+G99+G100</f>
        <v>1086794.8999999999</v>
      </c>
      <c r="H96" s="19">
        <f>IF(F96&lt;&gt;0,G96/F96*100,"-")</f>
        <v>94.212753351076586</v>
      </c>
      <c r="I96" s="19">
        <f>IF(E96&lt;&gt;0,G96/E96*100,"-")</f>
        <v>91.563369044647089</v>
      </c>
      <c r="J96" s="19">
        <f>IF(D96&lt;&gt;0,G96/D96*100,"-")</f>
        <v>102.65596348226491</v>
      </c>
    </row>
    <row r="97" spans="1:10" ht="15" outlineLevel="1" x14ac:dyDescent="0.2">
      <c r="A97" s="17">
        <v>4130</v>
      </c>
      <c r="B97" s="18"/>
      <c r="C97" s="18" t="s">
        <v>116</v>
      </c>
      <c r="D97" s="19">
        <v>108971.45</v>
      </c>
      <c r="E97" s="19">
        <v>125082.93</v>
      </c>
      <c r="F97" s="19">
        <v>114582.93</v>
      </c>
      <c r="G97" s="19">
        <v>92758</v>
      </c>
      <c r="H97" s="19">
        <f>IF(F97&lt;&gt;0,G97/F97*100,"-")</f>
        <v>80.952721317215406</v>
      </c>
      <c r="I97" s="19">
        <f>IF(E97&lt;&gt;0,G97/E97*100,"-")</f>
        <v>74.15720114647138</v>
      </c>
      <c r="J97" s="19">
        <f>IF(D97&lt;&gt;0,G97/D97*100,"-")</f>
        <v>85.12137812243482</v>
      </c>
    </row>
    <row r="98" spans="1:10" ht="15" outlineLevel="1" x14ac:dyDescent="0.2">
      <c r="A98" s="17">
        <v>4131</v>
      </c>
      <c r="B98" s="18"/>
      <c r="C98" s="18" t="s">
        <v>117</v>
      </c>
      <c r="D98" s="19">
        <v>106482.37</v>
      </c>
      <c r="E98" s="19">
        <v>118000</v>
      </c>
      <c r="F98" s="19">
        <v>118000</v>
      </c>
      <c r="G98" s="19">
        <v>93149.43</v>
      </c>
      <c r="H98" s="19">
        <f>IF(F98&lt;&gt;0,G98/F98*100,"-")</f>
        <v>78.940194915254239</v>
      </c>
      <c r="I98" s="19">
        <f>IF(E98&lt;&gt;0,G98/E98*100,"-")</f>
        <v>78.940194915254239</v>
      </c>
      <c r="J98" s="19">
        <f>IF(D98&lt;&gt;0,G98/D98*100,"-")</f>
        <v>87.478734742662084</v>
      </c>
    </row>
    <row r="99" spans="1:10" ht="15" outlineLevel="1" x14ac:dyDescent="0.2">
      <c r="A99" s="17">
        <v>4133</v>
      </c>
      <c r="B99" s="18"/>
      <c r="C99" s="18" t="s">
        <v>118</v>
      </c>
      <c r="D99" s="19">
        <v>843223.01</v>
      </c>
      <c r="E99" s="19">
        <v>929849.04</v>
      </c>
      <c r="F99" s="19">
        <v>916970.98</v>
      </c>
      <c r="G99" s="19">
        <v>900887.47</v>
      </c>
      <c r="H99" s="19">
        <f>IF(F99&lt;&gt;0,G99/F99*100,"-")</f>
        <v>98.246017556629766</v>
      </c>
      <c r="I99" s="19">
        <f>IF(E99&lt;&gt;0,G99/E99*100,"-")</f>
        <v>96.88534710967707</v>
      </c>
      <c r="J99" s="19">
        <f>IF(D99&lt;&gt;0,G99/D99*100,"-")</f>
        <v>106.8385776142423</v>
      </c>
    </row>
    <row r="100" spans="1:10" ht="15" outlineLevel="1" x14ac:dyDescent="0.2">
      <c r="A100" s="17">
        <v>4135</v>
      </c>
      <c r="B100" s="18"/>
      <c r="C100" s="18" t="s">
        <v>119</v>
      </c>
      <c r="D100" s="19">
        <v>0</v>
      </c>
      <c r="E100" s="19">
        <v>14000</v>
      </c>
      <c r="F100" s="19">
        <v>4000</v>
      </c>
      <c r="G100" s="19">
        <v>0</v>
      </c>
      <c r="H100" s="19">
        <f>IF(F100&lt;&gt;0,G100/F100*100,"-")</f>
        <v>0</v>
      </c>
      <c r="I100" s="19">
        <f>IF(E100&lt;&gt;0,G100/E100*100,"-")</f>
        <v>0</v>
      </c>
      <c r="J100" s="19" t="str">
        <f>IF(D100&lt;&gt;0,G100/D100*100,"-")</f>
        <v>-</v>
      </c>
    </row>
    <row r="101" spans="1:10" ht="15" x14ac:dyDescent="0.2">
      <c r="A101" s="17">
        <v>414</v>
      </c>
      <c r="B101" s="18"/>
      <c r="C101" s="18" t="s">
        <v>81</v>
      </c>
      <c r="D101" s="19">
        <v>0</v>
      </c>
      <c r="E101" s="19">
        <v>0</v>
      </c>
      <c r="F101" s="19">
        <v>0</v>
      </c>
      <c r="G101" s="19">
        <v>0</v>
      </c>
      <c r="H101" s="19" t="str">
        <f>IF(F101&lt;&gt;0,G101/F101*100,"-")</f>
        <v>-</v>
      </c>
      <c r="I101" s="19" t="str">
        <f>IF(E101&lt;&gt;0,G101/E101*100,"-")</f>
        <v>-</v>
      </c>
      <c r="J101" s="19" t="str">
        <f>IF(D101&lt;&gt;0,G101/D101*100,"-")</f>
        <v>-</v>
      </c>
    </row>
    <row r="102" spans="1:10" ht="15.75" x14ac:dyDescent="0.2">
      <c r="A102" s="31">
        <v>42</v>
      </c>
      <c r="B102" s="32" t="s">
        <v>31</v>
      </c>
      <c r="C102" s="32" t="s">
        <v>73</v>
      </c>
      <c r="D102" s="33">
        <f>+D103</f>
        <v>2839800.81</v>
      </c>
      <c r="E102" s="33">
        <f>+E103</f>
        <v>4215985.71</v>
      </c>
      <c r="F102" s="33">
        <f>+F103</f>
        <v>4019429.05</v>
      </c>
      <c r="G102" s="33">
        <f>+G103</f>
        <v>3158315.21</v>
      </c>
      <c r="H102" s="33">
        <f>IF(F102&lt;&gt;0,G102/F102*100,"-")</f>
        <v>78.5762149477424</v>
      </c>
      <c r="I102" s="33">
        <f>IF(E102&lt;&gt;0,G102/E102*100,"-")</f>
        <v>74.912853772457396</v>
      </c>
      <c r="J102" s="33">
        <f>IF(D102&lt;&gt;0,G102/D102*100,"-")</f>
        <v>111.2160824406554</v>
      </c>
    </row>
    <row r="103" spans="1:10" ht="15" x14ac:dyDescent="0.2">
      <c r="A103" s="17">
        <v>420</v>
      </c>
      <c r="B103" s="18"/>
      <c r="C103" s="18" t="s">
        <v>32</v>
      </c>
      <c r="D103" s="19">
        <f>+D104+D105+D106+D107+D108+D109+D110+D111</f>
        <v>2839800.81</v>
      </c>
      <c r="E103" s="19">
        <f>+E104+E105+E106+E107+E108+E109+E110+E111</f>
        <v>4215985.71</v>
      </c>
      <c r="F103" s="19">
        <f>+F104+F105+F106+F107+F108+F109+F110+F111</f>
        <v>4019429.05</v>
      </c>
      <c r="G103" s="19">
        <f>+G104+G105+G106+G107+G108+G109+G110+G111</f>
        <v>3158315.21</v>
      </c>
      <c r="H103" s="19">
        <f>IF(F103&lt;&gt;0,G103/F103*100,"-")</f>
        <v>78.5762149477424</v>
      </c>
      <c r="I103" s="19">
        <f>IF(E103&lt;&gt;0,G103/E103*100,"-")</f>
        <v>74.912853772457396</v>
      </c>
      <c r="J103" s="19">
        <f>IF(D103&lt;&gt;0,G103/D103*100,"-")</f>
        <v>111.2160824406554</v>
      </c>
    </row>
    <row r="104" spans="1:10" ht="15" outlineLevel="1" x14ac:dyDescent="0.2">
      <c r="A104" s="17">
        <v>4201</v>
      </c>
      <c r="B104" s="18"/>
      <c r="C104" s="18" t="s">
        <v>120</v>
      </c>
      <c r="D104" s="19">
        <v>0</v>
      </c>
      <c r="E104" s="19">
        <v>8000</v>
      </c>
      <c r="F104" s="19">
        <v>8000</v>
      </c>
      <c r="G104" s="19">
        <v>7586</v>
      </c>
      <c r="H104" s="19">
        <f>IF(F104&lt;&gt;0,G104/F104*100,"-")</f>
        <v>94.825000000000003</v>
      </c>
      <c r="I104" s="19">
        <f>IF(E104&lt;&gt;0,G104/E104*100,"-")</f>
        <v>94.825000000000003</v>
      </c>
      <c r="J104" s="19" t="str">
        <f>IF(D104&lt;&gt;0,G104/D104*100,"-")</f>
        <v>-</v>
      </c>
    </row>
    <row r="105" spans="1:10" ht="15" outlineLevel="1" x14ac:dyDescent="0.2">
      <c r="A105" s="17">
        <v>4202</v>
      </c>
      <c r="B105" s="18"/>
      <c r="C105" s="18" t="s">
        <v>121</v>
      </c>
      <c r="D105" s="19">
        <v>185011.8</v>
      </c>
      <c r="E105" s="19">
        <v>268441.28999999998</v>
      </c>
      <c r="F105" s="19">
        <v>149716.41</v>
      </c>
      <c r="G105" s="19">
        <v>71243.09</v>
      </c>
      <c r="H105" s="19">
        <f>IF(F105&lt;&gt;0,G105/F105*100,"-")</f>
        <v>47.585358211568121</v>
      </c>
      <c r="I105" s="19">
        <f>IF(E105&lt;&gt;0,G105/E105*100,"-")</f>
        <v>26.539542407950726</v>
      </c>
      <c r="J105" s="19">
        <f>IF(D105&lt;&gt;0,G105/D105*100,"-")</f>
        <v>38.507322235662805</v>
      </c>
    </row>
    <row r="106" spans="1:10" ht="15" outlineLevel="1" x14ac:dyDescent="0.2">
      <c r="A106" s="17">
        <v>4203</v>
      </c>
      <c r="B106" s="18"/>
      <c r="C106" s="18" t="s">
        <v>122</v>
      </c>
      <c r="D106" s="19">
        <v>31092.33</v>
      </c>
      <c r="E106" s="19">
        <v>620</v>
      </c>
      <c r="F106" s="19">
        <v>3913.97</v>
      </c>
      <c r="G106" s="19">
        <v>3293.97</v>
      </c>
      <c r="H106" s="19">
        <f>IF(F106&lt;&gt;0,G106/F106*100,"-")</f>
        <v>84.15930627981308</v>
      </c>
      <c r="I106" s="19">
        <f>IF(E106&lt;&gt;0,G106/E106*100,"-")</f>
        <v>531.28548387096771</v>
      </c>
      <c r="J106" s="19">
        <f>IF(D106&lt;&gt;0,G106/D106*100,"-")</f>
        <v>10.594156179353556</v>
      </c>
    </row>
    <row r="107" spans="1:10" ht="15" outlineLevel="1" x14ac:dyDescent="0.2">
      <c r="A107" s="17">
        <v>4204</v>
      </c>
      <c r="B107" s="18"/>
      <c r="C107" s="18" t="s">
        <v>123</v>
      </c>
      <c r="D107" s="19">
        <v>651130.61</v>
      </c>
      <c r="E107" s="19">
        <v>1085628.83</v>
      </c>
      <c r="F107" s="19">
        <v>896170.83</v>
      </c>
      <c r="G107" s="19">
        <v>573283.93000000005</v>
      </c>
      <c r="H107" s="19">
        <f>IF(F107&lt;&gt;0,G107/F107*100,"-")</f>
        <v>63.970384976712538</v>
      </c>
      <c r="I107" s="19">
        <f>IF(E107&lt;&gt;0,G107/E107*100,"-")</f>
        <v>52.806623604496572</v>
      </c>
      <c r="J107" s="19">
        <f>IF(D107&lt;&gt;0,G107/D107*100,"-")</f>
        <v>88.04438329200957</v>
      </c>
    </row>
    <row r="108" spans="1:10" ht="15" outlineLevel="1" x14ac:dyDescent="0.2">
      <c r="A108" s="17">
        <v>4205</v>
      </c>
      <c r="B108" s="18"/>
      <c r="C108" s="18" t="s">
        <v>124</v>
      </c>
      <c r="D108" s="19">
        <v>1228586.82</v>
      </c>
      <c r="E108" s="19">
        <v>1865776.41</v>
      </c>
      <c r="F108" s="19">
        <v>1968666.21</v>
      </c>
      <c r="G108" s="19">
        <v>1719017.7</v>
      </c>
      <c r="H108" s="19">
        <f>IF(F108&lt;&gt;0,G108/F108*100,"-")</f>
        <v>87.318901054333637</v>
      </c>
      <c r="I108" s="19">
        <f>IF(E108&lt;&gt;0,G108/E108*100,"-")</f>
        <v>92.134174855389034</v>
      </c>
      <c r="J108" s="19">
        <f>IF(D108&lt;&gt;0,G108/D108*100,"-")</f>
        <v>139.91829246548485</v>
      </c>
    </row>
    <row r="109" spans="1:10" ht="15" outlineLevel="1" x14ac:dyDescent="0.2">
      <c r="A109" s="17">
        <v>4206</v>
      </c>
      <c r="B109" s="18"/>
      <c r="C109" s="18" t="s">
        <v>125</v>
      </c>
      <c r="D109" s="19">
        <v>529182.61</v>
      </c>
      <c r="E109" s="19">
        <v>504666.86</v>
      </c>
      <c r="F109" s="19">
        <v>503666.86</v>
      </c>
      <c r="G109" s="19">
        <v>485701.18</v>
      </c>
      <c r="H109" s="19">
        <f>IF(F109&lt;&gt;0,G109/F109*100,"-")</f>
        <v>96.433023209031461</v>
      </c>
      <c r="I109" s="19">
        <f>IF(E109&lt;&gt;0,G109/E109*100,"-")</f>
        <v>96.24194067349697</v>
      </c>
      <c r="J109" s="19">
        <f>IF(D109&lt;&gt;0,G109/D109*100,"-")</f>
        <v>91.783284412917496</v>
      </c>
    </row>
    <row r="110" spans="1:10" ht="15" outlineLevel="1" x14ac:dyDescent="0.2">
      <c r="A110" s="17">
        <v>4207</v>
      </c>
      <c r="B110" s="18"/>
      <c r="C110" s="18" t="s">
        <v>126</v>
      </c>
      <c r="D110" s="19">
        <v>10198.25</v>
      </c>
      <c r="E110" s="19">
        <v>18348.52</v>
      </c>
      <c r="F110" s="19">
        <v>18348.52</v>
      </c>
      <c r="G110" s="19">
        <v>17852.849999999999</v>
      </c>
      <c r="H110" s="19">
        <f>IF(F110&lt;&gt;0,G110/F110*100,"-")</f>
        <v>97.298583209980961</v>
      </c>
      <c r="I110" s="19">
        <f>IF(E110&lt;&gt;0,G110/E110*100,"-")</f>
        <v>97.298583209980961</v>
      </c>
      <c r="J110" s="19">
        <f>IF(D110&lt;&gt;0,G110/D110*100,"-")</f>
        <v>175.05797563307428</v>
      </c>
    </row>
    <row r="111" spans="1:10" ht="15" outlineLevel="1" x14ac:dyDescent="0.2">
      <c r="A111" s="17">
        <v>4208</v>
      </c>
      <c r="B111" s="18"/>
      <c r="C111" s="18" t="s">
        <v>127</v>
      </c>
      <c r="D111" s="19">
        <v>204598.39</v>
      </c>
      <c r="E111" s="19">
        <v>464503.8</v>
      </c>
      <c r="F111" s="19">
        <v>470946.25</v>
      </c>
      <c r="G111" s="19">
        <v>280336.49</v>
      </c>
      <c r="H111" s="19">
        <f>IF(F111&lt;&gt;0,G111/F111*100,"-")</f>
        <v>59.526217694694459</v>
      </c>
      <c r="I111" s="19">
        <f>IF(E111&lt;&gt;0,G111/E111*100,"-")</f>
        <v>60.351818435069845</v>
      </c>
      <c r="J111" s="19">
        <f>IF(D111&lt;&gt;0,G111/D111*100,"-")</f>
        <v>137.01793547837789</v>
      </c>
    </row>
    <row r="112" spans="1:10" ht="15.75" x14ac:dyDescent="0.2">
      <c r="A112" s="31">
        <v>43</v>
      </c>
      <c r="B112" s="32"/>
      <c r="C112" s="32" t="s">
        <v>74</v>
      </c>
      <c r="D112" s="33">
        <f>D113+D116</f>
        <v>168241.51</v>
      </c>
      <c r="E112" s="33">
        <f>E113+E116</f>
        <v>326600</v>
      </c>
      <c r="F112" s="33">
        <f>F113+F116</f>
        <v>340535.76</v>
      </c>
      <c r="G112" s="33">
        <f>G113+G116</f>
        <v>232169.38</v>
      </c>
      <c r="H112" s="33">
        <f>IF(F112&lt;&gt;0,G112/F112*100,"-")</f>
        <v>68.177679783174611</v>
      </c>
      <c r="I112" s="33">
        <f>IF(E112&lt;&gt;0,G112/E112*100,"-")</f>
        <v>71.086766687078992</v>
      </c>
      <c r="J112" s="33">
        <f>IF(D112&lt;&gt;0,G112/D112*100,"-")</f>
        <v>137.99767964517198</v>
      </c>
    </row>
    <row r="113" spans="1:10" s="44" customFormat="1" ht="15" x14ac:dyDescent="0.2">
      <c r="A113" s="45">
        <v>431</v>
      </c>
      <c r="B113" s="46"/>
      <c r="C113" s="46" t="s">
        <v>49</v>
      </c>
      <c r="D113" s="47">
        <f>+D114+D115</f>
        <v>0</v>
      </c>
      <c r="E113" s="47">
        <f>+E114+E115</f>
        <v>10000</v>
      </c>
      <c r="F113" s="47">
        <f>+F114+F115</f>
        <v>1500</v>
      </c>
      <c r="G113" s="47">
        <f>+G114+G115</f>
        <v>0</v>
      </c>
      <c r="H113" s="47">
        <f>IF(F113&lt;&gt;0,G113/F113*100,"-")</f>
        <v>0</v>
      </c>
      <c r="I113" s="47">
        <f>IF(E113&lt;&gt;0,G113/E113*100,"-")</f>
        <v>0</v>
      </c>
      <c r="J113" s="47" t="str">
        <f>IF(D113&lt;&gt;0,G113/D113*100,"-")</f>
        <v>-</v>
      </c>
    </row>
    <row r="114" spans="1:10" s="44" customFormat="1" ht="15" outlineLevel="1" x14ac:dyDescent="0.2">
      <c r="A114" s="45">
        <v>4310</v>
      </c>
      <c r="B114" s="46"/>
      <c r="C114" s="46" t="s">
        <v>128</v>
      </c>
      <c r="D114" s="47">
        <v>0</v>
      </c>
      <c r="E114" s="47">
        <v>0</v>
      </c>
      <c r="F114" s="47">
        <v>1500</v>
      </c>
      <c r="G114" s="47">
        <v>0</v>
      </c>
      <c r="H114" s="47">
        <f>IF(F114&lt;&gt;0,G114/F114*100,"-")</f>
        <v>0</v>
      </c>
      <c r="I114" s="47" t="str">
        <f>IF(E114&lt;&gt;0,G114/E114*100,"-")</f>
        <v>-</v>
      </c>
      <c r="J114" s="47" t="str">
        <f>IF(D114&lt;&gt;0,G114/D114*100,"-")</f>
        <v>-</v>
      </c>
    </row>
    <row r="115" spans="1:10" s="44" customFormat="1" ht="15" outlineLevel="1" x14ac:dyDescent="0.2">
      <c r="A115" s="45">
        <v>4314</v>
      </c>
      <c r="B115" s="46"/>
      <c r="C115" s="46" t="s">
        <v>129</v>
      </c>
      <c r="D115" s="47">
        <v>0</v>
      </c>
      <c r="E115" s="47">
        <v>10000</v>
      </c>
      <c r="F115" s="47">
        <v>0</v>
      </c>
      <c r="G115" s="47">
        <v>0</v>
      </c>
      <c r="H115" s="47" t="str">
        <f>IF(F115&lt;&gt;0,G115/F115*100,"-")</f>
        <v>-</v>
      </c>
      <c r="I115" s="47">
        <f>IF(E115&lt;&gt;0,G115/E115*100,"-")</f>
        <v>0</v>
      </c>
      <c r="J115" s="47" t="str">
        <f>IF(D115&lt;&gt;0,G115/D115*100,"-")</f>
        <v>-</v>
      </c>
    </row>
    <row r="116" spans="1:10" ht="15" x14ac:dyDescent="0.2">
      <c r="A116" s="17">
        <v>432</v>
      </c>
      <c r="B116" s="18"/>
      <c r="C116" s="18" t="s">
        <v>50</v>
      </c>
      <c r="D116" s="19">
        <f>+D117+D118</f>
        <v>168241.51</v>
      </c>
      <c r="E116" s="19">
        <f>+E117+E118</f>
        <v>316600</v>
      </c>
      <c r="F116" s="19">
        <f>+F117+F118</f>
        <v>339035.76</v>
      </c>
      <c r="G116" s="19">
        <f>+G117+G118</f>
        <v>232169.38</v>
      </c>
      <c r="H116" s="19">
        <f>IF(F116&lt;&gt;0,G116/F116*100,"-")</f>
        <v>68.479319113712364</v>
      </c>
      <c r="I116" s="19">
        <f>IF(E116&lt;&gt;0,G116/E116*100,"-")</f>
        <v>73.332084649399874</v>
      </c>
      <c r="J116" s="19">
        <f>IF(D116&lt;&gt;0,G116/D116*100,"-")</f>
        <v>137.99767964517198</v>
      </c>
    </row>
    <row r="117" spans="1:10" ht="15" outlineLevel="1" x14ac:dyDescent="0.2">
      <c r="A117" s="17">
        <v>4320</v>
      </c>
      <c r="B117" s="18"/>
      <c r="C117" s="18" t="s">
        <v>130</v>
      </c>
      <c r="D117" s="19">
        <v>1966.59</v>
      </c>
      <c r="E117" s="19">
        <v>101400</v>
      </c>
      <c r="F117" s="19">
        <v>101900</v>
      </c>
      <c r="G117" s="19">
        <v>1096.04</v>
      </c>
      <c r="H117" s="19">
        <f>IF(F117&lt;&gt;0,G117/F117*100,"-")</f>
        <v>1.0756035328753679</v>
      </c>
      <c r="I117" s="19">
        <f>IF(E117&lt;&gt;0,G117/E117*100,"-")</f>
        <v>1.0809072978303746</v>
      </c>
      <c r="J117" s="19">
        <f>IF(D117&lt;&gt;0,G117/D117*100,"-")</f>
        <v>55.733020100783591</v>
      </c>
    </row>
    <row r="118" spans="1:10" ht="15" outlineLevel="1" x14ac:dyDescent="0.2">
      <c r="A118" s="17">
        <v>4323</v>
      </c>
      <c r="B118" s="18"/>
      <c r="C118" s="18" t="s">
        <v>131</v>
      </c>
      <c r="D118" s="19">
        <v>166274.92000000001</v>
      </c>
      <c r="E118" s="19">
        <v>215200</v>
      </c>
      <c r="F118" s="19">
        <v>237135.76</v>
      </c>
      <c r="G118" s="19">
        <v>231073.34</v>
      </c>
      <c r="H118" s="19">
        <f>IF(F118&lt;&gt;0,G118/F118*100,"-")</f>
        <v>97.443481320573483</v>
      </c>
      <c r="I118" s="19">
        <f>IF(E118&lt;&gt;0,G118/E118*100,"-")</f>
        <v>107.37608736059478</v>
      </c>
      <c r="J118" s="19">
        <f>IF(D118&lt;&gt;0,G118/D118*100,"-")</f>
        <v>138.97065173749596</v>
      </c>
    </row>
    <row r="119" spans="1:10" ht="18" x14ac:dyDescent="0.2">
      <c r="A119" s="13"/>
      <c r="B119" s="35" t="s">
        <v>2</v>
      </c>
      <c r="C119" s="25" t="s">
        <v>61</v>
      </c>
      <c r="D119" s="34">
        <f>+D5-D58</f>
        <v>403579.14999999851</v>
      </c>
      <c r="E119" s="34">
        <f>+E5-E58</f>
        <v>-2825931.8100000024</v>
      </c>
      <c r="F119" s="34">
        <f>+F5-F58</f>
        <v>-2825931.8100000005</v>
      </c>
      <c r="G119" s="34">
        <f>+G5-G58</f>
        <v>-884083.99000000022</v>
      </c>
      <c r="H119" s="34">
        <f>IF(F119&lt;&gt;0,G119/F119*100,"-")</f>
        <v>31.284689420725975</v>
      </c>
      <c r="I119" s="34">
        <f>IF(E119&lt;&gt;0,G119/E119*100,"-")</f>
        <v>31.284689420725954</v>
      </c>
      <c r="J119" s="34">
        <f>IF(D119&lt;&gt;0,G119/D119*100,"-")</f>
        <v>-219.06086823365465</v>
      </c>
    </row>
    <row r="120" spans="1:10" ht="20.25" x14ac:dyDescent="0.2">
      <c r="A120" s="2" t="s">
        <v>33</v>
      </c>
      <c r="B120" s="3"/>
      <c r="C120" s="3"/>
      <c r="D120" s="11"/>
      <c r="E120" s="11"/>
      <c r="F120" s="11"/>
      <c r="G120" s="11"/>
      <c r="H120" s="11"/>
      <c r="I120" s="11"/>
      <c r="J120" s="11"/>
    </row>
    <row r="121" spans="1:10" ht="36" x14ac:dyDescent="0.2">
      <c r="A121" s="31">
        <v>75</v>
      </c>
      <c r="B121" s="36" t="s">
        <v>3</v>
      </c>
      <c r="C121" s="37" t="s">
        <v>75</v>
      </c>
      <c r="D121" s="33">
        <f>+D122+D123+D124</f>
        <v>0</v>
      </c>
      <c r="E121" s="33">
        <f>+E122+E123+E124</f>
        <v>0</v>
      </c>
      <c r="F121" s="33">
        <f>+F122+F123+F124</f>
        <v>0</v>
      </c>
      <c r="G121" s="33">
        <f>+G122+G123+G124</f>
        <v>0</v>
      </c>
      <c r="H121" s="33" t="str">
        <f>IF(F121&lt;&gt;0,G121/F121*100,"-")</f>
        <v>-</v>
      </c>
      <c r="I121" s="33" t="str">
        <f>IF(E121&lt;&gt;0,G121/E121*100,"-")</f>
        <v>-</v>
      </c>
      <c r="J121" s="33" t="str">
        <f>IF(D121&lt;&gt;0,G121/D121*100,"-")</f>
        <v>-</v>
      </c>
    </row>
    <row r="122" spans="1:10" ht="15" x14ac:dyDescent="0.2">
      <c r="A122" s="17">
        <v>750</v>
      </c>
      <c r="B122" s="18"/>
      <c r="C122" s="18" t="s">
        <v>34</v>
      </c>
      <c r="D122" s="19">
        <v>0</v>
      </c>
      <c r="E122" s="19">
        <v>0</v>
      </c>
      <c r="F122" s="19">
        <v>0</v>
      </c>
      <c r="G122" s="19">
        <v>0</v>
      </c>
      <c r="H122" s="19" t="str">
        <f>IF(F122&lt;&gt;0,G122/F122*100,"-")</f>
        <v>-</v>
      </c>
      <c r="I122" s="19" t="str">
        <f>IF(E122&lt;&gt;0,G122/E122*100,"-")</f>
        <v>-</v>
      </c>
      <c r="J122" s="19" t="str">
        <f>IF(D122&lt;&gt;0,G122/D122*100,"-")</f>
        <v>-</v>
      </c>
    </row>
    <row r="123" spans="1:10" ht="15" x14ac:dyDescent="0.2">
      <c r="A123" s="17">
        <v>751</v>
      </c>
      <c r="B123" s="18"/>
      <c r="C123" s="18" t="s">
        <v>35</v>
      </c>
      <c r="D123" s="19">
        <v>0</v>
      </c>
      <c r="E123" s="19">
        <v>0</v>
      </c>
      <c r="F123" s="19">
        <v>0</v>
      </c>
      <c r="G123" s="19">
        <v>0</v>
      </c>
      <c r="H123" s="19" t="str">
        <f>IF(F123&lt;&gt;0,G123/F123*100,"-")</f>
        <v>-</v>
      </c>
      <c r="I123" s="19" t="str">
        <f>IF(E123&lt;&gt;0,G123/E123*100,"-")</f>
        <v>-</v>
      </c>
      <c r="J123" s="19" t="str">
        <f>IF(D123&lt;&gt;0,G123/D123*100,"-")</f>
        <v>-</v>
      </c>
    </row>
    <row r="124" spans="1:10" ht="15" x14ac:dyDescent="0.25">
      <c r="A124" s="48" t="s">
        <v>52</v>
      </c>
      <c r="B124" s="49"/>
      <c r="C124" s="50" t="s">
        <v>53</v>
      </c>
      <c r="D124" s="19">
        <v>0</v>
      </c>
      <c r="E124" s="19">
        <v>0</v>
      </c>
      <c r="F124" s="19">
        <v>0</v>
      </c>
      <c r="G124" s="19">
        <v>0</v>
      </c>
      <c r="H124" s="19" t="str">
        <f>IF(F124&lt;&gt;0,G124/F124*100,"-")</f>
        <v>-</v>
      </c>
      <c r="I124" s="19" t="str">
        <f>IF(E124&lt;&gt;0,G124/E124*100,"-")</f>
        <v>-</v>
      </c>
      <c r="J124" s="19" t="str">
        <f>IF(D124&lt;&gt;0,G124/D124*100,"-")</f>
        <v>-</v>
      </c>
    </row>
    <row r="125" spans="1:10" ht="36" x14ac:dyDescent="0.2">
      <c r="A125" s="38" t="s">
        <v>36</v>
      </c>
      <c r="B125" s="36" t="s">
        <v>37</v>
      </c>
      <c r="C125" s="37" t="s">
        <v>38</v>
      </c>
      <c r="D125" s="33">
        <f>+D126+D127</f>
        <v>3900.93</v>
      </c>
      <c r="E125" s="33">
        <f>+E126+E127</f>
        <v>0</v>
      </c>
      <c r="F125" s="33">
        <f>+F126+F127</f>
        <v>0</v>
      </c>
      <c r="G125" s="33">
        <f>+G126+G127</f>
        <v>0</v>
      </c>
      <c r="H125" s="33" t="str">
        <f>IF(F125&lt;&gt;0,G125/F125*100,"-")</f>
        <v>-</v>
      </c>
      <c r="I125" s="33" t="str">
        <f>IF(E125&lt;&gt;0,G125/E125*100,"-")</f>
        <v>-</v>
      </c>
      <c r="J125" s="33">
        <f>IF(D125&lt;&gt;0,G125/D125*100,"-")</f>
        <v>0</v>
      </c>
    </row>
    <row r="126" spans="1:10" ht="15" x14ac:dyDescent="0.2">
      <c r="A126" s="17">
        <v>440</v>
      </c>
      <c r="B126" s="18"/>
      <c r="C126" s="18" t="s">
        <v>39</v>
      </c>
      <c r="D126" s="19">
        <v>0</v>
      </c>
      <c r="E126" s="19">
        <v>0</v>
      </c>
      <c r="F126" s="19">
        <v>0</v>
      </c>
      <c r="G126" s="19">
        <v>0</v>
      </c>
      <c r="H126" s="19" t="str">
        <f>IF(F126&lt;&gt;0,G126/F126*100,"-")</f>
        <v>-</v>
      </c>
      <c r="I126" s="19" t="str">
        <f>IF(E126&lt;&gt;0,G126/E126*100,"-")</f>
        <v>-</v>
      </c>
      <c r="J126" s="19" t="str">
        <f>IF(D126&lt;&gt;0,G126/D126*100,"-")</f>
        <v>-</v>
      </c>
    </row>
    <row r="127" spans="1:10" ht="15" x14ac:dyDescent="0.2">
      <c r="A127" s="17">
        <v>441</v>
      </c>
      <c r="B127" s="18"/>
      <c r="C127" s="18" t="s">
        <v>59</v>
      </c>
      <c r="D127" s="19">
        <f>+D128</f>
        <v>3900.93</v>
      </c>
      <c r="E127" s="19">
        <f>+E128</f>
        <v>0</v>
      </c>
      <c r="F127" s="19">
        <f>+F128</f>
        <v>0</v>
      </c>
      <c r="G127" s="19">
        <f>+G128</f>
        <v>0</v>
      </c>
      <c r="H127" s="19" t="str">
        <f>IF(F127&lt;&gt;0,G127/F127*100,"-")</f>
        <v>-</v>
      </c>
      <c r="I127" s="19" t="str">
        <f>IF(E127&lt;&gt;0,G127/E127*100,"-")</f>
        <v>-</v>
      </c>
      <c r="J127" s="19">
        <f>IF(D127&lt;&gt;0,G127/D127*100,"-")</f>
        <v>0</v>
      </c>
    </row>
    <row r="128" spans="1:10" ht="15" outlineLevel="1" x14ac:dyDescent="0.2">
      <c r="A128" s="17">
        <v>4415</v>
      </c>
      <c r="B128" s="18"/>
      <c r="C128" s="18" t="s">
        <v>132</v>
      </c>
      <c r="D128" s="19">
        <v>3900.93</v>
      </c>
      <c r="E128" s="19">
        <v>0</v>
      </c>
      <c r="F128" s="19">
        <v>0</v>
      </c>
      <c r="G128" s="19">
        <v>0</v>
      </c>
      <c r="H128" s="19" t="str">
        <f>IF(F128&lt;&gt;0,G128/F128*100,"-")</f>
        <v>-</v>
      </c>
      <c r="I128" s="19" t="str">
        <f>IF(E128&lt;&gt;0,G128/E128*100,"-")</f>
        <v>-</v>
      </c>
      <c r="J128" s="19">
        <f>IF(D128&lt;&gt;0,G128/D128*100,"-")</f>
        <v>0</v>
      </c>
    </row>
    <row r="129" spans="1:10" ht="36" x14ac:dyDescent="0.2">
      <c r="A129" s="13" t="s">
        <v>15</v>
      </c>
      <c r="B129" s="35" t="s">
        <v>40</v>
      </c>
      <c r="C129" s="25" t="s">
        <v>76</v>
      </c>
      <c r="D129" s="34">
        <f>+D121-D125</f>
        <v>-3900.93</v>
      </c>
      <c r="E129" s="34">
        <f>+E121-E125</f>
        <v>0</v>
      </c>
      <c r="F129" s="34">
        <f>+F121-F125</f>
        <v>0</v>
      </c>
      <c r="G129" s="34">
        <f>+G121-G125</f>
        <v>0</v>
      </c>
      <c r="H129" s="34" t="str">
        <f>IF(F129&lt;&gt;0,G129/F129*100,"-")</f>
        <v>-</v>
      </c>
      <c r="I129" s="34" t="str">
        <f>IF(E129&lt;&gt;0,G129/E129*100,"-")</f>
        <v>-</v>
      </c>
      <c r="J129" s="34">
        <f>IF(D129&lt;&gt;0,G129/D129*100,"-")</f>
        <v>0</v>
      </c>
    </row>
    <row r="130" spans="1:10" ht="20.25" x14ac:dyDescent="0.2">
      <c r="A130" s="2" t="s">
        <v>64</v>
      </c>
      <c r="B130" s="3"/>
      <c r="C130" s="3"/>
      <c r="D130" s="11"/>
      <c r="E130" s="11"/>
      <c r="F130" s="11"/>
      <c r="G130" s="11"/>
      <c r="H130" s="11"/>
      <c r="I130" s="11"/>
      <c r="J130" s="11"/>
    </row>
    <row r="131" spans="1:10" ht="18" x14ac:dyDescent="0.2">
      <c r="A131" s="39">
        <v>50</v>
      </c>
      <c r="B131" s="36" t="s">
        <v>41</v>
      </c>
      <c r="C131" s="40" t="s">
        <v>43</v>
      </c>
      <c r="D131" s="33">
        <f>+D132</f>
        <v>0</v>
      </c>
      <c r="E131" s="33">
        <f>+E132</f>
        <v>0</v>
      </c>
      <c r="F131" s="33">
        <f>+F132</f>
        <v>0</v>
      </c>
      <c r="G131" s="33">
        <f>+G132</f>
        <v>0</v>
      </c>
      <c r="H131" s="33" t="str">
        <f>IF(F131&lt;&gt;0,G131/F131*100,"-")</f>
        <v>-</v>
      </c>
      <c r="I131" s="33" t="str">
        <f>IF(E131&lt;&gt;0,G131/E131*100,"-")</f>
        <v>-</v>
      </c>
      <c r="J131" s="33" t="str">
        <f>IF(D131&lt;&gt;0,G131/D131*100,"-")</f>
        <v>-</v>
      </c>
    </row>
    <row r="132" spans="1:10" ht="15" x14ac:dyDescent="0.2">
      <c r="A132" s="17">
        <v>500</v>
      </c>
      <c r="B132" s="18"/>
      <c r="C132" s="18" t="s">
        <v>44</v>
      </c>
      <c r="D132" s="19">
        <v>0</v>
      </c>
      <c r="E132" s="19">
        <v>0</v>
      </c>
      <c r="F132" s="19">
        <v>0</v>
      </c>
      <c r="G132" s="19">
        <v>0</v>
      </c>
      <c r="H132" s="19" t="str">
        <f>IF(F132&lt;&gt;0,G132/F132*100,"-")</f>
        <v>-</v>
      </c>
      <c r="I132" s="19" t="str">
        <f>IF(E132&lt;&gt;0,G132/E132*100,"-")</f>
        <v>-</v>
      </c>
      <c r="J132" s="19" t="str">
        <f>IF(D132&lt;&gt;0,G132/D132*100,"-")</f>
        <v>-</v>
      </c>
    </row>
    <row r="133" spans="1:10" ht="18" x14ac:dyDescent="0.2">
      <c r="A133" s="39">
        <v>55</v>
      </c>
      <c r="B133" s="36" t="s">
        <v>42</v>
      </c>
      <c r="C133" s="40" t="s">
        <v>46</v>
      </c>
      <c r="D133" s="33">
        <f>+D134</f>
        <v>506975.64</v>
      </c>
      <c r="E133" s="33">
        <f>+E134</f>
        <v>506976</v>
      </c>
      <c r="F133" s="33">
        <f>+F134</f>
        <v>506976</v>
      </c>
      <c r="G133" s="33">
        <f>+G134</f>
        <v>499433.13</v>
      </c>
      <c r="H133" s="33">
        <f>IF(F133&lt;&gt;0,G133/F133*100,"-")</f>
        <v>98.512184008710463</v>
      </c>
      <c r="I133" s="33">
        <f>IF(E133&lt;&gt;0,G133/E133*100,"-")</f>
        <v>98.512184008710463</v>
      </c>
      <c r="J133" s="33">
        <f>IF(D133&lt;&gt;0,G133/D133*100,"-")</f>
        <v>98.512253961551295</v>
      </c>
    </row>
    <row r="134" spans="1:10" ht="15" x14ac:dyDescent="0.2">
      <c r="A134" s="17">
        <v>550</v>
      </c>
      <c r="B134" s="18"/>
      <c r="C134" s="18" t="s">
        <v>47</v>
      </c>
      <c r="D134" s="19">
        <f>+D135</f>
        <v>506975.64</v>
      </c>
      <c r="E134" s="19">
        <f>+E135</f>
        <v>506976</v>
      </c>
      <c r="F134" s="19">
        <f>+F135</f>
        <v>506976</v>
      </c>
      <c r="G134" s="19">
        <f>+G135</f>
        <v>499433.13</v>
      </c>
      <c r="H134" s="19">
        <f>IF(F134&lt;&gt;0,G134/F134*100,"-")</f>
        <v>98.512184008710463</v>
      </c>
      <c r="I134" s="19">
        <f>IF(E134&lt;&gt;0,G134/E134*100,"-")</f>
        <v>98.512184008710463</v>
      </c>
      <c r="J134" s="19">
        <f>IF(D134&lt;&gt;0,G134/D134*100,"-")</f>
        <v>98.512253961551295</v>
      </c>
    </row>
    <row r="135" spans="1:10" ht="15" outlineLevel="1" x14ac:dyDescent="0.2">
      <c r="A135" s="17">
        <v>5501</v>
      </c>
      <c r="B135" s="18"/>
      <c r="C135" s="18" t="s">
        <v>133</v>
      </c>
      <c r="D135" s="19">
        <v>506975.64</v>
      </c>
      <c r="E135" s="19">
        <v>506976</v>
      </c>
      <c r="F135" s="19">
        <v>506976</v>
      </c>
      <c r="G135" s="19">
        <v>499433.13</v>
      </c>
      <c r="H135" s="19">
        <f>IF(F135&lt;&gt;0,G135/F135*100,"-")</f>
        <v>98.512184008710463</v>
      </c>
      <c r="I135" s="19">
        <f>IF(E135&lt;&gt;0,G135/E135*100,"-")</f>
        <v>98.512184008710463</v>
      </c>
      <c r="J135" s="19">
        <f>IF(D135&lt;&gt;0,G135/D135*100,"-")</f>
        <v>98.512253961551295</v>
      </c>
    </row>
    <row r="136" spans="1:10" ht="36" x14ac:dyDescent="0.2">
      <c r="A136" s="13" t="s">
        <v>15</v>
      </c>
      <c r="B136" s="35" t="s">
        <v>45</v>
      </c>
      <c r="C136" s="25" t="s">
        <v>79</v>
      </c>
      <c r="D136" s="41">
        <f>ROUND(+D119+D129+D137,2)</f>
        <v>-107297.42</v>
      </c>
      <c r="E136" s="41">
        <f>ROUND(+E119+E129+E137,2)</f>
        <v>-3332907.81</v>
      </c>
      <c r="F136" s="41">
        <f>ROUND(+F119+F129+F137,2)</f>
        <v>-3332907.81</v>
      </c>
      <c r="G136" s="41">
        <f>ROUND(+G119+G129+G137,2)</f>
        <v>-1383517.12</v>
      </c>
      <c r="H136" s="41">
        <f>IF(F136&lt;&gt;0,G136/F136*100,"-")</f>
        <v>41.510812745822697</v>
      </c>
      <c r="I136" s="41">
        <f>IF(E136&lt;&gt;0,G136/E136*100,"-")</f>
        <v>41.510812745822697</v>
      </c>
      <c r="J136" s="41">
        <f>IF(D136&lt;&gt;0,G136/D136*100,"-")</f>
        <v>1289.4225415671692</v>
      </c>
    </row>
    <row r="137" spans="1:10" ht="18" x14ac:dyDescent="0.2">
      <c r="A137" s="13" t="s">
        <v>15</v>
      </c>
      <c r="B137" s="35" t="s">
        <v>48</v>
      </c>
      <c r="C137" s="22" t="s">
        <v>78</v>
      </c>
      <c r="D137" s="34">
        <f>+D131-D133</f>
        <v>-506975.64</v>
      </c>
      <c r="E137" s="34">
        <f>+E131-E133</f>
        <v>-506976</v>
      </c>
      <c r="F137" s="34">
        <f>+F131-F133</f>
        <v>-506976</v>
      </c>
      <c r="G137" s="34">
        <f>+G131-G133</f>
        <v>-499433.13</v>
      </c>
      <c r="H137" s="34">
        <f>IF(F137&lt;&gt;0,G137/F137*100,"-")</f>
        <v>98.512184008710463</v>
      </c>
      <c r="I137" s="34">
        <f>IF(E137&lt;&gt;0,G137/E137*100,"-")</f>
        <v>98.512184008710463</v>
      </c>
      <c r="J137" s="34">
        <f>IF(D137&lt;&gt;0,G137/D137*100,"-")</f>
        <v>98.512253961551295</v>
      </c>
    </row>
    <row r="138" spans="1:10" ht="18" x14ac:dyDescent="0.2">
      <c r="A138" s="13" t="s">
        <v>15</v>
      </c>
      <c r="B138" s="35" t="s">
        <v>77</v>
      </c>
      <c r="C138" s="22" t="s">
        <v>80</v>
      </c>
      <c r="D138" s="34">
        <f>+D129+D137-D136</f>
        <v>-403579.15</v>
      </c>
      <c r="E138" s="34">
        <f>+E129+E137-E136</f>
        <v>2825931.81</v>
      </c>
      <c r="F138" s="34">
        <f>+F129+F137-F136</f>
        <v>2825931.81</v>
      </c>
      <c r="G138" s="34">
        <f>+G129+G137-G136</f>
        <v>884083.99000000011</v>
      </c>
      <c r="H138" s="34">
        <f>IF(F138&lt;&gt;0,G138/F138*100,"-")</f>
        <v>31.284689420725975</v>
      </c>
      <c r="I138" s="34">
        <f>IF(E138&lt;&gt;0,G138/E138*100,"-")</f>
        <v>31.284689420725975</v>
      </c>
      <c r="J138" s="34">
        <f>IF(D138&lt;&gt;0,G138/D138*100,"-")</f>
        <v>-219.06086823365379</v>
      </c>
    </row>
    <row r="139" spans="1:10" ht="15" x14ac:dyDescent="0.2">
      <c r="A139" s="27"/>
      <c r="B139" s="28"/>
      <c r="C139" s="29"/>
      <c r="D139" s="24"/>
      <c r="E139" s="24"/>
      <c r="F139" s="24"/>
      <c r="G139" s="24"/>
      <c r="H139" s="24"/>
      <c r="I139" s="24"/>
      <c r="J139" s="24"/>
    </row>
    <row r="140" spans="1:10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1:10" ht="15" x14ac:dyDescent="0.2">
      <c r="A141" s="26"/>
      <c r="B141" s="26"/>
      <c r="C141" s="26"/>
      <c r="D141" s="42"/>
      <c r="E141" s="42"/>
      <c r="F141" s="42"/>
      <c r="G141" s="42"/>
      <c r="H141" s="42"/>
      <c r="I141" s="42"/>
      <c r="J141" s="42"/>
    </row>
    <row r="142" spans="1:10" ht="15" x14ac:dyDescent="0.2">
      <c r="A142" s="26"/>
      <c r="B142" s="26"/>
      <c r="C142" s="43"/>
      <c r="D142" s="26"/>
      <c r="E142" s="26"/>
      <c r="F142" s="26"/>
      <c r="G142" s="26"/>
      <c r="H142" s="26"/>
      <c r="I142" s="26"/>
      <c r="J142" s="26"/>
    </row>
    <row r="143" spans="1:10" ht="15" x14ac:dyDescent="0.2">
      <c r="A143" s="30"/>
      <c r="B143" s="29"/>
      <c r="C143" s="29"/>
      <c r="D143" s="30"/>
      <c r="E143" s="30"/>
      <c r="F143" s="30"/>
      <c r="G143" s="30"/>
      <c r="H143" s="30"/>
      <c r="I143" s="30"/>
      <c r="J143" s="30"/>
    </row>
    <row r="144" spans="1:10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0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</row>
    <row r="149" spans="1:10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</row>
    <row r="151" spans="1:10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0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spans="1:10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</sheetData>
  <mergeCells count="2">
    <mergeCell ref="B2:C2"/>
    <mergeCell ref="A1:J1"/>
  </mergeCells>
  <phoneticPr fontId="0" type="noConversion"/>
  <pageMargins left="0.82677165354330717" right="0.74803149606299213" top="0.39370078740157483" bottom="0.78740157480314965" header="0" footer="0"/>
  <pageSetup paperSize="9" scale="69" orientation="landscape" horizontalDpi="1200" verticalDpi="1200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Proračun spl. del</vt:lpstr>
      <vt:lpstr>'Proračun spl. del'!Print_Titles</vt:lpstr>
      <vt:lpstr>'Proračun spl. del'!Tiskanje_naslovov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2018-03-02T07:35:28Z</cp:lastPrinted>
  <dcterms:created xsi:type="dcterms:W3CDTF">1999-09-22T06:59:43Z</dcterms:created>
  <dcterms:modified xsi:type="dcterms:W3CDTF">2018-03-02T07:35:33Z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