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7\ZR\Gradivo OS\"/>
    </mc:Choice>
  </mc:AlternateContent>
  <bookViews>
    <workbookView xWindow="0" yWindow="0" windowWidth="15645" windowHeight="13140"/>
  </bookViews>
  <sheets>
    <sheet name="List1" sheetId="1" r:id="rId1"/>
  </sheets>
  <definedNames>
    <definedName name="_xlnm.Print_Titles" localSheetId="0">List1!$3:$4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3" i="1" l="1"/>
  <c r="F133" i="1"/>
  <c r="C133" i="1"/>
  <c r="I132" i="1"/>
  <c r="H132" i="1"/>
  <c r="G132" i="1"/>
  <c r="F131" i="1"/>
  <c r="E131" i="1"/>
  <c r="G131" i="1" s="1"/>
  <c r="D131" i="1"/>
  <c r="H131" i="1" s="1"/>
  <c r="C131" i="1"/>
  <c r="I131" i="1" s="1"/>
  <c r="I130" i="1"/>
  <c r="H130" i="1"/>
  <c r="G130" i="1"/>
  <c r="I129" i="1"/>
  <c r="H129" i="1"/>
  <c r="G129" i="1"/>
  <c r="F128" i="1"/>
  <c r="E128" i="1"/>
  <c r="G128" i="1" s="1"/>
  <c r="D128" i="1"/>
  <c r="H128" i="1" s="1"/>
  <c r="C128" i="1"/>
  <c r="I128" i="1" s="1"/>
  <c r="I127" i="1"/>
  <c r="H127" i="1"/>
  <c r="G127" i="1"/>
  <c r="I126" i="1"/>
  <c r="H126" i="1"/>
  <c r="G126" i="1"/>
  <c r="I125" i="1"/>
  <c r="H125" i="1"/>
  <c r="G125" i="1"/>
  <c r="F124" i="1"/>
  <c r="E124" i="1"/>
  <c r="D124" i="1"/>
  <c r="C124" i="1"/>
  <c r="I124" i="1" s="1"/>
  <c r="I123" i="1"/>
  <c r="H123" i="1"/>
  <c r="G123" i="1"/>
  <c r="G122" i="1"/>
  <c r="F122" i="1"/>
  <c r="E122" i="1"/>
  <c r="D122" i="1"/>
  <c r="H122" i="1" s="1"/>
  <c r="C122" i="1"/>
  <c r="I122" i="1" s="1"/>
  <c r="I121" i="1"/>
  <c r="H121" i="1"/>
  <c r="G121" i="1"/>
  <c r="I120" i="1"/>
  <c r="H120" i="1"/>
  <c r="G120" i="1"/>
  <c r="I119" i="1"/>
  <c r="H119" i="1"/>
  <c r="G119" i="1"/>
  <c r="I118" i="1"/>
  <c r="H118" i="1"/>
  <c r="G118" i="1"/>
  <c r="I117" i="1"/>
  <c r="H117" i="1"/>
  <c r="G117" i="1"/>
  <c r="I116" i="1"/>
  <c r="H116" i="1"/>
  <c r="G116" i="1"/>
  <c r="I115" i="1"/>
  <c r="H115" i="1"/>
  <c r="G115" i="1"/>
  <c r="I114" i="1"/>
  <c r="H114" i="1"/>
  <c r="G114" i="1"/>
  <c r="I113" i="1"/>
  <c r="H113" i="1"/>
  <c r="G113" i="1"/>
  <c r="I112" i="1"/>
  <c r="H112" i="1"/>
  <c r="G112" i="1"/>
  <c r="I111" i="1"/>
  <c r="H111" i="1"/>
  <c r="G111" i="1"/>
  <c r="I110" i="1"/>
  <c r="H110" i="1"/>
  <c r="G110" i="1"/>
  <c r="F109" i="1"/>
  <c r="E109" i="1"/>
  <c r="D109" i="1"/>
  <c r="C109" i="1"/>
  <c r="I107" i="1"/>
  <c r="H107" i="1"/>
  <c r="G107" i="1"/>
  <c r="F106" i="1"/>
  <c r="F101" i="1" s="1"/>
  <c r="E106" i="1"/>
  <c r="D106" i="1"/>
  <c r="H106" i="1" s="1"/>
  <c r="C106" i="1"/>
  <c r="I106" i="1" s="1"/>
  <c r="I105" i="1"/>
  <c r="H105" i="1"/>
  <c r="G105" i="1"/>
  <c r="F104" i="1"/>
  <c r="E104" i="1"/>
  <c r="G104" i="1" s="1"/>
  <c r="D104" i="1"/>
  <c r="H104" i="1" s="1"/>
  <c r="C104" i="1"/>
  <c r="I104" i="1" s="1"/>
  <c r="I103" i="1"/>
  <c r="H103" i="1"/>
  <c r="G103" i="1"/>
  <c r="F102" i="1"/>
  <c r="E102" i="1"/>
  <c r="G102" i="1" s="1"/>
  <c r="D102" i="1"/>
  <c r="H102" i="1" s="1"/>
  <c r="C102" i="1"/>
  <c r="I102" i="1" s="1"/>
  <c r="I100" i="1"/>
  <c r="H100" i="1"/>
  <c r="G100" i="1"/>
  <c r="F99" i="1"/>
  <c r="E99" i="1"/>
  <c r="G99" i="1" s="1"/>
  <c r="D99" i="1"/>
  <c r="H99" i="1" s="1"/>
  <c r="C99" i="1"/>
  <c r="I99" i="1" s="1"/>
  <c r="I98" i="1"/>
  <c r="H98" i="1"/>
  <c r="G98" i="1"/>
  <c r="I97" i="1"/>
  <c r="H97" i="1"/>
  <c r="G97" i="1"/>
  <c r="I96" i="1"/>
  <c r="H96" i="1"/>
  <c r="G96" i="1"/>
  <c r="I95" i="1"/>
  <c r="H95" i="1"/>
  <c r="G95" i="1"/>
  <c r="F94" i="1"/>
  <c r="E94" i="1"/>
  <c r="D94" i="1"/>
  <c r="C94" i="1"/>
  <c r="I93" i="1"/>
  <c r="H93" i="1"/>
  <c r="G93" i="1"/>
  <c r="F92" i="1"/>
  <c r="I92" i="1" s="1"/>
  <c r="E92" i="1"/>
  <c r="D92" i="1"/>
  <c r="H92" i="1" s="1"/>
  <c r="C92" i="1"/>
  <c r="I91" i="1"/>
  <c r="H91" i="1"/>
  <c r="G91" i="1"/>
  <c r="F90" i="1"/>
  <c r="E90" i="1"/>
  <c r="G90" i="1" s="1"/>
  <c r="D90" i="1"/>
  <c r="H90" i="1" s="1"/>
  <c r="C90" i="1"/>
  <c r="I90" i="1" s="1"/>
  <c r="I89" i="1"/>
  <c r="H89" i="1"/>
  <c r="G89" i="1"/>
  <c r="I88" i="1"/>
  <c r="H88" i="1"/>
  <c r="G88" i="1"/>
  <c r="F87" i="1"/>
  <c r="I87" i="1" s="1"/>
  <c r="E87" i="1"/>
  <c r="D87" i="1"/>
  <c r="C87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F70" i="1"/>
  <c r="E70" i="1"/>
  <c r="D70" i="1"/>
  <c r="C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F64" i="1"/>
  <c r="E64" i="1"/>
  <c r="D64" i="1"/>
  <c r="C64" i="1"/>
  <c r="I63" i="1"/>
  <c r="H63" i="1"/>
  <c r="G63" i="1"/>
  <c r="I62" i="1"/>
  <c r="H62" i="1"/>
  <c r="G62" i="1"/>
  <c r="I61" i="1"/>
  <c r="H61" i="1"/>
  <c r="G61" i="1"/>
  <c r="F60" i="1"/>
  <c r="E60" i="1"/>
  <c r="D60" i="1"/>
  <c r="C60" i="1"/>
  <c r="I59" i="1"/>
  <c r="H59" i="1"/>
  <c r="G59" i="1"/>
  <c r="I58" i="1"/>
  <c r="F58" i="1"/>
  <c r="G58" i="1" s="1"/>
  <c r="E58" i="1"/>
  <c r="D58" i="1"/>
  <c r="H58" i="1" s="1"/>
  <c r="C58" i="1"/>
  <c r="I57" i="1"/>
  <c r="H57" i="1"/>
  <c r="G57" i="1"/>
  <c r="I56" i="1"/>
  <c r="H56" i="1"/>
  <c r="G56" i="1"/>
  <c r="I55" i="1"/>
  <c r="H55" i="1"/>
  <c r="G55" i="1"/>
  <c r="I54" i="1"/>
  <c r="H54" i="1"/>
  <c r="G54" i="1"/>
  <c r="I53" i="1"/>
  <c r="H53" i="1"/>
  <c r="G53" i="1"/>
  <c r="I52" i="1"/>
  <c r="H52" i="1"/>
  <c r="G52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F43" i="1"/>
  <c r="E43" i="1"/>
  <c r="D43" i="1"/>
  <c r="C43" i="1"/>
  <c r="I42" i="1"/>
  <c r="H42" i="1"/>
  <c r="G42" i="1"/>
  <c r="I41" i="1"/>
  <c r="H41" i="1"/>
  <c r="G41" i="1"/>
  <c r="I40" i="1"/>
  <c r="H40" i="1"/>
  <c r="G40" i="1"/>
  <c r="I39" i="1"/>
  <c r="H39" i="1"/>
  <c r="G39" i="1"/>
  <c r="F38" i="1"/>
  <c r="E38" i="1"/>
  <c r="D38" i="1"/>
  <c r="C38" i="1"/>
  <c r="I36" i="1"/>
  <c r="H36" i="1"/>
  <c r="G36" i="1"/>
  <c r="F35" i="1"/>
  <c r="E35" i="1"/>
  <c r="G35" i="1" s="1"/>
  <c r="D35" i="1"/>
  <c r="H35" i="1" s="1"/>
  <c r="C35" i="1"/>
  <c r="I35" i="1" s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F28" i="1"/>
  <c r="E28" i="1"/>
  <c r="D28" i="1"/>
  <c r="C28" i="1"/>
  <c r="I27" i="1"/>
  <c r="H27" i="1"/>
  <c r="G27" i="1"/>
  <c r="I26" i="1"/>
  <c r="H26" i="1"/>
  <c r="G26" i="1"/>
  <c r="F25" i="1"/>
  <c r="E25" i="1"/>
  <c r="D25" i="1"/>
  <c r="H25" i="1" s="1"/>
  <c r="C25" i="1"/>
  <c r="I25" i="1" s="1"/>
  <c r="I24" i="1"/>
  <c r="H24" i="1"/>
  <c r="G24" i="1"/>
  <c r="I23" i="1"/>
  <c r="H23" i="1"/>
  <c r="G23" i="1"/>
  <c r="I22" i="1"/>
  <c r="H22" i="1"/>
  <c r="G22" i="1"/>
  <c r="F21" i="1"/>
  <c r="E21" i="1"/>
  <c r="D21" i="1"/>
  <c r="C21" i="1"/>
  <c r="I20" i="1"/>
  <c r="H20" i="1"/>
  <c r="G20" i="1"/>
  <c r="I19" i="1"/>
  <c r="H19" i="1"/>
  <c r="G19" i="1"/>
  <c r="F18" i="1"/>
  <c r="E18" i="1"/>
  <c r="D18" i="1"/>
  <c r="H18" i="1" s="1"/>
  <c r="C18" i="1"/>
  <c r="I18" i="1" s="1"/>
  <c r="I17" i="1"/>
  <c r="H17" i="1"/>
  <c r="G17" i="1"/>
  <c r="I16" i="1"/>
  <c r="H16" i="1"/>
  <c r="G16" i="1"/>
  <c r="F15" i="1"/>
  <c r="E15" i="1"/>
  <c r="D15" i="1"/>
  <c r="H15" i="1" s="1"/>
  <c r="C15" i="1"/>
  <c r="I15" i="1" s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F8" i="1"/>
  <c r="E8" i="1"/>
  <c r="D8" i="1"/>
  <c r="C8" i="1"/>
  <c r="I7" i="1"/>
  <c r="H7" i="1"/>
  <c r="G7" i="1"/>
  <c r="F6" i="1"/>
  <c r="E6" i="1"/>
  <c r="G6" i="1" s="1"/>
  <c r="D6" i="1"/>
  <c r="H6" i="1" s="1"/>
  <c r="C6" i="1"/>
  <c r="I6" i="1" s="1"/>
  <c r="D86" i="1" l="1"/>
  <c r="D101" i="1"/>
  <c r="E101" i="1"/>
  <c r="F108" i="1"/>
  <c r="G124" i="1"/>
  <c r="H124" i="1"/>
  <c r="I109" i="1"/>
  <c r="G109" i="1"/>
  <c r="H109" i="1"/>
  <c r="D108" i="1"/>
  <c r="H108" i="1" s="1"/>
  <c r="E108" i="1"/>
  <c r="G108" i="1" s="1"/>
  <c r="C108" i="1"/>
  <c r="I108" i="1" s="1"/>
  <c r="G106" i="1"/>
  <c r="H101" i="1"/>
  <c r="G101" i="1"/>
  <c r="C101" i="1"/>
  <c r="I101" i="1" s="1"/>
  <c r="I94" i="1"/>
  <c r="H94" i="1"/>
  <c r="G94" i="1"/>
  <c r="C86" i="1"/>
  <c r="I86" i="1" s="1"/>
  <c r="F86" i="1"/>
  <c r="G92" i="1"/>
  <c r="E86" i="1"/>
  <c r="G86" i="1" s="1"/>
  <c r="H86" i="1"/>
  <c r="G87" i="1"/>
  <c r="H87" i="1"/>
  <c r="I70" i="1"/>
  <c r="H70" i="1"/>
  <c r="G70" i="1"/>
  <c r="I64" i="1"/>
  <c r="H64" i="1"/>
  <c r="G64" i="1"/>
  <c r="G60" i="1"/>
  <c r="I60" i="1"/>
  <c r="H60" i="1"/>
  <c r="F37" i="1"/>
  <c r="I43" i="1"/>
  <c r="H43" i="1"/>
  <c r="C37" i="1"/>
  <c r="G43" i="1"/>
  <c r="D37" i="1"/>
  <c r="E37" i="1"/>
  <c r="I38" i="1"/>
  <c r="H38" i="1"/>
  <c r="G38" i="1"/>
  <c r="I28" i="1"/>
  <c r="H28" i="1"/>
  <c r="G28" i="1"/>
  <c r="G25" i="1"/>
  <c r="F5" i="1"/>
  <c r="I21" i="1"/>
  <c r="H21" i="1"/>
  <c r="G21" i="1"/>
  <c r="G18" i="1"/>
  <c r="G15" i="1"/>
  <c r="D5" i="1"/>
  <c r="D133" i="1" s="1"/>
  <c r="H133" i="1" s="1"/>
  <c r="E5" i="1"/>
  <c r="I8" i="1"/>
  <c r="G8" i="1"/>
  <c r="H8" i="1"/>
  <c r="C5" i="1"/>
  <c r="E133" i="1" l="1"/>
  <c r="G133" i="1" s="1"/>
  <c r="I37" i="1"/>
  <c r="G37" i="1"/>
  <c r="H37" i="1"/>
  <c r="H5" i="1"/>
  <c r="I5" i="1"/>
  <c r="G5" i="1"/>
</calcChain>
</file>

<file path=xl/sharedStrings.xml><?xml version="1.0" encoding="utf-8"?>
<sst xmlns="http://schemas.openxmlformats.org/spreadsheetml/2006/main" count="267" uniqueCount="261">
  <si>
    <t>Konto</t>
  </si>
  <si>
    <t>Opis</t>
  </si>
  <si>
    <t>Realizacija: 2016</t>
  </si>
  <si>
    <t>Realizacija: 2017</t>
  </si>
  <si>
    <t>Indeks 6:5</t>
  </si>
  <si>
    <t>Indeks 6:4</t>
  </si>
  <si>
    <t>Indeks 6:3</t>
  </si>
  <si>
    <t>70</t>
  </si>
  <si>
    <t>DAVČNI PRIHODKI</t>
  </si>
  <si>
    <t>7000</t>
  </si>
  <si>
    <t>DOHODNINA</t>
  </si>
  <si>
    <t>700020</t>
  </si>
  <si>
    <t>DOHODNINA - ODSTOPLJENI VIR OBČINAM</t>
  </si>
  <si>
    <t>7030</t>
  </si>
  <si>
    <t>DAVKI NA NEPREMIČNINE</t>
  </si>
  <si>
    <t>703000</t>
  </si>
  <si>
    <t>DAVEK OD PREMOŽENJA OD STAVB-OD FIZIČNIH OSEB</t>
  </si>
  <si>
    <t>703001</t>
  </si>
  <si>
    <t>DAVEK OD PREMOŽ.OD PROSTOROV ZA POČITEK IN REKREACI</t>
  </si>
  <si>
    <t>703002</t>
  </si>
  <si>
    <t>ZAMUDNE OBRESTI OD DAVKOV NA NEPREMIČNINE</t>
  </si>
  <si>
    <t>703003</t>
  </si>
  <si>
    <t>NADOMEST.UPORABO STAVBNEGA ZEMLJIŠČA-OD PO</t>
  </si>
  <si>
    <t>703004</t>
  </si>
  <si>
    <t>NADOMEST.ZA UPOR.STAVBNEGA ZEMLJIŠČA-OD FO</t>
  </si>
  <si>
    <t>703005</t>
  </si>
  <si>
    <t>ZAM.OBRESTI IZ NASLOVA NADOMES.ZA UPOR.STAVB.ZEMLJ.</t>
  </si>
  <si>
    <t>7031</t>
  </si>
  <si>
    <t>DAVKI NA PREMIČNINE</t>
  </si>
  <si>
    <t>703100</t>
  </si>
  <si>
    <t>DAVEK OD PREMOŽENJA-NA POSEST PLOVNIH OBJEKTOV</t>
  </si>
  <si>
    <t>703101</t>
  </si>
  <si>
    <t>ZAMUDNE OBRESTI OD DAVKOV NA PREMIČNINE</t>
  </si>
  <si>
    <t>7032</t>
  </si>
  <si>
    <t>DAVKI NA DEDIŠČINE IN DARILA</t>
  </si>
  <si>
    <t>703200</t>
  </si>
  <si>
    <t>DAVEK NA DEDIŠČINE IN DARILA</t>
  </si>
  <si>
    <t>703201</t>
  </si>
  <si>
    <t>ZAMUDNE OBRESTI OD DAVKA NA DEDIŠČINE IN DARILA</t>
  </si>
  <si>
    <t>7033</t>
  </si>
  <si>
    <t>DAVKI NA PROMET NEPREMIČNIN IN NA FINANČNO PREMOŽENJE</t>
  </si>
  <si>
    <t>703300</t>
  </si>
  <si>
    <t>DAVEK NA PROMET NEPREMIČNIN-OD PRAVNIH OSEB</t>
  </si>
  <si>
    <t>703301</t>
  </si>
  <si>
    <t>DAVEK NA PROMET NEPREMIČNIN-OD FIZIČNIH OSEB</t>
  </si>
  <si>
    <t>703303</t>
  </si>
  <si>
    <t>ZAMUDNE OBRESTI OD DAVKA NA PROMET NAPREMIČNIN</t>
  </si>
  <si>
    <t>7044</t>
  </si>
  <si>
    <t>DAVKI NA POSEBNE STORITVE</t>
  </si>
  <si>
    <t>704403</t>
  </si>
  <si>
    <t>DAVEK NA DOBIČEK OD IGER NA SREČO</t>
  </si>
  <si>
    <t>704405</t>
  </si>
  <si>
    <t>ZAMUDNE OBRESTI OD DAVKA NA DOBITKE OD IGER NA SREČO</t>
  </si>
  <si>
    <t>7047</t>
  </si>
  <si>
    <t>DRUGI DAVKI NA UPORABO BLAGA IN STORITEV</t>
  </si>
  <si>
    <t>704700</t>
  </si>
  <si>
    <t>OKOLJSKA DAJATEV  ZA ONESNAŽ. OKOLJA ZARADI ODVAJ ODP. VODA</t>
  </si>
  <si>
    <t>704704</t>
  </si>
  <si>
    <t>TURISTIČNA TAKSA</t>
  </si>
  <si>
    <t>704706</t>
  </si>
  <si>
    <t>KOMUNAL.TAKSE ZA TAKSAM ZAVEZ.PREDMETE-OD PRAV.OSEB</t>
  </si>
  <si>
    <t>704707</t>
  </si>
  <si>
    <t>KOMUNAL.TAKSE ZA TAKS.ZAVEZ.PREDM.-OD FIZ.OSEB IN ZA</t>
  </si>
  <si>
    <t>704708</t>
  </si>
  <si>
    <t>PRISTOJBINA ZA VZDRŽEVANJE GOZDNIH CEST</t>
  </si>
  <si>
    <t>704719</t>
  </si>
  <si>
    <t>OKOLJSKA DAJATEV ZA ONESNAŽ. OKOLJA ZARADI ODLAG.ODPADKOV</t>
  </si>
  <si>
    <t>7060</t>
  </si>
  <si>
    <t>DRUGI DAVKI</t>
  </si>
  <si>
    <t>706099</t>
  </si>
  <si>
    <t>DURS - NERAZPOREJENO</t>
  </si>
  <si>
    <t>71</t>
  </si>
  <si>
    <t>NEDAVČNI PRIHODKI</t>
  </si>
  <si>
    <t>7102</t>
  </si>
  <si>
    <t>PRIHODKI OD OBRESTI</t>
  </si>
  <si>
    <t>710200</t>
  </si>
  <si>
    <t>PRIHODKI OD OBRESTI OD SREDSTEV NA VPOGLED</t>
  </si>
  <si>
    <t>710201</t>
  </si>
  <si>
    <t>PRIHODKI OD OBRESTI OD VEZANIH EVRSKIH DEPOZITOV IZ</t>
  </si>
  <si>
    <t>710203</t>
  </si>
  <si>
    <t>PRIHODKI OD OBRESTI OD VEZANIH TOLARSKIH DEPOZITOV IZ STALNE</t>
  </si>
  <si>
    <t>710215</t>
  </si>
  <si>
    <t>DRUGI PRIHODKI OD OBRESTI</t>
  </si>
  <si>
    <t>7103</t>
  </si>
  <si>
    <t>PRIHODKI OD PREMOŽENJA</t>
  </si>
  <si>
    <t>710300</t>
  </si>
  <si>
    <t>PRIHODKI IZ NASLOVA NAJEMNIN ZA KMETIJSKA ZEMLJIŠČA IN</t>
  </si>
  <si>
    <t>710301</t>
  </si>
  <si>
    <t>PRIHODKI OD NAJEMNIN ZA POSLOVNE PROSTORE</t>
  </si>
  <si>
    <t>710302</t>
  </si>
  <si>
    <t>PRIHODKI OD NAJEMNIN ZA STANOVANJA</t>
  </si>
  <si>
    <t>71030401</t>
  </si>
  <si>
    <t>PRIHODKI OD DRUGIH NAJEMNIN - OSKRBA S PITNO VODO</t>
  </si>
  <si>
    <t>71030402</t>
  </si>
  <si>
    <t>PRIHODKI OD DRUGIH NAJEMNIN - ODVAJ.KOM. IN PAD. ODP. VODE</t>
  </si>
  <si>
    <t>71030403</t>
  </si>
  <si>
    <t>PRIHODKI OD DRUGIH NAJEMNIN - POKOPALIŠČA</t>
  </si>
  <si>
    <t>71030404</t>
  </si>
  <si>
    <t>PRIHODKI OD DRUGIH NAJEMNIN - DEPONIJA</t>
  </si>
  <si>
    <t>71030405</t>
  </si>
  <si>
    <t>PRIHODKI OD NAJEMNINE ZA CČN</t>
  </si>
  <si>
    <t>71030499</t>
  </si>
  <si>
    <t>PRIHODKI OD DRUGIH NAJEMNIN</t>
  </si>
  <si>
    <t>710306</t>
  </si>
  <si>
    <t>PRIHODKI IZ NASLOVA PODELJENIH KONCESIJ</t>
  </si>
  <si>
    <t>710312</t>
  </si>
  <si>
    <t>PRIHODKI OD PODELJENIH KONCESIJ ZA VODNO PRAVICO</t>
  </si>
  <si>
    <t>710313</t>
  </si>
  <si>
    <t>PRIHODKI OD NADOMESTILA ZA DOD.SLUŽ.PRAVICE IN USTAN.STAV.</t>
  </si>
  <si>
    <t>710399</t>
  </si>
  <si>
    <t>DRUGI PRIHODKI OD PREMOŽENJA</t>
  </si>
  <si>
    <t>71039900</t>
  </si>
  <si>
    <t>PRIHODKI OD ZAMUDNIH OBRESTI KUPNIN IN NAJEMNIN IN IZVRŠILNI</t>
  </si>
  <si>
    <t>7111</t>
  </si>
  <si>
    <t>UPRAVNE TAKSE IN PRISTOJBINE</t>
  </si>
  <si>
    <t>711100</t>
  </si>
  <si>
    <t>Upravne takse za dokumente iz upravnih dejanj in drugo</t>
  </si>
  <si>
    <t>7120</t>
  </si>
  <si>
    <t>DENARNE KAZNI</t>
  </si>
  <si>
    <t>712001</t>
  </si>
  <si>
    <t>DENARNE KAZNI-ZA PREKRŠKE</t>
  </si>
  <si>
    <t>712007</t>
  </si>
  <si>
    <t>515047, NADOMESTILO ZA DEGRADACIJO IN UZURPACIJO PROSTORA</t>
  </si>
  <si>
    <t>712008</t>
  </si>
  <si>
    <t>POVPREČNINE NA PODLAGI ZAKONA O PREKRŠKIH</t>
  </si>
  <si>
    <t>7130</t>
  </si>
  <si>
    <t>PRIHODKI OD PRODAJE BLAGA IN STORITEV</t>
  </si>
  <si>
    <t>713000</t>
  </si>
  <si>
    <t>713005</t>
  </si>
  <si>
    <t>PRIHODKI OD VSTOPNIN - GORENJSKA PLAŽA</t>
  </si>
  <si>
    <t>71309910</t>
  </si>
  <si>
    <t>PRIHODKI POGODB O SLUŽNOSTNI PRAVICI</t>
  </si>
  <si>
    <t>71309920</t>
  </si>
  <si>
    <t>PRIHODKI OD PROVIZIJ</t>
  </si>
  <si>
    <t>71309999</t>
  </si>
  <si>
    <t>DRUGI PRIHODKI OD PRODAJE</t>
  </si>
  <si>
    <t>7141</t>
  </si>
  <si>
    <t>DRUGI NEDAVČNI PRIHODKI</t>
  </si>
  <si>
    <t>714100</t>
  </si>
  <si>
    <t>714105</t>
  </si>
  <si>
    <t>PRIHODKI OD KOMUNALNIH PRISPEVKOV</t>
  </si>
  <si>
    <t>714106</t>
  </si>
  <si>
    <t>PRISPEVKI IN DOPLAČILA OBČANOV ZA IZVAJANJE DOLOČENIH PROGRAMOV TEKOČEGA ZNAČAJA</t>
  </si>
  <si>
    <t>714110</t>
  </si>
  <si>
    <t>ZAMUDNE OBRESTI OD KOMUNALNIH PRISPEVKOV</t>
  </si>
  <si>
    <t>71419900</t>
  </si>
  <si>
    <t>DRUGI IZREDNI NEDAVČNI PRIHODKI</t>
  </si>
  <si>
    <t>71419902</t>
  </si>
  <si>
    <t>VRAČILO PREVEČ IZPLAČANIH PLAČ</t>
  </si>
  <si>
    <t>71419903</t>
  </si>
  <si>
    <t>VRAČILO PREVEČ VPLAČANIH PRISPEVKOV IN DOHODNINE IZ NASLOVA PREVEČ IZPLAČANIH PLAČ</t>
  </si>
  <si>
    <t>71419905</t>
  </si>
  <si>
    <t>ODŠKODNINA 10% BRUTO ZNESKA OD ODLAGANJA ODPADKOV</t>
  </si>
  <si>
    <t>71419908</t>
  </si>
  <si>
    <t>NAKAZILA ODŠKODNIN ZAVAROVALNIC</t>
  </si>
  <si>
    <t>71419909</t>
  </si>
  <si>
    <t>VRAČILA SREDSTEV - PROSTOVOLJNO GASILSKO DRUŠTVO</t>
  </si>
  <si>
    <t>71419913</t>
  </si>
  <si>
    <t>PRIHODKI FUNDACIJE ZA ŠPORT - INVESTICIJE V ŠPORTNE OBJEKTE</t>
  </si>
  <si>
    <t>71419915</t>
  </si>
  <si>
    <t>PREJETA SREDSTVA ZA INVESTICIJE V ZDRAVSTVO (OZG)</t>
  </si>
  <si>
    <t>71419920</t>
  </si>
  <si>
    <t>PRIHODKI IZ NASLOVA DRUŽINSKEGA POMOČNIKA KONTO 714106</t>
  </si>
  <si>
    <t>71419930</t>
  </si>
  <si>
    <t>DRUGI IZREDNI NEDAVČNI PRIHODKI - GROBNINA KS LEŠE</t>
  </si>
  <si>
    <t>71419990</t>
  </si>
  <si>
    <t>PRIHODKI JAVNA DELA - OBČINA</t>
  </si>
  <si>
    <t>72</t>
  </si>
  <si>
    <t>KAPITALSKI PRIHODKI</t>
  </si>
  <si>
    <t>7200</t>
  </si>
  <si>
    <t>PRIHODKI OD PRODAJE ZGRADB IN PROSTOROV</t>
  </si>
  <si>
    <t>720000</t>
  </si>
  <si>
    <t>PRIHODKI OD PRODAJE POSLOVNIH OBJEKTOV IN POSLOVNIH PROSTOR.</t>
  </si>
  <si>
    <t>72000111</t>
  </si>
  <si>
    <t>PRIHODKI OD PRODAJE STANOVANJ. OBJEKTOV IN STANOVANJ</t>
  </si>
  <si>
    <t>7201</t>
  </si>
  <si>
    <t>PRIHODKI OD PRODAJE PREVOZNIH SREDSTEV</t>
  </si>
  <si>
    <t>720100</t>
  </si>
  <si>
    <t>PRIHODKI OD PRODAJE CESTNIH MOTORNIH VOZIL</t>
  </si>
  <si>
    <t>7202</t>
  </si>
  <si>
    <t>PRIHODKI OD PRODAJE OPREME</t>
  </si>
  <si>
    <t>720299</t>
  </si>
  <si>
    <t>PRIHODKI OD PRODAJE DRUGE OPREME</t>
  </si>
  <si>
    <t>7220</t>
  </si>
  <si>
    <t>PRIHODKI OD PRODAJE KMETIJSKIH ZEMLJIŠČ IN GOZDOV</t>
  </si>
  <si>
    <t>722000</t>
  </si>
  <si>
    <t>PRIHODKI OD PRODAJE KMETIJSKIH ZEMLJIŠČ</t>
  </si>
  <si>
    <t>722001</t>
  </si>
  <si>
    <t>PRIHODKI OD PRODAJE GOZDOV</t>
  </si>
  <si>
    <t>72200110</t>
  </si>
  <si>
    <t>PRIHODKI OD PRODAJE POSEKA LESA V OBČINSKIH GOZDOVIH</t>
  </si>
  <si>
    <t>72200120</t>
  </si>
  <si>
    <t>7221</t>
  </si>
  <si>
    <t>PRIHODKI OD PRODAJE STAVBNIH ZEMLJIŠČ</t>
  </si>
  <si>
    <t>722100</t>
  </si>
  <si>
    <t>73</t>
  </si>
  <si>
    <t>PREJETE DONACIJE</t>
  </si>
  <si>
    <t>7300</t>
  </si>
  <si>
    <t>PREJETE DONACIJE IN DARILA OD DOMAČIH PRAVNIH OSEB</t>
  </si>
  <si>
    <t>730000</t>
  </si>
  <si>
    <t>7301</t>
  </si>
  <si>
    <t>PREJETE DONACIJE IN DARILA OD DOMAČIH FIZIČNIH OSEB</t>
  </si>
  <si>
    <t>730100</t>
  </si>
  <si>
    <t>7311</t>
  </si>
  <si>
    <t>PREJETE DONACIJE IZ TUJINE ZA INVESTICIJE</t>
  </si>
  <si>
    <t>731100</t>
  </si>
  <si>
    <t>PREJETE DONACIJE IN DARILA OD TUJIH VLAD IN VLADNIH INSTIT.</t>
  </si>
  <si>
    <t>74</t>
  </si>
  <si>
    <t>TRANSFERNI PRIHODKI</t>
  </si>
  <si>
    <t>7400</t>
  </si>
  <si>
    <t>PREJETA SREDSTVA IZ DRŽAVNEGA PRORAČUNA</t>
  </si>
  <si>
    <t>74000000</t>
  </si>
  <si>
    <t>PREJETA SREDSTVA IZ DRŽAVNEGA PRORAČUNA-FINANČNA IZRAVNAVA</t>
  </si>
  <si>
    <t>74000101</t>
  </si>
  <si>
    <t>PREJETA SREDSTVA IZ DRŽ. PROR. ZA INV. V ZDRAVSTVO</t>
  </si>
  <si>
    <t>74000107</t>
  </si>
  <si>
    <t>PREJETA SRED. IZ DRŽ. PROR. ZA SANACIJO PO NEURJIH</t>
  </si>
  <si>
    <t>74000111</t>
  </si>
  <si>
    <t>PREJ.SRED.IZ DRŽ.PROR.PO 21. ČLENU ZFO (DOD.SR.ZA INVEST.)</t>
  </si>
  <si>
    <t>74000112</t>
  </si>
  <si>
    <t>PREJETA SR.IZ DRŽ.PROR. - POŽARNA TAKSA</t>
  </si>
  <si>
    <t>74000401</t>
  </si>
  <si>
    <t>DRUGA PREJETA SR.IZ DRŽ.PRORAČ - MATHAUSEN</t>
  </si>
  <si>
    <t>74000402</t>
  </si>
  <si>
    <t>PREJETA SR.IZ DRŽ.PROR.ZA SKUPNO OBČINSKO UPRAVO</t>
  </si>
  <si>
    <t>74000404</t>
  </si>
  <si>
    <t>DRUGA PREJ.SRED.IZ DRŽ.PRORAČ.- SUB.STANARIN</t>
  </si>
  <si>
    <t>74000405</t>
  </si>
  <si>
    <t>DRUGA PREJETA SREDSTVA IZ DRŽ. PRORAČ. ZA TEKOČO PORABO</t>
  </si>
  <si>
    <t>74000406</t>
  </si>
  <si>
    <t>DRUGA PREJETA SREDSTVA IZ DRŽ.PRORAČ. - ZAVOD RS ZA ZAPOSLOVANJE</t>
  </si>
  <si>
    <t>74000407</t>
  </si>
  <si>
    <t>PREJETA SRED. IZ DRŽ.PRORAČ ZA TEKOČO PORABO - GOZDNE CESTE</t>
  </si>
  <si>
    <t>74000408</t>
  </si>
  <si>
    <t>PREJETA SREDSTVA IZ DRŽ. PRORAČ.- CELOSTNA PROM. STRATEGIJA</t>
  </si>
  <si>
    <t>7411</t>
  </si>
  <si>
    <t>PREJETA SREDSTVA IZ DRŽAVNEGA PRORAČUNA IZ SREDSTEV PRORAČU-</t>
  </si>
  <si>
    <t>74110100</t>
  </si>
  <si>
    <t>PREJETA SRED.IZ DRŽ.PROR.IZ SRED.PRORAČ.EU ZA IZV.SKUPNE KMET.POL.(LAS LEADER)</t>
  </si>
  <si>
    <t>7412</t>
  </si>
  <si>
    <t>PREJETA SR.IZ DR.PROR.IZ SRED.PROAČUNA EU IZ STRUKTURNIH SKLADOV</t>
  </si>
  <si>
    <t>74120004</t>
  </si>
  <si>
    <t>PREJETA ST.IZ DR.PR.EU IZ STR.SKLADOV - PRIZIDEK KOVOR</t>
  </si>
  <si>
    <t>74120100</t>
  </si>
  <si>
    <t>PREJETA SRED.IZ DRŽ.PROR.IZ SRED.PRORAČEU IZ KOH.SKLADA - PRIZIDEK KOVOR</t>
  </si>
  <si>
    <t>74120101</t>
  </si>
  <si>
    <t>PREJETA SRED.IZ DRŽ.PROR. Z SRED.PROR.EU IZ STRUK.SKLADOV 2014-2020(SOFIN.PRAKT. USPOS.9</t>
  </si>
  <si>
    <t>7413</t>
  </si>
  <si>
    <t>PREJETA SRED. IZ DRŽ.PRORAČ. IZ SRED. PRORAČ. EU IZ KOHEZ. SKLADA</t>
  </si>
  <si>
    <t>74130001</t>
  </si>
  <si>
    <t>PREJETA SR.IZ DR.PRORAČ.IZ SR.PRORAČ.EU-CELOSTNA PROMETNA STRATEGIJA</t>
  </si>
  <si>
    <t>74130100</t>
  </si>
  <si>
    <t>PREJETA SR.IZ DRŽ.PRORAČ.IZ SRED.PRORAČ.EU IZ KOHEZ.SKLADA(CELOSTNA PROM.STRATEGIJA)</t>
  </si>
  <si>
    <t>7416</t>
  </si>
  <si>
    <t>DRUGA PREJETA SREDSTVA IZ DRŽAVNEGA PRORAČUNA IZ SREDSTEV</t>
  </si>
  <si>
    <t>74160001</t>
  </si>
  <si>
    <t>DRUGA PR.SR.IZ DRŽ.PROR.IZ SR.PROR.EU (CULTH:EX)</t>
  </si>
  <si>
    <t>SP 2017</t>
  </si>
  <si>
    <t>VP 2017</t>
  </si>
  <si>
    <t>ZAKLJUČNI RAČUN PRORAČUNA OBČINE TRŽIČ ZA LETO 2017 - PRIHODKI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</si>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</sst>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4" fontId="2" fillId="3" borderId="0" xfId="0" applyNumberFormat="1" applyFont="1" applyFill="1" applyAlignment="1">
      <alignment horizontal="right"/>
    </xf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49" fontId="4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zoomScaleNormal="100" workbookViewId="0">
      <pane ySplit="4" topLeftCell="A23" activePane="bottomLeft" state="frozen"/>
      <selection pane="bottomLeft" activeCell="AI53" sqref="AI53"/>
    </sheetView>
  </sheetViews>
  <sheetFormatPr defaultRowHeight="15" x14ac:dyDescent="0.25"/>
  <cols>
    <col min="1" max="1" width="6.7109375" bestFit="1" customWidth="1"/>
    <col min="2" max="2" width="70.85546875" customWidth="1"/>
    <col min="3" max="6" width="15.42578125" bestFit="1" customWidth="1"/>
    <col min="7" max="9" width="9.85546875" bestFit="1" customWidth="1"/>
  </cols>
  <sheetData>
    <row r="1" spans="1:9" x14ac:dyDescent="0.25">
      <c r="A1" s="10" t="s">
        <v>259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I2" s="11" t="s">
        <v>260</v>
      </c>
    </row>
    <row r="3" spans="1:9" ht="30" customHeight="1" x14ac:dyDescent="0.25">
      <c r="A3" s="1" t="s">
        <v>0</v>
      </c>
      <c r="B3" s="1" t="s">
        <v>1</v>
      </c>
      <c r="C3" s="1" t="s">
        <v>2</v>
      </c>
      <c r="D3" s="1" t="s">
        <v>257</v>
      </c>
      <c r="E3" s="1" t="s">
        <v>258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</row>
    <row r="5" spans="1:9" x14ac:dyDescent="0.25">
      <c r="A5" s="2" t="s">
        <v>7</v>
      </c>
      <c r="B5" s="2" t="s">
        <v>8</v>
      </c>
      <c r="C5" s="3">
        <f>+C6+C8+C15+C18+C21+C25+C28+C35</f>
        <v>9085980.4799999986</v>
      </c>
      <c r="D5" s="3">
        <f>+D6+D8+D15+D18+D21+D25+D28+D35</f>
        <v>8883810</v>
      </c>
      <c r="E5" s="3">
        <f>+E6+E8+E15+E18+E21+E25+E28+E35</f>
        <v>8883810</v>
      </c>
      <c r="F5" s="3">
        <f>+F6+F8+F15+F18+F21+F25+F28+F35</f>
        <v>8968936.1400000006</v>
      </c>
      <c r="G5" s="3">
        <f>IF(E5&lt;&gt;0,F5/E5*100,"-")</f>
        <v>100.9582165759961</v>
      </c>
      <c r="H5" s="3">
        <f>IF(D5&lt;&gt;0,F5/D5*100,"-")</f>
        <v>100.9582165759961</v>
      </c>
      <c r="I5" s="3">
        <f>IF(C5&lt;&gt;0,F5/C5*100,"-")</f>
        <v>98.711813873498457</v>
      </c>
    </row>
    <row r="6" spans="1:9" x14ac:dyDescent="0.25">
      <c r="A6" s="4" t="s">
        <v>9</v>
      </c>
      <c r="B6" s="4" t="s">
        <v>10</v>
      </c>
      <c r="C6" s="5">
        <f>+C7</f>
        <v>7261644</v>
      </c>
      <c r="D6" s="5">
        <f>+D7</f>
        <v>7455097</v>
      </c>
      <c r="E6" s="5">
        <f>+E7</f>
        <v>7455097</v>
      </c>
      <c r="F6" s="5">
        <f>+F7</f>
        <v>7455097</v>
      </c>
      <c r="G6" s="5">
        <f>IF(E6&lt;&gt;0,F6/E6*100,"-")</f>
        <v>100</v>
      </c>
      <c r="H6" s="5">
        <f>IF(D6&lt;&gt;0,F6/D6*100,"-")</f>
        <v>100</v>
      </c>
      <c r="I6" s="5">
        <f>IF(C6&lt;&gt;0,F6/C6*100,"-")</f>
        <v>102.66403861164221</v>
      </c>
    </row>
    <row r="7" spans="1:9" x14ac:dyDescent="0.25">
      <c r="A7" s="6" t="s">
        <v>11</v>
      </c>
      <c r="B7" s="6" t="s">
        <v>12</v>
      </c>
      <c r="C7" s="7">
        <v>7261644</v>
      </c>
      <c r="D7" s="7">
        <v>7455097</v>
      </c>
      <c r="E7" s="7">
        <v>7455097</v>
      </c>
      <c r="F7" s="7">
        <v>7455097</v>
      </c>
      <c r="G7" s="7">
        <f>IF(E7&lt;&gt;0,F7/E7*100,"-")</f>
        <v>100</v>
      </c>
      <c r="H7" s="7">
        <f>IF(D7&lt;&gt;0,F7/D7*100,"-")</f>
        <v>100</v>
      </c>
      <c r="I7" s="7">
        <f>IF(C7&lt;&gt;0,F7/C7*100,"-")</f>
        <v>102.66403861164221</v>
      </c>
    </row>
    <row r="8" spans="1:9" x14ac:dyDescent="0.25">
      <c r="A8" s="4" t="s">
        <v>13</v>
      </c>
      <c r="B8" s="4" t="s">
        <v>14</v>
      </c>
      <c r="C8" s="5">
        <f>+C9+C10+C11+C12+C13+C14</f>
        <v>1324982.9300000002</v>
      </c>
      <c r="D8" s="5">
        <f>+D9+D10+D11+D12+D13+D14</f>
        <v>980700</v>
      </c>
      <c r="E8" s="5">
        <f>+E9+E10+E11+E12+E13+E14</f>
        <v>980700</v>
      </c>
      <c r="F8" s="5">
        <f>+F9+F10+F11+F12+F13+F14</f>
        <v>1012789.43</v>
      </c>
      <c r="G8" s="5">
        <f>IF(E8&lt;&gt;0,F8/E8*100,"-")</f>
        <v>103.27209442235139</v>
      </c>
      <c r="H8" s="5">
        <f>IF(D8&lt;&gt;0,F8/D8*100,"-")</f>
        <v>103.27209442235139</v>
      </c>
      <c r="I8" s="5">
        <f>IF(C8&lt;&gt;0,F8/C8*100,"-")</f>
        <v>76.437922864410027</v>
      </c>
    </row>
    <row r="9" spans="1:9" x14ac:dyDescent="0.25">
      <c r="A9" s="6" t="s">
        <v>15</v>
      </c>
      <c r="B9" s="6" t="s">
        <v>16</v>
      </c>
      <c r="C9" s="7">
        <v>17150.05</v>
      </c>
      <c r="D9" s="7">
        <v>15000</v>
      </c>
      <c r="E9" s="7">
        <v>15000</v>
      </c>
      <c r="F9" s="7">
        <v>27684.639999999999</v>
      </c>
      <c r="G9" s="7">
        <f>IF(E9&lt;&gt;0,F9/E9*100,"-")</f>
        <v>184.56426666666664</v>
      </c>
      <c r="H9" s="7">
        <f>IF(D9&lt;&gt;0,F9/D9*100,"-")</f>
        <v>184.56426666666664</v>
      </c>
      <c r="I9" s="7">
        <f>IF(C9&lt;&gt;0,F9/C9*100,"-")</f>
        <v>161.4260016734645</v>
      </c>
    </row>
    <row r="10" spans="1:9" x14ac:dyDescent="0.25">
      <c r="A10" s="6" t="s">
        <v>17</v>
      </c>
      <c r="B10" s="6" t="s">
        <v>18</v>
      </c>
      <c r="C10" s="7">
        <v>6098.22</v>
      </c>
      <c r="D10" s="7">
        <v>1400</v>
      </c>
      <c r="E10" s="7">
        <v>1400</v>
      </c>
      <c r="F10" s="7">
        <v>5833.26</v>
      </c>
      <c r="G10" s="7">
        <f>IF(E10&lt;&gt;0,F10/E10*100,"-")</f>
        <v>416.66142857142859</v>
      </c>
      <c r="H10" s="7">
        <f>IF(D10&lt;&gt;0,F10/D10*100,"-")</f>
        <v>416.66142857142859</v>
      </c>
      <c r="I10" s="7">
        <f>IF(C10&lt;&gt;0,F10/C10*100,"-")</f>
        <v>95.655125594025805</v>
      </c>
    </row>
    <row r="11" spans="1:9" x14ac:dyDescent="0.25">
      <c r="A11" s="6" t="s">
        <v>19</v>
      </c>
      <c r="B11" s="6" t="s">
        <v>20</v>
      </c>
      <c r="C11" s="7">
        <v>0</v>
      </c>
      <c r="D11" s="7">
        <v>300</v>
      </c>
      <c r="E11" s="7">
        <v>300</v>
      </c>
      <c r="F11" s="7">
        <v>399.78</v>
      </c>
      <c r="G11" s="7">
        <f>IF(E11&lt;&gt;0,F11/E11*100,"-")</f>
        <v>133.26</v>
      </c>
      <c r="H11" s="7">
        <f>IF(D11&lt;&gt;0,F11/D11*100,"-")</f>
        <v>133.26</v>
      </c>
      <c r="I11" s="7" t="str">
        <f>IF(C11&lt;&gt;0,F11/C11*100,"-")</f>
        <v>-</v>
      </c>
    </row>
    <row r="12" spans="1:9" x14ac:dyDescent="0.25">
      <c r="A12" s="6" t="s">
        <v>21</v>
      </c>
      <c r="B12" s="6" t="s">
        <v>22</v>
      </c>
      <c r="C12" s="7">
        <v>607521.67000000004</v>
      </c>
      <c r="D12" s="7">
        <v>520000</v>
      </c>
      <c r="E12" s="7">
        <v>520000</v>
      </c>
      <c r="F12" s="7">
        <v>520745.21</v>
      </c>
      <c r="G12" s="7">
        <f>IF(E12&lt;&gt;0,F12/E12*100,"-")</f>
        <v>100.14330961538462</v>
      </c>
      <c r="H12" s="7">
        <f>IF(D12&lt;&gt;0,F12/D12*100,"-")</f>
        <v>100.14330961538462</v>
      </c>
      <c r="I12" s="7">
        <f>IF(C12&lt;&gt;0,F12/C12*100,"-")</f>
        <v>85.716318563583087</v>
      </c>
    </row>
    <row r="13" spans="1:9" x14ac:dyDescent="0.25">
      <c r="A13" s="6" t="s">
        <v>23</v>
      </c>
      <c r="B13" s="6" t="s">
        <v>24</v>
      </c>
      <c r="C13" s="7">
        <v>669054.18000000005</v>
      </c>
      <c r="D13" s="7">
        <v>440000</v>
      </c>
      <c r="E13" s="7">
        <v>440000</v>
      </c>
      <c r="F13" s="7">
        <v>453718.74</v>
      </c>
      <c r="G13" s="7">
        <f>IF(E13&lt;&gt;0,F13/E13*100,"-")</f>
        <v>103.11789545454546</v>
      </c>
      <c r="H13" s="7">
        <f>IF(D13&lt;&gt;0,F13/D13*100,"-")</f>
        <v>103.11789545454546</v>
      </c>
      <c r="I13" s="7">
        <f>IF(C13&lt;&gt;0,F13/C13*100,"-")</f>
        <v>67.814947363455673</v>
      </c>
    </row>
    <row r="14" spans="1:9" x14ac:dyDescent="0.25">
      <c r="A14" s="6" t="s">
        <v>25</v>
      </c>
      <c r="B14" s="6" t="s">
        <v>26</v>
      </c>
      <c r="C14" s="7">
        <v>25158.81</v>
      </c>
      <c r="D14" s="7">
        <v>4000</v>
      </c>
      <c r="E14" s="7">
        <v>4000</v>
      </c>
      <c r="F14" s="7">
        <v>4407.8</v>
      </c>
      <c r="G14" s="7">
        <f>IF(E14&lt;&gt;0,F14/E14*100,"-")</f>
        <v>110.19499999999999</v>
      </c>
      <c r="H14" s="7">
        <f>IF(D14&lt;&gt;0,F14/D14*100,"-")</f>
        <v>110.19499999999999</v>
      </c>
      <c r="I14" s="7">
        <f>IF(C14&lt;&gt;0,F14/C14*100,"-")</f>
        <v>17.519906545659353</v>
      </c>
    </row>
    <row r="15" spans="1:9" x14ac:dyDescent="0.25">
      <c r="A15" s="4" t="s">
        <v>27</v>
      </c>
      <c r="B15" s="4" t="s">
        <v>28</v>
      </c>
      <c r="C15" s="5">
        <f>+C16+C17</f>
        <v>1105.17</v>
      </c>
      <c r="D15" s="5">
        <f>+D16+D17</f>
        <v>503</v>
      </c>
      <c r="E15" s="5">
        <f>+E16+E17</f>
        <v>503</v>
      </c>
      <c r="F15" s="5">
        <f>+F16+F17</f>
        <v>981.02</v>
      </c>
      <c r="G15" s="5">
        <f>IF(E15&lt;&gt;0,F15/E15*100,"-")</f>
        <v>195.03379721669981</v>
      </c>
      <c r="H15" s="5">
        <f>IF(D15&lt;&gt;0,F15/D15*100,"-")</f>
        <v>195.03379721669981</v>
      </c>
      <c r="I15" s="5">
        <f>IF(C15&lt;&gt;0,F15/C15*100,"-")</f>
        <v>88.766434123257042</v>
      </c>
    </row>
    <row r="16" spans="1:9" x14ac:dyDescent="0.25">
      <c r="A16" s="6" t="s">
        <v>29</v>
      </c>
      <c r="B16" s="6" t="s">
        <v>30</v>
      </c>
      <c r="C16" s="7">
        <v>1104.9100000000001</v>
      </c>
      <c r="D16" s="7">
        <v>500</v>
      </c>
      <c r="E16" s="7">
        <v>500</v>
      </c>
      <c r="F16" s="7">
        <v>980.12</v>
      </c>
      <c r="G16" s="7">
        <f>IF(E16&lt;&gt;0,F16/E16*100,"-")</f>
        <v>196.024</v>
      </c>
      <c r="H16" s="7">
        <f>IF(D16&lt;&gt;0,F16/D16*100,"-")</f>
        <v>196.024</v>
      </c>
      <c r="I16" s="7">
        <f>IF(C16&lt;&gt;0,F16/C16*100,"-")</f>
        <v>88.70586744621734</v>
      </c>
    </row>
    <row r="17" spans="1:9" x14ac:dyDescent="0.25">
      <c r="A17" s="6" t="s">
        <v>31</v>
      </c>
      <c r="B17" s="6" t="s">
        <v>32</v>
      </c>
      <c r="C17" s="7">
        <v>0.26</v>
      </c>
      <c r="D17" s="7">
        <v>3</v>
      </c>
      <c r="E17" s="7">
        <v>3</v>
      </c>
      <c r="F17" s="7">
        <v>0.9</v>
      </c>
      <c r="G17" s="7">
        <f>IF(E17&lt;&gt;0,F17/E17*100,"-")</f>
        <v>30</v>
      </c>
      <c r="H17" s="7">
        <f>IF(D17&lt;&gt;0,F17/D17*100,"-")</f>
        <v>30</v>
      </c>
      <c r="I17" s="7">
        <f>IF(C17&lt;&gt;0,F17/C17*100,"-")</f>
        <v>346.15384615384619</v>
      </c>
    </row>
    <row r="18" spans="1:9" x14ac:dyDescent="0.25">
      <c r="A18" s="4" t="s">
        <v>33</v>
      </c>
      <c r="B18" s="4" t="s">
        <v>34</v>
      </c>
      <c r="C18" s="5">
        <f>+C19+C20</f>
        <v>37980.28</v>
      </c>
      <c r="D18" s="5">
        <f>+D19+D20</f>
        <v>30500</v>
      </c>
      <c r="E18" s="5">
        <f>+E19+E20</f>
        <v>30500</v>
      </c>
      <c r="F18" s="5">
        <f>+F19+F20</f>
        <v>48801.079999999994</v>
      </c>
      <c r="G18" s="5">
        <f>IF(E18&lt;&gt;0,F18/E18*100,"-")</f>
        <v>160.00354098360654</v>
      </c>
      <c r="H18" s="5">
        <f>IF(D18&lt;&gt;0,F18/D18*100,"-")</f>
        <v>160.00354098360654</v>
      </c>
      <c r="I18" s="5">
        <f>IF(C18&lt;&gt;0,F18/C18*100,"-")</f>
        <v>128.49057458238852</v>
      </c>
    </row>
    <row r="19" spans="1:9" x14ac:dyDescent="0.25">
      <c r="A19" s="6" t="s">
        <v>35</v>
      </c>
      <c r="B19" s="6" t="s">
        <v>36</v>
      </c>
      <c r="C19" s="7">
        <v>36639.72</v>
      </c>
      <c r="D19" s="7">
        <v>30000</v>
      </c>
      <c r="E19" s="7">
        <v>30000</v>
      </c>
      <c r="F19" s="7">
        <v>48569.7</v>
      </c>
      <c r="G19" s="7">
        <f>IF(E19&lt;&gt;0,F19/E19*100,"-")</f>
        <v>161.899</v>
      </c>
      <c r="H19" s="7">
        <f>IF(D19&lt;&gt;0,F19/D19*100,"-")</f>
        <v>161.899</v>
      </c>
      <c r="I19" s="7">
        <f>IF(C19&lt;&gt;0,F19/C19*100,"-")</f>
        <v>132.56023790574818</v>
      </c>
    </row>
    <row r="20" spans="1:9" x14ac:dyDescent="0.25">
      <c r="A20" s="6" t="s">
        <v>37</v>
      </c>
      <c r="B20" s="6" t="s">
        <v>38</v>
      </c>
      <c r="C20" s="7">
        <v>1340.56</v>
      </c>
      <c r="D20" s="7">
        <v>500</v>
      </c>
      <c r="E20" s="7">
        <v>500</v>
      </c>
      <c r="F20" s="7">
        <v>231.38</v>
      </c>
      <c r="G20" s="7">
        <f>IF(E20&lt;&gt;0,F20/E20*100,"-")</f>
        <v>46.276000000000003</v>
      </c>
      <c r="H20" s="7">
        <f>IF(D20&lt;&gt;0,F20/D20*100,"-")</f>
        <v>46.276000000000003</v>
      </c>
      <c r="I20" s="7">
        <f>IF(C20&lt;&gt;0,F20/C20*100,"-")</f>
        <v>17.259951065226474</v>
      </c>
    </row>
    <row r="21" spans="1:9" x14ac:dyDescent="0.25">
      <c r="A21" s="4" t="s">
        <v>39</v>
      </c>
      <c r="B21" s="4" t="s">
        <v>40</v>
      </c>
      <c r="C21" s="5">
        <f>+C22+C23+C24</f>
        <v>177930.48</v>
      </c>
      <c r="D21" s="5">
        <f>+D22+D23+D24</f>
        <v>172010</v>
      </c>
      <c r="E21" s="5">
        <f>+E22+E23+E24</f>
        <v>172010</v>
      </c>
      <c r="F21" s="5">
        <f>+F22+F23+F24</f>
        <v>202030.71</v>
      </c>
      <c r="G21" s="5">
        <f>IF(E21&lt;&gt;0,F21/E21*100,"-")</f>
        <v>117.45288646008953</v>
      </c>
      <c r="H21" s="5">
        <f>IF(D21&lt;&gt;0,F21/D21*100,"-")</f>
        <v>117.45288646008953</v>
      </c>
      <c r="I21" s="5">
        <f>IF(C21&lt;&gt;0,F21/C21*100,"-")</f>
        <v>113.54474511618244</v>
      </c>
    </row>
    <row r="22" spans="1:9" x14ac:dyDescent="0.25">
      <c r="A22" s="6" t="s">
        <v>41</v>
      </c>
      <c r="B22" s="6" t="s">
        <v>42</v>
      </c>
      <c r="C22" s="7">
        <v>26045.26</v>
      </c>
      <c r="D22" s="7">
        <v>22000</v>
      </c>
      <c r="E22" s="7">
        <v>22000</v>
      </c>
      <c r="F22" s="7">
        <v>26740.23</v>
      </c>
      <c r="G22" s="7">
        <f>IF(E22&lt;&gt;0,F22/E22*100,"-")</f>
        <v>121.54650000000001</v>
      </c>
      <c r="H22" s="7">
        <f>IF(D22&lt;&gt;0,F22/D22*100,"-")</f>
        <v>121.54650000000001</v>
      </c>
      <c r="I22" s="7">
        <f>IF(C22&lt;&gt;0,F22/C22*100,"-")</f>
        <v>102.66831661500019</v>
      </c>
    </row>
    <row r="23" spans="1:9" x14ac:dyDescent="0.25">
      <c r="A23" s="6" t="s">
        <v>43</v>
      </c>
      <c r="B23" s="6" t="s">
        <v>44</v>
      </c>
      <c r="C23" s="7">
        <v>151880.48000000001</v>
      </c>
      <c r="D23" s="7">
        <v>150000</v>
      </c>
      <c r="E23" s="7">
        <v>150000</v>
      </c>
      <c r="F23" s="7">
        <v>175289.86</v>
      </c>
      <c r="G23" s="7">
        <f>IF(E23&lt;&gt;0,F23/E23*100,"-")</f>
        <v>116.85990666666666</v>
      </c>
      <c r="H23" s="7">
        <f>IF(D23&lt;&gt;0,F23/D23*100,"-")</f>
        <v>116.85990666666666</v>
      </c>
      <c r="I23" s="7">
        <f>IF(C23&lt;&gt;0,F23/C23*100,"-")</f>
        <v>115.41302740154624</v>
      </c>
    </row>
    <row r="24" spans="1:9" x14ac:dyDescent="0.25">
      <c r="A24" s="6" t="s">
        <v>45</v>
      </c>
      <c r="B24" s="6" t="s">
        <v>46</v>
      </c>
      <c r="C24" s="7">
        <v>4.74</v>
      </c>
      <c r="D24" s="7">
        <v>10</v>
      </c>
      <c r="E24" s="7">
        <v>10</v>
      </c>
      <c r="F24" s="7">
        <v>0.62</v>
      </c>
      <c r="G24" s="7">
        <f>IF(E24&lt;&gt;0,F24/E24*100,"-")</f>
        <v>6.2</v>
      </c>
      <c r="H24" s="7">
        <f>IF(D24&lt;&gt;0,F24/D24*100,"-")</f>
        <v>6.2</v>
      </c>
      <c r="I24" s="7">
        <f>IF(C24&lt;&gt;0,F24/C24*100,"-")</f>
        <v>13.080168776371307</v>
      </c>
    </row>
    <row r="25" spans="1:9" x14ac:dyDescent="0.25">
      <c r="A25" s="4" t="s">
        <v>47</v>
      </c>
      <c r="B25" s="4" t="s">
        <v>48</v>
      </c>
      <c r="C25" s="5">
        <f>+C26+C27</f>
        <v>5549.35</v>
      </c>
      <c r="D25" s="5">
        <f>+D26+D27</f>
        <v>10000</v>
      </c>
      <c r="E25" s="5">
        <f>+E26+E27</f>
        <v>10000</v>
      </c>
      <c r="F25" s="5">
        <f>+F26+F27</f>
        <v>5835.26</v>
      </c>
      <c r="G25" s="5">
        <f>IF(E25&lt;&gt;0,F25/E25*100,"-")</f>
        <v>58.352599999999995</v>
      </c>
      <c r="H25" s="5">
        <f>IF(D25&lt;&gt;0,F25/D25*100,"-")</f>
        <v>58.352599999999995</v>
      </c>
      <c r="I25" s="5">
        <f>IF(C25&lt;&gt;0,F25/C25*100,"-")</f>
        <v>105.15213493472208</v>
      </c>
    </row>
    <row r="26" spans="1:9" x14ac:dyDescent="0.25">
      <c r="A26" s="6" t="s">
        <v>49</v>
      </c>
      <c r="B26" s="6" t="s">
        <v>50</v>
      </c>
      <c r="C26" s="7">
        <v>5549.17</v>
      </c>
      <c r="D26" s="7">
        <v>10000</v>
      </c>
      <c r="E26" s="7">
        <v>10000</v>
      </c>
      <c r="F26" s="7">
        <v>5835.18</v>
      </c>
      <c r="G26" s="7">
        <f>IF(E26&lt;&gt;0,F26/E26*100,"-")</f>
        <v>58.351799999999997</v>
      </c>
      <c r="H26" s="7">
        <f>IF(D26&lt;&gt;0,F26/D26*100,"-")</f>
        <v>58.351799999999997</v>
      </c>
      <c r="I26" s="7">
        <f>IF(C26&lt;&gt;0,F26/C26*100,"-")</f>
        <v>105.1541041272839</v>
      </c>
    </row>
    <row r="27" spans="1:9" x14ac:dyDescent="0.25">
      <c r="A27" s="6" t="s">
        <v>51</v>
      </c>
      <c r="B27" s="6" t="s">
        <v>52</v>
      </c>
      <c r="C27" s="7">
        <v>0.18</v>
      </c>
      <c r="D27" s="7">
        <v>0</v>
      </c>
      <c r="E27" s="7">
        <v>0</v>
      </c>
      <c r="F27" s="7">
        <v>0.08</v>
      </c>
      <c r="G27" s="7" t="str">
        <f>IF(E27&lt;&gt;0,F27/E27*100,"-")</f>
        <v>-</v>
      </c>
      <c r="H27" s="7" t="str">
        <f>IF(D27&lt;&gt;0,F27/D27*100,"-")</f>
        <v>-</v>
      </c>
      <c r="I27" s="7">
        <f>IF(C27&lt;&gt;0,F27/C27*100,"-")</f>
        <v>44.44444444444445</v>
      </c>
    </row>
    <row r="28" spans="1:9" x14ac:dyDescent="0.25">
      <c r="A28" s="4" t="s">
        <v>53</v>
      </c>
      <c r="B28" s="4" t="s">
        <v>54</v>
      </c>
      <c r="C28" s="5">
        <f>+C29+C30+C31+C32+C33+C34</f>
        <v>236548.76</v>
      </c>
      <c r="D28" s="5">
        <f>+D29+D30+D31+D32+D33+D34</f>
        <v>235000</v>
      </c>
      <c r="E28" s="5">
        <f>+E29+E30+E31+E32+E33+E34</f>
        <v>235000</v>
      </c>
      <c r="F28" s="5">
        <f>+F29+F30+F31+F32+F33+F34</f>
        <v>243401.64</v>
      </c>
      <c r="G28" s="5">
        <f>IF(E28&lt;&gt;0,F28/E28*100,"-")</f>
        <v>103.57516595744683</v>
      </c>
      <c r="H28" s="5">
        <f>IF(D28&lt;&gt;0,F28/D28*100,"-")</f>
        <v>103.57516595744683</v>
      </c>
      <c r="I28" s="5">
        <f>IF(C28&lt;&gt;0,F28/C28*100,"-")</f>
        <v>102.89702638897791</v>
      </c>
    </row>
    <row r="29" spans="1:9" x14ac:dyDescent="0.25">
      <c r="A29" s="6" t="s">
        <v>55</v>
      </c>
      <c r="B29" s="6" t="s">
        <v>56</v>
      </c>
      <c r="C29" s="7">
        <v>166342.78</v>
      </c>
      <c r="D29" s="7">
        <v>170000</v>
      </c>
      <c r="E29" s="7">
        <v>170000</v>
      </c>
      <c r="F29" s="7">
        <v>165731.46</v>
      </c>
      <c r="G29" s="7">
        <f>IF(E29&lt;&gt;0,F29/E29*100,"-")</f>
        <v>97.489094117647056</v>
      </c>
      <c r="H29" s="7">
        <f>IF(D29&lt;&gt;0,F29/D29*100,"-")</f>
        <v>97.489094117647056</v>
      </c>
      <c r="I29" s="7">
        <f>IF(C29&lt;&gt;0,F29/C29*100,"-")</f>
        <v>99.632493817886171</v>
      </c>
    </row>
    <row r="30" spans="1:9" x14ac:dyDescent="0.25">
      <c r="A30" s="6" t="s">
        <v>57</v>
      </c>
      <c r="B30" s="6" t="s">
        <v>58</v>
      </c>
      <c r="C30" s="7">
        <v>6482.64</v>
      </c>
      <c r="D30" s="7">
        <v>6000</v>
      </c>
      <c r="E30" s="7">
        <v>6000</v>
      </c>
      <c r="F30" s="7">
        <v>11843.71</v>
      </c>
      <c r="G30" s="7">
        <f>IF(E30&lt;&gt;0,F30/E30*100,"-")</f>
        <v>197.39516666666665</v>
      </c>
      <c r="H30" s="7">
        <f>IF(D30&lt;&gt;0,F30/D30*100,"-")</f>
        <v>197.39516666666665</v>
      </c>
      <c r="I30" s="7">
        <f>IF(C30&lt;&gt;0,F30/C30*100,"-")</f>
        <v>182.69886959633729</v>
      </c>
    </row>
    <row r="31" spans="1:9" x14ac:dyDescent="0.25">
      <c r="A31" s="6" t="s">
        <v>59</v>
      </c>
      <c r="B31" s="6" t="s">
        <v>60</v>
      </c>
      <c r="C31" s="7">
        <v>528.04</v>
      </c>
      <c r="D31" s="7">
        <v>35000</v>
      </c>
      <c r="E31" s="7">
        <v>35000</v>
      </c>
      <c r="F31" s="7">
        <v>37791.58</v>
      </c>
      <c r="G31" s="7">
        <f>IF(E31&lt;&gt;0,F31/E31*100,"-")</f>
        <v>107.97594285714287</v>
      </c>
      <c r="H31" s="7">
        <f>IF(D31&lt;&gt;0,F31/D31*100,"-")</f>
        <v>107.97594285714287</v>
      </c>
      <c r="I31" s="7">
        <f>IF(C31&lt;&gt;0,F31/C31*100,"-")</f>
        <v>7156.9540186349532</v>
      </c>
    </row>
    <row r="32" spans="1:9" x14ac:dyDescent="0.25">
      <c r="A32" s="6" t="s">
        <v>61</v>
      </c>
      <c r="B32" s="6" t="s">
        <v>62</v>
      </c>
      <c r="C32" s="7">
        <v>471</v>
      </c>
      <c r="D32" s="7">
        <v>0</v>
      </c>
      <c r="E32" s="7">
        <v>0</v>
      </c>
      <c r="F32" s="7">
        <v>0</v>
      </c>
      <c r="G32" s="7" t="str">
        <f>IF(E32&lt;&gt;0,F32/E32*100,"-")</f>
        <v>-</v>
      </c>
      <c r="H32" s="7" t="str">
        <f>IF(D32&lt;&gt;0,F32/D32*100,"-")</f>
        <v>-</v>
      </c>
      <c r="I32" s="7">
        <f>IF(C32&lt;&gt;0,F32/C32*100,"-")</f>
        <v>0</v>
      </c>
    </row>
    <row r="33" spans="1:9" x14ac:dyDescent="0.25">
      <c r="A33" s="6" t="s">
        <v>63</v>
      </c>
      <c r="B33" s="6" t="s">
        <v>64</v>
      </c>
      <c r="C33" s="7">
        <v>22447.49</v>
      </c>
      <c r="D33" s="7">
        <v>24000</v>
      </c>
      <c r="E33" s="7">
        <v>24000</v>
      </c>
      <c r="F33" s="7">
        <v>28034.89</v>
      </c>
      <c r="G33" s="7">
        <f>IF(E33&lt;&gt;0,F33/E33*100,"-")</f>
        <v>116.81204166666666</v>
      </c>
      <c r="H33" s="7">
        <f>IF(D33&lt;&gt;0,F33/D33*100,"-")</f>
        <v>116.81204166666666</v>
      </c>
      <c r="I33" s="7">
        <f>IF(C33&lt;&gt;0,F33/C33*100,"-")</f>
        <v>124.89097890231824</v>
      </c>
    </row>
    <row r="34" spans="1:9" x14ac:dyDescent="0.25">
      <c r="A34" s="6" t="s">
        <v>65</v>
      </c>
      <c r="B34" s="6" t="s">
        <v>66</v>
      </c>
      <c r="C34" s="7">
        <v>40276.81</v>
      </c>
      <c r="D34" s="7">
        <v>0</v>
      </c>
      <c r="E34" s="7">
        <v>0</v>
      </c>
      <c r="F34" s="7">
        <v>0</v>
      </c>
      <c r="G34" s="7" t="str">
        <f>IF(E34&lt;&gt;0,F34/E34*100,"-")</f>
        <v>-</v>
      </c>
      <c r="H34" s="7" t="str">
        <f>IF(D34&lt;&gt;0,F34/D34*100,"-")</f>
        <v>-</v>
      </c>
      <c r="I34" s="7">
        <f>IF(C34&lt;&gt;0,F34/C34*100,"-")</f>
        <v>0</v>
      </c>
    </row>
    <row r="35" spans="1:9" x14ac:dyDescent="0.25">
      <c r="A35" s="4" t="s">
        <v>67</v>
      </c>
      <c r="B35" s="4" t="s">
        <v>68</v>
      </c>
      <c r="C35" s="5">
        <f>+C36</f>
        <v>40239.51</v>
      </c>
      <c r="D35" s="5">
        <f>+D36</f>
        <v>0</v>
      </c>
      <c r="E35" s="5">
        <f>+E36</f>
        <v>0</v>
      </c>
      <c r="F35" s="5">
        <f>+F36</f>
        <v>0</v>
      </c>
      <c r="G35" s="5" t="str">
        <f>IF(E35&lt;&gt;0,F35/E35*100,"-")</f>
        <v>-</v>
      </c>
      <c r="H35" s="5" t="str">
        <f>IF(D35&lt;&gt;0,F35/D35*100,"-")</f>
        <v>-</v>
      </c>
      <c r="I35" s="5">
        <f>IF(C35&lt;&gt;0,F35/C35*100,"-")</f>
        <v>0</v>
      </c>
    </row>
    <row r="36" spans="1:9" x14ac:dyDescent="0.25">
      <c r="A36" s="6" t="s">
        <v>69</v>
      </c>
      <c r="B36" s="6" t="s">
        <v>70</v>
      </c>
      <c r="C36" s="7">
        <v>40239.51</v>
      </c>
      <c r="D36" s="7">
        <v>0</v>
      </c>
      <c r="E36" s="7">
        <v>0</v>
      </c>
      <c r="F36" s="7">
        <v>0</v>
      </c>
      <c r="G36" s="7" t="str">
        <f>IF(E36&lt;&gt;0,F36/E36*100,"-")</f>
        <v>-</v>
      </c>
      <c r="H36" s="7" t="str">
        <f>IF(D36&lt;&gt;0,F36/D36*100,"-")</f>
        <v>-</v>
      </c>
      <c r="I36" s="7">
        <f>IF(C36&lt;&gt;0,F36/C36*100,"-")</f>
        <v>0</v>
      </c>
    </row>
    <row r="37" spans="1:9" x14ac:dyDescent="0.25">
      <c r="A37" s="2" t="s">
        <v>71</v>
      </c>
      <c r="B37" s="2" t="s">
        <v>72</v>
      </c>
      <c r="C37" s="3">
        <f>+C38+C43+C58+C60+C64+C70</f>
        <v>2217069.11</v>
      </c>
      <c r="D37" s="3">
        <f>+D38+D43+D58+D60+D64+D70</f>
        <v>1724872.07</v>
      </c>
      <c r="E37" s="3">
        <f>+E38+E43+E58+E60+E64+E70</f>
        <v>1724872.07</v>
      </c>
      <c r="F37" s="3">
        <f>+F38+F43+F58+F60+F64+F70</f>
        <v>1650770.8499999999</v>
      </c>
      <c r="G37" s="3">
        <f>IF(E37&lt;&gt;0,F37/E37*100,"-")</f>
        <v>95.70395849704957</v>
      </c>
      <c r="H37" s="3">
        <f>IF(D37&lt;&gt;0,F37/D37*100,"-")</f>
        <v>95.70395849704957</v>
      </c>
      <c r="I37" s="3">
        <f>IF(C37&lt;&gt;0,F37/C37*100,"-")</f>
        <v>74.457347430184527</v>
      </c>
    </row>
    <row r="38" spans="1:9" x14ac:dyDescent="0.25">
      <c r="A38" s="4" t="s">
        <v>73</v>
      </c>
      <c r="B38" s="4" t="s">
        <v>74</v>
      </c>
      <c r="C38" s="5">
        <f>+C39+C40+C41+C42</f>
        <v>7083.97</v>
      </c>
      <c r="D38" s="5">
        <f>+D39+D40+D41+D42</f>
        <v>720</v>
      </c>
      <c r="E38" s="5">
        <f>+E39+E40+E41+E42</f>
        <v>720</v>
      </c>
      <c r="F38" s="5">
        <f>+F39+F40+F41+F42</f>
        <v>5393.68</v>
      </c>
      <c r="G38" s="5">
        <f>IF(E38&lt;&gt;0,F38/E38*100,"-")</f>
        <v>749.12222222222226</v>
      </c>
      <c r="H38" s="5">
        <f>IF(D38&lt;&gt;0,F38/D38*100,"-")</f>
        <v>749.12222222222226</v>
      </c>
      <c r="I38" s="5">
        <f>IF(C38&lt;&gt;0,F38/C38*100,"-")</f>
        <v>76.139227015360035</v>
      </c>
    </row>
    <row r="39" spans="1:9" x14ac:dyDescent="0.25">
      <c r="A39" s="6" t="s">
        <v>75</v>
      </c>
      <c r="B39" s="6" t="s">
        <v>76</v>
      </c>
      <c r="C39" s="7">
        <v>-876.92</v>
      </c>
      <c r="D39" s="7">
        <v>-1400</v>
      </c>
      <c r="E39" s="7">
        <v>-1400</v>
      </c>
      <c r="F39" s="7">
        <v>-1657.7</v>
      </c>
      <c r="G39" s="7">
        <f>IF(E39&lt;&gt;0,F39/E39*100,"-")</f>
        <v>118.40714285714287</v>
      </c>
      <c r="H39" s="7">
        <f>IF(D39&lt;&gt;0,F39/D39*100,"-")</f>
        <v>118.40714285714287</v>
      </c>
      <c r="I39" s="7">
        <f>IF(C39&lt;&gt;0,F39/C39*100,"-")</f>
        <v>189.03662819869544</v>
      </c>
    </row>
    <row r="40" spans="1:9" x14ac:dyDescent="0.25">
      <c r="A40" s="6" t="s">
        <v>77</v>
      </c>
      <c r="B40" s="6" t="s">
        <v>78</v>
      </c>
      <c r="C40" s="7">
        <v>7344.81</v>
      </c>
      <c r="D40" s="7">
        <v>2070</v>
      </c>
      <c r="E40" s="7">
        <v>2070</v>
      </c>
      <c r="F40" s="7">
        <v>7051.38</v>
      </c>
      <c r="G40" s="7">
        <f>IF(E40&lt;&gt;0,F40/E40*100,"-")</f>
        <v>340.64637681159422</v>
      </c>
      <c r="H40" s="7">
        <f>IF(D40&lt;&gt;0,F40/D40*100,"-")</f>
        <v>340.64637681159422</v>
      </c>
      <c r="I40" s="7">
        <f>IF(C40&lt;&gt;0,F40/C40*100,"-")</f>
        <v>96.004934096321065</v>
      </c>
    </row>
    <row r="41" spans="1:9" x14ac:dyDescent="0.25">
      <c r="A41" s="6" t="s">
        <v>79</v>
      </c>
      <c r="B41" s="6" t="s">
        <v>80</v>
      </c>
      <c r="C41" s="7">
        <v>45.21</v>
      </c>
      <c r="D41" s="7">
        <v>50</v>
      </c>
      <c r="E41" s="7">
        <v>50</v>
      </c>
      <c r="F41" s="7">
        <v>0</v>
      </c>
      <c r="G41" s="7">
        <f>IF(E41&lt;&gt;0,F41/E41*100,"-")</f>
        <v>0</v>
      </c>
      <c r="H41" s="7">
        <f>IF(D41&lt;&gt;0,F41/D41*100,"-")</f>
        <v>0</v>
      </c>
      <c r="I41" s="7">
        <f>IF(C41&lt;&gt;0,F41/C41*100,"-")</f>
        <v>0</v>
      </c>
    </row>
    <row r="42" spans="1:9" x14ac:dyDescent="0.25">
      <c r="A42" s="6" t="s">
        <v>81</v>
      </c>
      <c r="B42" s="6" t="s">
        <v>82</v>
      </c>
      <c r="C42" s="7">
        <v>570.87</v>
      </c>
      <c r="D42" s="7">
        <v>0</v>
      </c>
      <c r="E42" s="7">
        <v>0</v>
      </c>
      <c r="F42" s="7">
        <v>0</v>
      </c>
      <c r="G42" s="7" t="str">
        <f>IF(E42&lt;&gt;0,F42/E42*100,"-")</f>
        <v>-</v>
      </c>
      <c r="H42" s="7" t="str">
        <f>IF(D42&lt;&gt;0,F42/D42*100,"-")</f>
        <v>-</v>
      </c>
      <c r="I42" s="7">
        <f>IF(C42&lt;&gt;0,F42/C42*100,"-")</f>
        <v>0</v>
      </c>
    </row>
    <row r="43" spans="1:9" x14ac:dyDescent="0.25">
      <c r="A43" s="4" t="s">
        <v>83</v>
      </c>
      <c r="B43" s="4" t="s">
        <v>84</v>
      </c>
      <c r="C43" s="5">
        <f>+C44+C45+C46+C47+C48+C49+C50+C51+C52+C53+C54+C55+C56+C57</f>
        <v>1796902.78</v>
      </c>
      <c r="D43" s="5">
        <f>+D44+D45+D46+D47+D48+D49+D50+D51+D52+D53+D54+D55+D56+D57</f>
        <v>1425596.08</v>
      </c>
      <c r="E43" s="5">
        <f>+E44+E45+E46+E47+E48+E49+E50+E51+E52+E53+E54+E55+E56+E57</f>
        <v>1425596.08</v>
      </c>
      <c r="F43" s="5">
        <f>+F44+F45+F46+F47+F48+F49+F50+F51+F52+F53+F54+F55+F56+F57</f>
        <v>1327931.3700000001</v>
      </c>
      <c r="G43" s="5">
        <f>IF(E43&lt;&gt;0,F43/E43*100,"-")</f>
        <v>93.149201841239631</v>
      </c>
      <c r="H43" s="5">
        <f>IF(D43&lt;&gt;0,F43/D43*100,"-")</f>
        <v>93.149201841239631</v>
      </c>
      <c r="I43" s="5">
        <f>IF(C43&lt;&gt;0,F43/C43*100,"-")</f>
        <v>73.90112502358086</v>
      </c>
    </row>
    <row r="44" spans="1:9" x14ac:dyDescent="0.25">
      <c r="A44" s="6" t="s">
        <v>85</v>
      </c>
      <c r="B44" s="6" t="s">
        <v>86</v>
      </c>
      <c r="C44" s="7">
        <v>6695.94</v>
      </c>
      <c r="D44" s="7">
        <v>6000</v>
      </c>
      <c r="E44" s="7">
        <v>6000</v>
      </c>
      <c r="F44" s="7">
        <v>8910.4</v>
      </c>
      <c r="G44" s="7">
        <f>IF(E44&lt;&gt;0,F44/E44*100,"-")</f>
        <v>148.50666666666666</v>
      </c>
      <c r="H44" s="7">
        <f>IF(D44&lt;&gt;0,F44/D44*100,"-")</f>
        <v>148.50666666666666</v>
      </c>
      <c r="I44" s="7">
        <f>IF(C44&lt;&gt;0,F44/C44*100,"-")</f>
        <v>133.07168224326981</v>
      </c>
    </row>
    <row r="45" spans="1:9" x14ac:dyDescent="0.25">
      <c r="A45" s="6" t="s">
        <v>87</v>
      </c>
      <c r="B45" s="6" t="s">
        <v>88</v>
      </c>
      <c r="C45" s="7">
        <v>78725.33</v>
      </c>
      <c r="D45" s="7">
        <v>80080</v>
      </c>
      <c r="E45" s="7">
        <v>80080</v>
      </c>
      <c r="F45" s="7">
        <v>87820.37</v>
      </c>
      <c r="G45" s="7">
        <f>IF(E45&lt;&gt;0,F45/E45*100,"-")</f>
        <v>109.66579670329671</v>
      </c>
      <c r="H45" s="7">
        <f>IF(D45&lt;&gt;0,F45/D45*100,"-")</f>
        <v>109.66579670329671</v>
      </c>
      <c r="I45" s="7">
        <f>IF(C45&lt;&gt;0,F45/C45*100,"-")</f>
        <v>111.55287631058516</v>
      </c>
    </row>
    <row r="46" spans="1:9" x14ac:dyDescent="0.25">
      <c r="A46" s="6" t="s">
        <v>89</v>
      </c>
      <c r="B46" s="6" t="s">
        <v>90</v>
      </c>
      <c r="C46" s="7">
        <v>315474.12</v>
      </c>
      <c r="D46" s="7">
        <v>314700</v>
      </c>
      <c r="E46" s="7">
        <v>314700</v>
      </c>
      <c r="F46" s="7">
        <v>311309.89</v>
      </c>
      <c r="G46" s="7">
        <f>IF(E46&lt;&gt;0,F46/E46*100,"-")</f>
        <v>98.922748649507469</v>
      </c>
      <c r="H46" s="7">
        <f>IF(D46&lt;&gt;0,F46/D46*100,"-")</f>
        <v>98.922748649507469</v>
      </c>
      <c r="I46" s="7">
        <f>IF(C46&lt;&gt;0,F46/C46*100,"-")</f>
        <v>98.680008997251505</v>
      </c>
    </row>
    <row r="47" spans="1:9" x14ac:dyDescent="0.25">
      <c r="A47" s="6" t="s">
        <v>91</v>
      </c>
      <c r="B47" s="6" t="s">
        <v>92</v>
      </c>
      <c r="C47" s="7">
        <v>384333.36</v>
      </c>
      <c r="D47" s="7">
        <v>380935.56</v>
      </c>
      <c r="E47" s="7">
        <v>380935.56</v>
      </c>
      <c r="F47" s="7">
        <v>349474.08</v>
      </c>
      <c r="G47" s="7">
        <f>IF(E47&lt;&gt;0,F47/E47*100,"-")</f>
        <v>91.740996823714767</v>
      </c>
      <c r="H47" s="7">
        <f>IF(D47&lt;&gt;0,F47/D47*100,"-")</f>
        <v>91.740996823714767</v>
      </c>
      <c r="I47" s="7">
        <f>IF(C47&lt;&gt;0,F47/C47*100,"-")</f>
        <v>90.929936448920287</v>
      </c>
    </row>
    <row r="48" spans="1:9" x14ac:dyDescent="0.25">
      <c r="A48" s="6" t="s">
        <v>93</v>
      </c>
      <c r="B48" s="6" t="s">
        <v>94</v>
      </c>
      <c r="C48" s="7">
        <v>330689.03999999998</v>
      </c>
      <c r="D48" s="7">
        <v>371875.04</v>
      </c>
      <c r="E48" s="7">
        <v>371875.04</v>
      </c>
      <c r="F48" s="7">
        <v>336908.72</v>
      </c>
      <c r="G48" s="7">
        <f>IF(E48&lt;&gt;0,F48/E48*100,"-")</f>
        <v>90.597293112223937</v>
      </c>
      <c r="H48" s="7">
        <f>IF(D48&lt;&gt;0,F48/D48*100,"-")</f>
        <v>90.597293112223937</v>
      </c>
      <c r="I48" s="7">
        <f>IF(C48&lt;&gt;0,F48/C48*100,"-")</f>
        <v>101.88082435390058</v>
      </c>
    </row>
    <row r="49" spans="1:9" x14ac:dyDescent="0.25">
      <c r="A49" s="6" t="s">
        <v>95</v>
      </c>
      <c r="B49" s="6" t="s">
        <v>96</v>
      </c>
      <c r="C49" s="7">
        <v>758.52</v>
      </c>
      <c r="D49" s="7">
        <v>1300</v>
      </c>
      <c r="E49" s="7">
        <v>1300</v>
      </c>
      <c r="F49" s="7">
        <v>534.74</v>
      </c>
      <c r="G49" s="7">
        <f>IF(E49&lt;&gt;0,F49/E49*100,"-")</f>
        <v>41.133846153846157</v>
      </c>
      <c r="H49" s="7">
        <f>IF(D49&lt;&gt;0,F49/D49*100,"-")</f>
        <v>41.133846153846157</v>
      </c>
      <c r="I49" s="7">
        <f>IF(C49&lt;&gt;0,F49/C49*100,"-")</f>
        <v>70.49781152771186</v>
      </c>
    </row>
    <row r="50" spans="1:9" x14ac:dyDescent="0.25">
      <c r="A50" s="6" t="s">
        <v>97</v>
      </c>
      <c r="B50" s="6" t="s">
        <v>98</v>
      </c>
      <c r="C50" s="7">
        <v>418929.02</v>
      </c>
      <c r="D50" s="7">
        <v>3051.36</v>
      </c>
      <c r="E50" s="7">
        <v>3051.36</v>
      </c>
      <c r="F50" s="7">
        <v>2830.08</v>
      </c>
      <c r="G50" s="7">
        <f>IF(E50&lt;&gt;0,F50/E50*100,"-")</f>
        <v>92.748151643857156</v>
      </c>
      <c r="H50" s="7">
        <f>IF(D50&lt;&gt;0,F50/D50*100,"-")</f>
        <v>92.748151643857156</v>
      </c>
      <c r="I50" s="7">
        <f>IF(C50&lt;&gt;0,F50/C50*100,"-")</f>
        <v>0.67555119480622272</v>
      </c>
    </row>
    <row r="51" spans="1:9" x14ac:dyDescent="0.25">
      <c r="A51" s="6" t="s">
        <v>99</v>
      </c>
      <c r="B51" s="6" t="s">
        <v>100</v>
      </c>
      <c r="C51" s="7">
        <v>198830.76</v>
      </c>
      <c r="D51" s="7">
        <v>188454.12</v>
      </c>
      <c r="E51" s="7">
        <v>188454.12</v>
      </c>
      <c r="F51" s="7">
        <v>173614.33</v>
      </c>
      <c r="G51" s="7">
        <f>IF(E51&lt;&gt;0,F51/E51*100,"-")</f>
        <v>92.125515748872985</v>
      </c>
      <c r="H51" s="7">
        <f>IF(D51&lt;&gt;0,F51/D51*100,"-")</f>
        <v>92.125515748872985</v>
      </c>
      <c r="I51" s="7">
        <f>IF(C51&lt;&gt;0,F51/C51*100,"-")</f>
        <v>87.31764139512417</v>
      </c>
    </row>
    <row r="52" spans="1:9" x14ac:dyDescent="0.25">
      <c r="A52" s="6" t="s">
        <v>101</v>
      </c>
      <c r="B52" s="6" t="s">
        <v>102</v>
      </c>
      <c r="C52" s="7">
        <v>12688.96</v>
      </c>
      <c r="D52" s="7">
        <v>6200</v>
      </c>
      <c r="E52" s="7">
        <v>6200</v>
      </c>
      <c r="F52" s="7">
        <v>6493.5</v>
      </c>
      <c r="G52" s="7">
        <f>IF(E52&lt;&gt;0,F52/E52*100,"-")</f>
        <v>104.73387096774194</v>
      </c>
      <c r="H52" s="7">
        <f>IF(D52&lt;&gt;0,F52/D52*100,"-")</f>
        <v>104.73387096774194</v>
      </c>
      <c r="I52" s="7">
        <f>IF(C52&lt;&gt;0,F52/C52*100,"-")</f>
        <v>51.174406728368602</v>
      </c>
    </row>
    <row r="53" spans="1:9" x14ac:dyDescent="0.25">
      <c r="A53" s="6" t="s">
        <v>103</v>
      </c>
      <c r="B53" s="6" t="s">
        <v>104</v>
      </c>
      <c r="C53" s="7">
        <v>30506.78</v>
      </c>
      <c r="D53" s="7">
        <v>30000</v>
      </c>
      <c r="E53" s="7">
        <v>30000</v>
      </c>
      <c r="F53" s="7">
        <v>22956.12</v>
      </c>
      <c r="G53" s="7">
        <f>IF(E53&lt;&gt;0,F53/E53*100,"-")</f>
        <v>76.520399999999995</v>
      </c>
      <c r="H53" s="7">
        <f>IF(D53&lt;&gt;0,F53/D53*100,"-")</f>
        <v>76.520399999999995</v>
      </c>
      <c r="I53" s="7">
        <f>IF(C53&lt;&gt;0,F53/C53*100,"-")</f>
        <v>75.249239677212742</v>
      </c>
    </row>
    <row r="54" spans="1:9" x14ac:dyDescent="0.25">
      <c r="A54" s="6" t="s">
        <v>105</v>
      </c>
      <c r="B54" s="6" t="s">
        <v>106</v>
      </c>
      <c r="C54" s="7">
        <v>15589.06</v>
      </c>
      <c r="D54" s="7">
        <v>40000</v>
      </c>
      <c r="E54" s="7">
        <v>40000</v>
      </c>
      <c r="F54" s="7">
        <v>21694.95</v>
      </c>
      <c r="G54" s="7">
        <f>IF(E54&lt;&gt;0,F54/E54*100,"-")</f>
        <v>54.237375</v>
      </c>
      <c r="H54" s="7">
        <f>IF(D54&lt;&gt;0,F54/D54*100,"-")</f>
        <v>54.237375</v>
      </c>
      <c r="I54" s="7">
        <f>IF(C54&lt;&gt;0,F54/C54*100,"-")</f>
        <v>139.16778817965934</v>
      </c>
    </row>
    <row r="55" spans="1:9" x14ac:dyDescent="0.25">
      <c r="A55" s="6" t="s">
        <v>107</v>
      </c>
      <c r="B55" s="6" t="s">
        <v>108</v>
      </c>
      <c r="C55" s="7">
        <v>0</v>
      </c>
      <c r="D55" s="7">
        <v>0</v>
      </c>
      <c r="E55" s="7">
        <v>0</v>
      </c>
      <c r="F55" s="7">
        <v>1826.46</v>
      </c>
      <c r="G55" s="7" t="str">
        <f>IF(E55&lt;&gt;0,F55/E55*100,"-")</f>
        <v>-</v>
      </c>
      <c r="H55" s="7" t="str">
        <f>IF(D55&lt;&gt;0,F55/D55*100,"-")</f>
        <v>-</v>
      </c>
      <c r="I55" s="7" t="str">
        <f>IF(C55&lt;&gt;0,F55/C55*100,"-")</f>
        <v>-</v>
      </c>
    </row>
    <row r="56" spans="1:9" x14ac:dyDescent="0.25">
      <c r="A56" s="6" t="s">
        <v>109</v>
      </c>
      <c r="B56" s="6" t="s">
        <v>110</v>
      </c>
      <c r="C56" s="7">
        <v>0</v>
      </c>
      <c r="D56" s="7">
        <v>0</v>
      </c>
      <c r="E56" s="7">
        <v>0</v>
      </c>
      <c r="F56" s="7">
        <v>15.14</v>
      </c>
      <c r="G56" s="7" t="str">
        <f>IF(E56&lt;&gt;0,F56/E56*100,"-")</f>
        <v>-</v>
      </c>
      <c r="H56" s="7" t="str">
        <f>IF(D56&lt;&gt;0,F56/D56*100,"-")</f>
        <v>-</v>
      </c>
      <c r="I56" s="7" t="str">
        <f>IF(C56&lt;&gt;0,F56/C56*100,"-")</f>
        <v>-</v>
      </c>
    </row>
    <row r="57" spans="1:9" x14ac:dyDescent="0.25">
      <c r="A57" s="6" t="s">
        <v>111</v>
      </c>
      <c r="B57" s="6" t="s">
        <v>112</v>
      </c>
      <c r="C57" s="7">
        <v>3681.89</v>
      </c>
      <c r="D57" s="7">
        <v>3000</v>
      </c>
      <c r="E57" s="7">
        <v>3000</v>
      </c>
      <c r="F57" s="7">
        <v>3542.59</v>
      </c>
      <c r="G57" s="7">
        <f>IF(E57&lt;&gt;0,F57/E57*100,"-")</f>
        <v>118.08633333333334</v>
      </c>
      <c r="H57" s="7">
        <f>IF(D57&lt;&gt;0,F57/D57*100,"-")</f>
        <v>118.08633333333334</v>
      </c>
      <c r="I57" s="7">
        <f>IF(C57&lt;&gt;0,F57/C57*100,"-")</f>
        <v>96.216617009199084</v>
      </c>
    </row>
    <row r="58" spans="1:9" x14ac:dyDescent="0.25">
      <c r="A58" s="4" t="s">
        <v>113</v>
      </c>
      <c r="B58" s="4" t="s">
        <v>114</v>
      </c>
      <c r="C58" s="5">
        <f>+C59</f>
        <v>10480</v>
      </c>
      <c r="D58" s="5">
        <f>+D59</f>
        <v>7000</v>
      </c>
      <c r="E58" s="5">
        <f>+E59</f>
        <v>7000</v>
      </c>
      <c r="F58" s="5">
        <f>+F59</f>
        <v>9672.8799999999992</v>
      </c>
      <c r="G58" s="5">
        <f>IF(E58&lt;&gt;0,F58/E58*100,"-")</f>
        <v>138.184</v>
      </c>
      <c r="H58" s="5">
        <f>IF(D58&lt;&gt;0,F58/D58*100,"-")</f>
        <v>138.184</v>
      </c>
      <c r="I58" s="5">
        <f>IF(C58&lt;&gt;0,F58/C58*100,"-")</f>
        <v>92.298473282442743</v>
      </c>
    </row>
    <row r="59" spans="1:9" x14ac:dyDescent="0.25">
      <c r="A59" s="6" t="s">
        <v>115</v>
      </c>
      <c r="B59" s="6" t="s">
        <v>116</v>
      </c>
      <c r="C59" s="7">
        <v>10480</v>
      </c>
      <c r="D59" s="7">
        <v>7000</v>
      </c>
      <c r="E59" s="7">
        <v>7000</v>
      </c>
      <c r="F59" s="7">
        <v>9672.8799999999992</v>
      </c>
      <c r="G59" s="7">
        <f>IF(E59&lt;&gt;0,F59/E59*100,"-")</f>
        <v>138.184</v>
      </c>
      <c r="H59" s="7">
        <f>IF(D59&lt;&gt;0,F59/D59*100,"-")</f>
        <v>138.184</v>
      </c>
      <c r="I59" s="7">
        <f>IF(C59&lt;&gt;0,F59/C59*100,"-")</f>
        <v>92.298473282442743</v>
      </c>
    </row>
    <row r="60" spans="1:9" x14ac:dyDescent="0.25">
      <c r="A60" s="4" t="s">
        <v>117</v>
      </c>
      <c r="B60" s="4" t="s">
        <v>118</v>
      </c>
      <c r="C60" s="5">
        <f>+C61+C62+C63</f>
        <v>36196.39</v>
      </c>
      <c r="D60" s="5">
        <f>+D61+D62+D63</f>
        <v>35200</v>
      </c>
      <c r="E60" s="5">
        <f>+E61+E62+E63</f>
        <v>35200</v>
      </c>
      <c r="F60" s="5">
        <f>+F61+F62+F63</f>
        <v>40277.83</v>
      </c>
      <c r="G60" s="5">
        <f>IF(E60&lt;&gt;0,F60/E60*100,"-")</f>
        <v>114.42565340909093</v>
      </c>
      <c r="H60" s="5">
        <f>IF(D60&lt;&gt;0,F60/D60*100,"-")</f>
        <v>114.42565340909093</v>
      </c>
      <c r="I60" s="5">
        <f>IF(C60&lt;&gt;0,F60/C60*100,"-")</f>
        <v>111.27582059978911</v>
      </c>
    </row>
    <row r="61" spans="1:9" x14ac:dyDescent="0.25">
      <c r="A61" s="6" t="s">
        <v>119</v>
      </c>
      <c r="B61" s="6" t="s">
        <v>120</v>
      </c>
      <c r="C61" s="7">
        <v>33765.39</v>
      </c>
      <c r="D61" s="7">
        <v>30000</v>
      </c>
      <c r="E61" s="7">
        <v>30000</v>
      </c>
      <c r="F61" s="7">
        <v>32593.89</v>
      </c>
      <c r="G61" s="7">
        <f>IF(E61&lt;&gt;0,F61/E61*100,"-")</f>
        <v>108.6463</v>
      </c>
      <c r="H61" s="7">
        <f>IF(D61&lt;&gt;0,F61/D61*100,"-")</f>
        <v>108.6463</v>
      </c>
      <c r="I61" s="7">
        <f>IF(C61&lt;&gt;0,F61/C61*100,"-")</f>
        <v>96.530470994115575</v>
      </c>
    </row>
    <row r="62" spans="1:9" x14ac:dyDescent="0.25">
      <c r="A62" s="6" t="s">
        <v>121</v>
      </c>
      <c r="B62" s="6" t="s">
        <v>122</v>
      </c>
      <c r="C62" s="7">
        <v>2005.81</v>
      </c>
      <c r="D62" s="7">
        <v>5000</v>
      </c>
      <c r="E62" s="7">
        <v>5000</v>
      </c>
      <c r="F62" s="7">
        <v>7203.94</v>
      </c>
      <c r="G62" s="7">
        <f>IF(E62&lt;&gt;0,F62/E62*100,"-")</f>
        <v>144.0788</v>
      </c>
      <c r="H62" s="7">
        <f>IF(D62&lt;&gt;0,F62/D62*100,"-")</f>
        <v>144.0788</v>
      </c>
      <c r="I62" s="7">
        <f>IF(C62&lt;&gt;0,F62/C62*100,"-")</f>
        <v>359.15365862170393</v>
      </c>
    </row>
    <row r="63" spans="1:9" x14ac:dyDescent="0.25">
      <c r="A63" s="6" t="s">
        <v>123</v>
      </c>
      <c r="B63" s="6" t="s">
        <v>124</v>
      </c>
      <c r="C63" s="7">
        <v>425.19</v>
      </c>
      <c r="D63" s="7">
        <v>200</v>
      </c>
      <c r="E63" s="7">
        <v>200</v>
      </c>
      <c r="F63" s="7">
        <v>480</v>
      </c>
      <c r="G63" s="7">
        <f>IF(E63&lt;&gt;0,F63/E63*100,"-")</f>
        <v>240</v>
      </c>
      <c r="H63" s="7">
        <f>IF(D63&lt;&gt;0,F63/D63*100,"-")</f>
        <v>240</v>
      </c>
      <c r="I63" s="7">
        <f>IF(C63&lt;&gt;0,F63/C63*100,"-")</f>
        <v>112.89070768362379</v>
      </c>
    </row>
    <row r="64" spans="1:9" x14ac:dyDescent="0.25">
      <c r="A64" s="4" t="s">
        <v>125</v>
      </c>
      <c r="B64" s="4" t="s">
        <v>126</v>
      </c>
      <c r="C64" s="5">
        <f>+C65+C66+C67+C68+C69</f>
        <v>26128.84</v>
      </c>
      <c r="D64" s="5">
        <f>+D65+D66+D67+D68+D69</f>
        <v>23110</v>
      </c>
      <c r="E64" s="5">
        <f>+E65+E66+E67+E68+E69</f>
        <v>23110</v>
      </c>
      <c r="F64" s="5">
        <f>+F65+F66+F67+F68+F69</f>
        <v>22675.45</v>
      </c>
      <c r="G64" s="5">
        <f>IF(E64&lt;&gt;0,F64/E64*100,"-")</f>
        <v>98.11964517524882</v>
      </c>
      <c r="H64" s="5">
        <f>IF(D64&lt;&gt;0,F64/D64*100,"-")</f>
        <v>98.11964517524882</v>
      </c>
      <c r="I64" s="5">
        <f>IF(C64&lt;&gt;0,F64/C64*100,"-")</f>
        <v>86.783224972865241</v>
      </c>
    </row>
    <row r="65" spans="1:9" x14ac:dyDescent="0.25">
      <c r="A65" s="6" t="s">
        <v>127</v>
      </c>
      <c r="B65" s="6" t="s">
        <v>126</v>
      </c>
      <c r="C65" s="7">
        <v>16611.41</v>
      </c>
      <c r="D65" s="7">
        <v>12510</v>
      </c>
      <c r="E65" s="7">
        <v>12510</v>
      </c>
      <c r="F65" s="7">
        <v>11478.24</v>
      </c>
      <c r="G65" s="7">
        <f>IF(E65&lt;&gt;0,F65/E65*100,"-")</f>
        <v>91.752517985611505</v>
      </c>
      <c r="H65" s="7">
        <f>IF(D65&lt;&gt;0,F65/D65*100,"-")</f>
        <v>91.752517985611505</v>
      </c>
      <c r="I65" s="7">
        <f>IF(C65&lt;&gt;0,F65/C65*100,"-")</f>
        <v>69.098529263921606</v>
      </c>
    </row>
    <row r="66" spans="1:9" x14ac:dyDescent="0.25">
      <c r="A66" s="6" t="s">
        <v>128</v>
      </c>
      <c r="B66" s="6" t="s">
        <v>129</v>
      </c>
      <c r="C66" s="7">
        <v>0</v>
      </c>
      <c r="D66" s="7">
        <v>0</v>
      </c>
      <c r="E66" s="7">
        <v>0</v>
      </c>
      <c r="F66" s="7">
        <v>154.91999999999999</v>
      </c>
      <c r="G66" s="7" t="str">
        <f>IF(E66&lt;&gt;0,F66/E66*100,"-")</f>
        <v>-</v>
      </c>
      <c r="H66" s="7" t="str">
        <f>IF(D66&lt;&gt;0,F66/D66*100,"-")</f>
        <v>-</v>
      </c>
      <c r="I66" s="7" t="str">
        <f>IF(C66&lt;&gt;0,F66/C66*100,"-")</f>
        <v>-</v>
      </c>
    </row>
    <row r="67" spans="1:9" x14ac:dyDescent="0.25">
      <c r="A67" s="6" t="s">
        <v>130</v>
      </c>
      <c r="B67" s="6" t="s">
        <v>131</v>
      </c>
      <c r="C67" s="7">
        <v>9048.23</v>
      </c>
      <c r="D67" s="7">
        <v>10000</v>
      </c>
      <c r="E67" s="7">
        <v>10000</v>
      </c>
      <c r="F67" s="7">
        <v>10467.790000000001</v>
      </c>
      <c r="G67" s="7">
        <f>IF(E67&lt;&gt;0,F67/E67*100,"-")</f>
        <v>104.67790000000001</v>
      </c>
      <c r="H67" s="7">
        <f>IF(D67&lt;&gt;0,F67/D67*100,"-")</f>
        <v>104.67790000000001</v>
      </c>
      <c r="I67" s="7">
        <f>IF(C67&lt;&gt;0,F67/C67*100,"-")</f>
        <v>115.68881427638335</v>
      </c>
    </row>
    <row r="68" spans="1:9" x14ac:dyDescent="0.25">
      <c r="A68" s="6" t="s">
        <v>132</v>
      </c>
      <c r="B68" s="6" t="s">
        <v>133</v>
      </c>
      <c r="C68" s="7">
        <v>469.2</v>
      </c>
      <c r="D68" s="7">
        <v>500</v>
      </c>
      <c r="E68" s="7">
        <v>500</v>
      </c>
      <c r="F68" s="7">
        <v>574.5</v>
      </c>
      <c r="G68" s="7">
        <f>IF(E68&lt;&gt;0,F68/E68*100,"-")</f>
        <v>114.9</v>
      </c>
      <c r="H68" s="7">
        <f>IF(D68&lt;&gt;0,F68/D68*100,"-")</f>
        <v>114.9</v>
      </c>
      <c r="I68" s="7">
        <f>IF(C68&lt;&gt;0,F68/C68*100,"-")</f>
        <v>122.44245524296676</v>
      </c>
    </row>
    <row r="69" spans="1:9" x14ac:dyDescent="0.25">
      <c r="A69" s="6" t="s">
        <v>134</v>
      </c>
      <c r="B69" s="6" t="s">
        <v>135</v>
      </c>
      <c r="C69" s="7">
        <v>0</v>
      </c>
      <c r="D69" s="7">
        <v>100</v>
      </c>
      <c r="E69" s="7">
        <v>100</v>
      </c>
      <c r="F69" s="7">
        <v>0</v>
      </c>
      <c r="G69" s="7">
        <f>IF(E69&lt;&gt;0,F69/E69*100,"-")</f>
        <v>0</v>
      </c>
      <c r="H69" s="7">
        <f>IF(D69&lt;&gt;0,F69/D69*100,"-")</f>
        <v>0</v>
      </c>
      <c r="I69" s="7" t="str">
        <f>IF(C69&lt;&gt;0,F69/C69*100,"-")</f>
        <v>-</v>
      </c>
    </row>
    <row r="70" spans="1:9" x14ac:dyDescent="0.25">
      <c r="A70" s="4" t="s">
        <v>136</v>
      </c>
      <c r="B70" s="4" t="s">
        <v>137</v>
      </c>
      <c r="C70" s="5">
        <f>+C71+C72+C73+C74+C75+C76+C77+C78+C79+C80+C81+C82+C83+C84+C85</f>
        <v>340277.13</v>
      </c>
      <c r="D70" s="5">
        <f>+D71+D72+D73+D74+D75+D76+D77+D78+D79+D80+D81+D82+D83+D84+D85</f>
        <v>233245.99</v>
      </c>
      <c r="E70" s="5">
        <f>+E71+E72+E73+E74+E75+E76+E77+E78+E79+E80+E81+E82+E83+E84+E85</f>
        <v>233245.99</v>
      </c>
      <c r="F70" s="5">
        <f>+F71+F72+F73+F74+F75+F76+F77+F78+F79+F80+F81+F82+F83+F84+F85</f>
        <v>244819.63999999993</v>
      </c>
      <c r="G70" s="5">
        <f>IF(E70&lt;&gt;0,F70/E70*100,"-")</f>
        <v>104.96199313008552</v>
      </c>
      <c r="H70" s="5">
        <f>IF(D70&lt;&gt;0,F70/D70*100,"-")</f>
        <v>104.96199313008552</v>
      </c>
      <c r="I70" s="5">
        <f>IF(C70&lt;&gt;0,F70/C70*100,"-")</f>
        <v>71.947133208746621</v>
      </c>
    </row>
    <row r="71" spans="1:9" x14ac:dyDescent="0.25">
      <c r="A71" s="6" t="s">
        <v>138</v>
      </c>
      <c r="B71" s="6" t="s">
        <v>137</v>
      </c>
      <c r="C71" s="7">
        <v>628.39</v>
      </c>
      <c r="D71" s="7">
        <v>264.70999999999998</v>
      </c>
      <c r="E71" s="7">
        <v>264.70999999999998</v>
      </c>
      <c r="F71" s="7">
        <v>264.70999999999998</v>
      </c>
      <c r="G71" s="7">
        <f>IF(E71&lt;&gt;0,F71/E71*100,"-")</f>
        <v>100</v>
      </c>
      <c r="H71" s="7">
        <f>IF(D71&lt;&gt;0,F71/D71*100,"-")</f>
        <v>100</v>
      </c>
      <c r="I71" s="7">
        <f>IF(C71&lt;&gt;0,F71/C71*100,"-")</f>
        <v>42.125113384999757</v>
      </c>
    </row>
    <row r="72" spans="1:9" x14ac:dyDescent="0.25">
      <c r="A72" s="6" t="s">
        <v>139</v>
      </c>
      <c r="B72" s="6" t="s">
        <v>140</v>
      </c>
      <c r="C72" s="7">
        <v>118838.18</v>
      </c>
      <c r="D72" s="7">
        <v>120000</v>
      </c>
      <c r="E72" s="7">
        <v>120000</v>
      </c>
      <c r="F72" s="7">
        <v>150675.04999999999</v>
      </c>
      <c r="G72" s="7">
        <f>IF(E72&lt;&gt;0,F72/E72*100,"-")</f>
        <v>125.56254166666665</v>
      </c>
      <c r="H72" s="7">
        <f>IF(D72&lt;&gt;0,F72/D72*100,"-")</f>
        <v>125.56254166666665</v>
      </c>
      <c r="I72" s="7">
        <f>IF(C72&lt;&gt;0,F72/C72*100,"-")</f>
        <v>126.79010230550485</v>
      </c>
    </row>
    <row r="73" spans="1:9" x14ac:dyDescent="0.25">
      <c r="A73" s="6" t="s">
        <v>141</v>
      </c>
      <c r="B73" s="6" t="s">
        <v>142</v>
      </c>
      <c r="C73" s="7">
        <v>0</v>
      </c>
      <c r="D73" s="7">
        <v>0</v>
      </c>
      <c r="E73" s="7">
        <v>0</v>
      </c>
      <c r="F73" s="7">
        <v>3273.98</v>
      </c>
      <c r="G73" s="7" t="str">
        <f>IF(E73&lt;&gt;0,F73/E73*100,"-")</f>
        <v>-</v>
      </c>
      <c r="H73" s="7" t="str">
        <f>IF(D73&lt;&gt;0,F73/D73*100,"-")</f>
        <v>-</v>
      </c>
      <c r="I73" s="7" t="str">
        <f>IF(C73&lt;&gt;0,F73/C73*100,"-")</f>
        <v>-</v>
      </c>
    </row>
    <row r="74" spans="1:9" x14ac:dyDescent="0.25">
      <c r="A74" s="6" t="s">
        <v>143</v>
      </c>
      <c r="B74" s="6" t="s">
        <v>144</v>
      </c>
      <c r="C74" s="7">
        <v>0</v>
      </c>
      <c r="D74" s="7">
        <v>100</v>
      </c>
      <c r="E74" s="7">
        <v>100</v>
      </c>
      <c r="F74" s="7">
        <v>0</v>
      </c>
      <c r="G74" s="7">
        <f>IF(E74&lt;&gt;0,F74/E74*100,"-")</f>
        <v>0</v>
      </c>
      <c r="H74" s="7">
        <f>IF(D74&lt;&gt;0,F74/D74*100,"-")</f>
        <v>0</v>
      </c>
      <c r="I74" s="7" t="str">
        <f>IF(C74&lt;&gt;0,F74/C74*100,"-")</f>
        <v>-</v>
      </c>
    </row>
    <row r="75" spans="1:9" x14ac:dyDescent="0.25">
      <c r="A75" s="6" t="s">
        <v>145</v>
      </c>
      <c r="B75" s="6" t="s">
        <v>146</v>
      </c>
      <c r="C75" s="7">
        <v>179420.18</v>
      </c>
      <c r="D75" s="7">
        <v>52768.6</v>
      </c>
      <c r="E75" s="7">
        <v>52768.6</v>
      </c>
      <c r="F75" s="7">
        <v>32060.77</v>
      </c>
      <c r="G75" s="7">
        <f>IF(E75&lt;&gt;0,F75/E75*100,"-")</f>
        <v>60.757287477780352</v>
      </c>
      <c r="H75" s="7">
        <f>IF(D75&lt;&gt;0,F75/D75*100,"-")</f>
        <v>60.757287477780352</v>
      </c>
      <c r="I75" s="7">
        <f>IF(C75&lt;&gt;0,F75/C75*100,"-")</f>
        <v>17.869099228414555</v>
      </c>
    </row>
    <row r="76" spans="1:9" x14ac:dyDescent="0.25">
      <c r="A76" s="6" t="s">
        <v>147</v>
      </c>
      <c r="B76" s="6" t="s">
        <v>148</v>
      </c>
      <c r="C76" s="7">
        <v>1244.4000000000001</v>
      </c>
      <c r="D76" s="7">
        <v>354.25</v>
      </c>
      <c r="E76" s="7">
        <v>354.25</v>
      </c>
      <c r="F76" s="7">
        <v>354.25</v>
      </c>
      <c r="G76" s="7">
        <f>IF(E76&lt;&gt;0,F76/E76*100,"-")</f>
        <v>100</v>
      </c>
      <c r="H76" s="7">
        <f>IF(D76&lt;&gt;0,F76/D76*100,"-")</f>
        <v>100</v>
      </c>
      <c r="I76" s="7">
        <f>IF(C76&lt;&gt;0,F76/C76*100,"-")</f>
        <v>28.467534554805528</v>
      </c>
    </row>
    <row r="77" spans="1:9" x14ac:dyDescent="0.25">
      <c r="A77" s="6" t="s">
        <v>149</v>
      </c>
      <c r="B77" s="6" t="s">
        <v>150</v>
      </c>
      <c r="C77" s="7">
        <v>99.84</v>
      </c>
      <c r="D77" s="7">
        <v>1881.11</v>
      </c>
      <c r="E77" s="7">
        <v>1881.11</v>
      </c>
      <c r="F77" s="7">
        <v>1881.11</v>
      </c>
      <c r="G77" s="7">
        <f>IF(E77&lt;&gt;0,F77/E77*100,"-")</f>
        <v>100</v>
      </c>
      <c r="H77" s="7">
        <f>IF(D77&lt;&gt;0,F77/D77*100,"-")</f>
        <v>100</v>
      </c>
      <c r="I77" s="7">
        <f>IF(C77&lt;&gt;0,F77/C77*100,"-")</f>
        <v>1884.1245993589741</v>
      </c>
    </row>
    <row r="78" spans="1:9" x14ac:dyDescent="0.25">
      <c r="A78" s="6" t="s">
        <v>151</v>
      </c>
      <c r="B78" s="6" t="s">
        <v>152</v>
      </c>
      <c r="C78" s="7">
        <v>31405.4</v>
      </c>
      <c r="D78" s="7">
        <v>0</v>
      </c>
      <c r="E78" s="7">
        <v>0</v>
      </c>
      <c r="F78" s="7">
        <v>0</v>
      </c>
      <c r="G78" s="7" t="str">
        <f>IF(E78&lt;&gt;0,F78/E78*100,"-")</f>
        <v>-</v>
      </c>
      <c r="H78" s="7" t="str">
        <f>IF(D78&lt;&gt;0,F78/D78*100,"-")</f>
        <v>-</v>
      </c>
      <c r="I78" s="7">
        <f>IF(C78&lt;&gt;0,F78/C78*100,"-")</f>
        <v>0</v>
      </c>
    </row>
    <row r="79" spans="1:9" x14ac:dyDescent="0.25">
      <c r="A79" s="6" t="s">
        <v>153</v>
      </c>
      <c r="B79" s="6" t="s">
        <v>154</v>
      </c>
      <c r="C79" s="7">
        <v>2641.35</v>
      </c>
      <c r="D79" s="7">
        <v>1000</v>
      </c>
      <c r="E79" s="7">
        <v>1000</v>
      </c>
      <c r="F79" s="7">
        <v>980.28</v>
      </c>
      <c r="G79" s="7">
        <f>IF(E79&lt;&gt;0,F79/E79*100,"-")</f>
        <v>98.027999999999992</v>
      </c>
      <c r="H79" s="7">
        <f>IF(D79&lt;&gt;0,F79/D79*100,"-")</f>
        <v>98.027999999999992</v>
      </c>
      <c r="I79" s="7">
        <f>IF(C79&lt;&gt;0,F79/C79*100,"-")</f>
        <v>37.112840024987221</v>
      </c>
    </row>
    <row r="80" spans="1:9" x14ac:dyDescent="0.25">
      <c r="A80" s="6" t="s">
        <v>155</v>
      </c>
      <c r="B80" s="6" t="s">
        <v>156</v>
      </c>
      <c r="C80" s="7">
        <v>0</v>
      </c>
      <c r="D80" s="7">
        <v>30000</v>
      </c>
      <c r="E80" s="7">
        <v>30000</v>
      </c>
      <c r="F80" s="7">
        <v>16121.55</v>
      </c>
      <c r="G80" s="7">
        <f>IF(E80&lt;&gt;0,F80/E80*100,"-")</f>
        <v>53.738500000000002</v>
      </c>
      <c r="H80" s="7">
        <f>IF(D80&lt;&gt;0,F80/D80*100,"-")</f>
        <v>53.738500000000002</v>
      </c>
      <c r="I80" s="7" t="str">
        <f>IF(C80&lt;&gt;0,F80/C80*100,"-")</f>
        <v>-</v>
      </c>
    </row>
    <row r="81" spans="1:9" x14ac:dyDescent="0.25">
      <c r="A81" s="6" t="s">
        <v>157</v>
      </c>
      <c r="B81" s="6" t="s">
        <v>158</v>
      </c>
      <c r="C81" s="7">
        <v>0</v>
      </c>
      <c r="D81" s="7">
        <v>17972</v>
      </c>
      <c r="E81" s="7">
        <v>17972</v>
      </c>
      <c r="F81" s="7">
        <v>30201</v>
      </c>
      <c r="G81" s="7">
        <f>IF(E81&lt;&gt;0,F81/E81*100,"-")</f>
        <v>168.04473625639883</v>
      </c>
      <c r="H81" s="7">
        <f>IF(D81&lt;&gt;0,F81/D81*100,"-")</f>
        <v>168.04473625639883</v>
      </c>
      <c r="I81" s="7" t="str">
        <f>IF(C81&lt;&gt;0,F81/C81*100,"-")</f>
        <v>-</v>
      </c>
    </row>
    <row r="82" spans="1:9" x14ac:dyDescent="0.25">
      <c r="A82" s="6" t="s">
        <v>159</v>
      </c>
      <c r="B82" s="6" t="s">
        <v>160</v>
      </c>
      <c r="C82" s="7">
        <v>0</v>
      </c>
      <c r="D82" s="7">
        <v>0</v>
      </c>
      <c r="E82" s="7">
        <v>0</v>
      </c>
      <c r="F82" s="7">
        <v>1879.61</v>
      </c>
      <c r="G82" s="7" t="str">
        <f>IF(E82&lt;&gt;0,F82/E82*100,"-")</f>
        <v>-</v>
      </c>
      <c r="H82" s="7" t="str">
        <f>IF(D82&lt;&gt;0,F82/D82*100,"-")</f>
        <v>-</v>
      </c>
      <c r="I82" s="7" t="str">
        <f>IF(C82&lt;&gt;0,F82/C82*100,"-")</f>
        <v>-</v>
      </c>
    </row>
    <row r="83" spans="1:9" x14ac:dyDescent="0.25">
      <c r="A83" s="6" t="s">
        <v>161</v>
      </c>
      <c r="B83" s="6" t="s">
        <v>162</v>
      </c>
      <c r="C83" s="7">
        <v>1980.72</v>
      </c>
      <c r="D83" s="7">
        <v>3505.32</v>
      </c>
      <c r="E83" s="7">
        <v>3505.32</v>
      </c>
      <c r="F83" s="7">
        <v>0</v>
      </c>
      <c r="G83" s="7">
        <f>IF(E83&lt;&gt;0,F83/E83*100,"-")</f>
        <v>0</v>
      </c>
      <c r="H83" s="7">
        <f>IF(D83&lt;&gt;0,F83/D83*100,"-")</f>
        <v>0</v>
      </c>
      <c r="I83" s="7">
        <f>IF(C83&lt;&gt;0,F83/C83*100,"-")</f>
        <v>0</v>
      </c>
    </row>
    <row r="84" spans="1:9" x14ac:dyDescent="0.25">
      <c r="A84" s="6" t="s">
        <v>163</v>
      </c>
      <c r="B84" s="6" t="s">
        <v>164</v>
      </c>
      <c r="C84" s="7">
        <v>1860</v>
      </c>
      <c r="D84" s="7">
        <v>1900</v>
      </c>
      <c r="E84" s="7">
        <v>1900</v>
      </c>
      <c r="F84" s="7">
        <v>1933.33</v>
      </c>
      <c r="G84" s="7">
        <f>IF(E84&lt;&gt;0,F84/E84*100,"-")</f>
        <v>101.75421052631579</v>
      </c>
      <c r="H84" s="7">
        <f>IF(D84&lt;&gt;0,F84/D84*100,"-")</f>
        <v>101.75421052631579</v>
      </c>
      <c r="I84" s="7">
        <f>IF(C84&lt;&gt;0,F84/C84*100,"-")</f>
        <v>103.94247311827958</v>
      </c>
    </row>
    <row r="85" spans="1:9" x14ac:dyDescent="0.25">
      <c r="A85" s="6" t="s">
        <v>165</v>
      </c>
      <c r="B85" s="6" t="s">
        <v>166</v>
      </c>
      <c r="C85" s="7">
        <v>2158.67</v>
      </c>
      <c r="D85" s="7">
        <v>3500</v>
      </c>
      <c r="E85" s="7">
        <v>3500</v>
      </c>
      <c r="F85" s="7">
        <v>5194</v>
      </c>
      <c r="G85" s="7">
        <f>IF(E85&lt;&gt;0,F85/E85*100,"-")</f>
        <v>148.4</v>
      </c>
      <c r="H85" s="7">
        <f>IF(D85&lt;&gt;0,F85/D85*100,"-")</f>
        <v>148.4</v>
      </c>
      <c r="I85" s="7">
        <f>IF(C85&lt;&gt;0,F85/C85*100,"-")</f>
        <v>240.61111703039373</v>
      </c>
    </row>
    <row r="86" spans="1:9" x14ac:dyDescent="0.25">
      <c r="A86" s="2" t="s">
        <v>167</v>
      </c>
      <c r="B86" s="2" t="s">
        <v>168</v>
      </c>
      <c r="C86" s="3">
        <f>+C87+C90+C92+C94+C99</f>
        <v>305542.87</v>
      </c>
      <c r="D86" s="3">
        <f>+D87+D90+D92+D94+D99</f>
        <v>203578.99</v>
      </c>
      <c r="E86" s="3">
        <f>+E87+E90+E92+E94+E99</f>
        <v>203578.99</v>
      </c>
      <c r="F86" s="3">
        <f>+F87+F90+F92+F94+F99</f>
        <v>178806.97</v>
      </c>
      <c r="G86" s="3">
        <f>IF(E86&lt;&gt;0,F86/E86*100,"-")</f>
        <v>87.831740397179487</v>
      </c>
      <c r="H86" s="3">
        <f>IF(D86&lt;&gt;0,F86/D86*100,"-")</f>
        <v>87.831740397179487</v>
      </c>
      <c r="I86" s="3">
        <f>IF(C86&lt;&gt;0,F86/C86*100,"-")</f>
        <v>58.521074309474152</v>
      </c>
    </row>
    <row r="87" spans="1:9" x14ac:dyDescent="0.25">
      <c r="A87" s="4" t="s">
        <v>169</v>
      </c>
      <c r="B87" s="4" t="s">
        <v>170</v>
      </c>
      <c r="C87" s="5">
        <f>+C88+C89</f>
        <v>129336.58</v>
      </c>
      <c r="D87" s="5">
        <f>+D88+D89</f>
        <v>31200</v>
      </c>
      <c r="E87" s="5">
        <f>+E88+E89</f>
        <v>31200</v>
      </c>
      <c r="F87" s="5">
        <f>+F88+F89</f>
        <v>31420</v>
      </c>
      <c r="G87" s="5">
        <f>IF(E87&lt;&gt;0,F87/E87*100,"-")</f>
        <v>100.7051282051282</v>
      </c>
      <c r="H87" s="5">
        <f>IF(D87&lt;&gt;0,F87/D87*100,"-")</f>
        <v>100.7051282051282</v>
      </c>
      <c r="I87" s="5">
        <f>IF(C87&lt;&gt;0,F87/C87*100,"-")</f>
        <v>24.293204598420647</v>
      </c>
    </row>
    <row r="88" spans="1:9" x14ac:dyDescent="0.25">
      <c r="A88" s="6" t="s">
        <v>171</v>
      </c>
      <c r="B88" s="6" t="s">
        <v>172</v>
      </c>
      <c r="C88" s="7">
        <v>548.08000000000004</v>
      </c>
      <c r="D88" s="7">
        <v>0</v>
      </c>
      <c r="E88" s="7">
        <v>0</v>
      </c>
      <c r="F88" s="7">
        <v>0</v>
      </c>
      <c r="G88" s="7" t="str">
        <f>IF(E88&lt;&gt;0,F88/E88*100,"-")</f>
        <v>-</v>
      </c>
      <c r="H88" s="7" t="str">
        <f>IF(D88&lt;&gt;0,F88/D88*100,"-")</f>
        <v>-</v>
      </c>
      <c r="I88" s="7">
        <f>IF(C88&lt;&gt;0,F88/C88*100,"-")</f>
        <v>0</v>
      </c>
    </row>
    <row r="89" spans="1:9" x14ac:dyDescent="0.25">
      <c r="A89" s="6" t="s">
        <v>173</v>
      </c>
      <c r="B89" s="6" t="s">
        <v>174</v>
      </c>
      <c r="C89" s="7">
        <v>128788.5</v>
      </c>
      <c r="D89" s="7">
        <v>31200</v>
      </c>
      <c r="E89" s="7">
        <v>31200</v>
      </c>
      <c r="F89" s="7">
        <v>31420</v>
      </c>
      <c r="G89" s="7">
        <f>IF(E89&lt;&gt;0,F89/E89*100,"-")</f>
        <v>100.7051282051282</v>
      </c>
      <c r="H89" s="7">
        <f>IF(D89&lt;&gt;0,F89/D89*100,"-")</f>
        <v>100.7051282051282</v>
      </c>
      <c r="I89" s="7">
        <f>IF(C89&lt;&gt;0,F89/C89*100,"-")</f>
        <v>24.396588204692186</v>
      </c>
    </row>
    <row r="90" spans="1:9" x14ac:dyDescent="0.25">
      <c r="A90" s="4" t="s">
        <v>175</v>
      </c>
      <c r="B90" s="4" t="s">
        <v>176</v>
      </c>
      <c r="C90" s="5">
        <f>+C91</f>
        <v>820</v>
      </c>
      <c r="D90" s="5">
        <f>+D91</f>
        <v>0</v>
      </c>
      <c r="E90" s="5">
        <f>+E91</f>
        <v>0</v>
      </c>
      <c r="F90" s="5">
        <f>+F91</f>
        <v>0</v>
      </c>
      <c r="G90" s="5" t="str">
        <f>IF(E90&lt;&gt;0,F90/E90*100,"-")</f>
        <v>-</v>
      </c>
      <c r="H90" s="5" t="str">
        <f>IF(D90&lt;&gt;0,F90/D90*100,"-")</f>
        <v>-</v>
      </c>
      <c r="I90" s="5">
        <f>IF(C90&lt;&gt;0,F90/C90*100,"-")</f>
        <v>0</v>
      </c>
    </row>
    <row r="91" spans="1:9" x14ac:dyDescent="0.25">
      <c r="A91" s="6" t="s">
        <v>177</v>
      </c>
      <c r="B91" s="6" t="s">
        <v>178</v>
      </c>
      <c r="C91" s="7">
        <v>820</v>
      </c>
      <c r="D91" s="7">
        <v>0</v>
      </c>
      <c r="E91" s="7">
        <v>0</v>
      </c>
      <c r="F91" s="7">
        <v>0</v>
      </c>
      <c r="G91" s="7" t="str">
        <f>IF(E91&lt;&gt;0,F91/E91*100,"-")</f>
        <v>-</v>
      </c>
      <c r="H91" s="7" t="str">
        <f>IF(D91&lt;&gt;0,F91/D91*100,"-")</f>
        <v>-</v>
      </c>
      <c r="I91" s="7">
        <f>IF(C91&lt;&gt;0,F91/C91*100,"-")</f>
        <v>0</v>
      </c>
    </row>
    <row r="92" spans="1:9" x14ac:dyDescent="0.25">
      <c r="A92" s="4" t="s">
        <v>179</v>
      </c>
      <c r="B92" s="4" t="s">
        <v>180</v>
      </c>
      <c r="C92" s="5">
        <f>+C93</f>
        <v>2468.12</v>
      </c>
      <c r="D92" s="5">
        <f>+D93</f>
        <v>14629.45</v>
      </c>
      <c r="E92" s="5">
        <f>+E93</f>
        <v>14629.45</v>
      </c>
      <c r="F92" s="5">
        <f>+F93</f>
        <v>14629.45</v>
      </c>
      <c r="G92" s="5">
        <f>IF(E92&lt;&gt;0,F92/E92*100,"-")</f>
        <v>100</v>
      </c>
      <c r="H92" s="5">
        <f>IF(D92&lt;&gt;0,F92/D92*100,"-")</f>
        <v>100</v>
      </c>
      <c r="I92" s="5">
        <f>IF(C92&lt;&gt;0,F92/C92*100,"-")</f>
        <v>592.73657682770693</v>
      </c>
    </row>
    <row r="93" spans="1:9" x14ac:dyDescent="0.25">
      <c r="A93" s="6" t="s">
        <v>181</v>
      </c>
      <c r="B93" s="6" t="s">
        <v>182</v>
      </c>
      <c r="C93" s="7">
        <v>2468.12</v>
      </c>
      <c r="D93" s="7">
        <v>14629.45</v>
      </c>
      <c r="E93" s="7">
        <v>14629.45</v>
      </c>
      <c r="F93" s="7">
        <v>14629.45</v>
      </c>
      <c r="G93" s="7">
        <f>IF(E93&lt;&gt;0,F93/E93*100,"-")</f>
        <v>100</v>
      </c>
      <c r="H93" s="7">
        <f>IF(D93&lt;&gt;0,F93/D93*100,"-")</f>
        <v>100</v>
      </c>
      <c r="I93" s="7">
        <f>IF(C93&lt;&gt;0,F93/C93*100,"-")</f>
        <v>592.73657682770693</v>
      </c>
    </row>
    <row r="94" spans="1:9" x14ac:dyDescent="0.25">
      <c r="A94" s="4" t="s">
        <v>183</v>
      </c>
      <c r="B94" s="4" t="s">
        <v>184</v>
      </c>
      <c r="C94" s="5">
        <f>+C95+C96+C97+C98</f>
        <v>130667.63</v>
      </c>
      <c r="D94" s="5">
        <f>+D95+D96+D97+D98</f>
        <v>68058.649999999994</v>
      </c>
      <c r="E94" s="5">
        <f>+E95+E96+E97+E98</f>
        <v>68058.649999999994</v>
      </c>
      <c r="F94" s="5">
        <f>+F95+F96+F97+F98</f>
        <v>51223.83</v>
      </c>
      <c r="G94" s="5">
        <f>IF(E94&lt;&gt;0,F94/E94*100,"-")</f>
        <v>75.26424635222709</v>
      </c>
      <c r="H94" s="5">
        <f>IF(D94&lt;&gt;0,F94/D94*100,"-")</f>
        <v>75.26424635222709</v>
      </c>
      <c r="I94" s="5">
        <f>IF(C94&lt;&gt;0,F94/C94*100,"-")</f>
        <v>39.201621702329795</v>
      </c>
    </row>
    <row r="95" spans="1:9" x14ac:dyDescent="0.25">
      <c r="A95" s="6" t="s">
        <v>185</v>
      </c>
      <c r="B95" s="6" t="s">
        <v>186</v>
      </c>
      <c r="C95" s="7">
        <v>12446.3</v>
      </c>
      <c r="D95" s="7">
        <v>23058.65</v>
      </c>
      <c r="E95" s="7">
        <v>23058.65</v>
      </c>
      <c r="F95" s="7">
        <v>722.69</v>
      </c>
      <c r="G95" s="7">
        <f>IF(E95&lt;&gt;0,F95/E95*100,"-")</f>
        <v>3.1341383819087416</v>
      </c>
      <c r="H95" s="7">
        <f>IF(D95&lt;&gt;0,F95/D95*100,"-")</f>
        <v>3.1341383819087416</v>
      </c>
      <c r="I95" s="7">
        <f>IF(C95&lt;&gt;0,F95/C95*100,"-")</f>
        <v>5.8064645718004559</v>
      </c>
    </row>
    <row r="96" spans="1:9" x14ac:dyDescent="0.25">
      <c r="A96" s="6" t="s">
        <v>187</v>
      </c>
      <c r="B96" s="6" t="s">
        <v>188</v>
      </c>
      <c r="C96" s="7">
        <v>0</v>
      </c>
      <c r="D96" s="7">
        <v>0</v>
      </c>
      <c r="E96" s="7">
        <v>0</v>
      </c>
      <c r="F96" s="7">
        <v>0</v>
      </c>
      <c r="G96" s="7" t="str">
        <f>IF(E96&lt;&gt;0,F96/E96*100,"-")</f>
        <v>-</v>
      </c>
      <c r="H96" s="7" t="str">
        <f>IF(D96&lt;&gt;0,F96/D96*100,"-")</f>
        <v>-</v>
      </c>
      <c r="I96" s="7" t="str">
        <f>IF(C96&lt;&gt;0,F96/C96*100,"-")</f>
        <v>-</v>
      </c>
    </row>
    <row r="97" spans="1:9" x14ac:dyDescent="0.25">
      <c r="A97" s="6" t="s">
        <v>189</v>
      </c>
      <c r="B97" s="6" t="s">
        <v>190</v>
      </c>
      <c r="C97" s="7">
        <v>100221.33</v>
      </c>
      <c r="D97" s="7">
        <v>45000</v>
      </c>
      <c r="E97" s="7">
        <v>45000</v>
      </c>
      <c r="F97" s="7">
        <v>31285.05</v>
      </c>
      <c r="G97" s="7">
        <f>IF(E97&lt;&gt;0,F97/E97*100,"-")</f>
        <v>69.522333333333336</v>
      </c>
      <c r="H97" s="7">
        <f>IF(D97&lt;&gt;0,F97/D97*100,"-")</f>
        <v>69.522333333333336</v>
      </c>
      <c r="I97" s="7">
        <f>IF(C97&lt;&gt;0,F97/C97*100,"-")</f>
        <v>31.21595971635978</v>
      </c>
    </row>
    <row r="98" spans="1:9" x14ac:dyDescent="0.25">
      <c r="A98" s="6" t="s">
        <v>191</v>
      </c>
      <c r="B98" s="6" t="s">
        <v>188</v>
      </c>
      <c r="C98" s="7">
        <v>18000</v>
      </c>
      <c r="D98" s="7">
        <v>0</v>
      </c>
      <c r="E98" s="7">
        <v>0</v>
      </c>
      <c r="F98" s="7">
        <v>19216.09</v>
      </c>
      <c r="G98" s="7" t="str">
        <f>IF(E98&lt;&gt;0,F98/E98*100,"-")</f>
        <v>-</v>
      </c>
      <c r="H98" s="7" t="str">
        <f>IF(D98&lt;&gt;0,F98/D98*100,"-")</f>
        <v>-</v>
      </c>
      <c r="I98" s="7">
        <f>IF(C98&lt;&gt;0,F98/C98*100,"-")</f>
        <v>106.75605555555556</v>
      </c>
    </row>
    <row r="99" spans="1:9" x14ac:dyDescent="0.25">
      <c r="A99" s="4" t="s">
        <v>192</v>
      </c>
      <c r="B99" s="4" t="s">
        <v>193</v>
      </c>
      <c r="C99" s="5">
        <f>+C100</f>
        <v>42250.54</v>
      </c>
      <c r="D99" s="5">
        <f>+D100</f>
        <v>89690.89</v>
      </c>
      <c r="E99" s="5">
        <f>+E100</f>
        <v>89690.89</v>
      </c>
      <c r="F99" s="5">
        <f>+F100</f>
        <v>81533.69</v>
      </c>
      <c r="G99" s="5">
        <f>IF(E99&lt;&gt;0,F99/E99*100,"-")</f>
        <v>90.905207875627056</v>
      </c>
      <c r="H99" s="5">
        <f>IF(D99&lt;&gt;0,F99/D99*100,"-")</f>
        <v>90.905207875627056</v>
      </c>
      <c r="I99" s="5">
        <f>IF(C99&lt;&gt;0,F99/C99*100,"-")</f>
        <v>192.97668148146744</v>
      </c>
    </row>
    <row r="100" spans="1:9" x14ac:dyDescent="0.25">
      <c r="A100" s="6" t="s">
        <v>194</v>
      </c>
      <c r="B100" s="6" t="s">
        <v>193</v>
      </c>
      <c r="C100" s="7">
        <v>42250.54</v>
      </c>
      <c r="D100" s="7">
        <v>89690.89</v>
      </c>
      <c r="E100" s="7">
        <v>89690.89</v>
      </c>
      <c r="F100" s="7">
        <v>81533.69</v>
      </c>
      <c r="G100" s="7">
        <f>IF(E100&lt;&gt;0,F100/E100*100,"-")</f>
        <v>90.905207875627056</v>
      </c>
      <c r="H100" s="7">
        <f>IF(D100&lt;&gt;0,F100/D100*100,"-")</f>
        <v>90.905207875627056</v>
      </c>
      <c r="I100" s="7">
        <f>IF(C100&lt;&gt;0,F100/C100*100,"-")</f>
        <v>192.97668148146744</v>
      </c>
    </row>
    <row r="101" spans="1:9" x14ac:dyDescent="0.25">
      <c r="A101" s="2" t="s">
        <v>195</v>
      </c>
      <c r="B101" s="2" t="s">
        <v>196</v>
      </c>
      <c r="C101" s="3">
        <f>+C102+C104+C106</f>
        <v>4819.5199999999995</v>
      </c>
      <c r="D101" s="3">
        <f>+D102+D104+D106</f>
        <v>13250</v>
      </c>
      <c r="E101" s="3">
        <f>+E102+E104+E106</f>
        <v>13250</v>
      </c>
      <c r="F101" s="3">
        <f>+F102+F104+F106</f>
        <v>7756.22</v>
      </c>
      <c r="G101" s="3">
        <f>IF(E101&lt;&gt;0,F101/E101*100,"-")</f>
        <v>58.537509433962263</v>
      </c>
      <c r="H101" s="3">
        <f>IF(D101&lt;&gt;0,F101/D101*100,"-")</f>
        <v>58.537509433962263</v>
      </c>
      <c r="I101" s="3">
        <f>IF(C101&lt;&gt;0,F101/C101*100,"-")</f>
        <v>160.93345395392075</v>
      </c>
    </row>
    <row r="102" spans="1:9" x14ac:dyDescent="0.25">
      <c r="A102" s="4" t="s">
        <v>197</v>
      </c>
      <c r="B102" s="4" t="s">
        <v>198</v>
      </c>
      <c r="C102" s="5">
        <f>+C103</f>
        <v>3657.32</v>
      </c>
      <c r="D102" s="5">
        <f>+D103</f>
        <v>9350</v>
      </c>
      <c r="E102" s="5">
        <f>+E103</f>
        <v>9350</v>
      </c>
      <c r="F102" s="5">
        <f>+F103</f>
        <v>6606.22</v>
      </c>
      <c r="G102" s="5">
        <f>IF(E102&lt;&gt;0,F102/E102*100,"-")</f>
        <v>70.654759358288771</v>
      </c>
      <c r="H102" s="5">
        <f>IF(D102&lt;&gt;0,F102/D102*100,"-")</f>
        <v>70.654759358288771</v>
      </c>
      <c r="I102" s="5">
        <f>IF(C102&lt;&gt;0,F102/C102*100,"-")</f>
        <v>180.63007885555544</v>
      </c>
    </row>
    <row r="103" spans="1:9" x14ac:dyDescent="0.25">
      <c r="A103" s="6" t="s">
        <v>199</v>
      </c>
      <c r="B103" s="6" t="s">
        <v>198</v>
      </c>
      <c r="C103" s="7">
        <v>3657.32</v>
      </c>
      <c r="D103" s="7">
        <v>9350</v>
      </c>
      <c r="E103" s="7">
        <v>9350</v>
      </c>
      <c r="F103" s="7">
        <v>6606.22</v>
      </c>
      <c r="G103" s="7">
        <f>IF(E103&lt;&gt;0,F103/E103*100,"-")</f>
        <v>70.654759358288771</v>
      </c>
      <c r="H103" s="7">
        <f>IF(D103&lt;&gt;0,F103/D103*100,"-")</f>
        <v>70.654759358288771</v>
      </c>
      <c r="I103" s="7">
        <f>IF(C103&lt;&gt;0,F103/C103*100,"-")</f>
        <v>180.63007885555544</v>
      </c>
    </row>
    <row r="104" spans="1:9" x14ac:dyDescent="0.25">
      <c r="A104" s="4" t="s">
        <v>200</v>
      </c>
      <c r="B104" s="4" t="s">
        <v>201</v>
      </c>
      <c r="C104" s="5">
        <f>+C105</f>
        <v>525</v>
      </c>
      <c r="D104" s="5">
        <f>+D105</f>
        <v>3900</v>
      </c>
      <c r="E104" s="5">
        <f>+E105</f>
        <v>3900</v>
      </c>
      <c r="F104" s="5">
        <f>+F105</f>
        <v>1150</v>
      </c>
      <c r="G104" s="5">
        <f>IF(E104&lt;&gt;0,F104/E104*100,"-")</f>
        <v>29.487179487179489</v>
      </c>
      <c r="H104" s="5">
        <f>IF(D104&lt;&gt;0,F104/D104*100,"-")</f>
        <v>29.487179487179489</v>
      </c>
      <c r="I104" s="5">
        <f>IF(C104&lt;&gt;0,F104/C104*100,"-")</f>
        <v>219.04761904761907</v>
      </c>
    </row>
    <row r="105" spans="1:9" x14ac:dyDescent="0.25">
      <c r="A105" s="6" t="s">
        <v>202</v>
      </c>
      <c r="B105" s="6" t="s">
        <v>201</v>
      </c>
      <c r="C105" s="7">
        <v>525</v>
      </c>
      <c r="D105" s="7">
        <v>3900</v>
      </c>
      <c r="E105" s="7">
        <v>3900</v>
      </c>
      <c r="F105" s="7">
        <v>1150</v>
      </c>
      <c r="G105" s="7">
        <f>IF(E105&lt;&gt;0,F105/E105*100,"-")</f>
        <v>29.487179487179489</v>
      </c>
      <c r="H105" s="7">
        <f>IF(D105&lt;&gt;0,F105/D105*100,"-")</f>
        <v>29.487179487179489</v>
      </c>
      <c r="I105" s="7">
        <f>IF(C105&lt;&gt;0,F105/C105*100,"-")</f>
        <v>219.04761904761907</v>
      </c>
    </row>
    <row r="106" spans="1:9" x14ac:dyDescent="0.25">
      <c r="A106" s="4" t="s">
        <v>203</v>
      </c>
      <c r="B106" s="4" t="s">
        <v>204</v>
      </c>
      <c r="C106" s="5">
        <f>+C107</f>
        <v>637.20000000000005</v>
      </c>
      <c r="D106" s="5">
        <f>+D107</f>
        <v>0</v>
      </c>
      <c r="E106" s="5">
        <f>+E107</f>
        <v>0</v>
      </c>
      <c r="F106" s="5">
        <f>+F107</f>
        <v>0</v>
      </c>
      <c r="G106" s="5" t="str">
        <f>IF(E106&lt;&gt;0,F106/E106*100,"-")</f>
        <v>-</v>
      </c>
      <c r="H106" s="5" t="str">
        <f>IF(D106&lt;&gt;0,F106/D106*100,"-")</f>
        <v>-</v>
      </c>
      <c r="I106" s="5">
        <f>IF(C106&lt;&gt;0,F106/C106*100,"-")</f>
        <v>0</v>
      </c>
    </row>
    <row r="107" spans="1:9" x14ac:dyDescent="0.25">
      <c r="A107" s="6" t="s">
        <v>205</v>
      </c>
      <c r="B107" s="6" t="s">
        <v>206</v>
      </c>
      <c r="C107" s="7">
        <v>637.20000000000005</v>
      </c>
      <c r="D107" s="7">
        <v>0</v>
      </c>
      <c r="E107" s="7">
        <v>0</v>
      </c>
      <c r="F107" s="7">
        <v>0</v>
      </c>
      <c r="G107" s="7" t="str">
        <f>IF(E107&lt;&gt;0,F107/E107*100,"-")</f>
        <v>-</v>
      </c>
      <c r="H107" s="7" t="str">
        <f>IF(D107&lt;&gt;0,F107/D107*100,"-")</f>
        <v>-</v>
      </c>
      <c r="I107" s="7">
        <f>IF(C107&lt;&gt;0,F107/C107*100,"-")</f>
        <v>0</v>
      </c>
    </row>
    <row r="108" spans="1:9" x14ac:dyDescent="0.25">
      <c r="A108" s="2" t="s">
        <v>207</v>
      </c>
      <c r="B108" s="2" t="s">
        <v>208</v>
      </c>
      <c r="C108" s="3">
        <f>+C109+C122+C124+C128+C131</f>
        <v>501919.3</v>
      </c>
      <c r="D108" s="3">
        <f>+D109+D122+D124+D128+D131</f>
        <v>383699.03</v>
      </c>
      <c r="E108" s="3">
        <f>+E109+E122+E124+E128+E131</f>
        <v>383699.03</v>
      </c>
      <c r="F108" s="3">
        <f>+F109+F122+F124+F128+F131</f>
        <v>443675.71000000008</v>
      </c>
      <c r="G108" s="3">
        <f>IF(E108&lt;&gt;0,F108/E108*100,"-")</f>
        <v>115.63117842648705</v>
      </c>
      <c r="H108" s="3">
        <f>IF(D108&lt;&gt;0,F108/D108*100,"-")</f>
        <v>115.63117842648705</v>
      </c>
      <c r="I108" s="3">
        <f>IF(C108&lt;&gt;0,F108/C108*100,"-")</f>
        <v>88.395825783148823</v>
      </c>
    </row>
    <row r="109" spans="1:9" x14ac:dyDescent="0.25">
      <c r="A109" s="4" t="s">
        <v>209</v>
      </c>
      <c r="B109" s="4" t="s">
        <v>210</v>
      </c>
      <c r="C109" s="5">
        <f>+C110+C111+C112+C113+C114+C115+C116+C117+C118+C119+C120+C121</f>
        <v>475548.47</v>
      </c>
      <c r="D109" s="5">
        <f>+D110+D111+D112+D113+D114+D115+D116+D117+D118+D119+D120+D121</f>
        <v>383089.31000000006</v>
      </c>
      <c r="E109" s="5">
        <f>+E110+E111+E112+E113+E114+E115+E116+E117+E118+E119+E120+E121</f>
        <v>383089.31000000006</v>
      </c>
      <c r="F109" s="5">
        <f>+F110+F111+F112+F113+F114+F115+F116+F117+F118+F119+F120+F121</f>
        <v>427723.2900000001</v>
      </c>
      <c r="G109" s="5">
        <f>IF(E109&lt;&gt;0,F109/E109*100,"-")</f>
        <v>111.65106382112309</v>
      </c>
      <c r="H109" s="5">
        <f>IF(D109&lt;&gt;0,F109/D109*100,"-")</f>
        <v>111.65106382112309</v>
      </c>
      <c r="I109" s="5">
        <f>IF(C109&lt;&gt;0,F109/C109*100,"-")</f>
        <v>89.9431534287136</v>
      </c>
    </row>
    <row r="110" spans="1:9" x14ac:dyDescent="0.25">
      <c r="A110" s="6" t="s">
        <v>211</v>
      </c>
      <c r="B110" s="6" t="s">
        <v>212</v>
      </c>
      <c r="C110" s="7">
        <v>135982</v>
      </c>
      <c r="D110" s="7">
        <v>98184</v>
      </c>
      <c r="E110" s="7">
        <v>98184</v>
      </c>
      <c r="F110" s="7">
        <v>98184</v>
      </c>
      <c r="G110" s="7">
        <f>IF(E110&lt;&gt;0,F110/E110*100,"-")</f>
        <v>100</v>
      </c>
      <c r="H110" s="7">
        <f>IF(D110&lt;&gt;0,F110/D110*100,"-")</f>
        <v>100</v>
      </c>
      <c r="I110" s="7">
        <f>IF(C110&lt;&gt;0,F110/C110*100,"-")</f>
        <v>72.203674015678544</v>
      </c>
    </row>
    <row r="111" spans="1:9" x14ac:dyDescent="0.25">
      <c r="A111" s="6" t="s">
        <v>213</v>
      </c>
      <c r="B111" s="6" t="s">
        <v>214</v>
      </c>
      <c r="C111" s="7">
        <v>5065.96</v>
      </c>
      <c r="D111" s="7">
        <v>8126.66</v>
      </c>
      <c r="E111" s="7">
        <v>8126.66</v>
      </c>
      <c r="F111" s="7">
        <v>5286.4</v>
      </c>
      <c r="G111" s="7">
        <f>IF(E111&lt;&gt;0,F111/E111*100,"-")</f>
        <v>65.050094380717297</v>
      </c>
      <c r="H111" s="7">
        <f>IF(D111&lt;&gt;0,F111/D111*100,"-")</f>
        <v>65.050094380717297</v>
      </c>
      <c r="I111" s="7">
        <f>IF(C111&lt;&gt;0,F111/C111*100,"-")</f>
        <v>104.35139637896864</v>
      </c>
    </row>
    <row r="112" spans="1:9" x14ac:dyDescent="0.25">
      <c r="A112" s="6" t="s">
        <v>215</v>
      </c>
      <c r="B112" s="6" t="s">
        <v>216</v>
      </c>
      <c r="C112" s="7">
        <v>39245.85</v>
      </c>
      <c r="D112" s="7">
        <v>0</v>
      </c>
      <c r="E112" s="7">
        <v>0</v>
      </c>
      <c r="F112" s="7">
        <v>38136</v>
      </c>
      <c r="G112" s="7" t="str">
        <f>IF(E112&lt;&gt;0,F112/E112*100,"-")</f>
        <v>-</v>
      </c>
      <c r="H112" s="7" t="str">
        <f>IF(D112&lt;&gt;0,F112/D112*100,"-")</f>
        <v>-</v>
      </c>
      <c r="I112" s="7">
        <f>IF(C112&lt;&gt;0,F112/C112*100,"-")</f>
        <v>97.172057682532042</v>
      </c>
    </row>
    <row r="113" spans="1:9" x14ac:dyDescent="0.25">
      <c r="A113" s="6" t="s">
        <v>217</v>
      </c>
      <c r="B113" s="6" t="s">
        <v>218</v>
      </c>
      <c r="C113" s="7">
        <v>162277</v>
      </c>
      <c r="D113" s="7">
        <v>164777</v>
      </c>
      <c r="E113" s="7">
        <v>164777</v>
      </c>
      <c r="F113" s="7">
        <v>164777</v>
      </c>
      <c r="G113" s="7">
        <f>IF(E113&lt;&gt;0,F113/E113*100,"-")</f>
        <v>100</v>
      </c>
      <c r="H113" s="7">
        <f>IF(D113&lt;&gt;0,F113/D113*100,"-")</f>
        <v>100</v>
      </c>
      <c r="I113" s="7">
        <f>IF(C113&lt;&gt;0,F113/C113*100,"-")</f>
        <v>101.54057568232098</v>
      </c>
    </row>
    <row r="114" spans="1:9" x14ac:dyDescent="0.25">
      <c r="A114" s="6" t="s">
        <v>219</v>
      </c>
      <c r="B114" s="6" t="s">
        <v>220</v>
      </c>
      <c r="C114" s="7">
        <v>35117</v>
      </c>
      <c r="D114" s="7">
        <v>30000</v>
      </c>
      <c r="E114" s="7">
        <v>30000</v>
      </c>
      <c r="F114" s="7">
        <v>37403</v>
      </c>
      <c r="G114" s="7">
        <f>IF(E114&lt;&gt;0,F114/E114*100,"-")</f>
        <v>124.67666666666666</v>
      </c>
      <c r="H114" s="7">
        <f>IF(D114&lt;&gt;0,F114/D114*100,"-")</f>
        <v>124.67666666666666</v>
      </c>
      <c r="I114" s="7">
        <f>IF(C114&lt;&gt;0,F114/C114*100,"-")</f>
        <v>106.5096676823191</v>
      </c>
    </row>
    <row r="115" spans="1:9" x14ac:dyDescent="0.25">
      <c r="A115" s="6" t="s">
        <v>221</v>
      </c>
      <c r="B115" s="6" t="s">
        <v>222</v>
      </c>
      <c r="C115" s="7">
        <v>5000</v>
      </c>
      <c r="D115" s="7">
        <v>5000</v>
      </c>
      <c r="E115" s="7">
        <v>5000</v>
      </c>
      <c r="F115" s="7">
        <v>5000</v>
      </c>
      <c r="G115" s="7">
        <f>IF(E115&lt;&gt;0,F115/E115*100,"-")</f>
        <v>100</v>
      </c>
      <c r="H115" s="7">
        <f>IF(D115&lt;&gt;0,F115/D115*100,"-")</f>
        <v>100</v>
      </c>
      <c r="I115" s="7">
        <f>IF(C115&lt;&gt;0,F115/C115*100,"-")</f>
        <v>100</v>
      </c>
    </row>
    <row r="116" spans="1:9" x14ac:dyDescent="0.25">
      <c r="A116" s="6" t="s">
        <v>223</v>
      </c>
      <c r="B116" s="6" t="s">
        <v>224</v>
      </c>
      <c r="C116" s="7">
        <v>68710.44</v>
      </c>
      <c r="D116" s="7">
        <v>50601.65</v>
      </c>
      <c r="E116" s="7">
        <v>50601.65</v>
      </c>
      <c r="F116" s="7">
        <v>50601.65</v>
      </c>
      <c r="G116" s="7">
        <f>IF(E116&lt;&gt;0,F116/E116*100,"-")</f>
        <v>100</v>
      </c>
      <c r="H116" s="7">
        <f>IF(D116&lt;&gt;0,F116/D116*100,"-")</f>
        <v>100</v>
      </c>
      <c r="I116" s="7">
        <f>IF(C116&lt;&gt;0,F116/C116*100,"-")</f>
        <v>73.644776543419027</v>
      </c>
    </row>
    <row r="117" spans="1:9" x14ac:dyDescent="0.25">
      <c r="A117" s="6" t="s">
        <v>225</v>
      </c>
      <c r="B117" s="6" t="s">
        <v>226</v>
      </c>
      <c r="C117" s="7">
        <v>4139.8100000000004</v>
      </c>
      <c r="D117" s="7">
        <v>7000</v>
      </c>
      <c r="E117" s="7">
        <v>7000</v>
      </c>
      <c r="F117" s="7">
        <v>2301.9499999999998</v>
      </c>
      <c r="G117" s="7">
        <f>IF(E117&lt;&gt;0,F117/E117*100,"-")</f>
        <v>32.884999999999998</v>
      </c>
      <c r="H117" s="7">
        <f>IF(D117&lt;&gt;0,F117/D117*100,"-")</f>
        <v>32.884999999999998</v>
      </c>
      <c r="I117" s="7">
        <f>IF(C117&lt;&gt;0,F117/C117*100,"-")</f>
        <v>55.605208934709552</v>
      </c>
    </row>
    <row r="118" spans="1:9" x14ac:dyDescent="0.25">
      <c r="A118" s="6" t="s">
        <v>227</v>
      </c>
      <c r="B118" s="6" t="s">
        <v>228</v>
      </c>
      <c r="C118" s="7">
        <v>70.2</v>
      </c>
      <c r="D118" s="7">
        <v>0</v>
      </c>
      <c r="E118" s="7">
        <v>0</v>
      </c>
      <c r="F118" s="7">
        <v>70.2</v>
      </c>
      <c r="G118" s="7" t="str">
        <f>IF(E118&lt;&gt;0,F118/E118*100,"-")</f>
        <v>-</v>
      </c>
      <c r="H118" s="7" t="str">
        <f>IF(D118&lt;&gt;0,F118/D118*100,"-")</f>
        <v>-</v>
      </c>
      <c r="I118" s="7">
        <f>IF(C118&lt;&gt;0,F118/C118*100,"-")</f>
        <v>100</v>
      </c>
    </row>
    <row r="119" spans="1:9" x14ac:dyDescent="0.25">
      <c r="A119" s="6" t="s">
        <v>229</v>
      </c>
      <c r="B119" s="6" t="s">
        <v>230</v>
      </c>
      <c r="C119" s="7">
        <v>7872.48</v>
      </c>
      <c r="D119" s="7">
        <v>7000</v>
      </c>
      <c r="E119" s="7">
        <v>7000</v>
      </c>
      <c r="F119" s="7">
        <v>11354.19</v>
      </c>
      <c r="G119" s="7">
        <f>IF(E119&lt;&gt;0,F119/E119*100,"-")</f>
        <v>162.20271428571428</v>
      </c>
      <c r="H119" s="7">
        <f>IF(D119&lt;&gt;0,F119/D119*100,"-")</f>
        <v>162.20271428571428</v>
      </c>
      <c r="I119" s="7">
        <f>IF(C119&lt;&gt;0,F119/C119*100,"-")</f>
        <v>144.22634290592038</v>
      </c>
    </row>
    <row r="120" spans="1:9" x14ac:dyDescent="0.25">
      <c r="A120" s="6" t="s">
        <v>231</v>
      </c>
      <c r="B120" s="6" t="s">
        <v>232</v>
      </c>
      <c r="C120" s="7">
        <v>9740.85</v>
      </c>
      <c r="D120" s="7">
        <v>12400</v>
      </c>
      <c r="E120" s="7">
        <v>12400</v>
      </c>
      <c r="F120" s="7">
        <v>12282.03</v>
      </c>
      <c r="G120" s="7">
        <f>IF(E120&lt;&gt;0,F120/E120*100,"-")</f>
        <v>99.048629032258077</v>
      </c>
      <c r="H120" s="7">
        <f>IF(D120&lt;&gt;0,F120/D120*100,"-")</f>
        <v>99.048629032258077</v>
      </c>
      <c r="I120" s="7">
        <f>IF(C120&lt;&gt;0,F120/C120*100,"-")</f>
        <v>126.08786707525523</v>
      </c>
    </row>
    <row r="121" spans="1:9" x14ac:dyDescent="0.25">
      <c r="A121" s="6" t="s">
        <v>233</v>
      </c>
      <c r="B121" s="6" t="s">
        <v>234</v>
      </c>
      <c r="C121" s="7">
        <v>2326.88</v>
      </c>
      <c r="D121" s="7">
        <v>0</v>
      </c>
      <c r="E121" s="7">
        <v>0</v>
      </c>
      <c r="F121" s="7">
        <v>2326.87</v>
      </c>
      <c r="G121" s="7" t="str">
        <f>IF(E121&lt;&gt;0,F121/E121*100,"-")</f>
        <v>-</v>
      </c>
      <c r="H121" s="7" t="str">
        <f>IF(D121&lt;&gt;0,F121/D121*100,"-")</f>
        <v>-</v>
      </c>
      <c r="I121" s="7">
        <f>IF(C121&lt;&gt;0,F121/C121*100,"-")</f>
        <v>99.999570239977984</v>
      </c>
    </row>
    <row r="122" spans="1:9" x14ac:dyDescent="0.25">
      <c r="A122" s="4" t="s">
        <v>235</v>
      </c>
      <c r="B122" s="4" t="s">
        <v>236</v>
      </c>
      <c r="C122" s="5">
        <f>+C123</f>
        <v>0</v>
      </c>
      <c r="D122" s="5">
        <f>+D123</f>
        <v>0</v>
      </c>
      <c r="E122" s="5">
        <f>+E123</f>
        <v>0</v>
      </c>
      <c r="F122" s="5">
        <f>+F123</f>
        <v>1594.57</v>
      </c>
      <c r="G122" s="5" t="str">
        <f>IF(E122&lt;&gt;0,F122/E122*100,"-")</f>
        <v>-</v>
      </c>
      <c r="H122" s="5" t="str">
        <f>IF(D122&lt;&gt;0,F122/D122*100,"-")</f>
        <v>-</v>
      </c>
      <c r="I122" s="5" t="str">
        <f>IF(C122&lt;&gt;0,F122/C122*100,"-")</f>
        <v>-</v>
      </c>
    </row>
    <row r="123" spans="1:9" x14ac:dyDescent="0.25">
      <c r="A123" s="6" t="s">
        <v>237</v>
      </c>
      <c r="B123" s="6" t="s">
        <v>238</v>
      </c>
      <c r="C123" s="7">
        <v>0</v>
      </c>
      <c r="D123" s="7">
        <v>0</v>
      </c>
      <c r="E123" s="7">
        <v>0</v>
      </c>
      <c r="F123" s="7">
        <v>1594.57</v>
      </c>
      <c r="G123" s="7" t="str">
        <f>IF(E123&lt;&gt;0,F123/E123*100,"-")</f>
        <v>-</v>
      </c>
      <c r="H123" s="7" t="str">
        <f>IF(D123&lt;&gt;0,F123/D123*100,"-")</f>
        <v>-</v>
      </c>
      <c r="I123" s="7" t="str">
        <f>IF(C123&lt;&gt;0,F123/C123*100,"-")</f>
        <v>-</v>
      </c>
    </row>
    <row r="124" spans="1:9" x14ac:dyDescent="0.25">
      <c r="A124" s="4" t="s">
        <v>239</v>
      </c>
      <c r="B124" s="4" t="s">
        <v>240</v>
      </c>
      <c r="C124" s="5">
        <f>+C125+C126+C127</f>
        <v>0</v>
      </c>
      <c r="D124" s="5">
        <f>+D125+D126+D127</f>
        <v>609.72</v>
      </c>
      <c r="E124" s="5">
        <f>+E125+E126+E127</f>
        <v>609.72</v>
      </c>
      <c r="F124" s="5">
        <f>+F125+F126+F127</f>
        <v>1172.22</v>
      </c>
      <c r="G124" s="5">
        <f>IF(E124&lt;&gt;0,F124/E124*100,"-")</f>
        <v>192.25546152332217</v>
      </c>
      <c r="H124" s="5">
        <f>IF(D124&lt;&gt;0,F124/D124*100,"-")</f>
        <v>192.25546152332217</v>
      </c>
      <c r="I124" s="5" t="str">
        <f>IF(C124&lt;&gt;0,F124/C124*100,"-")</f>
        <v>-</v>
      </c>
    </row>
    <row r="125" spans="1:9" x14ac:dyDescent="0.25">
      <c r="A125" s="6" t="s">
        <v>241</v>
      </c>
      <c r="B125" s="6" t="s">
        <v>242</v>
      </c>
      <c r="C125" s="7">
        <v>0</v>
      </c>
      <c r="D125" s="7">
        <v>609.72</v>
      </c>
      <c r="E125" s="7">
        <v>609.72</v>
      </c>
      <c r="F125" s="7">
        <v>0</v>
      </c>
      <c r="G125" s="7">
        <f>IF(E125&lt;&gt;0,F125/E125*100,"-")</f>
        <v>0</v>
      </c>
      <c r="H125" s="7">
        <f>IF(D125&lt;&gt;0,F125/D125*100,"-")</f>
        <v>0</v>
      </c>
      <c r="I125" s="7" t="str">
        <f>IF(C125&lt;&gt;0,F125/C125*100,"-")</f>
        <v>-</v>
      </c>
    </row>
    <row r="126" spans="1:9" x14ac:dyDescent="0.25">
      <c r="A126" s="6" t="s">
        <v>243</v>
      </c>
      <c r="B126" s="6" t="s">
        <v>244</v>
      </c>
      <c r="C126" s="7">
        <v>0</v>
      </c>
      <c r="D126" s="7">
        <v>0</v>
      </c>
      <c r="E126" s="7">
        <v>0</v>
      </c>
      <c r="F126" s="7">
        <v>609.72</v>
      </c>
      <c r="G126" s="7" t="str">
        <f>IF(E126&lt;&gt;0,F126/E126*100,"-")</f>
        <v>-</v>
      </c>
      <c r="H126" s="7" t="str">
        <f>IF(D126&lt;&gt;0,F126/D126*100,"-")</f>
        <v>-</v>
      </c>
      <c r="I126" s="7" t="str">
        <f>IF(C126&lt;&gt;0,F126/C126*100,"-")</f>
        <v>-</v>
      </c>
    </row>
    <row r="127" spans="1:9" x14ac:dyDescent="0.25">
      <c r="A127" s="6" t="s">
        <v>245</v>
      </c>
      <c r="B127" s="6" t="s">
        <v>246</v>
      </c>
      <c r="C127" s="7">
        <v>0</v>
      </c>
      <c r="D127" s="7">
        <v>0</v>
      </c>
      <c r="E127" s="7">
        <v>0</v>
      </c>
      <c r="F127" s="7">
        <v>562.5</v>
      </c>
      <c r="G127" s="7" t="str">
        <f>IF(E127&lt;&gt;0,F127/E127*100,"-")</f>
        <v>-</v>
      </c>
      <c r="H127" s="7" t="str">
        <f>IF(D127&lt;&gt;0,F127/D127*100,"-")</f>
        <v>-</v>
      </c>
      <c r="I127" s="7" t="str">
        <f>IF(C127&lt;&gt;0,F127/C127*100,"-")</f>
        <v>-</v>
      </c>
    </row>
    <row r="128" spans="1:9" x14ac:dyDescent="0.25">
      <c r="A128" s="4" t="s">
        <v>247</v>
      </c>
      <c r="B128" s="4" t="s">
        <v>248</v>
      </c>
      <c r="C128" s="5">
        <f>+C129+C130</f>
        <v>13185.62</v>
      </c>
      <c r="D128" s="5">
        <f>+D129+D130</f>
        <v>0</v>
      </c>
      <c r="E128" s="5">
        <f>+E129+E130</f>
        <v>0</v>
      </c>
      <c r="F128" s="5">
        <f>+F129+F130</f>
        <v>13185.63</v>
      </c>
      <c r="G128" s="5" t="str">
        <f>IF(E128&lt;&gt;0,F128/E128*100,"-")</f>
        <v>-</v>
      </c>
      <c r="H128" s="5" t="str">
        <f>IF(D128&lt;&gt;0,F128/D128*100,"-")</f>
        <v>-</v>
      </c>
      <c r="I128" s="5">
        <f>IF(C128&lt;&gt;0,F128/C128*100,"-")</f>
        <v>100.00007584019559</v>
      </c>
    </row>
    <row r="129" spans="1:9" x14ac:dyDescent="0.25">
      <c r="A129" s="6" t="s">
        <v>249</v>
      </c>
      <c r="B129" s="6" t="s">
        <v>250</v>
      </c>
      <c r="C129" s="7">
        <v>13185.62</v>
      </c>
      <c r="D129" s="7">
        <v>0</v>
      </c>
      <c r="E129" s="7">
        <v>0</v>
      </c>
      <c r="F129" s="7">
        <v>0</v>
      </c>
      <c r="G129" s="7" t="str">
        <f>IF(E129&lt;&gt;0,F129/E129*100,"-")</f>
        <v>-</v>
      </c>
      <c r="H129" s="7" t="str">
        <f>IF(D129&lt;&gt;0,F129/D129*100,"-")</f>
        <v>-</v>
      </c>
      <c r="I129" s="7">
        <f>IF(C129&lt;&gt;0,F129/C129*100,"-")</f>
        <v>0</v>
      </c>
    </row>
    <row r="130" spans="1:9" x14ac:dyDescent="0.25">
      <c r="A130" s="6" t="s">
        <v>251</v>
      </c>
      <c r="B130" s="6" t="s">
        <v>252</v>
      </c>
      <c r="C130" s="7">
        <v>0</v>
      </c>
      <c r="D130" s="7">
        <v>0</v>
      </c>
      <c r="E130" s="7">
        <v>0</v>
      </c>
      <c r="F130" s="7">
        <v>13185.63</v>
      </c>
      <c r="G130" s="7" t="str">
        <f>IF(E130&lt;&gt;0,F130/E130*100,"-")</f>
        <v>-</v>
      </c>
      <c r="H130" s="7" t="str">
        <f>IF(D130&lt;&gt;0,F130/D130*100,"-")</f>
        <v>-</v>
      </c>
      <c r="I130" s="7" t="str">
        <f>IF(C130&lt;&gt;0,F130/C130*100,"-")</f>
        <v>-</v>
      </c>
    </row>
    <row r="131" spans="1:9" x14ac:dyDescent="0.25">
      <c r="A131" s="4" t="s">
        <v>253</v>
      </c>
      <c r="B131" s="4" t="s">
        <v>254</v>
      </c>
      <c r="C131" s="5">
        <f>+C132</f>
        <v>13185.21</v>
      </c>
      <c r="D131" s="5">
        <f>+D132</f>
        <v>0</v>
      </c>
      <c r="E131" s="5">
        <f>+E132</f>
        <v>0</v>
      </c>
      <c r="F131" s="5">
        <f>+F132</f>
        <v>0</v>
      </c>
      <c r="G131" s="5" t="str">
        <f>IF(E131&lt;&gt;0,F131/E131*100,"-")</f>
        <v>-</v>
      </c>
      <c r="H131" s="5" t="str">
        <f>IF(D131&lt;&gt;0,F131/D131*100,"-")</f>
        <v>-</v>
      </c>
      <c r="I131" s="5">
        <f>IF(C131&lt;&gt;0,F131/C131*100,"-")</f>
        <v>0</v>
      </c>
    </row>
    <row r="132" spans="1:9" x14ac:dyDescent="0.25">
      <c r="A132" s="6" t="s">
        <v>255</v>
      </c>
      <c r="B132" s="6" t="s">
        <v>256</v>
      </c>
      <c r="C132" s="7">
        <v>13185.21</v>
      </c>
      <c r="D132" s="7">
        <v>0</v>
      </c>
      <c r="E132" s="7">
        <v>0</v>
      </c>
      <c r="F132" s="7">
        <v>0</v>
      </c>
      <c r="G132" s="7" t="str">
        <f>IF(E132&lt;&gt;0,F132/E132*100,"-")</f>
        <v>-</v>
      </c>
      <c r="H132" s="7" t="str">
        <f>IF(D132&lt;&gt;0,F132/D132*100,"-")</f>
        <v>-</v>
      </c>
      <c r="I132" s="7">
        <f>IF(C132&lt;&gt;0,F132/C132*100,"-")</f>
        <v>0</v>
      </c>
    </row>
    <row r="133" spans="1:9" x14ac:dyDescent="0.25">
      <c r="A133" s="8"/>
      <c r="B133" s="8"/>
      <c r="C133" s="9">
        <f>+C5+C37+C86+C101+C108</f>
        <v>12115331.279999997</v>
      </c>
      <c r="D133" s="9">
        <f>+D5+D37+D86+D101+D108</f>
        <v>11209210.09</v>
      </c>
      <c r="E133" s="9">
        <f>+E5+E37+E86+E101+E108</f>
        <v>11209210.09</v>
      </c>
      <c r="F133" s="9">
        <f>+F5+F37+F86+F101+F108</f>
        <v>11249945.890000002</v>
      </c>
      <c r="G133" s="9">
        <f>IF(E133&lt;&gt;0,F133/E133*100,"-")</f>
        <v>100.36341365424441</v>
      </c>
      <c r="H133" s="9">
        <f>IF(D133&lt;&gt;0,F133/D133*100,"-")</f>
        <v>100.36341365424441</v>
      </c>
      <c r="I133" s="9">
        <f>IF(C133&lt;&gt;0,F133/C133*100,"-")</f>
        <v>92.857105018427561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2018-03-05T07:57:20Z</cp:lastPrinted>
  <dcterms:created xsi:type="dcterms:W3CDTF">2018-03-05T07:52:47Z</dcterms:created>
  <dcterms:modified xsi:type="dcterms:W3CDTF">2018-03-05T07:57:21Z</dcterms:modified>
</cp:coreProperties>
</file>