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7\ZR\Gradivo OS\"/>
    </mc:Choice>
  </mc:AlternateContent>
  <bookViews>
    <workbookView xWindow="0" yWindow="0" windowWidth="15645" windowHeight="13140"/>
  </bookViews>
  <sheets>
    <sheet name="List1" sheetId="1" r:id="rId1"/>
  </sheets>
  <definedNames>
    <definedName name="_xlnm.Print_Titles" localSheetId="0">List1!$3:$4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H73" i="1"/>
  <c r="E73" i="1"/>
  <c r="K72" i="1"/>
  <c r="J72" i="1"/>
  <c r="I72" i="1"/>
  <c r="K71" i="1"/>
  <c r="J71" i="1"/>
  <c r="I71" i="1"/>
  <c r="K70" i="1"/>
  <c r="J70" i="1"/>
  <c r="I70" i="1"/>
  <c r="H69" i="1"/>
  <c r="G69" i="1"/>
  <c r="F69" i="1"/>
  <c r="J69" i="1" s="1"/>
  <c r="E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H60" i="1"/>
  <c r="G60" i="1"/>
  <c r="F60" i="1"/>
  <c r="E60" i="1"/>
  <c r="K59" i="1"/>
  <c r="J59" i="1"/>
  <c r="I59" i="1"/>
  <c r="H58" i="1"/>
  <c r="G58" i="1"/>
  <c r="F58" i="1"/>
  <c r="E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H51" i="1"/>
  <c r="G51" i="1"/>
  <c r="F51" i="1"/>
  <c r="E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H42" i="1"/>
  <c r="G42" i="1"/>
  <c r="F42" i="1"/>
  <c r="E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H34" i="1"/>
  <c r="G34" i="1"/>
  <c r="F34" i="1"/>
  <c r="E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H18" i="1"/>
  <c r="G18" i="1"/>
  <c r="F18" i="1"/>
  <c r="E18" i="1"/>
  <c r="K17" i="1"/>
  <c r="J17" i="1"/>
  <c r="I17" i="1"/>
  <c r="H16" i="1"/>
  <c r="G16" i="1"/>
  <c r="I16" i="1" s="1"/>
  <c r="F16" i="1"/>
  <c r="J16" i="1" s="1"/>
  <c r="E16" i="1"/>
  <c r="K16" i="1" s="1"/>
  <c r="K15" i="1"/>
  <c r="J15" i="1"/>
  <c r="I15" i="1"/>
  <c r="H14" i="1"/>
  <c r="G14" i="1"/>
  <c r="I14" i="1" s="1"/>
  <c r="F14" i="1"/>
  <c r="J14" i="1" s="1"/>
  <c r="E14" i="1"/>
  <c r="K14" i="1" s="1"/>
  <c r="K13" i="1"/>
  <c r="J13" i="1"/>
  <c r="I13" i="1"/>
  <c r="I12" i="1"/>
  <c r="H12" i="1"/>
  <c r="G12" i="1"/>
  <c r="F12" i="1"/>
  <c r="E12" i="1"/>
  <c r="K12" i="1" s="1"/>
  <c r="K11" i="1"/>
  <c r="J11" i="1"/>
  <c r="I11" i="1"/>
  <c r="K10" i="1"/>
  <c r="J10" i="1"/>
  <c r="I10" i="1"/>
  <c r="K9" i="1"/>
  <c r="J9" i="1"/>
  <c r="I9" i="1"/>
  <c r="H8" i="1"/>
  <c r="G8" i="1"/>
  <c r="F8" i="1"/>
  <c r="E8" i="1"/>
  <c r="K7" i="1"/>
  <c r="J7" i="1"/>
  <c r="I7" i="1"/>
  <c r="H6" i="1"/>
  <c r="G6" i="1"/>
  <c r="I6" i="1" s="1"/>
  <c r="F6" i="1"/>
  <c r="J6" i="1" s="1"/>
  <c r="E6" i="1"/>
  <c r="I69" i="1" l="1"/>
  <c r="K69" i="1"/>
  <c r="I60" i="1"/>
  <c r="J60" i="1"/>
  <c r="K60" i="1"/>
  <c r="K58" i="1"/>
  <c r="J58" i="1"/>
  <c r="I58" i="1"/>
  <c r="I51" i="1"/>
  <c r="K51" i="1"/>
  <c r="J51" i="1"/>
  <c r="K42" i="1"/>
  <c r="J42" i="1"/>
  <c r="I42" i="1"/>
  <c r="K34" i="1"/>
  <c r="J34" i="1"/>
  <c r="I34" i="1"/>
  <c r="K18" i="1"/>
  <c r="J18" i="1"/>
  <c r="I18" i="1"/>
  <c r="H5" i="1"/>
  <c r="J12" i="1"/>
  <c r="G5" i="1"/>
  <c r="G73" i="1" s="1"/>
  <c r="I73" i="1" s="1"/>
  <c r="F5" i="1"/>
  <c r="F73" i="1" s="1"/>
  <c r="J73" i="1" s="1"/>
  <c r="K8" i="1"/>
  <c r="I8" i="1"/>
  <c r="J8" i="1"/>
  <c r="E5" i="1"/>
  <c r="K6" i="1"/>
  <c r="K5" i="1" l="1"/>
  <c r="J5" i="1"/>
  <c r="I5" i="1"/>
</calcChain>
</file>

<file path=xl/sharedStrings.xml><?xml version="1.0" encoding="utf-8"?>
<sst xmlns="http://schemas.openxmlformats.org/spreadsheetml/2006/main" count="149" uniqueCount="149">
  <si>
    <t>PU</t>
  </si>
  <si>
    <t>Nosilna PK/NRP</t>
  </si>
  <si>
    <t>NRP</t>
  </si>
  <si>
    <t>Opis</t>
  </si>
  <si>
    <t>Realizacija: 2016</t>
  </si>
  <si>
    <t>Realizacija: 2017</t>
  </si>
  <si>
    <t>Indeks 8:7</t>
  </si>
  <si>
    <t>Indeks 8:6</t>
  </si>
  <si>
    <t>Indeks 8:5</t>
  </si>
  <si>
    <t>4000</t>
  </si>
  <si>
    <t>OBČINSKA UPRAVA</t>
  </si>
  <si>
    <t>04</t>
  </si>
  <si>
    <t>SKUPNE ADMINISTRATIVNE SLUŽBE IN SPLOŠNE JAVNE STORITVE</t>
  </si>
  <si>
    <t>41408005</t>
  </si>
  <si>
    <t>ENERGETSKA OBNOVA OBČNSKE STAVBE</t>
  </si>
  <si>
    <t>06</t>
  </si>
  <si>
    <t>LOKALNA SAMOUPRAVA</t>
  </si>
  <si>
    <t>41208002</t>
  </si>
  <si>
    <t>OBNOVA PAVILJONA NOB</t>
  </si>
  <si>
    <t>41508001</t>
  </si>
  <si>
    <t>IZDELAVA CELOSTNE PROMETNE STRATEGIJE</t>
  </si>
  <si>
    <t>41511002</t>
  </si>
  <si>
    <t>PRENOVA SANITARIJ IN PROSTOROV KS JELENDOL</t>
  </si>
  <si>
    <t>07</t>
  </si>
  <si>
    <t>OBRAMBA IN UKREPI OB IZREDNIH DOGODKIH</t>
  </si>
  <si>
    <t>41004017</t>
  </si>
  <si>
    <t>VZDRŽ.GAS.DOMOV, INVEST.IN NABAVA GAS.OPREME, VOZIL</t>
  </si>
  <si>
    <t>11</t>
  </si>
  <si>
    <t>KMETIJSTVO, GOZDARSTVO IN RIBIŠTVO</t>
  </si>
  <si>
    <t>41208009</t>
  </si>
  <si>
    <t>INTERVENCIJE V KMETIJSTVU</t>
  </si>
  <si>
    <t>12</t>
  </si>
  <si>
    <t>PRIDOBIVANJE IN DISTRIBUCIJA ENERGETSKIH SUROVIN</t>
  </si>
  <si>
    <t>41208010</t>
  </si>
  <si>
    <t>ENERGETSKA OBNOVA STAVB</t>
  </si>
  <si>
    <t>13</t>
  </si>
  <si>
    <t>PROMET, PROMETNA INFRASTRUKTURA IN KOMUNIKACIJE</t>
  </si>
  <si>
    <t>40907001</t>
  </si>
  <si>
    <t>INVESTICIJSKO VZDRŽEVANJE OBČINSKIH CEST</t>
  </si>
  <si>
    <t>40907008</t>
  </si>
  <si>
    <t>TEKOČE VZDRŽEVANJE LOKALNIH CEST</t>
  </si>
  <si>
    <t>41207005</t>
  </si>
  <si>
    <t>UREDITEV VOZIŠČA POTARJE - TIČ</t>
  </si>
  <si>
    <t>41207013</t>
  </si>
  <si>
    <t>SEVERNI PRIKLJUČEK NA DRŽAVNO CESTO</t>
  </si>
  <si>
    <t>41407001</t>
  </si>
  <si>
    <t>PLOČNIK LOKA - KOVOR</t>
  </si>
  <si>
    <t>41408006</t>
  </si>
  <si>
    <t>INVESTICIJSKO VZDRŽEVANJE JAVNE RAZSVETLJAVE</t>
  </si>
  <si>
    <t>41507001</t>
  </si>
  <si>
    <t>UREDITEV VAŠKEGA JEDRA KRIŽE</t>
  </si>
  <si>
    <t>41507002</t>
  </si>
  <si>
    <t>SEMAFORIZACIJA KRIŽIŠČA POD GORENJSKO PLAŽO</t>
  </si>
  <si>
    <t>41607001</t>
  </si>
  <si>
    <t>REKONSTRUKCIJA KRIŽIŠČA SOKOLNICA V BISTRICI PRI TRŽIČU</t>
  </si>
  <si>
    <t>41607003</t>
  </si>
  <si>
    <t>UREDITEV VOZIŠČA LEŠE-PERAČICA</t>
  </si>
  <si>
    <t>41607004</t>
  </si>
  <si>
    <t>OBNOVA KRIŽIŠČA PODLJUBELJ</t>
  </si>
  <si>
    <t>41607006</t>
  </si>
  <si>
    <t>UREDITEV VOZIŠČA LOM-KRIŽIŠČE POTARJE-GRAHOVŠE</t>
  </si>
  <si>
    <t>41607007</t>
  </si>
  <si>
    <t>PLOČNIK V SENIČNEM</t>
  </si>
  <si>
    <t>41607008</t>
  </si>
  <si>
    <t>UREDITEV VOZIŠČA JELENDOL-DO JAGRA</t>
  </si>
  <si>
    <t>41607009</t>
  </si>
  <si>
    <t>UREDITEV KROŽIŠČA V BISTRICI</t>
  </si>
  <si>
    <t>14</t>
  </si>
  <si>
    <t>GOSPODARSTVO</t>
  </si>
  <si>
    <t>41208014</t>
  </si>
  <si>
    <t>NEPOSREDNE SPODBUDE ZA SPODBUJANJE PODJETNIŠTVA IN ZAPOSLOVANJA</t>
  </si>
  <si>
    <t>41208018</t>
  </si>
  <si>
    <t>RAZVOJ OBMOČJA ZELENICA</t>
  </si>
  <si>
    <t>41408003</t>
  </si>
  <si>
    <t>UREDITEV GORENJSKE PLAŽE</t>
  </si>
  <si>
    <t>41408004</t>
  </si>
  <si>
    <t>REGENERACIJA INDUSTRIJSKEGA OBMOČJA BPT - RIO TRŽIČ</t>
  </si>
  <si>
    <t>41511006</t>
  </si>
  <si>
    <t>RAZVOJ TURIZMA V OBČINI TRŽIČ</t>
  </si>
  <si>
    <t>41611002</t>
  </si>
  <si>
    <t>ALPE ADRIA REGIJA DOŽIVETIJ</t>
  </si>
  <si>
    <t>41611003</t>
  </si>
  <si>
    <t>UREDITEV P + R PARKIRIŠČA</t>
  </si>
  <si>
    <t>15</t>
  </si>
  <si>
    <t>VAROVANJE OKOLJA IN NARAVNE DEDIŠČINE</t>
  </si>
  <si>
    <t>41207015</t>
  </si>
  <si>
    <t>UREDITEV DEPONIJE KOVOR</t>
  </si>
  <si>
    <t>41407003</t>
  </si>
  <si>
    <t>SLAP - KOMUNALNO OPREMLJANJE</t>
  </si>
  <si>
    <t>41407004</t>
  </si>
  <si>
    <t>BISTRICA - KOMUNALNO OPREMLJANJE</t>
  </si>
  <si>
    <t>41407005</t>
  </si>
  <si>
    <t>KOVOR - KOMUNALNO OPREMLJANJE</t>
  </si>
  <si>
    <t>41407006</t>
  </si>
  <si>
    <t>KRIŽE - SEBENJE  KOMUNALNO OPREMLJANJE</t>
  </si>
  <si>
    <t>41407007</t>
  </si>
  <si>
    <t>KRIŽE (PLANINSKA POT IN POT NA MOČILA) KOMUNALNO OPREMLJANJE</t>
  </si>
  <si>
    <t>41407012</t>
  </si>
  <si>
    <t>RETNJE -KOMUNALNO OPREMLJANJE</t>
  </si>
  <si>
    <t>41407013</t>
  </si>
  <si>
    <t>ZA JEZOM - ČEGELJŠE KOMUNALNO OPREMLJANJE</t>
  </si>
  <si>
    <t>16</t>
  </si>
  <si>
    <t>PROSTORSKO PLANIRANJE IN STANOVANJSKO KOMUNALNA DEJAVNOST</t>
  </si>
  <si>
    <t>40909001</t>
  </si>
  <si>
    <t>INVESTICIJSKO VZDRŽEVANJE STANOVANJ</t>
  </si>
  <si>
    <t>41007006</t>
  </si>
  <si>
    <t>OBČINSKI PROSTORSKI NAČRT OBČINE TRŽIČ</t>
  </si>
  <si>
    <t>41207006</t>
  </si>
  <si>
    <t>INV.VZDR.IN GRADNJA MANJŠIH ODSEKOV GJI (VODOVOD, KANAL)</t>
  </si>
  <si>
    <t>41208019</t>
  </si>
  <si>
    <t>UREJANJE POKOPALIŠČ</t>
  </si>
  <si>
    <t>41407009</t>
  </si>
  <si>
    <t>IZBOLJŠ.VODOOSKRBE NA VS ČRNI GOZD</t>
  </si>
  <si>
    <t>41407010</t>
  </si>
  <si>
    <t>LOKA - KOMUNALNO OPREMLJANJE</t>
  </si>
  <si>
    <t>17</t>
  </si>
  <si>
    <t>ZDRAVSTVENO VARSTVO</t>
  </si>
  <si>
    <t>40904017</t>
  </si>
  <si>
    <t>INVESTICIJE IN PROJEKTI V ZDRAVSTVENEM DOMU TRŽIČ</t>
  </si>
  <si>
    <t>18</t>
  </si>
  <si>
    <t>KULTURA, ŠPORT IN NEVLADNE ORGANIZACIJE</t>
  </si>
  <si>
    <t>40904010</t>
  </si>
  <si>
    <t>VZDRŽEVANJE IN INVESTICIJE V TRŽIŠKEM MUZEJU</t>
  </si>
  <si>
    <t>41004004</t>
  </si>
  <si>
    <t>INVEST.VZDRŽ.KNJIŽNICE DR.TONETA PRETNARJA</t>
  </si>
  <si>
    <t>41208005</t>
  </si>
  <si>
    <t>INVESTICIJE V DTO</t>
  </si>
  <si>
    <t>41511001</t>
  </si>
  <si>
    <t>UREDITEV VEČNAMENSKEGA IGRIŠČA POD GRADOM NEUHAUS</t>
  </si>
  <si>
    <t>41511003</t>
  </si>
  <si>
    <t>PROJEKTI IN INVESTICIJE V KULTURI</t>
  </si>
  <si>
    <t>41511004</t>
  </si>
  <si>
    <t>UREDITEV OPUŠČENEGA PODROČJA PEKO-PUR</t>
  </si>
  <si>
    <t>41511005</t>
  </si>
  <si>
    <t>NOGOMETNO IGRIŠČE TRŽIČ</t>
  </si>
  <si>
    <t>41511007</t>
  </si>
  <si>
    <t>RAZVOJ OBMOČJA NEKDANJEGA TABORIŠČA LJUBELJ</t>
  </si>
  <si>
    <t>19</t>
  </si>
  <si>
    <t>IZOBRAŽEVANJE</t>
  </si>
  <si>
    <t>40904007</t>
  </si>
  <si>
    <t>PROJEKTI IN INVESTICIJE V VRTCU TRŽIČ</t>
  </si>
  <si>
    <t>41208008</t>
  </si>
  <si>
    <t>PROJEKTI IN INVESTICIJE V OŠ</t>
  </si>
  <si>
    <t>41408002</t>
  </si>
  <si>
    <t>PREVOZI UČENCEV</t>
  </si>
  <si>
    <t>SP2017</t>
  </si>
  <si>
    <t>VP2017</t>
  </si>
  <si>
    <t xml:space="preserve">ZAKLJUČNI RAČUN PRORAČUNA OBČINE TRŽIČ ZA LETO 2017 - NAČRT RAZVOJNIH PROGRAMOV </t>
  </si>
  <si>
    <t>v 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</si>
</sst>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0" xfId="0" applyFont="1" applyFill="1"/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4" fillId="3" borderId="2" xfId="0" applyFont="1" applyFill="1" applyBorder="1"/>
    <xf numFmtId="49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pane ySplit="4" topLeftCell="A9" activePane="bottomLeft" state="frozen"/>
      <selection pane="bottomLeft" activeCell="AD39" sqref="AD39"/>
    </sheetView>
  </sheetViews>
  <sheetFormatPr defaultRowHeight="15" x14ac:dyDescent="0.25"/>
  <cols>
    <col min="1" max="1" width="1.85546875" customWidth="1"/>
    <col min="2" max="2" width="4.28515625" customWidth="1"/>
    <col min="3" max="3" width="8.42578125" bestFit="1" customWidth="1"/>
    <col min="4" max="4" width="62.28515625" customWidth="1"/>
    <col min="5" max="8" width="15.42578125" bestFit="1" customWidth="1"/>
    <col min="9" max="11" width="9.85546875" bestFit="1" customWidth="1"/>
  </cols>
  <sheetData>
    <row r="1" spans="1:11" x14ac:dyDescent="0.25">
      <c r="A1" s="14" t="s">
        <v>147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K2" s="13" t="s">
        <v>148</v>
      </c>
    </row>
    <row r="3" spans="1:11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145</v>
      </c>
      <c r="G3" s="1" t="s">
        <v>146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x14ac:dyDescent="0.25">
      <c r="A5" s="2" t="s">
        <v>9</v>
      </c>
      <c r="B5" s="3"/>
      <c r="C5" s="3"/>
      <c r="D5" s="2" t="s">
        <v>10</v>
      </c>
      <c r="E5" s="4">
        <f>+E6+E8+E12+E14+E16+E18+E34+E42+E51+E58+E60+E69</f>
        <v>4128013.47</v>
      </c>
      <c r="F5" s="4">
        <f>+F6+F8+F12+F14+F16+F18+F34+F42+F51+F58+F60+F69</f>
        <v>5135130</v>
      </c>
      <c r="G5" s="4">
        <f>+G6+G8+G12+G14+G16+G18+G34+G42+G51+G58+G60+G69</f>
        <v>5154728.9800000004</v>
      </c>
      <c r="H5" s="4">
        <f>+H6+H8+H12+H14+H16+H18+H34+H42+H51+H58+H60+H69</f>
        <v>4423197.55</v>
      </c>
      <c r="I5" s="4">
        <f>IF(G5&lt;&gt;0,H5/G5*100,"-")</f>
        <v>85.808537503362587</v>
      </c>
      <c r="J5" s="4">
        <f>IF(F5&lt;&gt;0,H5/F5*100,"-")</f>
        <v>86.136038425512112</v>
      </c>
      <c r="K5" s="4">
        <f>IF(E5&lt;&gt;0,H5/E5*100,"-")</f>
        <v>107.15075379829126</v>
      </c>
    </row>
    <row r="6" spans="1:11" x14ac:dyDescent="0.25">
      <c r="A6" s="5"/>
      <c r="B6" s="6" t="s">
        <v>11</v>
      </c>
      <c r="C6" s="5"/>
      <c r="D6" s="6" t="s">
        <v>12</v>
      </c>
      <c r="E6" s="7">
        <f>+E7</f>
        <v>60165.54</v>
      </c>
      <c r="F6" s="7">
        <f>+F7</f>
        <v>0</v>
      </c>
      <c r="G6" s="7">
        <f>+G7</f>
        <v>0</v>
      </c>
      <c r="H6" s="7">
        <f>+H7</f>
        <v>0</v>
      </c>
      <c r="I6" s="7" t="str">
        <f>IF(G6&lt;&gt;0,H6/G6*100,"-")</f>
        <v>-</v>
      </c>
      <c r="J6" s="7" t="str">
        <f>IF(F6&lt;&gt;0,H6/F6*100,"-")</f>
        <v>-</v>
      </c>
      <c r="K6" s="7">
        <f>IF(E6&lt;&gt;0,H6/E6*100,"-")</f>
        <v>0</v>
      </c>
    </row>
    <row r="7" spans="1:11" x14ac:dyDescent="0.25">
      <c r="A7" s="8"/>
      <c r="B7" s="8"/>
      <c r="C7" s="9" t="s">
        <v>13</v>
      </c>
      <c r="D7" s="9" t="s">
        <v>14</v>
      </c>
      <c r="E7" s="10">
        <v>60165.54</v>
      </c>
      <c r="F7" s="10">
        <v>0</v>
      </c>
      <c r="G7" s="10">
        <v>0</v>
      </c>
      <c r="H7" s="10">
        <v>0</v>
      </c>
      <c r="I7" s="10" t="str">
        <f>IF(G7&lt;&gt;0,H7/G7*100,"-")</f>
        <v>-</v>
      </c>
      <c r="J7" s="10" t="str">
        <f>IF(F7&lt;&gt;0,H7/F7*100,"-")</f>
        <v>-</v>
      </c>
      <c r="K7" s="10">
        <f>IF(E7&lt;&gt;0,H7/E7*100,"-")</f>
        <v>0</v>
      </c>
    </row>
    <row r="8" spans="1:11" x14ac:dyDescent="0.25">
      <c r="A8" s="5"/>
      <c r="B8" s="6" t="s">
        <v>15</v>
      </c>
      <c r="C8" s="5"/>
      <c r="D8" s="6" t="s">
        <v>16</v>
      </c>
      <c r="E8" s="7">
        <f>+E9+E10+E11</f>
        <v>225530.85000000003</v>
      </c>
      <c r="F8" s="7">
        <f>+F9+F10+F11</f>
        <v>30500</v>
      </c>
      <c r="G8" s="7">
        <f>+G9+G10+G11</f>
        <v>30500</v>
      </c>
      <c r="H8" s="7">
        <f>+H9+H10+H11</f>
        <v>26089.79</v>
      </c>
      <c r="I8" s="7">
        <f>IF(G8&lt;&gt;0,H8/G8*100,"-")</f>
        <v>85.540295081967216</v>
      </c>
      <c r="J8" s="7">
        <f>IF(F8&lt;&gt;0,H8/F8*100,"-")</f>
        <v>85.540295081967216</v>
      </c>
      <c r="K8" s="7">
        <f>IF(E8&lt;&gt;0,H8/E8*100,"-")</f>
        <v>11.568169055364265</v>
      </c>
    </row>
    <row r="9" spans="1:11" x14ac:dyDescent="0.25">
      <c r="A9" s="8"/>
      <c r="B9" s="8"/>
      <c r="C9" s="9" t="s">
        <v>17</v>
      </c>
      <c r="D9" s="9" t="s">
        <v>18</v>
      </c>
      <c r="E9" s="10">
        <v>160647.89000000001</v>
      </c>
      <c r="F9" s="10">
        <v>0</v>
      </c>
      <c r="G9" s="10">
        <v>0</v>
      </c>
      <c r="H9" s="10">
        <v>0</v>
      </c>
      <c r="I9" s="10" t="str">
        <f>IF(G9&lt;&gt;0,H9/G9*100,"-")</f>
        <v>-</v>
      </c>
      <c r="J9" s="10" t="str">
        <f>IF(F9&lt;&gt;0,H9/F9*100,"-")</f>
        <v>-</v>
      </c>
      <c r="K9" s="10">
        <f>IF(E9&lt;&gt;0,H9/E9*100,"-")</f>
        <v>0</v>
      </c>
    </row>
    <row r="10" spans="1:11" x14ac:dyDescent="0.25">
      <c r="A10" s="8"/>
      <c r="B10" s="8"/>
      <c r="C10" s="9" t="s">
        <v>19</v>
      </c>
      <c r="D10" s="9" t="s">
        <v>20</v>
      </c>
      <c r="E10" s="10">
        <v>22668.23</v>
      </c>
      <c r="F10" s="10">
        <v>30500</v>
      </c>
      <c r="G10" s="10">
        <v>30500</v>
      </c>
      <c r="H10" s="10">
        <v>26089.79</v>
      </c>
      <c r="I10" s="10">
        <f>IF(G10&lt;&gt;0,H10/G10*100,"-")</f>
        <v>85.540295081967216</v>
      </c>
      <c r="J10" s="10">
        <f>IF(F10&lt;&gt;0,H10/F10*100,"-")</f>
        <v>85.540295081967216</v>
      </c>
      <c r="K10" s="10">
        <f>IF(E10&lt;&gt;0,H10/E10*100,"-")</f>
        <v>115.09407659971689</v>
      </c>
    </row>
    <row r="11" spans="1:11" x14ac:dyDescent="0.25">
      <c r="A11" s="8"/>
      <c r="B11" s="8"/>
      <c r="C11" s="9" t="s">
        <v>21</v>
      </c>
      <c r="D11" s="9" t="s">
        <v>22</v>
      </c>
      <c r="E11" s="10">
        <v>42214.73</v>
      </c>
      <c r="F11" s="10">
        <v>0</v>
      </c>
      <c r="G11" s="10">
        <v>0</v>
      </c>
      <c r="H11" s="10">
        <v>0</v>
      </c>
      <c r="I11" s="10" t="str">
        <f>IF(G11&lt;&gt;0,H11/G11*100,"-")</f>
        <v>-</v>
      </c>
      <c r="J11" s="10" t="str">
        <f>IF(F11&lt;&gt;0,H11/F11*100,"-")</f>
        <v>-</v>
      </c>
      <c r="K11" s="10">
        <f>IF(E11&lt;&gt;0,H11/E11*100,"-")</f>
        <v>0</v>
      </c>
    </row>
    <row r="12" spans="1:11" x14ac:dyDescent="0.25">
      <c r="A12" s="5"/>
      <c r="B12" s="6" t="s">
        <v>23</v>
      </c>
      <c r="C12" s="5"/>
      <c r="D12" s="6" t="s">
        <v>24</v>
      </c>
      <c r="E12" s="7">
        <f>+E13</f>
        <v>0</v>
      </c>
      <c r="F12" s="7">
        <f>+F13</f>
        <v>255000</v>
      </c>
      <c r="G12" s="7">
        <f>+G13</f>
        <v>255000</v>
      </c>
      <c r="H12" s="7">
        <f>+H13</f>
        <v>243091.91</v>
      </c>
      <c r="I12" s="7">
        <f>IF(G12&lt;&gt;0,H12/G12*100,"-")</f>
        <v>95.330160784313719</v>
      </c>
      <c r="J12" s="7">
        <f>IF(F12&lt;&gt;0,H12/F12*100,"-")</f>
        <v>95.330160784313719</v>
      </c>
      <c r="K12" s="7" t="str">
        <f>IF(E12&lt;&gt;0,H12/E12*100,"-")</f>
        <v>-</v>
      </c>
    </row>
    <row r="13" spans="1:11" x14ac:dyDescent="0.25">
      <c r="A13" s="8"/>
      <c r="B13" s="8"/>
      <c r="C13" s="9" t="s">
        <v>25</v>
      </c>
      <c r="D13" s="9" t="s">
        <v>26</v>
      </c>
      <c r="E13" s="10">
        <v>0</v>
      </c>
      <c r="F13" s="10">
        <v>255000</v>
      </c>
      <c r="G13" s="10">
        <v>255000</v>
      </c>
      <c r="H13" s="10">
        <v>243091.91</v>
      </c>
      <c r="I13" s="10">
        <f>IF(G13&lt;&gt;0,H13/G13*100,"-")</f>
        <v>95.330160784313719</v>
      </c>
      <c r="J13" s="10">
        <f>IF(F13&lt;&gt;0,H13/F13*100,"-")</f>
        <v>95.330160784313719</v>
      </c>
      <c r="K13" s="10" t="str">
        <f>IF(E13&lt;&gt;0,H13/E13*100,"-")</f>
        <v>-</v>
      </c>
    </row>
    <row r="14" spans="1:11" x14ac:dyDescent="0.25">
      <c r="A14" s="5"/>
      <c r="B14" s="6" t="s">
        <v>27</v>
      </c>
      <c r="C14" s="5"/>
      <c r="D14" s="6" t="s">
        <v>28</v>
      </c>
      <c r="E14" s="7">
        <f>+E15</f>
        <v>38912.29</v>
      </c>
      <c r="F14" s="7">
        <f>+F15</f>
        <v>44000</v>
      </c>
      <c r="G14" s="7">
        <f>+G15</f>
        <v>44000</v>
      </c>
      <c r="H14" s="7">
        <f>+H15</f>
        <v>40074.339999999997</v>
      </c>
      <c r="I14" s="7">
        <f>IF(G14&lt;&gt;0,H14/G14*100,"-")</f>
        <v>91.078045454545446</v>
      </c>
      <c r="J14" s="7">
        <f>IF(F14&lt;&gt;0,H14/F14*100,"-")</f>
        <v>91.078045454545446</v>
      </c>
      <c r="K14" s="7">
        <f>IF(E14&lt;&gt;0,H14/E14*100,"-")</f>
        <v>102.98633156773862</v>
      </c>
    </row>
    <row r="15" spans="1:11" x14ac:dyDescent="0.25">
      <c r="A15" s="8"/>
      <c r="B15" s="8"/>
      <c r="C15" s="9" t="s">
        <v>29</v>
      </c>
      <c r="D15" s="9" t="s">
        <v>30</v>
      </c>
      <c r="E15" s="10">
        <v>38912.29</v>
      </c>
      <c r="F15" s="10">
        <v>44000</v>
      </c>
      <c r="G15" s="10">
        <v>44000</v>
      </c>
      <c r="H15" s="10">
        <v>40074.339999999997</v>
      </c>
      <c r="I15" s="10">
        <f>IF(G15&lt;&gt;0,H15/G15*100,"-")</f>
        <v>91.078045454545446</v>
      </c>
      <c r="J15" s="10">
        <f>IF(F15&lt;&gt;0,H15/F15*100,"-")</f>
        <v>91.078045454545446</v>
      </c>
      <c r="K15" s="10">
        <f>IF(E15&lt;&gt;0,H15/E15*100,"-")</f>
        <v>102.98633156773862</v>
      </c>
    </row>
    <row r="16" spans="1:11" x14ac:dyDescent="0.25">
      <c r="A16" s="5"/>
      <c r="B16" s="6" t="s">
        <v>31</v>
      </c>
      <c r="C16" s="5"/>
      <c r="D16" s="6" t="s">
        <v>32</v>
      </c>
      <c r="E16" s="7">
        <f>+E17</f>
        <v>19358.89</v>
      </c>
      <c r="F16" s="7">
        <f>+F17</f>
        <v>165000</v>
      </c>
      <c r="G16" s="7">
        <f>+G17</f>
        <v>165000</v>
      </c>
      <c r="H16" s="7">
        <f>+H17</f>
        <v>143975.24</v>
      </c>
      <c r="I16" s="7">
        <f>IF(G16&lt;&gt;0,H16/G16*100,"-")</f>
        <v>87.257721212121211</v>
      </c>
      <c r="J16" s="7">
        <f>IF(F16&lt;&gt;0,H16/F16*100,"-")</f>
        <v>87.257721212121211</v>
      </c>
      <c r="K16" s="7">
        <f>IF(E16&lt;&gt;0,H16/E16*100,"-")</f>
        <v>743.71640109531074</v>
      </c>
    </row>
    <row r="17" spans="1:11" x14ac:dyDescent="0.25">
      <c r="A17" s="8"/>
      <c r="B17" s="8"/>
      <c r="C17" s="9" t="s">
        <v>33</v>
      </c>
      <c r="D17" s="9" t="s">
        <v>34</v>
      </c>
      <c r="E17" s="10">
        <v>19358.89</v>
      </c>
      <c r="F17" s="10">
        <v>165000</v>
      </c>
      <c r="G17" s="10">
        <v>165000</v>
      </c>
      <c r="H17" s="10">
        <v>143975.24</v>
      </c>
      <c r="I17" s="10">
        <f>IF(G17&lt;&gt;0,H17/G17*100,"-")</f>
        <v>87.257721212121211</v>
      </c>
      <c r="J17" s="10">
        <f>IF(F17&lt;&gt;0,H17/F17*100,"-")</f>
        <v>87.257721212121211</v>
      </c>
      <c r="K17" s="10">
        <f>IF(E17&lt;&gt;0,H17/E17*100,"-")</f>
        <v>743.71640109531074</v>
      </c>
    </row>
    <row r="18" spans="1:11" x14ac:dyDescent="0.25">
      <c r="A18" s="5"/>
      <c r="B18" s="6" t="s">
        <v>35</v>
      </c>
      <c r="C18" s="5"/>
      <c r="D18" s="6" t="s">
        <v>36</v>
      </c>
      <c r="E18" s="7">
        <f>+E19+E20+E21+E22+E23+E24+E25+E26+E27+E28+E29+E30+E31+E32+E33</f>
        <v>1744605.93</v>
      </c>
      <c r="F18" s="7">
        <f>+F19+F20+F21+F22+F23+F24+F25+F26+F27+F28+F29+F30+F31+F32+F33</f>
        <v>2074300</v>
      </c>
      <c r="G18" s="7">
        <f>+G19+G20+G21+G22+G23+G24+G25+G26+G27+G28+G29+G30+G31+G32+G33</f>
        <v>2074300</v>
      </c>
      <c r="H18" s="7">
        <f>+H19+H20+H21+H22+H23+H24+H25+H26+H27+H28+H29+H30+H31+H32+H33</f>
        <v>1842088.7699999998</v>
      </c>
      <c r="I18" s="7">
        <f>IF(G18&lt;&gt;0,H18/G18*100,"-")</f>
        <v>88.805320831123751</v>
      </c>
      <c r="J18" s="7">
        <f>IF(F18&lt;&gt;0,H18/F18*100,"-")</f>
        <v>88.805320831123751</v>
      </c>
      <c r="K18" s="7">
        <f>IF(E18&lt;&gt;0,H18/E18*100,"-")</f>
        <v>105.58767102207429</v>
      </c>
    </row>
    <row r="19" spans="1:11" x14ac:dyDescent="0.25">
      <c r="A19" s="8"/>
      <c r="B19" s="8"/>
      <c r="C19" s="9" t="s">
        <v>37</v>
      </c>
      <c r="D19" s="9" t="s">
        <v>38</v>
      </c>
      <c r="E19" s="10">
        <v>647545.86</v>
      </c>
      <c r="F19" s="10">
        <v>554000</v>
      </c>
      <c r="G19" s="10">
        <v>554000</v>
      </c>
      <c r="H19" s="10">
        <v>543015.82999999996</v>
      </c>
      <c r="I19" s="10">
        <f>IF(G19&lt;&gt;0,H19/G19*100,"-")</f>
        <v>98.017297833935018</v>
      </c>
      <c r="J19" s="10">
        <f>IF(F19&lt;&gt;0,H19/F19*100,"-")</f>
        <v>98.017297833935018</v>
      </c>
      <c r="K19" s="10">
        <f>IF(E19&lt;&gt;0,H19/E19*100,"-")</f>
        <v>83.857509335323371</v>
      </c>
    </row>
    <row r="20" spans="1:11" x14ac:dyDescent="0.25">
      <c r="A20" s="8"/>
      <c r="B20" s="8"/>
      <c r="C20" s="9" t="s">
        <v>39</v>
      </c>
      <c r="D20" s="9" t="s">
        <v>40</v>
      </c>
      <c r="E20" s="10">
        <v>682394.65</v>
      </c>
      <c r="F20" s="10">
        <v>632500</v>
      </c>
      <c r="G20" s="10">
        <v>632500</v>
      </c>
      <c r="H20" s="10">
        <v>623356.63</v>
      </c>
      <c r="I20" s="10">
        <f>IF(G20&lt;&gt;0,H20/G20*100,"-")</f>
        <v>98.554407905138348</v>
      </c>
      <c r="J20" s="10">
        <f>IF(F20&lt;&gt;0,H20/F20*100,"-")</f>
        <v>98.554407905138348</v>
      </c>
      <c r="K20" s="10">
        <f>IF(E20&lt;&gt;0,H20/E20*100,"-")</f>
        <v>91.34840520804201</v>
      </c>
    </row>
    <row r="21" spans="1:11" x14ac:dyDescent="0.25">
      <c r="A21" s="8"/>
      <c r="B21" s="8"/>
      <c r="C21" s="9" t="s">
        <v>41</v>
      </c>
      <c r="D21" s="9" t="s">
        <v>42</v>
      </c>
      <c r="E21" s="10">
        <v>212365.74</v>
      </c>
      <c r="F21" s="10">
        <v>0</v>
      </c>
      <c r="G21" s="10">
        <v>0</v>
      </c>
      <c r="H21" s="10">
        <v>0</v>
      </c>
      <c r="I21" s="10" t="str">
        <f>IF(G21&lt;&gt;0,H21/G21*100,"-")</f>
        <v>-</v>
      </c>
      <c r="J21" s="10" t="str">
        <f>IF(F21&lt;&gt;0,H21/F21*100,"-")</f>
        <v>-</v>
      </c>
      <c r="K21" s="10">
        <f>IF(E21&lt;&gt;0,H21/E21*100,"-")</f>
        <v>0</v>
      </c>
    </row>
    <row r="22" spans="1:11" x14ac:dyDescent="0.25">
      <c r="A22" s="8"/>
      <c r="B22" s="8"/>
      <c r="C22" s="9" t="s">
        <v>43</v>
      </c>
      <c r="D22" s="9" t="s">
        <v>44</v>
      </c>
      <c r="E22" s="10">
        <v>13528.73</v>
      </c>
      <c r="F22" s="10">
        <v>0</v>
      </c>
      <c r="G22" s="10">
        <v>0</v>
      </c>
      <c r="H22" s="10">
        <v>0</v>
      </c>
      <c r="I22" s="10" t="str">
        <f>IF(G22&lt;&gt;0,H22/G22*100,"-")</f>
        <v>-</v>
      </c>
      <c r="J22" s="10" t="str">
        <f>IF(F22&lt;&gt;0,H22/F22*100,"-")</f>
        <v>-</v>
      </c>
      <c r="K22" s="10">
        <f>IF(E22&lt;&gt;0,H22/E22*100,"-")</f>
        <v>0</v>
      </c>
    </row>
    <row r="23" spans="1:11" x14ac:dyDescent="0.25">
      <c r="A23" s="8"/>
      <c r="B23" s="8"/>
      <c r="C23" s="9" t="s">
        <v>45</v>
      </c>
      <c r="D23" s="9" t="s">
        <v>46</v>
      </c>
      <c r="E23" s="10">
        <v>0</v>
      </c>
      <c r="F23" s="10">
        <v>176400</v>
      </c>
      <c r="G23" s="10">
        <v>176400</v>
      </c>
      <c r="H23" s="10">
        <v>161864.71</v>
      </c>
      <c r="I23" s="10">
        <f>IF(G23&lt;&gt;0,H23/G23*100,"-")</f>
        <v>91.76003968253967</v>
      </c>
      <c r="J23" s="10">
        <f>IF(F23&lt;&gt;0,H23/F23*100,"-")</f>
        <v>91.76003968253967</v>
      </c>
      <c r="K23" s="10" t="str">
        <f>IF(E23&lt;&gt;0,H23/E23*100,"-")</f>
        <v>-</v>
      </c>
    </row>
    <row r="24" spans="1:11" x14ac:dyDescent="0.25">
      <c r="A24" s="8"/>
      <c r="B24" s="8"/>
      <c r="C24" s="9" t="s">
        <v>47</v>
      </c>
      <c r="D24" s="9" t="s">
        <v>48</v>
      </c>
      <c r="E24" s="10">
        <v>139078.20000000001</v>
      </c>
      <c r="F24" s="10">
        <v>140000</v>
      </c>
      <c r="G24" s="10">
        <v>140000</v>
      </c>
      <c r="H24" s="10">
        <v>114949.91</v>
      </c>
      <c r="I24" s="10">
        <f>IF(G24&lt;&gt;0,H24/G24*100,"-")</f>
        <v>82.107078571428573</v>
      </c>
      <c r="J24" s="10">
        <f>IF(F24&lt;&gt;0,H24/F24*100,"-")</f>
        <v>82.107078571428573</v>
      </c>
      <c r="K24" s="10">
        <f>IF(E24&lt;&gt;0,H24/E24*100,"-")</f>
        <v>82.651278201759865</v>
      </c>
    </row>
    <row r="25" spans="1:11" x14ac:dyDescent="0.25">
      <c r="A25" s="8"/>
      <c r="B25" s="8"/>
      <c r="C25" s="9" t="s">
        <v>49</v>
      </c>
      <c r="D25" s="9" t="s">
        <v>50</v>
      </c>
      <c r="E25" s="10">
        <v>0</v>
      </c>
      <c r="F25" s="10">
        <v>119000</v>
      </c>
      <c r="G25" s="10">
        <v>119000</v>
      </c>
      <c r="H25" s="10">
        <v>118239</v>
      </c>
      <c r="I25" s="10">
        <f>IF(G25&lt;&gt;0,H25/G25*100,"-")</f>
        <v>99.360504201680683</v>
      </c>
      <c r="J25" s="10">
        <f>IF(F25&lt;&gt;0,H25/F25*100,"-")</f>
        <v>99.360504201680683</v>
      </c>
      <c r="K25" s="10" t="str">
        <f>IF(E25&lt;&gt;0,H25/E25*100,"-")</f>
        <v>-</v>
      </c>
    </row>
    <row r="26" spans="1:11" x14ac:dyDescent="0.25">
      <c r="A26" s="8"/>
      <c r="B26" s="8"/>
      <c r="C26" s="9" t="s">
        <v>51</v>
      </c>
      <c r="D26" s="9" t="s">
        <v>52</v>
      </c>
      <c r="E26" s="10">
        <v>49692.75</v>
      </c>
      <c r="F26" s="10">
        <v>0</v>
      </c>
      <c r="G26" s="10">
        <v>0</v>
      </c>
      <c r="H26" s="10">
        <v>0</v>
      </c>
      <c r="I26" s="10" t="str">
        <f>IF(G26&lt;&gt;0,H26/G26*100,"-")</f>
        <v>-</v>
      </c>
      <c r="J26" s="10" t="str">
        <f>IF(F26&lt;&gt;0,H26/F26*100,"-")</f>
        <v>-</v>
      </c>
      <c r="K26" s="10">
        <f>IF(E26&lt;&gt;0,H26/E26*100,"-")</f>
        <v>0</v>
      </c>
    </row>
    <row r="27" spans="1:11" x14ac:dyDescent="0.25">
      <c r="A27" s="8"/>
      <c r="B27" s="8"/>
      <c r="C27" s="9" t="s">
        <v>53</v>
      </c>
      <c r="D27" s="9" t="s">
        <v>54</v>
      </c>
      <c r="E27" s="10">
        <v>0</v>
      </c>
      <c r="F27" s="10">
        <v>18000</v>
      </c>
      <c r="G27" s="10">
        <v>24400</v>
      </c>
      <c r="H27" s="10">
        <v>18756.28</v>
      </c>
      <c r="I27" s="10">
        <f>IF(G27&lt;&gt;0,H27/G27*100,"-")</f>
        <v>76.86999999999999</v>
      </c>
      <c r="J27" s="10">
        <f>IF(F27&lt;&gt;0,H27/F27*100,"-")</f>
        <v>104.20155555555554</v>
      </c>
      <c r="K27" s="10" t="str">
        <f>IF(E27&lt;&gt;0,H27/E27*100,"-")</f>
        <v>-</v>
      </c>
    </row>
    <row r="28" spans="1:11" x14ac:dyDescent="0.25">
      <c r="A28" s="8"/>
      <c r="B28" s="8"/>
      <c r="C28" s="9" t="s">
        <v>55</v>
      </c>
      <c r="D28" s="9" t="s">
        <v>56</v>
      </c>
      <c r="E28" s="10">
        <v>0</v>
      </c>
      <c r="F28" s="10">
        <v>1400</v>
      </c>
      <c r="G28" s="10">
        <v>1400</v>
      </c>
      <c r="H28" s="10">
        <v>1342</v>
      </c>
      <c r="I28" s="10">
        <f>IF(G28&lt;&gt;0,H28/G28*100,"-")</f>
        <v>95.857142857142847</v>
      </c>
      <c r="J28" s="10">
        <f>IF(F28&lt;&gt;0,H28/F28*100,"-")</f>
        <v>95.857142857142847</v>
      </c>
      <c r="K28" s="10" t="str">
        <f>IF(E28&lt;&gt;0,H28/E28*100,"-")</f>
        <v>-</v>
      </c>
    </row>
    <row r="29" spans="1:11" x14ac:dyDescent="0.25">
      <c r="A29" s="8"/>
      <c r="B29" s="8"/>
      <c r="C29" s="9" t="s">
        <v>57</v>
      </c>
      <c r="D29" s="9" t="s">
        <v>58</v>
      </c>
      <c r="E29" s="10">
        <v>0</v>
      </c>
      <c r="F29" s="10">
        <v>265000</v>
      </c>
      <c r="G29" s="10">
        <v>265000</v>
      </c>
      <c r="H29" s="10">
        <v>249700.23</v>
      </c>
      <c r="I29" s="10">
        <f>IF(G29&lt;&gt;0,H29/G29*100,"-")</f>
        <v>94.226501886792462</v>
      </c>
      <c r="J29" s="10">
        <f>IF(F29&lt;&gt;0,H29/F29*100,"-")</f>
        <v>94.226501886792462</v>
      </c>
      <c r="K29" s="10" t="str">
        <f>IF(E29&lt;&gt;0,H29/E29*100,"-")</f>
        <v>-</v>
      </c>
    </row>
    <row r="30" spans="1:11" x14ac:dyDescent="0.25">
      <c r="A30" s="8"/>
      <c r="B30" s="8"/>
      <c r="C30" s="9" t="s">
        <v>59</v>
      </c>
      <c r="D30" s="9" t="s">
        <v>60</v>
      </c>
      <c r="E30" s="10">
        <v>0</v>
      </c>
      <c r="F30" s="10">
        <v>8500</v>
      </c>
      <c r="G30" s="10">
        <v>8500</v>
      </c>
      <c r="H30" s="10">
        <v>8357</v>
      </c>
      <c r="I30" s="10">
        <f>IF(G30&lt;&gt;0,H30/G30*100,"-")</f>
        <v>98.317647058823525</v>
      </c>
      <c r="J30" s="10">
        <f>IF(F30&lt;&gt;0,H30/F30*100,"-")</f>
        <v>98.317647058823525</v>
      </c>
      <c r="K30" s="10" t="str">
        <f>IF(E30&lt;&gt;0,H30/E30*100,"-")</f>
        <v>-</v>
      </c>
    </row>
    <row r="31" spans="1:11" x14ac:dyDescent="0.25">
      <c r="A31" s="8"/>
      <c r="B31" s="8"/>
      <c r="C31" s="9" t="s">
        <v>61</v>
      </c>
      <c r="D31" s="9" t="s">
        <v>62</v>
      </c>
      <c r="E31" s="10">
        <v>0</v>
      </c>
      <c r="F31" s="10">
        <v>7500</v>
      </c>
      <c r="G31" s="10">
        <v>7500</v>
      </c>
      <c r="H31" s="10">
        <v>976</v>
      </c>
      <c r="I31" s="10">
        <f>IF(G31&lt;&gt;0,H31/G31*100,"-")</f>
        <v>13.013333333333332</v>
      </c>
      <c r="J31" s="10">
        <f>IF(F31&lt;&gt;0,H31/F31*100,"-")</f>
        <v>13.013333333333332</v>
      </c>
      <c r="K31" s="10" t="str">
        <f>IF(E31&lt;&gt;0,H31/E31*100,"-")</f>
        <v>-</v>
      </c>
    </row>
    <row r="32" spans="1:11" x14ac:dyDescent="0.25">
      <c r="A32" s="8"/>
      <c r="B32" s="8"/>
      <c r="C32" s="9" t="s">
        <v>63</v>
      </c>
      <c r="D32" s="9" t="s">
        <v>64</v>
      </c>
      <c r="E32" s="10">
        <v>0</v>
      </c>
      <c r="F32" s="10">
        <v>60000</v>
      </c>
      <c r="G32" s="10">
        <v>60000</v>
      </c>
      <c r="H32" s="10">
        <v>1531.18</v>
      </c>
      <c r="I32" s="10">
        <f>IF(G32&lt;&gt;0,H32/G32*100,"-")</f>
        <v>2.5519666666666665</v>
      </c>
      <c r="J32" s="10">
        <f>IF(F32&lt;&gt;0,H32/F32*100,"-")</f>
        <v>2.5519666666666665</v>
      </c>
      <c r="K32" s="10" t="str">
        <f>IF(E32&lt;&gt;0,H32/E32*100,"-")</f>
        <v>-</v>
      </c>
    </row>
    <row r="33" spans="1:11" x14ac:dyDescent="0.25">
      <c r="A33" s="8"/>
      <c r="B33" s="8"/>
      <c r="C33" s="9" t="s">
        <v>65</v>
      </c>
      <c r="D33" s="9" t="s">
        <v>66</v>
      </c>
      <c r="E33" s="10">
        <v>0</v>
      </c>
      <c r="F33" s="10">
        <v>92000</v>
      </c>
      <c r="G33" s="10">
        <v>85600</v>
      </c>
      <c r="H33" s="10">
        <v>0</v>
      </c>
      <c r="I33" s="10">
        <f>IF(G33&lt;&gt;0,H33/G33*100,"-")</f>
        <v>0</v>
      </c>
      <c r="J33" s="10">
        <f>IF(F33&lt;&gt;0,H33/F33*100,"-")</f>
        <v>0</v>
      </c>
      <c r="K33" s="10" t="str">
        <f>IF(E33&lt;&gt;0,H33/E33*100,"-")</f>
        <v>-</v>
      </c>
    </row>
    <row r="34" spans="1:11" x14ac:dyDescent="0.25">
      <c r="A34" s="5"/>
      <c r="B34" s="6" t="s">
        <v>67</v>
      </c>
      <c r="C34" s="5"/>
      <c r="D34" s="6" t="s">
        <v>68</v>
      </c>
      <c r="E34" s="7">
        <f>+E35+E36+E37+E38+E39+E40+E41</f>
        <v>546454.13</v>
      </c>
      <c r="F34" s="7">
        <f>+F35+F36+F37+F38+F39+F40+F41</f>
        <v>515000</v>
      </c>
      <c r="G34" s="7">
        <f>+G35+G36+G37+G38+G39+G40+G41</f>
        <v>520000</v>
      </c>
      <c r="H34" s="7">
        <f>+H35+H36+H37+H38+H39+H40+H41</f>
        <v>382136.37</v>
      </c>
      <c r="I34" s="7">
        <f>IF(G34&lt;&gt;0,H34/G34*100,"-")</f>
        <v>73.487763461538464</v>
      </c>
      <c r="J34" s="7">
        <f>IF(F34&lt;&gt;0,H34/F34*100,"-")</f>
        <v>74.201236893203884</v>
      </c>
      <c r="K34" s="7">
        <f>IF(E34&lt;&gt;0,H34/E34*100,"-")</f>
        <v>69.93018242903571</v>
      </c>
    </row>
    <row r="35" spans="1:11" x14ac:dyDescent="0.25">
      <c r="A35" s="8"/>
      <c r="B35" s="8"/>
      <c r="C35" s="9" t="s">
        <v>69</v>
      </c>
      <c r="D35" s="9" t="s">
        <v>70</v>
      </c>
      <c r="E35" s="10">
        <v>134355.91</v>
      </c>
      <c r="F35" s="10">
        <v>175000</v>
      </c>
      <c r="G35" s="10">
        <v>175000</v>
      </c>
      <c r="H35" s="10">
        <v>153116.5</v>
      </c>
      <c r="I35" s="10">
        <f>IF(G35&lt;&gt;0,H35/G35*100,"-")</f>
        <v>87.495142857142866</v>
      </c>
      <c r="J35" s="10">
        <f>IF(F35&lt;&gt;0,H35/F35*100,"-")</f>
        <v>87.495142857142866</v>
      </c>
      <c r="K35" s="10">
        <f>IF(E35&lt;&gt;0,H35/E35*100,"-")</f>
        <v>113.96335300769427</v>
      </c>
    </row>
    <row r="36" spans="1:11" x14ac:dyDescent="0.25">
      <c r="A36" s="8"/>
      <c r="B36" s="8"/>
      <c r="C36" s="9" t="s">
        <v>71</v>
      </c>
      <c r="D36" s="9" t="s">
        <v>72</v>
      </c>
      <c r="E36" s="10">
        <v>39763.660000000003</v>
      </c>
      <c r="F36" s="10">
        <v>85000</v>
      </c>
      <c r="G36" s="10">
        <v>90000</v>
      </c>
      <c r="H36" s="10">
        <v>86359.98</v>
      </c>
      <c r="I36" s="10">
        <f>IF(G36&lt;&gt;0,H36/G36*100,"-")</f>
        <v>95.955533333333335</v>
      </c>
      <c r="J36" s="10">
        <f>IF(F36&lt;&gt;0,H36/F36*100,"-")</f>
        <v>101.59997647058823</v>
      </c>
      <c r="K36" s="10">
        <f>IF(E36&lt;&gt;0,H36/E36*100,"-")</f>
        <v>217.1831768001235</v>
      </c>
    </row>
    <row r="37" spans="1:11" x14ac:dyDescent="0.25">
      <c r="A37" s="8"/>
      <c r="B37" s="8"/>
      <c r="C37" s="9" t="s">
        <v>73</v>
      </c>
      <c r="D37" s="9" t="s">
        <v>74</v>
      </c>
      <c r="E37" s="10">
        <v>244</v>
      </c>
      <c r="F37" s="10">
        <v>0</v>
      </c>
      <c r="G37" s="10">
        <v>0</v>
      </c>
      <c r="H37" s="10">
        <v>0</v>
      </c>
      <c r="I37" s="10" t="str">
        <f>IF(G37&lt;&gt;0,H37/G37*100,"-")</f>
        <v>-</v>
      </c>
      <c r="J37" s="10" t="str">
        <f>IF(F37&lt;&gt;0,H37/F37*100,"-")</f>
        <v>-</v>
      </c>
      <c r="K37" s="10">
        <f>IF(E37&lt;&gt;0,H37/E37*100,"-")</f>
        <v>0</v>
      </c>
    </row>
    <row r="38" spans="1:11" x14ac:dyDescent="0.25">
      <c r="A38" s="8"/>
      <c r="B38" s="8"/>
      <c r="C38" s="9" t="s">
        <v>75</v>
      </c>
      <c r="D38" s="9" t="s">
        <v>76</v>
      </c>
      <c r="E38" s="10">
        <v>346829.13</v>
      </c>
      <c r="F38" s="10">
        <v>30000</v>
      </c>
      <c r="G38" s="10">
        <v>30000</v>
      </c>
      <c r="H38" s="10">
        <v>16381.97</v>
      </c>
      <c r="I38" s="10">
        <f>IF(G38&lt;&gt;0,H38/G38*100,"-")</f>
        <v>54.606566666666666</v>
      </c>
      <c r="J38" s="10">
        <f>IF(F38&lt;&gt;0,H38/F38*100,"-")</f>
        <v>54.606566666666666</v>
      </c>
      <c r="K38" s="10">
        <f>IF(E38&lt;&gt;0,H38/E38*100,"-")</f>
        <v>4.7233546963024704</v>
      </c>
    </row>
    <row r="39" spans="1:11" x14ac:dyDescent="0.25">
      <c r="A39" s="8"/>
      <c r="B39" s="8"/>
      <c r="C39" s="9" t="s">
        <v>77</v>
      </c>
      <c r="D39" s="9" t="s">
        <v>78</v>
      </c>
      <c r="E39" s="10">
        <v>25261.43</v>
      </c>
      <c r="F39" s="10">
        <v>55000</v>
      </c>
      <c r="G39" s="10">
        <v>55000</v>
      </c>
      <c r="H39" s="10">
        <v>49029.279999999999</v>
      </c>
      <c r="I39" s="10">
        <f>IF(G39&lt;&gt;0,H39/G39*100,"-")</f>
        <v>89.144145454545452</v>
      </c>
      <c r="J39" s="10">
        <f>IF(F39&lt;&gt;0,H39/F39*100,"-")</f>
        <v>89.144145454545452</v>
      </c>
      <c r="K39" s="10">
        <f>IF(E39&lt;&gt;0,H39/E39*100,"-")</f>
        <v>194.0875081101901</v>
      </c>
    </row>
    <row r="40" spans="1:11" x14ac:dyDescent="0.25">
      <c r="A40" s="8"/>
      <c r="B40" s="8"/>
      <c r="C40" s="9" t="s">
        <v>79</v>
      </c>
      <c r="D40" s="9" t="s">
        <v>80</v>
      </c>
      <c r="E40" s="10">
        <v>0</v>
      </c>
      <c r="F40" s="10">
        <v>60000</v>
      </c>
      <c r="G40" s="10">
        <v>60000</v>
      </c>
      <c r="H40" s="10">
        <v>50058.8</v>
      </c>
      <c r="I40" s="10">
        <f>IF(G40&lt;&gt;0,H40/G40*100,"-")</f>
        <v>83.431333333333342</v>
      </c>
      <c r="J40" s="10">
        <f>IF(F40&lt;&gt;0,H40/F40*100,"-")</f>
        <v>83.431333333333342</v>
      </c>
      <c r="K40" s="10" t="str">
        <f>IF(E40&lt;&gt;0,H40/E40*100,"-")</f>
        <v>-</v>
      </c>
    </row>
    <row r="41" spans="1:11" x14ac:dyDescent="0.25">
      <c r="A41" s="8"/>
      <c r="B41" s="8"/>
      <c r="C41" s="9" t="s">
        <v>81</v>
      </c>
      <c r="D41" s="9" t="s">
        <v>82</v>
      </c>
      <c r="E41" s="10">
        <v>0</v>
      </c>
      <c r="F41" s="10">
        <v>110000</v>
      </c>
      <c r="G41" s="10">
        <v>110000</v>
      </c>
      <c r="H41" s="10">
        <v>27189.84</v>
      </c>
      <c r="I41" s="10">
        <f>IF(G41&lt;&gt;0,H41/G41*100,"-")</f>
        <v>24.718036363636365</v>
      </c>
      <c r="J41" s="10">
        <f>IF(F41&lt;&gt;0,H41/F41*100,"-")</f>
        <v>24.718036363636365</v>
      </c>
      <c r="K41" s="10" t="str">
        <f>IF(E41&lt;&gt;0,H41/E41*100,"-")</f>
        <v>-</v>
      </c>
    </row>
    <row r="42" spans="1:11" x14ac:dyDescent="0.25">
      <c r="A42" s="5"/>
      <c r="B42" s="6" t="s">
        <v>83</v>
      </c>
      <c r="C42" s="5"/>
      <c r="D42" s="6" t="s">
        <v>84</v>
      </c>
      <c r="E42" s="7">
        <f>+E43+E44+E45+E46+E47+E48+E49+E50</f>
        <v>248250.15</v>
      </c>
      <c r="F42" s="7">
        <f>+F43+F44+F45+F46+F47+F48+F49+F50</f>
        <v>277400</v>
      </c>
      <c r="G42" s="7">
        <f>+G43+G44+G45+G46+G47+G48+G49+G50</f>
        <v>277400</v>
      </c>
      <c r="H42" s="7">
        <f>+H43+H44+H45+H46+H47+H48+H49+H50</f>
        <v>185608.77</v>
      </c>
      <c r="I42" s="7">
        <f>IF(G42&lt;&gt;0,H42/G42*100,"-")</f>
        <v>66.910155010814705</v>
      </c>
      <c r="J42" s="7">
        <f>IF(F42&lt;&gt;0,H42/F42*100,"-")</f>
        <v>66.910155010814705</v>
      </c>
      <c r="K42" s="7">
        <f>IF(E42&lt;&gt;0,H42/E42*100,"-")</f>
        <v>74.766830956597602</v>
      </c>
    </row>
    <row r="43" spans="1:11" x14ac:dyDescent="0.25">
      <c r="A43" s="8"/>
      <c r="B43" s="8"/>
      <c r="C43" s="9" t="s">
        <v>85</v>
      </c>
      <c r="D43" s="9" t="s">
        <v>86</v>
      </c>
      <c r="E43" s="10">
        <v>116980.54</v>
      </c>
      <c r="F43" s="10">
        <v>13000</v>
      </c>
      <c r="G43" s="10">
        <v>13000</v>
      </c>
      <c r="H43" s="10">
        <v>7028.33</v>
      </c>
      <c r="I43" s="10">
        <f>IF(G43&lt;&gt;0,H43/G43*100,"-")</f>
        <v>54.064076923076918</v>
      </c>
      <c r="J43" s="10">
        <f>IF(F43&lt;&gt;0,H43/F43*100,"-")</f>
        <v>54.064076923076918</v>
      </c>
      <c r="K43" s="10">
        <f>IF(E43&lt;&gt;0,H43/E43*100,"-")</f>
        <v>6.0081189572214324</v>
      </c>
    </row>
    <row r="44" spans="1:11" x14ac:dyDescent="0.25">
      <c r="A44" s="8"/>
      <c r="B44" s="8"/>
      <c r="C44" s="9" t="s">
        <v>87</v>
      </c>
      <c r="D44" s="9" t="s">
        <v>88</v>
      </c>
      <c r="E44" s="10">
        <v>0</v>
      </c>
      <c r="F44" s="10">
        <v>18000</v>
      </c>
      <c r="G44" s="10">
        <v>18000</v>
      </c>
      <c r="H44" s="10">
        <v>4949</v>
      </c>
      <c r="I44" s="10">
        <f>IF(G44&lt;&gt;0,H44/G44*100,"-")</f>
        <v>27.494444444444444</v>
      </c>
      <c r="J44" s="10">
        <f>IF(F44&lt;&gt;0,H44/F44*100,"-")</f>
        <v>27.494444444444444</v>
      </c>
      <c r="K44" s="10" t="str">
        <f>IF(E44&lt;&gt;0,H44/E44*100,"-")</f>
        <v>-</v>
      </c>
    </row>
    <row r="45" spans="1:11" x14ac:dyDescent="0.25">
      <c r="A45" s="8"/>
      <c r="B45" s="8"/>
      <c r="C45" s="9" t="s">
        <v>89</v>
      </c>
      <c r="D45" s="9" t="s">
        <v>90</v>
      </c>
      <c r="E45" s="10">
        <v>18727.97</v>
      </c>
      <c r="F45" s="10">
        <v>48500</v>
      </c>
      <c r="G45" s="10">
        <v>50000</v>
      </c>
      <c r="H45" s="10">
        <v>23925.46</v>
      </c>
      <c r="I45" s="10">
        <f>IF(G45&lt;&gt;0,H45/G45*100,"-")</f>
        <v>47.850919999999995</v>
      </c>
      <c r="J45" s="10">
        <f>IF(F45&lt;&gt;0,H45/F45*100,"-")</f>
        <v>49.330845360824739</v>
      </c>
      <c r="K45" s="10">
        <f>IF(E45&lt;&gt;0,H45/E45*100,"-")</f>
        <v>127.75255406752572</v>
      </c>
    </row>
    <row r="46" spans="1:11" x14ac:dyDescent="0.25">
      <c r="A46" s="8"/>
      <c r="B46" s="8"/>
      <c r="C46" s="9" t="s">
        <v>91</v>
      </c>
      <c r="D46" s="9" t="s">
        <v>92</v>
      </c>
      <c r="E46" s="10">
        <v>12606</v>
      </c>
      <c r="F46" s="10">
        <v>26000</v>
      </c>
      <c r="G46" s="10">
        <v>26000</v>
      </c>
      <c r="H46" s="10">
        <v>2147.1999999999998</v>
      </c>
      <c r="I46" s="10">
        <f>IF(G46&lt;&gt;0,H46/G46*100,"-")</f>
        <v>8.258461538461539</v>
      </c>
      <c r="J46" s="10">
        <f>IF(F46&lt;&gt;0,H46/F46*100,"-")</f>
        <v>8.258461538461539</v>
      </c>
      <c r="K46" s="10">
        <f>IF(E46&lt;&gt;0,H46/E46*100,"-")</f>
        <v>17.033158813263523</v>
      </c>
    </row>
    <row r="47" spans="1:11" x14ac:dyDescent="0.25">
      <c r="A47" s="8"/>
      <c r="B47" s="8"/>
      <c r="C47" s="9" t="s">
        <v>93</v>
      </c>
      <c r="D47" s="9" t="s">
        <v>94</v>
      </c>
      <c r="E47" s="10">
        <v>353.8</v>
      </c>
      <c r="F47" s="10">
        <v>52100</v>
      </c>
      <c r="G47" s="10">
        <v>52100</v>
      </c>
      <c r="H47" s="10">
        <v>52099.71</v>
      </c>
      <c r="I47" s="10">
        <f>IF(G47&lt;&gt;0,H47/G47*100,"-")</f>
        <v>99.999443378118997</v>
      </c>
      <c r="J47" s="10">
        <f>IF(F47&lt;&gt;0,H47/F47*100,"-")</f>
        <v>99.999443378118997</v>
      </c>
      <c r="K47" s="10">
        <f>IF(E47&lt;&gt;0,H47/E47*100,"-")</f>
        <v>14725.751837196156</v>
      </c>
    </row>
    <row r="48" spans="1:11" x14ac:dyDescent="0.25">
      <c r="A48" s="8"/>
      <c r="B48" s="8"/>
      <c r="C48" s="9" t="s">
        <v>95</v>
      </c>
      <c r="D48" s="9" t="s">
        <v>96</v>
      </c>
      <c r="E48" s="10">
        <v>93530.34</v>
      </c>
      <c r="F48" s="10">
        <v>106800</v>
      </c>
      <c r="G48" s="10">
        <v>105300</v>
      </c>
      <c r="H48" s="10">
        <v>88529.64</v>
      </c>
      <c r="I48" s="10">
        <f>IF(G48&lt;&gt;0,H48/G48*100,"-")</f>
        <v>84.073732193732198</v>
      </c>
      <c r="J48" s="10">
        <f>IF(F48&lt;&gt;0,H48/F48*100,"-")</f>
        <v>82.892921348314601</v>
      </c>
      <c r="K48" s="10">
        <f>IF(E48&lt;&gt;0,H48/E48*100,"-")</f>
        <v>94.653392685197119</v>
      </c>
    </row>
    <row r="49" spans="1:11" x14ac:dyDescent="0.25">
      <c r="A49" s="8"/>
      <c r="B49" s="8"/>
      <c r="C49" s="9" t="s">
        <v>97</v>
      </c>
      <c r="D49" s="9" t="s">
        <v>98</v>
      </c>
      <c r="E49" s="10">
        <v>0</v>
      </c>
      <c r="F49" s="10">
        <v>13000</v>
      </c>
      <c r="G49" s="10">
        <v>13000</v>
      </c>
      <c r="H49" s="10">
        <v>6929.43</v>
      </c>
      <c r="I49" s="10">
        <f>IF(G49&lt;&gt;0,H49/G49*100,"-")</f>
        <v>53.303307692307698</v>
      </c>
      <c r="J49" s="10">
        <f>IF(F49&lt;&gt;0,H49/F49*100,"-")</f>
        <v>53.303307692307698</v>
      </c>
      <c r="K49" s="10" t="str">
        <f>IF(E49&lt;&gt;0,H49/E49*100,"-")</f>
        <v>-</v>
      </c>
    </row>
    <row r="50" spans="1:11" x14ac:dyDescent="0.25">
      <c r="A50" s="8"/>
      <c r="B50" s="8"/>
      <c r="C50" s="9" t="s">
        <v>99</v>
      </c>
      <c r="D50" s="9" t="s">
        <v>100</v>
      </c>
      <c r="E50" s="10">
        <v>6051.5</v>
      </c>
      <c r="F50" s="10">
        <v>0</v>
      </c>
      <c r="G50" s="10">
        <v>0</v>
      </c>
      <c r="H50" s="10">
        <v>0</v>
      </c>
      <c r="I50" s="10" t="str">
        <f>IF(G50&lt;&gt;0,H50/G50*100,"-")</f>
        <v>-</v>
      </c>
      <c r="J50" s="10" t="str">
        <f>IF(F50&lt;&gt;0,H50/F50*100,"-")</f>
        <v>-</v>
      </c>
      <c r="K50" s="10">
        <f>IF(E50&lt;&gt;0,H50/E50*100,"-")</f>
        <v>0</v>
      </c>
    </row>
    <row r="51" spans="1:11" x14ac:dyDescent="0.25">
      <c r="A51" s="5"/>
      <c r="B51" s="6" t="s">
        <v>101</v>
      </c>
      <c r="C51" s="5"/>
      <c r="D51" s="6" t="s">
        <v>102</v>
      </c>
      <c r="E51" s="7">
        <f>+E52+E53+E54+E55+E56+E57</f>
        <v>717284.55</v>
      </c>
      <c r="F51" s="7">
        <f>+F52+F53+F54+F55+F56+F57</f>
        <v>681530</v>
      </c>
      <c r="G51" s="7">
        <f>+G52+G53+G54+G55+G56+G57</f>
        <v>688730</v>
      </c>
      <c r="H51" s="7">
        <f>+H52+H53+H54+H55+H56+H57</f>
        <v>543808.74</v>
      </c>
      <c r="I51" s="7">
        <f>IF(G51&lt;&gt;0,H51/G51*100,"-")</f>
        <v>78.958189711497965</v>
      </c>
      <c r="J51" s="7">
        <f>IF(F51&lt;&gt;0,H51/F51*100,"-")</f>
        <v>79.792340762695702</v>
      </c>
      <c r="K51" s="7">
        <f>IF(E51&lt;&gt;0,H51/E51*100,"-")</f>
        <v>75.81492449544605</v>
      </c>
    </row>
    <row r="52" spans="1:11" x14ac:dyDescent="0.25">
      <c r="A52" s="8"/>
      <c r="B52" s="8"/>
      <c r="C52" s="9" t="s">
        <v>103</v>
      </c>
      <c r="D52" s="9" t="s">
        <v>104</v>
      </c>
      <c r="E52" s="10">
        <v>129211.14</v>
      </c>
      <c r="F52" s="10">
        <v>130000</v>
      </c>
      <c r="G52" s="10">
        <v>137200</v>
      </c>
      <c r="H52" s="10">
        <v>120003.26</v>
      </c>
      <c r="I52" s="10">
        <f>IF(G52&lt;&gt;0,H52/G52*100,"-")</f>
        <v>87.465932944606408</v>
      </c>
      <c r="J52" s="10">
        <f>IF(F52&lt;&gt;0,H52/F52*100,"-")</f>
        <v>92.310199999999995</v>
      </c>
      <c r="K52" s="10">
        <f>IF(E52&lt;&gt;0,H52/E52*100,"-")</f>
        <v>92.873772338824651</v>
      </c>
    </row>
    <row r="53" spans="1:11" x14ac:dyDescent="0.25">
      <c r="A53" s="8"/>
      <c r="B53" s="8"/>
      <c r="C53" s="9" t="s">
        <v>105</v>
      </c>
      <c r="D53" s="9" t="s">
        <v>106</v>
      </c>
      <c r="E53" s="10">
        <v>15897.69</v>
      </c>
      <c r="F53" s="10">
        <v>10000</v>
      </c>
      <c r="G53" s="10">
        <v>10000</v>
      </c>
      <c r="H53" s="10">
        <v>0</v>
      </c>
      <c r="I53" s="10">
        <f>IF(G53&lt;&gt;0,H53/G53*100,"-")</f>
        <v>0</v>
      </c>
      <c r="J53" s="10">
        <f>IF(F53&lt;&gt;0,H53/F53*100,"-")</f>
        <v>0</v>
      </c>
      <c r="K53" s="10">
        <f>IF(E53&lt;&gt;0,H53/E53*100,"-")</f>
        <v>0</v>
      </c>
    </row>
    <row r="54" spans="1:11" x14ac:dyDescent="0.25">
      <c r="A54" s="8"/>
      <c r="B54" s="8"/>
      <c r="C54" s="9" t="s">
        <v>107</v>
      </c>
      <c r="D54" s="9" t="s">
        <v>108</v>
      </c>
      <c r="E54" s="10">
        <v>125455.55</v>
      </c>
      <c r="F54" s="10">
        <v>369900</v>
      </c>
      <c r="G54" s="10">
        <v>369900</v>
      </c>
      <c r="H54" s="10">
        <v>313090</v>
      </c>
      <c r="I54" s="10">
        <f>IF(G54&lt;&gt;0,H54/G54*100,"-")</f>
        <v>84.641795079751276</v>
      </c>
      <c r="J54" s="10">
        <f>IF(F54&lt;&gt;0,H54/F54*100,"-")</f>
        <v>84.641795079751276</v>
      </c>
      <c r="K54" s="10">
        <f>IF(E54&lt;&gt;0,H54/E54*100,"-")</f>
        <v>249.56249444524374</v>
      </c>
    </row>
    <row r="55" spans="1:11" x14ac:dyDescent="0.25">
      <c r="A55" s="8"/>
      <c r="B55" s="8"/>
      <c r="C55" s="9" t="s">
        <v>109</v>
      </c>
      <c r="D55" s="9" t="s">
        <v>110</v>
      </c>
      <c r="E55" s="10">
        <v>56025.7</v>
      </c>
      <c r="F55" s="10">
        <v>160000</v>
      </c>
      <c r="G55" s="10">
        <v>160000</v>
      </c>
      <c r="H55" s="10">
        <v>108132.18</v>
      </c>
      <c r="I55" s="10">
        <f>IF(G55&lt;&gt;0,H55/G55*100,"-")</f>
        <v>67.582612499999996</v>
      </c>
      <c r="J55" s="10">
        <f>IF(F55&lt;&gt;0,H55/F55*100,"-")</f>
        <v>67.582612499999996</v>
      </c>
      <c r="K55" s="10">
        <f>IF(E55&lt;&gt;0,H55/E55*100,"-")</f>
        <v>193.0046032445824</v>
      </c>
    </row>
    <row r="56" spans="1:11" x14ac:dyDescent="0.25">
      <c r="A56" s="8"/>
      <c r="B56" s="8"/>
      <c r="C56" s="9" t="s">
        <v>111</v>
      </c>
      <c r="D56" s="9" t="s">
        <v>112</v>
      </c>
      <c r="E56" s="10">
        <v>384717.72</v>
      </c>
      <c r="F56" s="10">
        <v>0</v>
      </c>
      <c r="G56" s="10">
        <v>0</v>
      </c>
      <c r="H56" s="10">
        <v>0</v>
      </c>
      <c r="I56" s="10" t="str">
        <f>IF(G56&lt;&gt;0,H56/G56*100,"-")</f>
        <v>-</v>
      </c>
      <c r="J56" s="10" t="str">
        <f>IF(F56&lt;&gt;0,H56/F56*100,"-")</f>
        <v>-</v>
      </c>
      <c r="K56" s="10">
        <f>IF(E56&lt;&gt;0,H56/E56*100,"-")</f>
        <v>0</v>
      </c>
    </row>
    <row r="57" spans="1:11" x14ac:dyDescent="0.25">
      <c r="A57" s="8"/>
      <c r="B57" s="8"/>
      <c r="C57" s="9" t="s">
        <v>113</v>
      </c>
      <c r="D57" s="9" t="s">
        <v>114</v>
      </c>
      <c r="E57" s="10">
        <v>5976.75</v>
      </c>
      <c r="F57" s="10">
        <v>11630</v>
      </c>
      <c r="G57" s="10">
        <v>11630</v>
      </c>
      <c r="H57" s="10">
        <v>2583.3000000000002</v>
      </c>
      <c r="I57" s="10">
        <f>IF(G57&lt;&gt;0,H57/G57*100,"-")</f>
        <v>22.212381771281169</v>
      </c>
      <c r="J57" s="10">
        <f>IF(F57&lt;&gt;0,H57/F57*100,"-")</f>
        <v>22.212381771281169</v>
      </c>
      <c r="K57" s="10">
        <f>IF(E57&lt;&gt;0,H57/E57*100,"-")</f>
        <v>43.222487137658426</v>
      </c>
    </row>
    <row r="58" spans="1:11" x14ac:dyDescent="0.25">
      <c r="A58" s="5"/>
      <c r="B58" s="6" t="s">
        <v>115</v>
      </c>
      <c r="C58" s="5"/>
      <c r="D58" s="6" t="s">
        <v>116</v>
      </c>
      <c r="E58" s="7">
        <f>+E59</f>
        <v>5937.97</v>
      </c>
      <c r="F58" s="7">
        <f>+F59</f>
        <v>68200</v>
      </c>
      <c r="G58" s="7">
        <f>+G59</f>
        <v>68200</v>
      </c>
      <c r="H58" s="7">
        <f>+H59</f>
        <v>45525.71</v>
      </c>
      <c r="I58" s="7">
        <f>IF(G58&lt;&gt;0,H58/G58*100,"-")</f>
        <v>66.753240469208208</v>
      </c>
      <c r="J58" s="7">
        <f>IF(F58&lt;&gt;0,H58/F58*100,"-")</f>
        <v>66.753240469208208</v>
      </c>
      <c r="K58" s="7">
        <f>IF(E58&lt;&gt;0,H58/E58*100,"-")</f>
        <v>766.68811058324638</v>
      </c>
    </row>
    <row r="59" spans="1:11" x14ac:dyDescent="0.25">
      <c r="A59" s="8"/>
      <c r="B59" s="8"/>
      <c r="C59" s="9" t="s">
        <v>117</v>
      </c>
      <c r="D59" s="9" t="s">
        <v>118</v>
      </c>
      <c r="E59" s="10">
        <v>5937.97</v>
      </c>
      <c r="F59" s="10">
        <v>68200</v>
      </c>
      <c r="G59" s="10">
        <v>68200</v>
      </c>
      <c r="H59" s="10">
        <v>45525.71</v>
      </c>
      <c r="I59" s="10">
        <f>IF(G59&lt;&gt;0,H59/G59*100,"-")</f>
        <v>66.753240469208208</v>
      </c>
      <c r="J59" s="10">
        <f>IF(F59&lt;&gt;0,H59/F59*100,"-")</f>
        <v>66.753240469208208</v>
      </c>
      <c r="K59" s="10">
        <f>IF(E59&lt;&gt;0,H59/E59*100,"-")</f>
        <v>766.68811058324638</v>
      </c>
    </row>
    <row r="60" spans="1:11" x14ac:dyDescent="0.25">
      <c r="A60" s="5"/>
      <c r="B60" s="6" t="s">
        <v>119</v>
      </c>
      <c r="C60" s="5"/>
      <c r="D60" s="6" t="s">
        <v>120</v>
      </c>
      <c r="E60" s="7">
        <f>+E61+E62+E63+E64+E65+E66+E67+E68</f>
        <v>105215.84999999999</v>
      </c>
      <c r="F60" s="7">
        <f>+F61+F62+F63+F64+F65+F66+F67+F68</f>
        <v>655400</v>
      </c>
      <c r="G60" s="7">
        <f>+G61+G62+G63+G64+G65+G66+G67+G68</f>
        <v>666798.98</v>
      </c>
      <c r="H60" s="7">
        <f>+H61+H62+H63+H64+H65+H66+H67+H68</f>
        <v>635906.02999999991</v>
      </c>
      <c r="I60" s="7">
        <f>IF(G60&lt;&gt;0,H60/G60*100,"-")</f>
        <v>95.366977016071601</v>
      </c>
      <c r="J60" s="7">
        <f>IF(F60&lt;&gt;0,H60/F60*100,"-")</f>
        <v>97.025637778455888</v>
      </c>
      <c r="K60" s="7">
        <f>IF(E60&lt;&gt;0,H60/E60*100,"-")</f>
        <v>604.38235303901445</v>
      </c>
    </row>
    <row r="61" spans="1:11" x14ac:dyDescent="0.25">
      <c r="A61" s="8"/>
      <c r="B61" s="8"/>
      <c r="C61" s="9" t="s">
        <v>121</v>
      </c>
      <c r="D61" s="9" t="s">
        <v>122</v>
      </c>
      <c r="E61" s="10">
        <v>40801.589999999997</v>
      </c>
      <c r="F61" s="10">
        <v>56400</v>
      </c>
      <c r="G61" s="10">
        <v>78335.759999999995</v>
      </c>
      <c r="H61" s="10">
        <v>78328.87</v>
      </c>
      <c r="I61" s="10">
        <f>IF(G61&lt;&gt;0,H61/G61*100,"-")</f>
        <v>99.991204527791652</v>
      </c>
      <c r="J61" s="10">
        <f>IF(F61&lt;&gt;0,H61/F61*100,"-")</f>
        <v>138.88097517730495</v>
      </c>
      <c r="K61" s="10">
        <f>IF(E61&lt;&gt;0,H61/E61*100,"-")</f>
        <v>191.97504312944668</v>
      </c>
    </row>
    <row r="62" spans="1:11" x14ac:dyDescent="0.25">
      <c r="A62" s="8"/>
      <c r="B62" s="8"/>
      <c r="C62" s="9" t="s">
        <v>123</v>
      </c>
      <c r="D62" s="9" t="s">
        <v>124</v>
      </c>
      <c r="E62" s="10">
        <v>7414.18</v>
      </c>
      <c r="F62" s="10">
        <v>10000</v>
      </c>
      <c r="G62" s="10">
        <v>10000</v>
      </c>
      <c r="H62" s="10">
        <v>9995.9500000000007</v>
      </c>
      <c r="I62" s="10">
        <f>IF(G62&lt;&gt;0,H62/G62*100,"-")</f>
        <v>99.959500000000006</v>
      </c>
      <c r="J62" s="10">
        <f>IF(F62&lt;&gt;0,H62/F62*100,"-")</f>
        <v>99.959500000000006</v>
      </c>
      <c r="K62" s="10">
        <f>IF(E62&lt;&gt;0,H62/E62*100,"-")</f>
        <v>134.82205719310832</v>
      </c>
    </row>
    <row r="63" spans="1:11" x14ac:dyDescent="0.25">
      <c r="A63" s="8"/>
      <c r="B63" s="8"/>
      <c r="C63" s="9" t="s">
        <v>125</v>
      </c>
      <c r="D63" s="9" t="s">
        <v>126</v>
      </c>
      <c r="E63" s="10">
        <v>0</v>
      </c>
      <c r="F63" s="10">
        <v>180000</v>
      </c>
      <c r="G63" s="10">
        <v>169463.22</v>
      </c>
      <c r="H63" s="10">
        <v>169463.22</v>
      </c>
      <c r="I63" s="10">
        <f>IF(G63&lt;&gt;0,H63/G63*100,"-")</f>
        <v>100</v>
      </c>
      <c r="J63" s="10">
        <f>IF(F63&lt;&gt;0,H63/F63*100,"-")</f>
        <v>94.146233333333328</v>
      </c>
      <c r="K63" s="10" t="str">
        <f>IF(E63&lt;&gt;0,H63/E63*100,"-")</f>
        <v>-</v>
      </c>
    </row>
    <row r="64" spans="1:11" x14ac:dyDescent="0.25">
      <c r="A64" s="8"/>
      <c r="B64" s="8"/>
      <c r="C64" s="9" t="s">
        <v>127</v>
      </c>
      <c r="D64" s="9" t="s">
        <v>128</v>
      </c>
      <c r="E64" s="10">
        <v>6100</v>
      </c>
      <c r="F64" s="10">
        <v>35000</v>
      </c>
      <c r="G64" s="10">
        <v>35000</v>
      </c>
      <c r="H64" s="10">
        <v>34999</v>
      </c>
      <c r="I64" s="10">
        <f>IF(G64&lt;&gt;0,H64/G64*100,"-")</f>
        <v>99.997142857142862</v>
      </c>
      <c r="J64" s="10">
        <f>IF(F64&lt;&gt;0,H64/F64*100,"-")</f>
        <v>99.997142857142862</v>
      </c>
      <c r="K64" s="10">
        <f>IF(E64&lt;&gt;0,H64/E64*100,"-")</f>
        <v>573.75409836065569</v>
      </c>
    </row>
    <row r="65" spans="1:11" x14ac:dyDescent="0.25">
      <c r="A65" s="8"/>
      <c r="B65" s="8"/>
      <c r="C65" s="9" t="s">
        <v>129</v>
      </c>
      <c r="D65" s="9" t="s">
        <v>130</v>
      </c>
      <c r="E65" s="10">
        <v>22570</v>
      </c>
      <c r="F65" s="10">
        <v>80000</v>
      </c>
      <c r="G65" s="10">
        <v>80000</v>
      </c>
      <c r="H65" s="10">
        <v>59758</v>
      </c>
      <c r="I65" s="10">
        <f>IF(G65&lt;&gt;0,H65/G65*100,"-")</f>
        <v>74.697499999999991</v>
      </c>
      <c r="J65" s="10">
        <f>IF(F65&lt;&gt;0,H65/F65*100,"-")</f>
        <v>74.697499999999991</v>
      </c>
      <c r="K65" s="10">
        <f>IF(E65&lt;&gt;0,H65/E65*100,"-")</f>
        <v>264.76739034116082</v>
      </c>
    </row>
    <row r="66" spans="1:11" x14ac:dyDescent="0.25">
      <c r="A66" s="8"/>
      <c r="B66" s="8"/>
      <c r="C66" s="9" t="s">
        <v>131</v>
      </c>
      <c r="D66" s="9" t="s">
        <v>132</v>
      </c>
      <c r="E66" s="10">
        <v>6952.82</v>
      </c>
      <c r="F66" s="10">
        <v>0</v>
      </c>
      <c r="G66" s="10">
        <v>0</v>
      </c>
      <c r="H66" s="10">
        <v>0</v>
      </c>
      <c r="I66" s="10" t="str">
        <f>IF(G66&lt;&gt;0,H66/G66*100,"-")</f>
        <v>-</v>
      </c>
      <c r="J66" s="10" t="str">
        <f>IF(F66&lt;&gt;0,H66/F66*100,"-")</f>
        <v>-</v>
      </c>
      <c r="K66" s="10">
        <f>IF(E66&lt;&gt;0,H66/E66*100,"-")</f>
        <v>0</v>
      </c>
    </row>
    <row r="67" spans="1:11" x14ac:dyDescent="0.25">
      <c r="A67" s="8"/>
      <c r="B67" s="8"/>
      <c r="C67" s="9" t="s">
        <v>133</v>
      </c>
      <c r="D67" s="9" t="s">
        <v>134</v>
      </c>
      <c r="E67" s="10">
        <v>0</v>
      </c>
      <c r="F67" s="10">
        <v>269000</v>
      </c>
      <c r="G67" s="10">
        <v>269000</v>
      </c>
      <c r="H67" s="10">
        <v>266356.8</v>
      </c>
      <c r="I67" s="10">
        <f>IF(G67&lt;&gt;0,H67/G67*100,"-")</f>
        <v>99.01739776951672</v>
      </c>
      <c r="J67" s="10">
        <f>IF(F67&lt;&gt;0,H67/F67*100,"-")</f>
        <v>99.01739776951672</v>
      </c>
      <c r="K67" s="10" t="str">
        <f>IF(E67&lt;&gt;0,H67/E67*100,"-")</f>
        <v>-</v>
      </c>
    </row>
    <row r="68" spans="1:11" x14ac:dyDescent="0.25">
      <c r="A68" s="8"/>
      <c r="B68" s="8"/>
      <c r="C68" s="9" t="s">
        <v>135</v>
      </c>
      <c r="D68" s="9" t="s">
        <v>136</v>
      </c>
      <c r="E68" s="10">
        <v>21377.26</v>
      </c>
      <c r="F68" s="10">
        <v>25000</v>
      </c>
      <c r="G68" s="10">
        <v>25000</v>
      </c>
      <c r="H68" s="10">
        <v>17004.189999999999</v>
      </c>
      <c r="I68" s="10">
        <f>IF(G68&lt;&gt;0,H68/G68*100,"-")</f>
        <v>68.016760000000005</v>
      </c>
      <c r="J68" s="10">
        <f>IF(F68&lt;&gt;0,H68/F68*100,"-")</f>
        <v>68.016760000000005</v>
      </c>
      <c r="K68" s="10">
        <f>IF(E68&lt;&gt;0,H68/E68*100,"-")</f>
        <v>79.543355883775575</v>
      </c>
    </row>
    <row r="69" spans="1:11" x14ac:dyDescent="0.25">
      <c r="A69" s="5"/>
      <c r="B69" s="6" t="s">
        <v>137</v>
      </c>
      <c r="C69" s="5"/>
      <c r="D69" s="6" t="s">
        <v>138</v>
      </c>
      <c r="E69" s="7">
        <f>+E70+E71+E72</f>
        <v>416297.32</v>
      </c>
      <c r="F69" s="7">
        <f>+F70+F71+F72</f>
        <v>368800</v>
      </c>
      <c r="G69" s="7">
        <f>+G70+G71+G72</f>
        <v>364800</v>
      </c>
      <c r="H69" s="7">
        <f>+H70+H71+H72</f>
        <v>334891.88</v>
      </c>
      <c r="I69" s="7">
        <f>IF(G69&lt;&gt;0,H69/G69*100,"-")</f>
        <v>91.801502192982454</v>
      </c>
      <c r="J69" s="7">
        <f>IF(F69&lt;&gt;0,H69/F69*100,"-")</f>
        <v>90.805824295010851</v>
      </c>
      <c r="K69" s="7">
        <f>IF(E69&lt;&gt;0,H69/E69*100,"-")</f>
        <v>80.445360541835825</v>
      </c>
    </row>
    <row r="70" spans="1:11" x14ac:dyDescent="0.25">
      <c r="A70" s="8"/>
      <c r="B70" s="8"/>
      <c r="C70" s="9" t="s">
        <v>139</v>
      </c>
      <c r="D70" s="9" t="s">
        <v>140</v>
      </c>
      <c r="E70" s="10">
        <v>48514.79</v>
      </c>
      <c r="F70" s="10">
        <v>28750</v>
      </c>
      <c r="G70" s="10">
        <v>28750</v>
      </c>
      <c r="H70" s="10">
        <v>23750</v>
      </c>
      <c r="I70" s="10">
        <f>IF(G70&lt;&gt;0,H70/G70*100,"-")</f>
        <v>82.608695652173907</v>
      </c>
      <c r="J70" s="10">
        <f>IF(F70&lt;&gt;0,H70/F70*100,"-")</f>
        <v>82.608695652173907</v>
      </c>
      <c r="K70" s="10">
        <f>IF(E70&lt;&gt;0,H70/E70*100,"-")</f>
        <v>48.954143674537185</v>
      </c>
    </row>
    <row r="71" spans="1:11" x14ac:dyDescent="0.25">
      <c r="A71" s="8"/>
      <c r="B71" s="8"/>
      <c r="C71" s="9" t="s">
        <v>141</v>
      </c>
      <c r="D71" s="9" t="s">
        <v>142</v>
      </c>
      <c r="E71" s="10">
        <v>177601.73</v>
      </c>
      <c r="F71" s="10">
        <v>135050</v>
      </c>
      <c r="G71" s="10">
        <v>135050</v>
      </c>
      <c r="H71" s="10">
        <v>119254.72</v>
      </c>
      <c r="I71" s="10">
        <f>IF(G71&lt;&gt;0,H71/G71*100,"-")</f>
        <v>88.304124398370973</v>
      </c>
      <c r="J71" s="10">
        <f>IF(F71&lt;&gt;0,H71/F71*100,"-")</f>
        <v>88.304124398370973</v>
      </c>
      <c r="K71" s="10">
        <f>IF(E71&lt;&gt;0,H71/E71*100,"-")</f>
        <v>67.147273846938319</v>
      </c>
    </row>
    <row r="72" spans="1:11" x14ac:dyDescent="0.25">
      <c r="A72" s="8"/>
      <c r="B72" s="8"/>
      <c r="C72" s="9" t="s">
        <v>143</v>
      </c>
      <c r="D72" s="9" t="s">
        <v>144</v>
      </c>
      <c r="E72" s="10">
        <v>190180.8</v>
      </c>
      <c r="F72" s="10">
        <v>205000</v>
      </c>
      <c r="G72" s="10">
        <v>201000</v>
      </c>
      <c r="H72" s="10">
        <v>191887.16</v>
      </c>
      <c r="I72" s="10">
        <f>IF(G72&lt;&gt;0,H72/G72*100,"-")</f>
        <v>95.466248756218903</v>
      </c>
      <c r="J72" s="10">
        <f>IF(F72&lt;&gt;0,H72/F72*100,"-")</f>
        <v>93.603492682926827</v>
      </c>
      <c r="K72" s="10">
        <f>IF(E72&lt;&gt;0,H72/E72*100,"-")</f>
        <v>100.897230424943</v>
      </c>
    </row>
    <row r="73" spans="1:11" x14ac:dyDescent="0.25">
      <c r="A73" s="11"/>
      <c r="B73" s="11"/>
      <c r="C73" s="11"/>
      <c r="D73" s="11"/>
      <c r="E73" s="12">
        <f>+E5</f>
        <v>4128013.47</v>
      </c>
      <c r="F73" s="12">
        <f>+F5</f>
        <v>5135130</v>
      </c>
      <c r="G73" s="12">
        <f>+G5</f>
        <v>5154728.9800000004</v>
      </c>
      <c r="H73" s="12">
        <f>+H5</f>
        <v>4423197.55</v>
      </c>
      <c r="I73" s="12">
        <f>IF(G73&lt;&gt;0,H73/G73*100,"-")</f>
        <v>85.808537503362587</v>
      </c>
      <c r="J73" s="12">
        <f>IF(F73&lt;&gt;0,H73/F73*100,"-")</f>
        <v>86.136038425512112</v>
      </c>
      <c r="K73" s="12">
        <f>IF(E73&lt;&gt;0,H73/E73*100,"-")</f>
        <v>107.15075379829126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2018-03-05T08:36:54Z</cp:lastPrinted>
  <dcterms:created xsi:type="dcterms:W3CDTF">2018-03-05T08:31:21Z</dcterms:created>
  <dcterms:modified xsi:type="dcterms:W3CDTF">2018-03-05T08:36:57Z</dcterms:modified>
</cp:coreProperties>
</file>