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<sst xmlns="http://schemas.openxmlformats.org/spreadsheetml/2006/main" count="89" uniqueCount="40">
  <si>
    <t>SKUPAJ</t>
  </si>
  <si>
    <t>PLAČA</t>
  </si>
  <si>
    <t>POK.PR.</t>
  </si>
  <si>
    <t>PREHR.</t>
  </si>
  <si>
    <t>PREVOZ</t>
  </si>
  <si>
    <t>OSNOVNA ŠOLA FRANJA GOLOBA</t>
  </si>
  <si>
    <t>PREVALJE</t>
  </si>
  <si>
    <t>POLJE 4</t>
  </si>
  <si>
    <t>2391 PREVALJE</t>
  </si>
  <si>
    <t>OBČINA PREVALJE</t>
  </si>
  <si>
    <t>TRG 2 A</t>
  </si>
  <si>
    <t>Lepo vas pozdravljamo!</t>
  </si>
  <si>
    <t>RAVNATELJICA:</t>
  </si>
  <si>
    <t>Mira Hancman</t>
  </si>
  <si>
    <t>SKUPAJ:</t>
  </si>
  <si>
    <t>DOGOVORJENI PROGRAM</t>
  </si>
  <si>
    <t>ZAP.</t>
  </si>
  <si>
    <t>DEL.</t>
  </si>
  <si>
    <t>MES.</t>
  </si>
  <si>
    <t>20 dni</t>
  </si>
  <si>
    <t>DEL.ZAP.</t>
  </si>
  <si>
    <t>LETNO</t>
  </si>
  <si>
    <t>VSE SKUPAJ</t>
  </si>
  <si>
    <t>PRISP.</t>
  </si>
  <si>
    <t>REGRES</t>
  </si>
  <si>
    <t>PREM.</t>
  </si>
  <si>
    <t>POK.</t>
  </si>
  <si>
    <t>DELOVNO MESTO</t>
  </si>
  <si>
    <t>VSE SKUPAJ:</t>
  </si>
  <si>
    <t>knjigovodja-odločbe- 22</t>
  </si>
  <si>
    <t>mobilni učitelj DSP- 38</t>
  </si>
  <si>
    <t>specialni pedagog-40</t>
  </si>
  <si>
    <t>računalničar- 41</t>
  </si>
  <si>
    <t>čistilka-Zg.kraj-13</t>
  </si>
  <si>
    <t>Datum: 31.05.2011</t>
  </si>
  <si>
    <t>PLAN ZA PLAČE ZA LETO 2011 - VRTEC</t>
  </si>
  <si>
    <t>JANUAR- AVGUST 2011</t>
  </si>
  <si>
    <t>SEPTEMBER- DECEMBER 2011</t>
  </si>
  <si>
    <t>Z DEL.DOBO</t>
  </si>
  <si>
    <t>hišnik- 18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</si>
</sst>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9" fontId="1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9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9" fontId="1" fillId="0" borderId="3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5"/>
  <sheetViews>
    <sheetView tabSelected="1" workbookViewId="0" topLeftCell="A1">
      <selection activeCell="B47" sqref="B47"/>
    </sheetView>
  </sheetViews>
  <sheetFormatPr defaultColWidth="9.140625" defaultRowHeight="12.75"/>
  <cols>
    <col min="1" max="1" width="20.00390625" style="0" customWidth="1"/>
    <col min="2" max="2" width="5.7109375" style="0" customWidth="1"/>
    <col min="3" max="3" width="10.140625" style="0" hidden="1" customWidth="1"/>
    <col min="4" max="4" width="3.8515625" style="0" hidden="1" customWidth="1"/>
    <col min="5" max="5" width="9.00390625" style="0" hidden="1" customWidth="1"/>
    <col min="6" max="6" width="11.57421875" style="0" customWidth="1"/>
    <col min="7" max="7" width="9.421875" style="0" customWidth="1"/>
    <col min="8" max="8" width="7.140625" style="0" customWidth="1"/>
    <col min="9" max="9" width="10.00390625" style="0" customWidth="1"/>
    <col min="10" max="10" width="7.8515625" style="0" customWidth="1"/>
    <col min="11" max="11" width="11.140625" style="0" customWidth="1"/>
    <col min="12" max="12" width="8.28125" style="0" customWidth="1"/>
    <col min="13" max="13" width="9.8515625" style="0" customWidth="1"/>
    <col min="14" max="14" width="8.421875" style="0" customWidth="1"/>
    <col min="15" max="15" width="8.28125" style="0" customWidth="1"/>
    <col min="16" max="17" width="8.00390625" style="0" customWidth="1"/>
    <col min="18" max="18" width="9.7109375" style="0" hidden="1" customWidth="1"/>
    <col min="19" max="19" width="12.7109375" style="0" customWidth="1"/>
    <col min="21" max="22" width="9.00390625" style="0" customWidth="1"/>
    <col min="23" max="23" width="7.8515625" style="0" customWidth="1"/>
    <col min="24" max="25" width="8.421875" style="0" customWidth="1"/>
    <col min="27" max="27" width="12.8515625" style="0" customWidth="1"/>
  </cols>
  <sheetData>
    <row r="1" spans="1:2" ht="12.75">
      <c r="A1" s="1" t="s">
        <v>5</v>
      </c>
      <c r="B1" s="1"/>
    </row>
    <row r="2" spans="1:2" ht="12.75">
      <c r="A2" s="1" t="s">
        <v>6</v>
      </c>
      <c r="B2" s="1"/>
    </row>
    <row r="3" spans="1:2" ht="12.75">
      <c r="A3" s="1" t="s">
        <v>7</v>
      </c>
      <c r="B3" s="1"/>
    </row>
    <row r="4" spans="1:2" ht="12.75">
      <c r="A4" s="1" t="s">
        <v>8</v>
      </c>
      <c r="B4" s="1"/>
    </row>
    <row r="6" ht="12.75">
      <c r="A6" t="s">
        <v>34</v>
      </c>
    </row>
    <row r="9" ht="12.75">
      <c r="A9" s="1" t="s">
        <v>9</v>
      </c>
    </row>
    <row r="10" ht="12.75">
      <c r="A10" s="1" t="s">
        <v>10</v>
      </c>
    </row>
    <row r="11" ht="12.75">
      <c r="A11" s="1" t="s">
        <v>8</v>
      </c>
    </row>
    <row r="12" ht="12.75">
      <c r="A12" s="1"/>
    </row>
    <row r="14" spans="1:27" ht="12.75">
      <c r="A14" s="1" t="s">
        <v>35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.75">
      <c r="A18" s="1" t="s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2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>
      <c r="A21" s="1" t="s">
        <v>36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>
      <c r="A22" s="1"/>
      <c r="B22" s="1"/>
      <c r="C22" s="1"/>
      <c r="D22" s="1"/>
      <c r="E22" s="1"/>
      <c r="F22" s="1"/>
      <c r="G22" s="1"/>
      <c r="H22" s="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"/>
      <c r="AA22" s="1"/>
    </row>
    <row r="23" spans="1:30" ht="12.75">
      <c r="A23" s="9"/>
      <c r="B23" s="12"/>
      <c r="C23" s="18"/>
      <c r="D23" s="16"/>
      <c r="E23" s="16"/>
      <c r="F23" s="17"/>
      <c r="G23" s="16"/>
      <c r="H23" s="16"/>
      <c r="I23" s="16" t="s">
        <v>19</v>
      </c>
      <c r="J23" s="17" t="s">
        <v>19</v>
      </c>
      <c r="K23" s="3" t="s">
        <v>1</v>
      </c>
      <c r="L23" s="3" t="s">
        <v>23</v>
      </c>
      <c r="M23" s="3" t="s">
        <v>1</v>
      </c>
      <c r="N23" s="3" t="s">
        <v>2</v>
      </c>
      <c r="O23" s="3" t="s">
        <v>4</v>
      </c>
      <c r="P23" s="3" t="s">
        <v>3</v>
      </c>
      <c r="Q23" s="3" t="s">
        <v>24</v>
      </c>
      <c r="R23" s="3"/>
      <c r="S23" s="3" t="s">
        <v>22</v>
      </c>
      <c r="T23" s="9"/>
      <c r="U23" s="9"/>
      <c r="V23" s="9"/>
      <c r="W23" s="9"/>
      <c r="X23" s="9"/>
      <c r="Y23" s="9"/>
      <c r="Z23" s="9"/>
      <c r="AA23" s="9"/>
      <c r="AB23" s="7"/>
      <c r="AC23" s="7"/>
      <c r="AD23" s="7"/>
    </row>
    <row r="24" spans="1:30" ht="12.75">
      <c r="A24" s="3" t="s">
        <v>27</v>
      </c>
      <c r="B24" s="3" t="s">
        <v>17</v>
      </c>
      <c r="C24" s="3"/>
      <c r="D24" s="3"/>
      <c r="E24" s="3"/>
      <c r="F24" s="3" t="s">
        <v>1</v>
      </c>
      <c r="G24" s="3" t="s">
        <v>1</v>
      </c>
      <c r="H24" s="3" t="s">
        <v>26</v>
      </c>
      <c r="I24" s="3" t="s">
        <v>4</v>
      </c>
      <c r="J24" s="3" t="s">
        <v>3</v>
      </c>
      <c r="K24" s="3" t="s">
        <v>21</v>
      </c>
      <c r="L24" s="3" t="s">
        <v>21</v>
      </c>
      <c r="M24" s="3" t="s">
        <v>0</v>
      </c>
      <c r="N24" s="3" t="s">
        <v>21</v>
      </c>
      <c r="O24" s="3" t="s">
        <v>21</v>
      </c>
      <c r="P24" s="3" t="s">
        <v>21</v>
      </c>
      <c r="Q24" s="3"/>
      <c r="R24" s="3"/>
      <c r="S24" s="3"/>
      <c r="T24" s="9"/>
      <c r="U24" s="9"/>
      <c r="V24" s="9"/>
      <c r="W24" s="9"/>
      <c r="X24" s="9"/>
      <c r="Y24" s="9"/>
      <c r="Z24" s="9"/>
      <c r="AA24" s="9"/>
      <c r="AB24" s="7"/>
      <c r="AC24" s="7"/>
      <c r="AD24" s="7"/>
    </row>
    <row r="25" spans="1:30" ht="12.75">
      <c r="A25" s="3"/>
      <c r="B25" s="3" t="s">
        <v>16</v>
      </c>
      <c r="C25" s="3"/>
      <c r="D25" s="3"/>
      <c r="E25" s="5"/>
      <c r="F25" s="5" t="s">
        <v>38</v>
      </c>
      <c r="G25" s="5" t="s">
        <v>20</v>
      </c>
      <c r="H25" s="3" t="s">
        <v>25</v>
      </c>
      <c r="I25" s="3" t="s">
        <v>18</v>
      </c>
      <c r="J25" s="3" t="s">
        <v>18</v>
      </c>
      <c r="K25" s="3">
        <v>1.0055</v>
      </c>
      <c r="L25" s="3"/>
      <c r="M25" s="3"/>
      <c r="N25" s="3">
        <v>1.039</v>
      </c>
      <c r="O25" s="5"/>
      <c r="P25" s="5"/>
      <c r="Q25" s="5"/>
      <c r="R25" s="5"/>
      <c r="S25" s="5"/>
      <c r="T25" s="14"/>
      <c r="U25" s="9"/>
      <c r="V25" s="9"/>
      <c r="W25" s="9"/>
      <c r="X25" s="9"/>
      <c r="Y25" s="9"/>
      <c r="Z25" s="9"/>
      <c r="AA25" s="9"/>
      <c r="AB25" s="7"/>
      <c r="AC25" s="7"/>
      <c r="AD25" s="7"/>
    </row>
    <row r="26" spans="1:30" ht="12.75">
      <c r="A26" s="3"/>
      <c r="B26" s="3"/>
      <c r="C26" s="5"/>
      <c r="D26" s="5"/>
      <c r="E26" s="5"/>
      <c r="F26" s="5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9"/>
      <c r="U26" s="13"/>
      <c r="V26" s="9"/>
      <c r="W26" s="9"/>
      <c r="X26" s="13"/>
      <c r="Y26" s="9"/>
      <c r="Z26" s="9"/>
      <c r="AA26" s="9"/>
      <c r="AB26" s="7"/>
      <c r="AC26" s="7"/>
      <c r="AD26" s="7"/>
    </row>
    <row r="27" spans="1:37" ht="12.75">
      <c r="A27" s="4" t="s">
        <v>29</v>
      </c>
      <c r="B27" s="22">
        <v>0.25</v>
      </c>
      <c r="C27" s="6"/>
      <c r="D27" s="6"/>
      <c r="E27" s="6"/>
      <c r="F27" s="6">
        <v>1177.2</v>
      </c>
      <c r="G27" s="6">
        <f>F27*B27</f>
        <v>294.3</v>
      </c>
      <c r="H27" s="6">
        <v>26.1</v>
      </c>
      <c r="I27" s="6">
        <v>64.8</v>
      </c>
      <c r="J27" s="6">
        <v>74.6</v>
      </c>
      <c r="K27" s="11">
        <f>(G27*6)+(G27*2*1.0055)</f>
        <v>2357.6373000000003</v>
      </c>
      <c r="L27" s="11">
        <f>K27*16.1/100</f>
        <v>379.57960530000014</v>
      </c>
      <c r="M27" s="8">
        <f>K27+L27</f>
        <v>2737.2169053000007</v>
      </c>
      <c r="N27" s="8">
        <f>(H27*B27*6)+(H27*B27*2*1.039)</f>
        <v>52.70895</v>
      </c>
      <c r="O27" s="8">
        <f>I27*B27*7</f>
        <v>113.39999999999999</v>
      </c>
      <c r="P27" s="8">
        <f>J27*B27*7</f>
        <v>130.54999999999998</v>
      </c>
      <c r="Q27" s="8">
        <f>692*B27</f>
        <v>173</v>
      </c>
      <c r="R27" s="8"/>
      <c r="S27" s="8">
        <f>SUM(M27:Q27)</f>
        <v>3206.875855300001</v>
      </c>
      <c r="T27" s="15"/>
      <c r="U27" s="15"/>
      <c r="V27" s="15"/>
      <c r="W27" s="15"/>
      <c r="X27" s="15"/>
      <c r="Y27" s="15"/>
      <c r="Z27" s="15"/>
      <c r="AA27" s="10"/>
      <c r="AB27" s="15"/>
      <c r="AC27" s="15"/>
      <c r="AD27" s="15"/>
      <c r="AE27" s="19"/>
      <c r="AF27" s="19"/>
      <c r="AG27" s="19"/>
      <c r="AH27" s="19"/>
      <c r="AI27" s="19"/>
      <c r="AJ27" s="19"/>
      <c r="AK27" s="19"/>
    </row>
    <row r="28" spans="1:37" ht="12.75">
      <c r="A28" s="4" t="s">
        <v>30</v>
      </c>
      <c r="B28" s="22">
        <v>0.3</v>
      </c>
      <c r="C28" s="6"/>
      <c r="D28" s="6"/>
      <c r="E28" s="6"/>
      <c r="F28" s="6">
        <v>2122.02</v>
      </c>
      <c r="G28" s="6">
        <f>F28*B28</f>
        <v>636.606</v>
      </c>
      <c r="H28" s="6">
        <v>40.72</v>
      </c>
      <c r="I28" s="6">
        <v>81.56</v>
      </c>
      <c r="J28" s="6">
        <v>74.6</v>
      </c>
      <c r="K28" s="11">
        <f>(G28*6)+(G28*2*1.0055)</f>
        <v>5099.850666</v>
      </c>
      <c r="L28" s="11">
        <f>K28*16.1/100</f>
        <v>821.0759572260001</v>
      </c>
      <c r="M28" s="8">
        <f>K28+L28</f>
        <v>5920.926623226001</v>
      </c>
      <c r="N28" s="8">
        <f>(H28*B28*6)+(H28*B28*2*1.039)</f>
        <v>98.680848</v>
      </c>
      <c r="O28" s="8">
        <f>I28*B28*7</f>
        <v>171.276</v>
      </c>
      <c r="P28" s="8">
        <f>J28*B28*7</f>
        <v>156.66</v>
      </c>
      <c r="Q28" s="8">
        <f>692*B28</f>
        <v>207.6</v>
      </c>
      <c r="R28" s="8"/>
      <c r="S28" s="8">
        <f>SUM(M28:Q28)</f>
        <v>6555.143471226001</v>
      </c>
      <c r="T28" s="15"/>
      <c r="U28" s="15"/>
      <c r="V28" s="15"/>
      <c r="W28" s="15"/>
      <c r="X28" s="15"/>
      <c r="Y28" s="15"/>
      <c r="Z28" s="15"/>
      <c r="AA28" s="10"/>
      <c r="AB28" s="15"/>
      <c r="AC28" s="15"/>
      <c r="AD28" s="15"/>
      <c r="AE28" s="19"/>
      <c r="AF28" s="19"/>
      <c r="AG28" s="19"/>
      <c r="AH28" s="19"/>
      <c r="AI28" s="19"/>
      <c r="AJ28" s="19"/>
      <c r="AK28" s="19"/>
    </row>
    <row r="29" spans="1:37" ht="12.75">
      <c r="A29" s="4" t="s">
        <v>32</v>
      </c>
      <c r="B29" s="22">
        <v>0.05</v>
      </c>
      <c r="C29" s="6"/>
      <c r="D29" s="6"/>
      <c r="E29" s="6"/>
      <c r="F29" s="6">
        <v>2328.16</v>
      </c>
      <c r="G29" s="6">
        <f>F29*B29</f>
        <v>116.408</v>
      </c>
      <c r="H29" s="6">
        <v>35.72</v>
      </c>
      <c r="I29" s="6">
        <v>14.4</v>
      </c>
      <c r="J29" s="6">
        <v>74.6</v>
      </c>
      <c r="K29" s="11">
        <f>(G29*6)+(G29*2*1.0055)</f>
        <v>932.544488</v>
      </c>
      <c r="L29" s="11">
        <f>K29*16.1/100</f>
        <v>150.13966256800003</v>
      </c>
      <c r="M29" s="8">
        <f>K29+L29</f>
        <v>1082.684150568</v>
      </c>
      <c r="N29" s="8">
        <f>(H29*B29*6)+(H29*B29*2*1.039)</f>
        <v>14.427308</v>
      </c>
      <c r="O29" s="8">
        <f>I29*B29*7</f>
        <v>5.040000000000001</v>
      </c>
      <c r="P29" s="8">
        <f>J29*B29*7</f>
        <v>26.11</v>
      </c>
      <c r="Q29" s="8">
        <v>29.96</v>
      </c>
      <c r="R29" s="8"/>
      <c r="S29" s="8">
        <f>SUM(M29:Q29)</f>
        <v>1158.221458568</v>
      </c>
      <c r="T29" s="15"/>
      <c r="U29" s="15"/>
      <c r="V29" s="15"/>
      <c r="W29" s="15"/>
      <c r="X29" s="15"/>
      <c r="Y29" s="15"/>
      <c r="Z29" s="15"/>
      <c r="AA29" s="10"/>
      <c r="AB29" s="15"/>
      <c r="AC29" s="15"/>
      <c r="AD29" s="15"/>
      <c r="AE29" s="19"/>
      <c r="AF29" s="19"/>
      <c r="AG29" s="19"/>
      <c r="AH29" s="19"/>
      <c r="AI29" s="19"/>
      <c r="AJ29" s="19"/>
      <c r="AK29" s="19"/>
    </row>
    <row r="30" spans="1:37" ht="12.75">
      <c r="A30" s="4" t="s">
        <v>31</v>
      </c>
      <c r="B30" s="22">
        <v>0.14</v>
      </c>
      <c r="C30" s="6"/>
      <c r="D30" s="6"/>
      <c r="E30" s="6"/>
      <c r="F30" s="6">
        <v>2209.76</v>
      </c>
      <c r="G30" s="6">
        <f>F30*B30</f>
        <v>309.36640000000006</v>
      </c>
      <c r="H30" s="6"/>
      <c r="I30" s="6"/>
      <c r="J30" s="6"/>
      <c r="K30" s="11">
        <f>(G30*6)+(G30*2*1.0055)</f>
        <v>2478.3342304000003</v>
      </c>
      <c r="L30" s="11">
        <f>K30*16.1/100</f>
        <v>399.0118110944001</v>
      </c>
      <c r="M30" s="8">
        <f>K30+L30</f>
        <v>2877.3460414944</v>
      </c>
      <c r="N30" s="8">
        <f>(H30*B30*6)+(H30*B30*2*1.039)</f>
        <v>0</v>
      </c>
      <c r="O30" s="8">
        <f>I30*B30*7</f>
        <v>0</v>
      </c>
      <c r="P30" s="8">
        <f>J30*B30*7</f>
        <v>0</v>
      </c>
      <c r="Q30" s="8"/>
      <c r="R30" s="8"/>
      <c r="S30" s="8">
        <f>SUM(M30:Q30)</f>
        <v>2877.3460414944</v>
      </c>
      <c r="T30" s="15"/>
      <c r="U30" s="15"/>
      <c r="V30" s="15"/>
      <c r="W30" s="15"/>
      <c r="X30" s="15"/>
      <c r="Y30" s="15"/>
      <c r="Z30" s="15"/>
      <c r="AA30" s="10"/>
      <c r="AB30" s="15"/>
      <c r="AC30" s="15"/>
      <c r="AD30" s="15"/>
      <c r="AE30" s="19"/>
      <c r="AF30" s="19"/>
      <c r="AG30" s="19"/>
      <c r="AH30" s="19"/>
      <c r="AI30" s="19"/>
      <c r="AJ30" s="19"/>
      <c r="AK30" s="19"/>
    </row>
    <row r="31" spans="1:37" ht="12.75">
      <c r="A31" s="23" t="s">
        <v>33</v>
      </c>
      <c r="B31" s="11">
        <v>0.2</v>
      </c>
      <c r="C31" s="11"/>
      <c r="D31" s="11"/>
      <c r="E31" s="11"/>
      <c r="F31" s="11">
        <v>831.84</v>
      </c>
      <c r="G31" s="6">
        <f>F31*B31</f>
        <v>166.36800000000002</v>
      </c>
      <c r="H31" s="11">
        <v>37.79</v>
      </c>
      <c r="I31" s="11">
        <v>46.8</v>
      </c>
      <c r="J31" s="11">
        <v>74.6</v>
      </c>
      <c r="K31" s="11">
        <f>(G31*6)+(G31*2*1.0055)</f>
        <v>1332.7740480000002</v>
      </c>
      <c r="L31" s="11">
        <f>K31*16.1/100</f>
        <v>214.57662172800008</v>
      </c>
      <c r="M31" s="8">
        <f>K31+L31</f>
        <v>1547.3506697280004</v>
      </c>
      <c r="N31" s="8">
        <f>(H31*B31*6)+(H31*B31*2*1.039)</f>
        <v>61.053523999999996</v>
      </c>
      <c r="O31" s="8">
        <f>I31*B31*7</f>
        <v>65.52</v>
      </c>
      <c r="P31" s="8">
        <f>J31*B31*7</f>
        <v>104.44</v>
      </c>
      <c r="Q31" s="8">
        <v>138.4</v>
      </c>
      <c r="R31" s="8"/>
      <c r="S31" s="8">
        <f>SUM(M31:Q31)</f>
        <v>1916.7641937280005</v>
      </c>
      <c r="T31" s="10"/>
      <c r="U31" s="10"/>
      <c r="V31" s="10"/>
      <c r="W31" s="10"/>
      <c r="X31" s="10"/>
      <c r="Y31" s="10"/>
      <c r="Z31" s="10"/>
      <c r="AA31" s="10"/>
      <c r="AB31" s="15"/>
      <c r="AC31" s="15"/>
      <c r="AD31" s="15"/>
      <c r="AE31" s="19"/>
      <c r="AF31" s="19"/>
      <c r="AG31" s="19"/>
      <c r="AH31" s="19"/>
      <c r="AI31" s="19"/>
      <c r="AJ31" s="19"/>
      <c r="AK31" s="19"/>
    </row>
    <row r="32" spans="1:37" ht="12.75">
      <c r="A32" s="23"/>
      <c r="B32" s="11"/>
      <c r="C32" s="11"/>
      <c r="D32" s="11"/>
      <c r="E32" s="11"/>
      <c r="F32" s="11"/>
      <c r="G32" s="6"/>
      <c r="H32" s="11"/>
      <c r="I32" s="11"/>
      <c r="J32" s="11"/>
      <c r="K32" s="11"/>
      <c r="L32" s="11"/>
      <c r="M32" s="8"/>
      <c r="N32" s="8"/>
      <c r="O32" s="8"/>
      <c r="P32" s="8"/>
      <c r="Q32" s="8"/>
      <c r="R32" s="8"/>
      <c r="S32" s="8"/>
      <c r="T32" s="10"/>
      <c r="U32" s="10"/>
      <c r="V32" s="10"/>
      <c r="W32" s="10"/>
      <c r="X32" s="10"/>
      <c r="Y32" s="10"/>
      <c r="Z32" s="10"/>
      <c r="AA32" s="10"/>
      <c r="AB32" s="15"/>
      <c r="AC32" s="15"/>
      <c r="AD32" s="15"/>
      <c r="AE32" s="19"/>
      <c r="AF32" s="19"/>
      <c r="AG32" s="19"/>
      <c r="AH32" s="19"/>
      <c r="AI32" s="19"/>
      <c r="AJ32" s="19"/>
      <c r="AK32" s="19"/>
    </row>
    <row r="33" spans="1:37" ht="12.75">
      <c r="A33" s="3" t="s">
        <v>14</v>
      </c>
      <c r="B33" s="8"/>
      <c r="C33" s="8"/>
      <c r="D33" s="8"/>
      <c r="E33" s="8"/>
      <c r="F33" s="8"/>
      <c r="G33" s="8"/>
      <c r="H33" s="8"/>
      <c r="I33" s="8"/>
      <c r="J33" s="8"/>
      <c r="K33" s="8">
        <f>SUM(K27:K32)</f>
        <v>12201.1407324</v>
      </c>
      <c r="L33" s="8">
        <f>SUM(L27:L32)</f>
        <v>1964.3836579164004</v>
      </c>
      <c r="M33" s="8">
        <f>SUM(M27:M31)</f>
        <v>14165.524390316403</v>
      </c>
      <c r="N33" s="8">
        <f>SUM(N27:N31)</f>
        <v>226.87063</v>
      </c>
      <c r="O33" s="8">
        <f>SUM(O27:O31)</f>
        <v>355.236</v>
      </c>
      <c r="P33" s="8">
        <f>SUM(P27:P31)</f>
        <v>417.76</v>
      </c>
      <c r="Q33" s="8">
        <f>SUM(Q27:Q31)</f>
        <v>548.96</v>
      </c>
      <c r="R33" s="8"/>
      <c r="S33" s="8">
        <f>SUM(S27:S32)</f>
        <v>15714.351020316402</v>
      </c>
      <c r="T33" s="10"/>
      <c r="U33" s="10"/>
      <c r="V33" s="10"/>
      <c r="W33" s="10"/>
      <c r="X33" s="10"/>
      <c r="Y33" s="10"/>
      <c r="Z33" s="10"/>
      <c r="AA33" s="10"/>
      <c r="AB33" s="15"/>
      <c r="AC33" s="15"/>
      <c r="AD33" s="15"/>
      <c r="AE33" s="19"/>
      <c r="AF33" s="19"/>
      <c r="AG33" s="19"/>
      <c r="AH33" s="19"/>
      <c r="AI33" s="19"/>
      <c r="AJ33" s="19"/>
      <c r="AK33" s="19"/>
    </row>
    <row r="34" spans="1:30" ht="12.7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7"/>
      <c r="AC34" s="7"/>
      <c r="AD34" s="7"/>
    </row>
    <row r="35" spans="1:30" ht="12.7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7"/>
      <c r="AC35" s="7"/>
      <c r="AD35" s="7"/>
    </row>
    <row r="36" spans="1:30" ht="12.7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7"/>
      <c r="AC36" s="7"/>
      <c r="AD36" s="7"/>
    </row>
    <row r="37" spans="1:30" ht="12.7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7"/>
      <c r="AC37" s="7"/>
      <c r="AD37" s="7"/>
    </row>
    <row r="38" spans="1:30" ht="12.75">
      <c r="A38" s="9" t="s">
        <v>37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7"/>
      <c r="AC38" s="7"/>
      <c r="AD38" s="7"/>
    </row>
    <row r="39" spans="1:30" ht="12.7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7"/>
      <c r="AC39" s="7"/>
      <c r="AD39" s="7"/>
    </row>
    <row r="40" spans="1:30" ht="12.75">
      <c r="A40" s="9"/>
      <c r="B40" s="12"/>
      <c r="C40" s="18"/>
      <c r="D40" s="16"/>
      <c r="E40" s="16"/>
      <c r="F40" s="17"/>
      <c r="G40" s="16"/>
      <c r="H40" s="16"/>
      <c r="I40" s="16" t="s">
        <v>19</v>
      </c>
      <c r="J40" s="17" t="s">
        <v>19</v>
      </c>
      <c r="K40" s="3" t="s">
        <v>1</v>
      </c>
      <c r="L40" s="3" t="s">
        <v>23</v>
      </c>
      <c r="M40" s="3" t="s">
        <v>1</v>
      </c>
      <c r="N40" s="3" t="s">
        <v>2</v>
      </c>
      <c r="O40" s="3" t="s">
        <v>4</v>
      </c>
      <c r="P40" s="3" t="s">
        <v>3</v>
      </c>
      <c r="Q40" s="3" t="s">
        <v>24</v>
      </c>
      <c r="R40" s="3"/>
      <c r="S40" s="3" t="s">
        <v>22</v>
      </c>
      <c r="T40" s="10"/>
      <c r="U40" s="10"/>
      <c r="V40" s="10"/>
      <c r="W40" s="10"/>
      <c r="X40" s="10"/>
      <c r="Y40" s="10"/>
      <c r="Z40" s="10"/>
      <c r="AA40" s="10"/>
      <c r="AB40" s="7"/>
      <c r="AC40" s="7"/>
      <c r="AD40" s="7"/>
    </row>
    <row r="41" spans="1:30" ht="12.75">
      <c r="A41" s="3" t="s">
        <v>27</v>
      </c>
      <c r="B41" s="3" t="s">
        <v>17</v>
      </c>
      <c r="C41" s="3"/>
      <c r="D41" s="3"/>
      <c r="E41" s="3"/>
      <c r="F41" s="3" t="s">
        <v>1</v>
      </c>
      <c r="G41" s="3" t="s">
        <v>1</v>
      </c>
      <c r="H41" s="3" t="s">
        <v>26</v>
      </c>
      <c r="I41" s="3" t="s">
        <v>4</v>
      </c>
      <c r="J41" s="3" t="s">
        <v>3</v>
      </c>
      <c r="K41" s="3" t="s">
        <v>21</v>
      </c>
      <c r="L41" s="3" t="s">
        <v>21</v>
      </c>
      <c r="M41" s="3" t="s">
        <v>0</v>
      </c>
      <c r="N41" s="3" t="s">
        <v>21</v>
      </c>
      <c r="O41" s="3" t="s">
        <v>21</v>
      </c>
      <c r="P41" s="3" t="s">
        <v>21</v>
      </c>
      <c r="Q41" s="3"/>
      <c r="R41" s="3"/>
      <c r="S41" s="3"/>
      <c r="T41" s="10"/>
      <c r="U41" s="10"/>
      <c r="V41" s="10"/>
      <c r="W41" s="10"/>
      <c r="X41" s="10"/>
      <c r="Y41" s="10"/>
      <c r="Z41" s="10"/>
      <c r="AA41" s="10"/>
      <c r="AB41" s="7"/>
      <c r="AC41" s="7"/>
      <c r="AD41" s="7"/>
    </row>
    <row r="42" spans="1:30" ht="12.75">
      <c r="A42" s="3"/>
      <c r="B42" s="3" t="s">
        <v>16</v>
      </c>
      <c r="C42" s="3"/>
      <c r="D42" s="3"/>
      <c r="E42" s="5"/>
      <c r="F42" s="5" t="s">
        <v>0</v>
      </c>
      <c r="G42" s="5" t="s">
        <v>20</v>
      </c>
      <c r="H42" s="3" t="s">
        <v>25</v>
      </c>
      <c r="I42" s="3" t="s">
        <v>18</v>
      </c>
      <c r="J42" s="3" t="s">
        <v>18</v>
      </c>
      <c r="K42" s="3"/>
      <c r="L42" s="3"/>
      <c r="M42" s="3"/>
      <c r="N42" s="3"/>
      <c r="O42" s="5"/>
      <c r="P42" s="5"/>
      <c r="Q42" s="5"/>
      <c r="R42" s="5"/>
      <c r="S42" s="5"/>
      <c r="T42" s="10"/>
      <c r="U42" s="10"/>
      <c r="V42" s="10"/>
      <c r="W42" s="10"/>
      <c r="X42" s="10"/>
      <c r="Y42" s="10"/>
      <c r="Z42" s="10"/>
      <c r="AA42" s="10"/>
      <c r="AB42" s="7"/>
      <c r="AC42" s="7"/>
      <c r="AD42" s="7"/>
    </row>
    <row r="43" spans="1:30" ht="12.75">
      <c r="A43" s="3"/>
      <c r="B43" s="3"/>
      <c r="C43" s="5"/>
      <c r="D43" s="5"/>
      <c r="E43" s="5"/>
      <c r="F43" s="5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0"/>
      <c r="U43" s="10"/>
      <c r="V43" s="10"/>
      <c r="W43" s="10"/>
      <c r="X43" s="10"/>
      <c r="Y43" s="10"/>
      <c r="Z43" s="10"/>
      <c r="AA43" s="10"/>
      <c r="AB43" s="7"/>
      <c r="AC43" s="7"/>
      <c r="AD43" s="7"/>
    </row>
    <row r="44" spans="1:30" ht="12.75">
      <c r="A44" s="4" t="s">
        <v>29</v>
      </c>
      <c r="B44" s="22">
        <v>0.25</v>
      </c>
      <c r="C44" s="6"/>
      <c r="D44" s="6"/>
      <c r="E44" s="6"/>
      <c r="F44" s="6">
        <v>1177.2</v>
      </c>
      <c r="G44" s="6">
        <f aca="true" t="shared" si="0" ref="G44:G49">F44*B44</f>
        <v>294.3</v>
      </c>
      <c r="H44" s="6">
        <v>26.1</v>
      </c>
      <c r="I44" s="6">
        <v>64.8</v>
      </c>
      <c r="J44" s="6">
        <v>74.6</v>
      </c>
      <c r="K44" s="11">
        <f aca="true" t="shared" si="1" ref="K44:K49">(G44*4*1.0055)</f>
        <v>1183.6746</v>
      </c>
      <c r="L44" s="11">
        <f aca="true" t="shared" si="2" ref="L44:L49">K44*16.1/100</f>
        <v>190.5716106</v>
      </c>
      <c r="M44" s="8">
        <f aca="true" t="shared" si="3" ref="M44:M49">K44+L44</f>
        <v>1374.2462106</v>
      </c>
      <c r="N44" s="8">
        <f aca="true" t="shared" si="4" ref="N44:N49">H44*B44*4*1.039</f>
        <v>27.1179</v>
      </c>
      <c r="O44" s="8">
        <f aca="true" t="shared" si="5" ref="O44:O49">I44*B44*4</f>
        <v>64.8</v>
      </c>
      <c r="P44" s="8">
        <f aca="true" t="shared" si="6" ref="P44:P49">J44*B44*4</f>
        <v>74.6</v>
      </c>
      <c r="Q44" s="8"/>
      <c r="R44" s="8"/>
      <c r="S44" s="8">
        <f aca="true" t="shared" si="7" ref="S44:S49">SUM(M44:R44)</f>
        <v>1540.7641105999999</v>
      </c>
      <c r="T44" s="10"/>
      <c r="U44" s="10"/>
      <c r="V44" s="10"/>
      <c r="W44" s="10"/>
      <c r="X44" s="10"/>
      <c r="Y44" s="10"/>
      <c r="Z44" s="10"/>
      <c r="AA44" s="10"/>
      <c r="AB44" s="7"/>
      <c r="AC44" s="7"/>
      <c r="AD44" s="7"/>
    </row>
    <row r="45" spans="1:30" ht="12.75">
      <c r="A45" s="4" t="s">
        <v>30</v>
      </c>
      <c r="B45" s="22">
        <v>0.3</v>
      </c>
      <c r="C45" s="6"/>
      <c r="D45" s="6"/>
      <c r="E45" s="6"/>
      <c r="F45" s="6">
        <v>2122.02</v>
      </c>
      <c r="G45" s="6">
        <f t="shared" si="0"/>
        <v>636.606</v>
      </c>
      <c r="H45" s="6">
        <v>40.72</v>
      </c>
      <c r="I45" s="6">
        <v>81.56</v>
      </c>
      <c r="J45" s="6">
        <v>74.6</v>
      </c>
      <c r="K45" s="11">
        <f t="shared" si="1"/>
        <v>2560.429332</v>
      </c>
      <c r="L45" s="11">
        <f t="shared" si="2"/>
        <v>412.22912245200007</v>
      </c>
      <c r="M45" s="8">
        <f t="shared" si="3"/>
        <v>2972.658454452</v>
      </c>
      <c r="N45" s="8">
        <f t="shared" si="4"/>
        <v>50.769695999999996</v>
      </c>
      <c r="O45" s="8">
        <f t="shared" si="5"/>
        <v>97.872</v>
      </c>
      <c r="P45" s="8">
        <f t="shared" si="6"/>
        <v>89.52</v>
      </c>
      <c r="Q45" s="8"/>
      <c r="R45" s="8"/>
      <c r="S45" s="8">
        <f t="shared" si="7"/>
        <v>3210.820150452</v>
      </c>
      <c r="T45" s="10"/>
      <c r="U45" s="10"/>
      <c r="V45" s="10"/>
      <c r="W45" s="10"/>
      <c r="X45" s="10"/>
      <c r="Y45" s="10"/>
      <c r="Z45" s="10"/>
      <c r="AA45" s="10"/>
      <c r="AB45" s="7"/>
      <c r="AC45" s="7"/>
      <c r="AD45" s="7"/>
    </row>
    <row r="46" spans="1:30" ht="12.75">
      <c r="A46" s="4" t="s">
        <v>32</v>
      </c>
      <c r="B46" s="22">
        <v>0.1</v>
      </c>
      <c r="C46" s="6"/>
      <c r="D46" s="6"/>
      <c r="E46" s="6"/>
      <c r="F46" s="6">
        <v>2328.16</v>
      </c>
      <c r="G46" s="6">
        <f t="shared" si="0"/>
        <v>232.816</v>
      </c>
      <c r="H46" s="6">
        <v>35.72</v>
      </c>
      <c r="I46" s="6">
        <v>14.4</v>
      </c>
      <c r="J46" s="6">
        <v>74.6</v>
      </c>
      <c r="K46" s="11">
        <f t="shared" si="1"/>
        <v>936.3859520000001</v>
      </c>
      <c r="L46" s="11">
        <f t="shared" si="2"/>
        <v>150.75813827200002</v>
      </c>
      <c r="M46" s="8">
        <f t="shared" si="3"/>
        <v>1087.144090272</v>
      </c>
      <c r="N46" s="8">
        <f t="shared" si="4"/>
        <v>14.845232</v>
      </c>
      <c r="O46" s="8">
        <f t="shared" si="5"/>
        <v>5.760000000000001</v>
      </c>
      <c r="P46" s="8">
        <f t="shared" si="6"/>
        <v>29.84</v>
      </c>
      <c r="Q46" s="8"/>
      <c r="R46" s="8"/>
      <c r="S46" s="8">
        <f t="shared" si="7"/>
        <v>1137.589322272</v>
      </c>
      <c r="T46" s="10"/>
      <c r="U46" s="10"/>
      <c r="V46" s="10"/>
      <c r="W46" s="10"/>
      <c r="X46" s="10"/>
      <c r="Y46" s="10"/>
      <c r="Z46" s="10"/>
      <c r="AA46" s="10"/>
      <c r="AB46" s="7"/>
      <c r="AC46" s="7"/>
      <c r="AD46" s="7"/>
    </row>
    <row r="47" spans="1:30" ht="12.75">
      <c r="A47" s="4" t="s">
        <v>31</v>
      </c>
      <c r="B47" s="22">
        <v>0.14</v>
      </c>
      <c r="C47" s="6"/>
      <c r="D47" s="6"/>
      <c r="E47" s="6"/>
      <c r="F47" s="6">
        <v>2209.76</v>
      </c>
      <c r="G47" s="6">
        <f t="shared" si="0"/>
        <v>309.36640000000006</v>
      </c>
      <c r="H47" s="6"/>
      <c r="I47" s="6"/>
      <c r="J47" s="6"/>
      <c r="K47" s="11">
        <f t="shared" si="1"/>
        <v>1244.2716608000003</v>
      </c>
      <c r="L47" s="11">
        <f t="shared" si="2"/>
        <v>200.32773738880005</v>
      </c>
      <c r="M47" s="8">
        <f t="shared" si="3"/>
        <v>1444.5993981888003</v>
      </c>
      <c r="N47" s="8">
        <f t="shared" si="4"/>
        <v>0</v>
      </c>
      <c r="O47" s="8">
        <f t="shared" si="5"/>
        <v>0</v>
      </c>
      <c r="P47" s="8">
        <f t="shared" si="6"/>
        <v>0</v>
      </c>
      <c r="Q47" s="8"/>
      <c r="R47" s="8"/>
      <c r="S47" s="8">
        <f t="shared" si="7"/>
        <v>1444.5993981888003</v>
      </c>
      <c r="T47" s="10"/>
      <c r="U47" s="10"/>
      <c r="V47" s="10"/>
      <c r="W47" s="10"/>
      <c r="X47" s="10"/>
      <c r="Y47" s="10"/>
      <c r="Z47" s="10"/>
      <c r="AA47" s="10"/>
      <c r="AB47" s="7"/>
      <c r="AC47" s="7"/>
      <c r="AD47" s="7"/>
    </row>
    <row r="48" spans="1:30" ht="12.75">
      <c r="A48" s="23" t="s">
        <v>33</v>
      </c>
      <c r="B48" s="11">
        <v>0.2</v>
      </c>
      <c r="C48" s="11"/>
      <c r="D48" s="11"/>
      <c r="E48" s="11"/>
      <c r="F48" s="11">
        <v>831.84</v>
      </c>
      <c r="G48" s="6">
        <f t="shared" si="0"/>
        <v>166.36800000000002</v>
      </c>
      <c r="H48" s="11">
        <v>37.79</v>
      </c>
      <c r="I48" s="11">
        <v>46.8</v>
      </c>
      <c r="J48" s="11">
        <v>74.6</v>
      </c>
      <c r="K48" s="11">
        <f t="shared" si="1"/>
        <v>669.1320960000002</v>
      </c>
      <c r="L48" s="11">
        <f t="shared" si="2"/>
        <v>107.73026745600004</v>
      </c>
      <c r="M48" s="8">
        <f t="shared" si="3"/>
        <v>776.8623634560001</v>
      </c>
      <c r="N48" s="8">
        <f t="shared" si="4"/>
        <v>31.411047999999997</v>
      </c>
      <c r="O48" s="8">
        <f t="shared" si="5"/>
        <v>37.44</v>
      </c>
      <c r="P48" s="8">
        <f t="shared" si="6"/>
        <v>59.68</v>
      </c>
      <c r="Q48" s="8"/>
      <c r="R48" s="8"/>
      <c r="S48" s="8">
        <f t="shared" si="7"/>
        <v>905.3934114560001</v>
      </c>
      <c r="T48" s="10"/>
      <c r="U48" s="10"/>
      <c r="V48" s="10"/>
      <c r="W48" s="10"/>
      <c r="X48" s="10"/>
      <c r="Y48" s="10"/>
      <c r="Z48" s="10"/>
      <c r="AA48" s="10"/>
      <c r="AB48" s="7"/>
      <c r="AC48" s="7"/>
      <c r="AD48" s="7"/>
    </row>
    <row r="49" spans="1:30" ht="12.75">
      <c r="A49" s="23" t="s">
        <v>39</v>
      </c>
      <c r="B49" s="11">
        <v>0.19</v>
      </c>
      <c r="C49" s="11"/>
      <c r="D49" s="11"/>
      <c r="E49" s="11"/>
      <c r="F49" s="11">
        <v>787.66</v>
      </c>
      <c r="G49" s="6">
        <f t="shared" si="0"/>
        <v>149.6554</v>
      </c>
      <c r="H49" s="11">
        <v>26.1</v>
      </c>
      <c r="I49" s="11"/>
      <c r="J49" s="11">
        <v>74.6</v>
      </c>
      <c r="K49" s="11">
        <f t="shared" si="1"/>
        <v>601.9140188</v>
      </c>
      <c r="L49" s="11">
        <f t="shared" si="2"/>
        <v>96.90815702680001</v>
      </c>
      <c r="M49" s="8">
        <f t="shared" si="3"/>
        <v>698.8221758268</v>
      </c>
      <c r="N49" s="8">
        <f t="shared" si="4"/>
        <v>20.609604</v>
      </c>
      <c r="O49" s="8">
        <f t="shared" si="5"/>
        <v>0</v>
      </c>
      <c r="P49" s="8">
        <f t="shared" si="6"/>
        <v>56.696</v>
      </c>
      <c r="Q49" s="8"/>
      <c r="R49" s="8"/>
      <c r="S49" s="8">
        <f t="shared" si="7"/>
        <v>776.1277798268001</v>
      </c>
      <c r="T49" s="10"/>
      <c r="U49" s="10"/>
      <c r="V49" s="10"/>
      <c r="W49" s="10"/>
      <c r="X49" s="10"/>
      <c r="Y49" s="10"/>
      <c r="Z49" s="10"/>
      <c r="AA49" s="10"/>
      <c r="AB49" s="7"/>
      <c r="AC49" s="7"/>
      <c r="AD49" s="7"/>
    </row>
    <row r="50" spans="1:30" ht="12.75">
      <c r="A50" s="23"/>
      <c r="B50" s="8"/>
      <c r="C50" s="8"/>
      <c r="D50" s="8"/>
      <c r="E50" s="8"/>
      <c r="F50" s="8"/>
      <c r="G50" s="8"/>
      <c r="H50" s="8"/>
      <c r="I50" s="8"/>
      <c r="J50" s="8"/>
      <c r="K50" s="6"/>
      <c r="L50" s="6"/>
      <c r="M50" s="6"/>
      <c r="N50" s="8"/>
      <c r="O50" s="8"/>
      <c r="P50" s="8"/>
      <c r="Q50" s="8"/>
      <c r="R50" s="8"/>
      <c r="S50" s="8"/>
      <c r="T50" s="10"/>
      <c r="U50" s="10"/>
      <c r="V50" s="10"/>
      <c r="W50" s="10"/>
      <c r="X50" s="10"/>
      <c r="Y50" s="10"/>
      <c r="Z50" s="10"/>
      <c r="AA50" s="10"/>
      <c r="AB50" s="7"/>
      <c r="AC50" s="7"/>
      <c r="AD50" s="7"/>
    </row>
    <row r="51" spans="1:30" ht="12.75">
      <c r="A51" s="3" t="s">
        <v>14</v>
      </c>
      <c r="B51" s="8"/>
      <c r="C51" s="8"/>
      <c r="D51" s="8"/>
      <c r="E51" s="8"/>
      <c r="F51" s="8"/>
      <c r="G51" s="8"/>
      <c r="H51" s="8"/>
      <c r="I51" s="8"/>
      <c r="J51" s="8"/>
      <c r="K51" s="8">
        <f>SUM(K44:K50)</f>
        <v>7195.807659600001</v>
      </c>
      <c r="L51" s="8">
        <f>SUM(L44:L50)</f>
        <v>1158.5250331956001</v>
      </c>
      <c r="M51" s="8">
        <f>SUM(M44:M49)</f>
        <v>8354.3326927956</v>
      </c>
      <c r="N51" s="8">
        <f>SUM(N44:N49)</f>
        <v>144.75348</v>
      </c>
      <c r="O51" s="8">
        <f>SUM(O44:O49)</f>
        <v>205.87199999999999</v>
      </c>
      <c r="P51" s="8">
        <f>SUM(P44:P49)</f>
        <v>310.336</v>
      </c>
      <c r="Q51" s="8"/>
      <c r="R51" s="8"/>
      <c r="S51" s="8">
        <f>SUM(S44:S49)</f>
        <v>9015.2941727956</v>
      </c>
      <c r="T51" s="10"/>
      <c r="U51" s="10"/>
      <c r="V51" s="10"/>
      <c r="W51" s="10"/>
      <c r="X51" s="10"/>
      <c r="Y51" s="10"/>
      <c r="Z51" s="10"/>
      <c r="AA51" s="10"/>
      <c r="AB51" s="7"/>
      <c r="AC51" s="7"/>
      <c r="AD51" s="7"/>
    </row>
    <row r="52" spans="1:30" ht="12.75">
      <c r="A52" s="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10"/>
      <c r="U52" s="10"/>
      <c r="V52" s="10"/>
      <c r="W52" s="10"/>
      <c r="X52" s="10"/>
      <c r="Y52" s="10"/>
      <c r="Z52" s="10"/>
      <c r="AA52" s="10"/>
      <c r="AB52" s="7"/>
      <c r="AC52" s="7"/>
      <c r="AD52" s="7"/>
    </row>
    <row r="53" spans="1:30" ht="12.75">
      <c r="A53" s="3" t="s">
        <v>28</v>
      </c>
      <c r="B53" s="8"/>
      <c r="C53" s="8"/>
      <c r="D53" s="8"/>
      <c r="E53" s="8"/>
      <c r="F53" s="8"/>
      <c r="G53" s="8"/>
      <c r="H53" s="8"/>
      <c r="I53" s="8"/>
      <c r="J53" s="8"/>
      <c r="K53" s="8">
        <f aca="true" t="shared" si="8" ref="K53:Q53">K33+K51</f>
        <v>19396.948392</v>
      </c>
      <c r="L53" s="8">
        <f t="shared" si="8"/>
        <v>3122.9086911120003</v>
      </c>
      <c r="M53" s="8">
        <f t="shared" si="8"/>
        <v>22519.857083112</v>
      </c>
      <c r="N53" s="8">
        <f t="shared" si="8"/>
        <v>371.62411</v>
      </c>
      <c r="O53" s="8">
        <f t="shared" si="8"/>
        <v>561.108</v>
      </c>
      <c r="P53" s="8">
        <f t="shared" si="8"/>
        <v>728.096</v>
      </c>
      <c r="Q53" s="8">
        <f t="shared" si="8"/>
        <v>548.96</v>
      </c>
      <c r="R53" s="8"/>
      <c r="S53" s="8">
        <f>S33+S51</f>
        <v>24729.645193112003</v>
      </c>
      <c r="T53" s="10"/>
      <c r="U53" s="10"/>
      <c r="V53" s="10"/>
      <c r="W53" s="10"/>
      <c r="X53" s="10"/>
      <c r="Y53" s="10"/>
      <c r="Z53" s="10"/>
      <c r="AA53" s="10"/>
      <c r="AB53" s="7"/>
      <c r="AC53" s="7"/>
      <c r="AD53" s="7"/>
    </row>
    <row r="54" spans="1:30" ht="12.7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7"/>
      <c r="AC54" s="7"/>
      <c r="AD54" s="7"/>
    </row>
    <row r="55" spans="1:30" ht="12.75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7"/>
      <c r="AC55" s="7"/>
      <c r="AD55" s="7"/>
    </row>
    <row r="56" spans="1:41" ht="12.75">
      <c r="A56" t="s">
        <v>11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3"/>
      <c r="N56" s="9"/>
      <c r="O56" s="9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3:41" ht="12.75">
      <c r="C57" s="1" t="s">
        <v>12</v>
      </c>
      <c r="D57" s="1"/>
      <c r="E57" s="1"/>
      <c r="F57" s="1"/>
      <c r="G57" s="1"/>
      <c r="I57" s="9"/>
      <c r="J57" s="10"/>
      <c r="K57" s="10"/>
      <c r="L57" s="10"/>
      <c r="M57" s="10" t="s">
        <v>12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3:41" ht="12.75">
      <c r="C58" t="s">
        <v>13</v>
      </c>
      <c r="I58" s="21"/>
      <c r="J58" s="10"/>
      <c r="K58" s="10"/>
      <c r="L58" s="20"/>
      <c r="M58" s="20" t="s">
        <v>13</v>
      </c>
      <c r="N58" s="20"/>
      <c r="O58" s="20"/>
      <c r="P58" s="20"/>
      <c r="Q58" s="10"/>
      <c r="R58" s="20"/>
      <c r="S58" s="20"/>
      <c r="T58" s="20"/>
      <c r="U58" s="10"/>
      <c r="V58" s="10"/>
      <c r="W58" s="10"/>
      <c r="X58" s="10"/>
      <c r="Y58" s="10"/>
      <c r="Z58" s="10"/>
      <c r="AA58" s="10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 spans="9:41" ht="12.75">
      <c r="I59" s="7"/>
      <c r="J59" s="20"/>
      <c r="K59" s="15"/>
      <c r="L59" s="15"/>
      <c r="M59" s="20"/>
      <c r="N59" s="20"/>
      <c r="O59" s="20"/>
      <c r="P59" s="15"/>
      <c r="Q59" s="15"/>
      <c r="R59" s="20"/>
      <c r="S59" s="20"/>
      <c r="T59" s="20"/>
      <c r="U59" s="10"/>
      <c r="V59" s="10"/>
      <c r="W59" s="10"/>
      <c r="X59" s="10"/>
      <c r="Y59" s="10"/>
      <c r="Z59" s="10"/>
      <c r="AA59" s="10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 spans="9:41" ht="12.75">
      <c r="I60" s="7"/>
      <c r="J60" s="20"/>
      <c r="K60" s="15"/>
      <c r="L60" s="15"/>
      <c r="M60" s="20"/>
      <c r="N60" s="20"/>
      <c r="O60" s="20"/>
      <c r="P60" s="15"/>
      <c r="Q60" s="15"/>
      <c r="R60" s="20"/>
      <c r="S60" s="20"/>
      <c r="T60" s="20"/>
      <c r="U60" s="10"/>
      <c r="V60" s="10"/>
      <c r="W60" s="10"/>
      <c r="X60" s="10"/>
      <c r="Y60" s="10"/>
      <c r="Z60" s="10"/>
      <c r="AA60" s="10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 spans="9:41" ht="12.75">
      <c r="I61" s="7"/>
      <c r="J61" s="20"/>
      <c r="K61" s="15"/>
      <c r="L61" s="15"/>
      <c r="M61" s="20"/>
      <c r="N61" s="20"/>
      <c r="O61" s="20"/>
      <c r="P61" s="15"/>
      <c r="Q61" s="15"/>
      <c r="R61" s="20"/>
      <c r="S61" s="20"/>
      <c r="T61" s="20"/>
      <c r="U61" s="10"/>
      <c r="V61" s="10"/>
      <c r="W61" s="10"/>
      <c r="X61" s="10"/>
      <c r="Y61" s="10"/>
      <c r="Z61" s="10"/>
      <c r="AA61" s="10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</row>
    <row r="62" spans="9:41" ht="12.75">
      <c r="I62" s="7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</row>
    <row r="63" spans="9:41" ht="12.75">
      <c r="I63" s="9"/>
      <c r="J63" s="15"/>
      <c r="K63" s="15"/>
      <c r="L63" s="15"/>
      <c r="M63" s="15"/>
      <c r="N63" s="15"/>
      <c r="O63" s="15"/>
      <c r="P63" s="15"/>
      <c r="Q63" s="15"/>
      <c r="R63" s="15"/>
      <c r="S63" s="10"/>
      <c r="T63" s="10"/>
      <c r="U63" s="10"/>
      <c r="V63" s="10"/>
      <c r="W63" s="10"/>
      <c r="X63" s="10"/>
      <c r="Y63" s="10"/>
      <c r="Z63" s="10"/>
      <c r="AA63" s="10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  <row r="64" spans="9:41" ht="12.75"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</row>
    <row r="71" spans="8:33" ht="12.75">
      <c r="H71" s="9"/>
      <c r="I71" s="9"/>
      <c r="J71" s="13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7"/>
      <c r="AB71" s="7"/>
      <c r="AC71" s="7"/>
      <c r="AD71" s="7"/>
      <c r="AE71" s="7"/>
      <c r="AF71" s="7"/>
      <c r="AG71" s="7"/>
    </row>
    <row r="72" spans="8:33" ht="12.75"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7"/>
      <c r="AB72" s="7"/>
      <c r="AC72" s="7"/>
      <c r="AD72" s="7"/>
      <c r="AE72" s="7"/>
      <c r="AF72" s="7"/>
      <c r="AG72" s="7"/>
    </row>
    <row r="73" spans="8:33" ht="12.75">
      <c r="H73" s="9"/>
      <c r="I73" s="9"/>
      <c r="J73" s="9"/>
      <c r="K73" s="9"/>
      <c r="L73" s="13"/>
      <c r="M73" s="13"/>
      <c r="N73" s="13"/>
      <c r="O73" s="9"/>
      <c r="P73" s="9"/>
      <c r="Q73" s="9"/>
      <c r="R73" s="9"/>
      <c r="S73" s="9"/>
      <c r="T73" s="9"/>
      <c r="U73" s="9"/>
      <c r="V73" s="13"/>
      <c r="W73" s="13"/>
      <c r="X73" s="13"/>
      <c r="Y73" s="13"/>
      <c r="Z73" s="13"/>
      <c r="AA73" s="7"/>
      <c r="AB73" s="7"/>
      <c r="AC73" s="7"/>
      <c r="AD73" s="7"/>
      <c r="AE73" s="7"/>
      <c r="AF73" s="7"/>
      <c r="AG73" s="7"/>
    </row>
    <row r="74" spans="8:33" ht="12.75">
      <c r="H74" s="9"/>
      <c r="I74" s="9"/>
      <c r="J74" s="13"/>
      <c r="K74" s="13"/>
      <c r="L74" s="13"/>
      <c r="M74" s="13"/>
      <c r="N74" s="13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7"/>
      <c r="AB74" s="7"/>
      <c r="AC74" s="7"/>
      <c r="AD74" s="7"/>
      <c r="AE74" s="7"/>
      <c r="AF74" s="7"/>
      <c r="AG74" s="7"/>
    </row>
    <row r="75" spans="8:33" ht="12.75">
      <c r="H75" s="7"/>
      <c r="I75" s="20"/>
      <c r="J75" s="15"/>
      <c r="K75" s="15"/>
      <c r="L75" s="15"/>
      <c r="M75" s="15"/>
      <c r="N75" s="15"/>
      <c r="O75" s="15"/>
      <c r="P75" s="15"/>
      <c r="Q75" s="15"/>
      <c r="R75" s="20"/>
      <c r="S75" s="20"/>
      <c r="T75" s="10"/>
      <c r="U75" s="10"/>
      <c r="V75" s="10"/>
      <c r="W75" s="10"/>
      <c r="X75" s="10"/>
      <c r="Y75" s="10"/>
      <c r="Z75" s="10"/>
      <c r="AA75" s="7"/>
      <c r="AB75" s="7"/>
      <c r="AC75" s="7"/>
      <c r="AD75" s="7"/>
      <c r="AE75" s="7"/>
      <c r="AF75" s="7"/>
      <c r="AG75" s="7"/>
    </row>
    <row r="76" spans="8:33" ht="12.75">
      <c r="H76" s="7"/>
      <c r="I76" s="20"/>
      <c r="J76" s="15"/>
      <c r="K76" s="15"/>
      <c r="L76" s="15"/>
      <c r="M76" s="15"/>
      <c r="N76" s="15"/>
      <c r="O76" s="15"/>
      <c r="P76" s="15"/>
      <c r="Q76" s="15"/>
      <c r="R76" s="20"/>
      <c r="S76" s="20"/>
      <c r="T76" s="10"/>
      <c r="U76" s="10"/>
      <c r="V76" s="10"/>
      <c r="W76" s="10"/>
      <c r="X76" s="10"/>
      <c r="Y76" s="10"/>
      <c r="Z76" s="10"/>
      <c r="AA76" s="7"/>
      <c r="AB76" s="7"/>
      <c r="AC76" s="7"/>
      <c r="AD76" s="7"/>
      <c r="AE76" s="7"/>
      <c r="AF76" s="7"/>
      <c r="AG76" s="7"/>
    </row>
    <row r="77" spans="8:33" ht="12.75">
      <c r="H77" s="7"/>
      <c r="I77" s="20"/>
      <c r="J77" s="15"/>
      <c r="K77" s="15"/>
      <c r="L77" s="15"/>
      <c r="M77" s="15"/>
      <c r="N77" s="15"/>
      <c r="O77" s="15"/>
      <c r="P77" s="15"/>
      <c r="Q77" s="15"/>
      <c r="R77" s="20"/>
      <c r="S77" s="20"/>
      <c r="T77" s="10"/>
      <c r="U77" s="10"/>
      <c r="V77" s="10"/>
      <c r="W77" s="10"/>
      <c r="X77" s="10"/>
      <c r="Y77" s="10"/>
      <c r="Z77" s="10"/>
      <c r="AA77" s="7"/>
      <c r="AB77" s="7"/>
      <c r="AC77" s="7"/>
      <c r="AD77" s="7"/>
      <c r="AE77" s="7"/>
      <c r="AF77" s="7"/>
      <c r="AG77" s="7"/>
    </row>
    <row r="78" spans="8:33" ht="12.75">
      <c r="H78" s="7"/>
      <c r="I78" s="20"/>
      <c r="J78" s="15"/>
      <c r="K78" s="15"/>
      <c r="L78" s="15"/>
      <c r="M78" s="15"/>
      <c r="N78" s="15"/>
      <c r="O78" s="15"/>
      <c r="P78" s="15"/>
      <c r="Q78" s="15"/>
      <c r="R78" s="20"/>
      <c r="S78" s="20"/>
      <c r="T78" s="10"/>
      <c r="U78" s="10"/>
      <c r="V78" s="10"/>
      <c r="W78" s="10"/>
      <c r="X78" s="10"/>
      <c r="Y78" s="10"/>
      <c r="Z78" s="10"/>
      <c r="AA78" s="7"/>
      <c r="AB78" s="7"/>
      <c r="AC78" s="7"/>
      <c r="AD78" s="7"/>
      <c r="AE78" s="7"/>
      <c r="AF78" s="7"/>
      <c r="AG78" s="7"/>
    </row>
    <row r="79" spans="8:33" ht="12.75">
      <c r="H79" s="7"/>
      <c r="I79" s="20"/>
      <c r="J79" s="15"/>
      <c r="K79" s="15"/>
      <c r="L79" s="15"/>
      <c r="M79" s="15"/>
      <c r="N79" s="15"/>
      <c r="O79" s="15"/>
      <c r="P79" s="15"/>
      <c r="Q79" s="15"/>
      <c r="R79" s="20"/>
      <c r="S79" s="20"/>
      <c r="T79" s="10"/>
      <c r="U79" s="10"/>
      <c r="V79" s="10"/>
      <c r="W79" s="10"/>
      <c r="X79" s="10"/>
      <c r="Y79" s="10"/>
      <c r="Z79" s="10"/>
      <c r="AA79" s="7"/>
      <c r="AB79" s="7"/>
      <c r="AC79" s="7"/>
      <c r="AD79" s="7"/>
      <c r="AE79" s="7"/>
      <c r="AF79" s="7"/>
      <c r="AG79" s="7"/>
    </row>
    <row r="80" spans="8:33" ht="12.75">
      <c r="H80" s="7"/>
      <c r="I80" s="20"/>
      <c r="J80" s="15"/>
      <c r="K80" s="15"/>
      <c r="L80" s="15"/>
      <c r="M80" s="15"/>
      <c r="N80" s="15"/>
      <c r="O80" s="15"/>
      <c r="P80" s="15"/>
      <c r="Q80" s="15"/>
      <c r="R80" s="20"/>
      <c r="S80" s="20"/>
      <c r="T80" s="10"/>
      <c r="U80" s="10"/>
      <c r="V80" s="10"/>
      <c r="W80" s="10"/>
      <c r="X80" s="10"/>
      <c r="Y80" s="10"/>
      <c r="Z80" s="10"/>
      <c r="AA80" s="7"/>
      <c r="AB80" s="7"/>
      <c r="AC80" s="7"/>
      <c r="AD80" s="7"/>
      <c r="AE80" s="7"/>
      <c r="AF80" s="7"/>
      <c r="AG80" s="7"/>
    </row>
    <row r="81" spans="8:33" ht="12.75">
      <c r="H81" s="7"/>
      <c r="I81" s="20"/>
      <c r="J81" s="15"/>
      <c r="K81" s="15"/>
      <c r="L81" s="15"/>
      <c r="M81" s="15"/>
      <c r="N81" s="15"/>
      <c r="O81" s="15"/>
      <c r="P81" s="15"/>
      <c r="Q81" s="15"/>
      <c r="R81" s="20"/>
      <c r="S81" s="20"/>
      <c r="T81" s="10"/>
      <c r="U81" s="10"/>
      <c r="V81" s="10"/>
      <c r="W81" s="10"/>
      <c r="X81" s="10"/>
      <c r="Y81" s="10"/>
      <c r="Z81" s="10"/>
      <c r="AA81" s="7"/>
      <c r="AB81" s="7"/>
      <c r="AC81" s="7"/>
      <c r="AD81" s="7"/>
      <c r="AE81" s="7"/>
      <c r="AF81" s="7"/>
      <c r="AG81" s="7"/>
    </row>
    <row r="82" spans="8:33" ht="12.75">
      <c r="H82" s="7"/>
      <c r="I82" s="20"/>
      <c r="J82" s="15"/>
      <c r="K82" s="15"/>
      <c r="L82" s="15"/>
      <c r="M82" s="15"/>
      <c r="N82" s="15"/>
      <c r="O82" s="15"/>
      <c r="P82" s="15"/>
      <c r="Q82" s="15"/>
      <c r="R82" s="20"/>
      <c r="S82" s="20"/>
      <c r="T82" s="10"/>
      <c r="U82" s="10"/>
      <c r="V82" s="10"/>
      <c r="W82" s="10"/>
      <c r="X82" s="10"/>
      <c r="Y82" s="10"/>
      <c r="Z82" s="10"/>
      <c r="AA82" s="7"/>
      <c r="AB82" s="7"/>
      <c r="AC82" s="7"/>
      <c r="AD82" s="7"/>
      <c r="AE82" s="7"/>
      <c r="AF82" s="7"/>
      <c r="AG82" s="7"/>
    </row>
    <row r="83" spans="8:33" ht="12.75">
      <c r="H83" s="9"/>
      <c r="I83" s="10"/>
      <c r="J83" s="10"/>
      <c r="K83" s="10"/>
      <c r="L83" s="10"/>
      <c r="M83" s="10"/>
      <c r="N83" s="10"/>
      <c r="O83" s="10"/>
      <c r="P83" s="10"/>
      <c r="Q83" s="10"/>
      <c r="R83" s="15"/>
      <c r="S83" s="15"/>
      <c r="T83" s="15"/>
      <c r="U83" s="10"/>
      <c r="V83" s="10"/>
      <c r="W83" s="10"/>
      <c r="X83" s="10"/>
      <c r="Y83" s="10"/>
      <c r="Z83" s="10"/>
      <c r="AA83" s="7"/>
      <c r="AB83" s="7"/>
      <c r="AC83" s="7"/>
      <c r="AD83" s="7"/>
      <c r="AE83" s="7"/>
      <c r="AF83" s="7"/>
      <c r="AG83" s="7"/>
    </row>
    <row r="84" spans="8:33" ht="12.75">
      <c r="H84" s="9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7"/>
      <c r="AB84" s="7"/>
      <c r="AC84" s="7"/>
      <c r="AD84" s="7"/>
      <c r="AE84" s="7"/>
      <c r="AF84" s="7"/>
      <c r="AG84" s="7"/>
    </row>
    <row r="85" spans="8:33" ht="12.75"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</sheetData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Cvetka</dc:creator>
  <cp:keywords/>
  <dc:description/>
  <cp:lastModifiedBy>Mojca Orešnik</cp:lastModifiedBy>
  <cp:lastPrinted>2011-06-13T09:44:08Z</cp:lastPrinted>
  <dcterms:created xsi:type="dcterms:W3CDTF">2008-09-17T06:39:54Z</dcterms:created>
  <dcterms:modified xsi:type="dcterms:W3CDTF">2011-07-01T08:27:21Z</dcterms:modified>
  <cp:category/>
  <cp:version/>
  <cp:contentType/>
  <cp:contentStatus/>
</cp:coreProperties>
</file>