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\Documents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del'!$11:$11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H419" i="5" l="1"/>
  <c r="H417" i="5"/>
  <c r="H416" i="5"/>
  <c r="H415" i="5"/>
  <c r="H414" i="5"/>
  <c r="H413" i="5"/>
  <c r="H412" i="5"/>
  <c r="H411" i="5"/>
  <c r="H409" i="5"/>
  <c r="H408" i="5"/>
  <c r="H407" i="5"/>
  <c r="H406" i="5"/>
  <c r="H404" i="5"/>
  <c r="H403" i="5"/>
  <c r="H401" i="5"/>
  <c r="H400" i="5"/>
  <c r="H398" i="5"/>
  <c r="H396" i="5"/>
  <c r="H394" i="5"/>
  <c r="H393" i="5"/>
  <c r="H390" i="5"/>
  <c r="H389" i="5"/>
  <c r="H388" i="5"/>
  <c r="H386" i="5"/>
  <c r="H385" i="5"/>
  <c r="H384" i="5"/>
  <c r="H383" i="5"/>
  <c r="H382" i="5"/>
  <c r="H381" i="5"/>
  <c r="H380" i="5"/>
  <c r="H379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0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5" i="5"/>
  <c r="H274" i="5"/>
  <c r="H273" i="5"/>
  <c r="H272" i="5"/>
  <c r="H271" i="5"/>
  <c r="H270" i="5"/>
  <c r="H269" i="5"/>
  <c r="H268" i="5"/>
  <c r="H267" i="5"/>
  <c r="H265" i="5"/>
  <c r="H264" i="5"/>
  <c r="H263" i="5"/>
  <c r="H262" i="5"/>
  <c r="H261" i="5"/>
  <c r="H260" i="5"/>
  <c r="H259" i="5"/>
  <c r="H257" i="5"/>
  <c r="H256" i="5"/>
  <c r="H255" i="5"/>
  <c r="H254" i="5"/>
  <c r="H253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4" i="5"/>
  <c r="H132" i="5"/>
  <c r="H131" i="5"/>
  <c r="H129" i="5"/>
  <c r="H128" i="5"/>
  <c r="H127" i="5"/>
  <c r="H126" i="5"/>
  <c r="H125" i="5"/>
  <c r="H124" i="5"/>
  <c r="H123" i="5"/>
  <c r="H122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7" i="5"/>
  <c r="H105" i="5"/>
  <c r="H104" i="5"/>
  <c r="H102" i="5"/>
  <c r="H101" i="5"/>
  <c r="H100" i="5"/>
  <c r="H99" i="5"/>
  <c r="H98" i="5"/>
  <c r="H96" i="5"/>
  <c r="H94" i="5"/>
  <c r="H93" i="5"/>
  <c r="H92" i="5"/>
  <c r="H91" i="5"/>
  <c r="H90" i="5"/>
  <c r="H89" i="5"/>
  <c r="H88" i="5"/>
  <c r="H87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69" i="5"/>
  <c r="H67" i="5"/>
  <c r="H66" i="5"/>
  <c r="H65" i="5"/>
  <c r="H64" i="5"/>
  <c r="H63" i="5"/>
  <c r="H62" i="5"/>
  <c r="H60" i="5"/>
  <c r="H59" i="5"/>
  <c r="H58" i="5"/>
  <c r="H56" i="5"/>
  <c r="H55" i="5"/>
  <c r="H54" i="5"/>
  <c r="H53" i="5"/>
  <c r="H52" i="5"/>
  <c r="H47" i="5"/>
  <c r="H46" i="5"/>
  <c r="H45" i="5"/>
  <c r="H43" i="5"/>
  <c r="H42" i="5"/>
  <c r="H41" i="5"/>
  <c r="H40" i="5"/>
  <c r="H39" i="5"/>
  <c r="H38" i="5"/>
  <c r="H37" i="5"/>
  <c r="H36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8" i="5"/>
  <c r="H17" i="5"/>
  <c r="H16" i="5"/>
  <c r="H15" i="5"/>
  <c r="G415" i="5"/>
  <c r="F415" i="5"/>
  <c r="F412" i="5" s="1"/>
  <c r="F411" i="5" s="1"/>
  <c r="E415" i="5"/>
  <c r="D415" i="5"/>
  <c r="G413" i="5"/>
  <c r="G412" i="5" s="1"/>
  <c r="G411" i="5" s="1"/>
  <c r="F413" i="5"/>
  <c r="E413" i="5"/>
  <c r="D413" i="5"/>
  <c r="E412" i="5"/>
  <c r="E411" i="5" s="1"/>
  <c r="D412" i="5"/>
  <c r="G408" i="5"/>
  <c r="F408" i="5"/>
  <c r="E408" i="5"/>
  <c r="D408" i="5"/>
  <c r="G407" i="5"/>
  <c r="F407" i="5"/>
  <c r="E407" i="5"/>
  <c r="D407" i="5"/>
  <c r="G389" i="5"/>
  <c r="F389" i="5"/>
  <c r="E389" i="5"/>
  <c r="D389" i="5"/>
  <c r="G388" i="5"/>
  <c r="G379" i="5" s="1"/>
  <c r="F388" i="5"/>
  <c r="F379" i="5" s="1"/>
  <c r="E388" i="5"/>
  <c r="E379" i="5" s="1"/>
  <c r="D388" i="5"/>
  <c r="G383" i="5"/>
  <c r="F383" i="5"/>
  <c r="E383" i="5"/>
  <c r="D383" i="5"/>
  <c r="G381" i="5"/>
  <c r="F381" i="5"/>
  <c r="E381" i="5"/>
  <c r="D381" i="5"/>
  <c r="G380" i="5"/>
  <c r="F380" i="5"/>
  <c r="E380" i="5"/>
  <c r="D380" i="5"/>
  <c r="G375" i="5"/>
  <c r="F375" i="5"/>
  <c r="E375" i="5"/>
  <c r="D375" i="5"/>
  <c r="G373" i="5"/>
  <c r="F373" i="5"/>
  <c r="E373" i="5"/>
  <c r="D373" i="5"/>
  <c r="G368" i="5"/>
  <c r="F368" i="5"/>
  <c r="E368" i="5"/>
  <c r="D368" i="5"/>
  <c r="G357" i="5"/>
  <c r="F357" i="5"/>
  <c r="E357" i="5"/>
  <c r="D357" i="5"/>
  <c r="G353" i="5"/>
  <c r="F353" i="5"/>
  <c r="E353" i="5"/>
  <c r="D353" i="5"/>
  <c r="G346" i="5"/>
  <c r="F346" i="5"/>
  <c r="E346" i="5"/>
  <c r="D346" i="5"/>
  <c r="G344" i="5"/>
  <c r="F344" i="5"/>
  <c r="E344" i="5"/>
  <c r="D344" i="5"/>
  <c r="G343" i="5"/>
  <c r="G342" i="5" s="1"/>
  <c r="F343" i="5"/>
  <c r="E343" i="5"/>
  <c r="D343" i="5"/>
  <c r="G337" i="5"/>
  <c r="F337" i="5"/>
  <c r="E337" i="5"/>
  <c r="D337" i="5"/>
  <c r="G334" i="5"/>
  <c r="F334" i="5"/>
  <c r="E334" i="5"/>
  <c r="D334" i="5"/>
  <c r="G315" i="5"/>
  <c r="F315" i="5"/>
  <c r="E315" i="5"/>
  <c r="D315" i="5"/>
  <c r="G313" i="5"/>
  <c r="F313" i="5"/>
  <c r="E313" i="5"/>
  <c r="D313" i="5"/>
  <c r="G310" i="5"/>
  <c r="F310" i="5"/>
  <c r="E310" i="5"/>
  <c r="D310" i="5"/>
  <c r="G309" i="5"/>
  <c r="F309" i="5"/>
  <c r="E309" i="5"/>
  <c r="D309" i="5"/>
  <c r="G294" i="5"/>
  <c r="F294" i="5"/>
  <c r="E294" i="5"/>
  <c r="D294" i="5"/>
  <c r="G293" i="5"/>
  <c r="F293" i="5"/>
  <c r="E293" i="5"/>
  <c r="D293" i="5"/>
  <c r="G278" i="5"/>
  <c r="F278" i="5"/>
  <c r="E278" i="5"/>
  <c r="D278" i="5"/>
  <c r="G277" i="5"/>
  <c r="F277" i="5"/>
  <c r="F267" i="5" s="1"/>
  <c r="E277" i="5"/>
  <c r="E267" i="5" s="1"/>
  <c r="D277" i="5"/>
  <c r="G271" i="5"/>
  <c r="F271" i="5"/>
  <c r="E271" i="5"/>
  <c r="D271" i="5"/>
  <c r="G269" i="5"/>
  <c r="F269" i="5"/>
  <c r="E269" i="5"/>
  <c r="D269" i="5"/>
  <c r="G268" i="5"/>
  <c r="F268" i="5"/>
  <c r="E268" i="5"/>
  <c r="D268" i="5"/>
  <c r="G264" i="5"/>
  <c r="F264" i="5"/>
  <c r="E264" i="5"/>
  <c r="D264" i="5"/>
  <c r="G262" i="5"/>
  <c r="F262" i="5"/>
  <c r="E262" i="5"/>
  <c r="D262" i="5"/>
  <c r="G260" i="5"/>
  <c r="F260" i="5"/>
  <c r="E260" i="5"/>
  <c r="D260" i="5"/>
  <c r="G259" i="5"/>
  <c r="F259" i="5"/>
  <c r="E259" i="5"/>
  <c r="D259" i="5"/>
  <c r="G256" i="5"/>
  <c r="F256" i="5"/>
  <c r="E256" i="5"/>
  <c r="D256" i="5"/>
  <c r="G254" i="5"/>
  <c r="F254" i="5"/>
  <c r="E254" i="5"/>
  <c r="D254" i="5"/>
  <c r="G253" i="5"/>
  <c r="F253" i="5"/>
  <c r="E253" i="5"/>
  <c r="D253" i="5"/>
  <c r="G236" i="5"/>
  <c r="F236" i="5"/>
  <c r="E236" i="5"/>
  <c r="D236" i="5"/>
  <c r="G234" i="5"/>
  <c r="F234" i="5"/>
  <c r="E234" i="5"/>
  <c r="D234" i="5"/>
  <c r="G219" i="5"/>
  <c r="F219" i="5"/>
  <c r="E219" i="5"/>
  <c r="D219" i="5"/>
  <c r="G214" i="5"/>
  <c r="F214" i="5"/>
  <c r="E214" i="5"/>
  <c r="D214" i="5"/>
  <c r="G209" i="5"/>
  <c r="F209" i="5"/>
  <c r="E209" i="5"/>
  <c r="D209" i="5"/>
  <c r="G196" i="5"/>
  <c r="F196" i="5"/>
  <c r="E196" i="5"/>
  <c r="D196" i="5"/>
  <c r="G191" i="5"/>
  <c r="F191" i="5"/>
  <c r="E191" i="5"/>
  <c r="D191" i="5"/>
  <c r="G175" i="5"/>
  <c r="F175" i="5"/>
  <c r="E175" i="5"/>
  <c r="D175" i="5"/>
  <c r="G174" i="5"/>
  <c r="F174" i="5"/>
  <c r="E174" i="5"/>
  <c r="D174" i="5"/>
  <c r="G170" i="5"/>
  <c r="F170" i="5"/>
  <c r="E170" i="5"/>
  <c r="D170" i="5"/>
  <c r="G168" i="5"/>
  <c r="F168" i="5"/>
  <c r="E168" i="5"/>
  <c r="D168" i="5"/>
  <c r="G166" i="5"/>
  <c r="F166" i="5"/>
  <c r="E166" i="5"/>
  <c r="D166" i="5"/>
  <c r="G163" i="5"/>
  <c r="F163" i="5"/>
  <c r="E163" i="5"/>
  <c r="D163" i="5"/>
  <c r="G161" i="5"/>
  <c r="F161" i="5"/>
  <c r="E161" i="5"/>
  <c r="D161" i="5"/>
  <c r="G160" i="5"/>
  <c r="F160" i="5"/>
  <c r="E160" i="5"/>
  <c r="D160" i="5"/>
  <c r="G156" i="5"/>
  <c r="F156" i="5"/>
  <c r="E156" i="5"/>
  <c r="D156" i="5"/>
  <c r="G150" i="5"/>
  <c r="F150" i="5"/>
  <c r="E150" i="5"/>
  <c r="D150" i="5"/>
  <c r="G147" i="5"/>
  <c r="F147" i="5"/>
  <c r="E147" i="5"/>
  <c r="D147" i="5"/>
  <c r="G139" i="5"/>
  <c r="F139" i="5"/>
  <c r="E139" i="5"/>
  <c r="D139" i="5"/>
  <c r="G138" i="5"/>
  <c r="F138" i="5"/>
  <c r="E138" i="5"/>
  <c r="D138" i="5"/>
  <c r="G128" i="5"/>
  <c r="F128" i="5"/>
  <c r="E128" i="5"/>
  <c r="D128" i="5"/>
  <c r="G125" i="5"/>
  <c r="F125" i="5"/>
  <c r="E125" i="5"/>
  <c r="D125" i="5"/>
  <c r="G123" i="5"/>
  <c r="F123" i="5"/>
  <c r="E123" i="5"/>
  <c r="D123" i="5"/>
  <c r="G122" i="5"/>
  <c r="F122" i="5"/>
  <c r="E122" i="5"/>
  <c r="E109" i="5" s="1"/>
  <c r="D122" i="5"/>
  <c r="G119" i="5"/>
  <c r="F119" i="5"/>
  <c r="E119" i="5"/>
  <c r="D119" i="5"/>
  <c r="G111" i="5"/>
  <c r="F111" i="5"/>
  <c r="E111" i="5"/>
  <c r="D111" i="5"/>
  <c r="G110" i="5"/>
  <c r="F110" i="5"/>
  <c r="E110" i="5"/>
  <c r="D110" i="5"/>
  <c r="G101" i="5"/>
  <c r="F101" i="5"/>
  <c r="E101" i="5"/>
  <c r="D101" i="5"/>
  <c r="G99" i="5"/>
  <c r="G98" i="5" s="1"/>
  <c r="G87" i="5" s="1"/>
  <c r="F99" i="5"/>
  <c r="E99" i="5"/>
  <c r="E98" i="5" s="1"/>
  <c r="E87" i="5" s="1"/>
  <c r="D99" i="5"/>
  <c r="F98" i="5"/>
  <c r="D98" i="5"/>
  <c r="G93" i="5"/>
  <c r="F93" i="5"/>
  <c r="E93" i="5"/>
  <c r="D93" i="5"/>
  <c r="G91" i="5"/>
  <c r="F91" i="5"/>
  <c r="E91" i="5"/>
  <c r="D91" i="5"/>
  <c r="G89" i="5"/>
  <c r="F89" i="5"/>
  <c r="E89" i="5"/>
  <c r="D89" i="5"/>
  <c r="G88" i="5"/>
  <c r="F88" i="5"/>
  <c r="E88" i="5"/>
  <c r="D88" i="5"/>
  <c r="G72" i="5"/>
  <c r="F72" i="5"/>
  <c r="E72" i="5"/>
  <c r="D72" i="5"/>
  <c r="G71" i="5"/>
  <c r="F71" i="5"/>
  <c r="E71" i="5"/>
  <c r="D71" i="5"/>
  <c r="G63" i="5"/>
  <c r="F63" i="5"/>
  <c r="E63" i="5"/>
  <c r="D63" i="5"/>
  <c r="G62" i="5"/>
  <c r="F62" i="5"/>
  <c r="E62" i="5"/>
  <c r="D62" i="5"/>
  <c r="G59" i="5"/>
  <c r="F59" i="5"/>
  <c r="E59" i="5"/>
  <c r="D59" i="5"/>
  <c r="G58" i="5"/>
  <c r="F58" i="5"/>
  <c r="E58" i="5"/>
  <c r="D58" i="5"/>
  <c r="G51" i="5"/>
  <c r="G50" i="5" s="1"/>
  <c r="G49" i="5" s="1"/>
  <c r="H49" i="5" s="1"/>
  <c r="F51" i="5"/>
  <c r="E51" i="5"/>
  <c r="D51" i="5"/>
  <c r="F50" i="5"/>
  <c r="E50" i="5"/>
  <c r="D50" i="5"/>
  <c r="G46" i="5"/>
  <c r="F46" i="5"/>
  <c r="E46" i="5"/>
  <c r="D46" i="5"/>
  <c r="G45" i="5"/>
  <c r="F45" i="5"/>
  <c r="E45" i="5"/>
  <c r="D45" i="5"/>
  <c r="G40" i="5"/>
  <c r="F40" i="5"/>
  <c r="E40" i="5"/>
  <c r="D40" i="5"/>
  <c r="G37" i="5"/>
  <c r="F37" i="5"/>
  <c r="E37" i="5"/>
  <c r="D37" i="5"/>
  <c r="G36" i="5"/>
  <c r="F36" i="5"/>
  <c r="E36" i="5"/>
  <c r="D36" i="5"/>
  <c r="G31" i="5"/>
  <c r="F31" i="5"/>
  <c r="E31" i="5"/>
  <c r="D31" i="5"/>
  <c r="G28" i="5"/>
  <c r="F28" i="5"/>
  <c r="E28" i="5"/>
  <c r="D28" i="5"/>
  <c r="G21" i="5"/>
  <c r="G20" i="5" s="1"/>
  <c r="F21" i="5"/>
  <c r="E21" i="5"/>
  <c r="D21" i="5"/>
  <c r="F20" i="5"/>
  <c r="E20" i="5"/>
  <c r="E15" i="5" s="1"/>
  <c r="D20" i="5"/>
  <c r="G17" i="5"/>
  <c r="F17" i="5"/>
  <c r="E17" i="5"/>
  <c r="D17" i="5"/>
  <c r="G16" i="5"/>
  <c r="F16" i="5"/>
  <c r="E16" i="5"/>
  <c r="D16" i="5"/>
  <c r="G406" i="5"/>
  <c r="G400" i="5"/>
  <c r="G393" i="5"/>
  <c r="G267" i="5"/>
  <c r="G131" i="5"/>
  <c r="G109" i="5"/>
  <c r="G104" i="5"/>
  <c r="F406" i="5"/>
  <c r="F400" i="5"/>
  <c r="F393" i="5"/>
  <c r="F342" i="5"/>
  <c r="F131" i="5"/>
  <c r="F104" i="5"/>
  <c r="F49" i="5"/>
  <c r="E406" i="5"/>
  <c r="E400" i="5"/>
  <c r="E393" i="5"/>
  <c r="E342" i="5"/>
  <c r="E131" i="5"/>
  <c r="E104" i="5"/>
  <c r="H51" i="5" l="1"/>
  <c r="H50" i="5"/>
  <c r="F419" i="5"/>
  <c r="G419" i="5"/>
  <c r="E419" i="5"/>
  <c r="G404" i="5"/>
  <c r="F404" i="5"/>
  <c r="E404" i="5"/>
  <c r="G137" i="5"/>
  <c r="G136" i="5" s="1"/>
  <c r="F137" i="5"/>
  <c r="F136" i="5" s="1"/>
  <c r="E137" i="5"/>
  <c r="E136" i="5" s="1"/>
  <c r="F109" i="5"/>
  <c r="F87" i="5"/>
  <c r="F13" i="5" s="1"/>
  <c r="E49" i="5"/>
  <c r="E14" i="5"/>
  <c r="E13" i="5" s="1"/>
  <c r="G15" i="5"/>
  <c r="G14" i="5" s="1"/>
  <c r="H14" i="5" s="1"/>
  <c r="F15" i="5"/>
  <c r="F14" i="5" s="1"/>
  <c r="D379" i="5"/>
  <c r="D131" i="5"/>
  <c r="D109" i="5"/>
  <c r="D393" i="5"/>
  <c r="D15" i="5"/>
  <c r="D49" i="5"/>
  <c r="D87" i="5"/>
  <c r="D104" i="5"/>
  <c r="D137" i="5"/>
  <c r="D267" i="5"/>
  <c r="D342" i="5"/>
  <c r="D400" i="5"/>
  <c r="D406" i="5"/>
  <c r="D411" i="5"/>
  <c r="G13" i="5" l="1"/>
  <c r="H13" i="5" s="1"/>
  <c r="D404" i="5"/>
  <c r="F391" i="5"/>
  <c r="F418" i="5" s="1"/>
  <c r="F420" i="5" s="1"/>
  <c r="E391" i="5"/>
  <c r="E418" i="5" s="1"/>
  <c r="E420" i="5" s="1"/>
  <c r="D419" i="5"/>
  <c r="D136" i="5"/>
  <c r="D14" i="5"/>
  <c r="D13" i="5" s="1"/>
  <c r="G391" i="5" l="1"/>
  <c r="D391" i="5"/>
  <c r="D418" i="5" s="1"/>
  <c r="D420" i="5" s="1"/>
  <c r="G418" i="5" l="1"/>
  <c r="H391" i="5"/>
  <c r="G420" i="5" l="1"/>
  <c r="H420" i="5" s="1"/>
  <c r="H418" i="5"/>
</calcChain>
</file>

<file path=xl/sharedStrings.xml><?xml version="1.0" encoding="utf-8"?>
<sst xmlns="http://schemas.openxmlformats.org/spreadsheetml/2006/main" count="412" uniqueCount="395">
  <si>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</si>
  <si>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</si>
  <si>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</si>
  <si>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</si>
  <si>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</si>
  <si>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</si>
  <si>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</si>
  <si>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</si>
  <si>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</si>
  <si>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</si>
  <si>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</si>
  <si>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</si>
  <si>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</si>
  <si>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</si>
  <si>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</si>
  <si>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</si>
  <si>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</si>
  <si>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</si>
  <si>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</si>
  <si>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</si>
  <si>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</si>
  <si>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</si>
  <si>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</si>
  <si>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</si>
  <si>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</si>
  <si>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</si>
  <si>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</si>
  <si>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</si>
  <si>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</si>
  <si>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</si>
  <si>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</si>
  <si>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</si>
  <si>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</si>
  <si>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</si>
  <si>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</si>
  <si>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</si>
  <si>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</si>
  <si>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</si>
  <si>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</si>
  <si>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</si>
  <si>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</si>
  <si>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</si>
  <si>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</si>
  <si>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</si>
  <si>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</si>
  <si>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</si>
  <si>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</si>
  <si>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</si>
  <si>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</si>
  <si>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</si>
  <si>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</si>
  <si>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</si>
  <si>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</si>
  <si>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</si>
  <si>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</si>
  <si>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</si>
  <si>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</si>
  <si>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</si>
  <si>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</si>
  <si>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</si>
  <si>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</si>
  <si>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</si>
  <si>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</si>
  <si>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</si>
  <si>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</si>
  <si>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</si>
  <si>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</si>
  <si>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</si>
  <si>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</si>
  <si>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</si>
  <si>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</si>
  <si>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</si>
  <si>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</si>
  <si>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</si>
  <si>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</si>
  <si>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</si>
  <si>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</si>
  <si>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</si>
  <si>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</si>
  <si>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</si>
  <si>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</si>
  <si>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</si>
  <si>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</si>
  <si>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</si>
  <si>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</si>
  <si>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 za delavce občinske uprave</t>
  </si>
  <si>
    <t>Osnovna plača za županjo občine Črenšovci</t>
  </si>
  <si>
    <t>Nadomestilo za župana - 80 %</t>
  </si>
  <si>
    <t>Plače za javne delavce</t>
  </si>
  <si>
    <t>Dodatek za delovno dobo in dodatek za stalnost za županjo</t>
  </si>
  <si>
    <t>Dodatek za delovno delo za občinsko upravo</t>
  </si>
  <si>
    <t>Dodatki za delo v posebnih pogojih</t>
  </si>
  <si>
    <t>Regres za letni dopust</t>
  </si>
  <si>
    <t>Regres za letni dopust za delavce občinske uprave in JD</t>
  </si>
  <si>
    <t>Regres za županjo</t>
  </si>
  <si>
    <t>Povračila in nadomestila</t>
  </si>
  <si>
    <t>Povračilo stroškov prehrane med delom za delavce občinske uprave</t>
  </si>
  <si>
    <t>Povračilo prehrane med delom za županjo</t>
  </si>
  <si>
    <t>Povračilo stroškov prehrane za javna dela</t>
  </si>
  <si>
    <t>Povračilo stroškov prevoza na delo in iz dela</t>
  </si>
  <si>
    <t>Povračilo stroškov prevoza na delo za županjo</t>
  </si>
  <si>
    <t>Drugi izdatki zaposlenim</t>
  </si>
  <si>
    <t>Jubilejne nagrade</t>
  </si>
  <si>
    <t>Odpravnine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</si>
  <si>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</si>
  <si>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</si>
  <si>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</si>
  <si>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</si>
  <si>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</si>
  <si>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</si>
  <si>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pokojninskega zavarovanja, na podlagi ZKDPZJU</t>
  </si>
  <si>
    <t>Premije kolektivnega dodatnega pokojninskega zavarovanja, na podlagi ZKDPZJU za obč. upravo</t>
  </si>
  <si>
    <t>Premije kolektivnega dodatnega PZ za županjo</t>
  </si>
  <si>
    <t>Pisarniški in splošni material in storitve</t>
  </si>
  <si>
    <t>Pisarniški material in storitve</t>
  </si>
  <si>
    <t>Čistilni material in storitve</t>
  </si>
  <si>
    <t>Storitve varovanja zgradb in prostorov</t>
  </si>
  <si>
    <t>Stroški objav sprejetih aktov občine v Ur. glas. slov. občin</t>
  </si>
  <si>
    <t>Tiskanje in oblikovanje izdaje letnega občinskega glasila</t>
  </si>
  <si>
    <t>Monografija občine Črenšovci-dodatni ponatis</t>
  </si>
  <si>
    <t>Časopisi, revije, knjige in strokovna literatura</t>
  </si>
  <si>
    <t>Stroški oglaševalskih storitev in stroški objav</t>
  </si>
  <si>
    <t>Stroški sponzorstev, pokroviteljstev, donacij po odredbi KVIAZ-a</t>
  </si>
  <si>
    <t>Računovodske, revizorske in svetovalne storitve</t>
  </si>
  <si>
    <t>Izdatki za reprezentanco</t>
  </si>
  <si>
    <t>Miklavževanje in dan žena</t>
  </si>
  <si>
    <t>Drugi splošni material in storitve ter stroški javnih del</t>
  </si>
  <si>
    <t>Vračilo komunalnega prispevka</t>
  </si>
  <si>
    <t>Drugi materialni stroški Občinskega sveta</t>
  </si>
  <si>
    <t>Posebni material in storitve</t>
  </si>
  <si>
    <t>Geodetske storitve, parcelacije, cenitve in druge podobne storitve</t>
  </si>
  <si>
    <t>Drugi posebni materiali in storitve-organizacija občinskega praznika</t>
  </si>
  <si>
    <t>Organizacija slovestnosti ob priključitvi Prekmurja k matični domovini</t>
  </si>
  <si>
    <t>Stroški upravljanja stanovanj v lasti občine</t>
  </si>
  <si>
    <t>Energija, voda, komunalne storitve in komunikacije</t>
  </si>
  <si>
    <t>Stroški električne energije za objekte: Klekov dom, kult. dvorana, stari vrtec, ...</t>
  </si>
  <si>
    <t>Stroški električne energije za ČN Trnje in ČN Bistrica</t>
  </si>
  <si>
    <t>Stroški električne energija za sistem javne razsvetljave v občini Črenšovci</t>
  </si>
  <si>
    <t>Stroški električne energije - merilni jašek in vodohran</t>
  </si>
  <si>
    <t>Stroški električne energije - odvajanje odpadnih voda</t>
  </si>
  <si>
    <t>Stroški električne energije za mrliške veže, vaške in gasilske domove</t>
  </si>
  <si>
    <t>Poraba kuriv in stroški ogrevanja</t>
  </si>
  <si>
    <t>Plačilo vodarine za občinske objekte</t>
  </si>
  <si>
    <t>Meritve odpadne vode na ČN Bistrica in ČN Črenšovci</t>
  </si>
  <si>
    <t>Odvoz smeti</t>
  </si>
  <si>
    <t>TK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</si>
  <si>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</si>
  <si>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</si>
  <si>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</si>
  <si>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</si>
  <si>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</si>
  <si>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Zavarovalne premije za motorna vozila</t>
  </si>
  <si>
    <t>Izdatki za službena potovanja</t>
  </si>
  <si>
    <t>Dnevnice za službena potovanja v državi</t>
  </si>
  <si>
    <t>Kilometrina za službena potovanja / občinska uprava in ostali</t>
  </si>
  <si>
    <t>Kilometrina za službena potovanja za županjo</t>
  </si>
  <si>
    <t>Drugi izdatki za službena potovanja</t>
  </si>
  <si>
    <t>Tekoče vzdrževanje</t>
  </si>
  <si>
    <t>Tekoče vzdrževanje poslovnih objektov</t>
  </si>
  <si>
    <t>Tekoče vzdrževanje stanovanjskih objektov v lasti občine</t>
  </si>
  <si>
    <t>Tekoče vzdrževanje sistema javne razsvetljave</t>
  </si>
  <si>
    <t>Tekoče vzdrževanje cest in zimska služba</t>
  </si>
  <si>
    <t>Tekoče vzdrževanje kanalizacijskega sistema, ČN in vodovoda</t>
  </si>
  <si>
    <t>Tekoče vzdrževanje vseh objektov v lasti občine</t>
  </si>
  <si>
    <t>Obveščevalne table in izdelava elaborata</t>
  </si>
  <si>
    <t>Tekoče vzdrževanje komunikacijske opreme</t>
  </si>
  <si>
    <t>Tekoče vzdrževanje druge opreme</t>
  </si>
  <si>
    <t>Zavarovalne premije za zavarovanje premoženja občine Črenšovci</t>
  </si>
  <si>
    <t>Tekoče vzdrževanje licenčne programske opreme</t>
  </si>
  <si>
    <t>Tekoče vzdrževanje strojne računalniške opreme</t>
  </si>
  <si>
    <t>Tekoče vzdrževanje operativnega informacijskega okolja</t>
  </si>
  <si>
    <t>Drugi izdatki za tekoče vzdrževanje objektov in okolice</t>
  </si>
  <si>
    <t>Kazni in odškodnine</t>
  </si>
  <si>
    <t>Druge odškodnine - uporabnina za stojna mesta za luči JR-Elektro Maribor</t>
  </si>
  <si>
    <t>Drugi operativni odhodki</t>
  </si>
  <si>
    <t>Plačila po podjemnih pogodbah</t>
  </si>
  <si>
    <t>Plačila za delo preko študentskega servisa</t>
  </si>
  <si>
    <t>Sejnine in pripadajoča povračila stroškov za svetnike in člane odborov, komisij,...</t>
  </si>
  <si>
    <t>Sejnine za Nadzorni odbor občine Črenšovci</t>
  </si>
  <si>
    <t>Izdatki za strokovno izobraževanje zaposlenih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</si>
  <si>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</si>
  <si>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</si>
  <si>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</si>
  <si>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</si>
  <si>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RS</t>
  </si>
  <si>
    <t>Sredstva za civilno zaščito in Štab CZ</t>
  </si>
  <si>
    <t>Stroški za vodenje stanovanj v občinski lasti - Stan. podjetje Lendava</t>
  </si>
  <si>
    <t>Vračilo davka na dediščine in darila in preveč izplačanih sredstev v DP</t>
  </si>
  <si>
    <t>Sof. obrambe pred točo - Letališki center MB</t>
  </si>
  <si>
    <t>Stroški lokalnih volitev in povračila stroškov volilnih kampanij</t>
  </si>
  <si>
    <t>Plačila obresti od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</si>
  <si>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</si>
  <si>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</si>
  <si>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</si>
  <si>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</si>
  <si>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</si>
  <si>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</si>
  <si>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</si>
  <si>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javnim podjetjem</t>
  </si>
  <si>
    <t>Subvencioniranje cen javnim podjetjem in drugim izvajalcem gospodarskih javnih služb</t>
  </si>
  <si>
    <t>Subvencije privatnim podjetjem in zasebnikom</t>
  </si>
  <si>
    <t>Kompleksne subvencije in pomoči v kmetijstvu</t>
  </si>
  <si>
    <t>Druge subvencije privatnim podjetjem in zasebnikom</t>
  </si>
  <si>
    <t>Sofinanciranje stroškov investitorjem za odstranitev starega objekta</t>
  </si>
  <si>
    <t>Subvencioniranje oz. sofinanciranje ravnanja z azbestnimi odpadki</t>
  </si>
  <si>
    <t>Drugi transferi posameznikom</t>
  </si>
  <si>
    <t>Regresiranje prevozov v šolo</t>
  </si>
  <si>
    <t>Stimulacije za študente</t>
  </si>
  <si>
    <t>Oskrbnina za domove starejših, zavetišče za brezdomce in VDC</t>
  </si>
  <si>
    <t>Subvencioniranje stanarin</t>
  </si>
  <si>
    <t>Plačilo razlike med ceno programov v vrtcih in plačili staršev</t>
  </si>
  <si>
    <t>Izplačila družinskemu pomočniku</t>
  </si>
  <si>
    <t>Drugi transferi posameznikom in gospodinjstvom-dotacija Karitas Črenšovci in RK Lendava</t>
  </si>
  <si>
    <t>Mrliški ogledi in obdukcije</t>
  </si>
  <si>
    <t>Denarna pomoč za novorojenčke v občini Črenšovci</t>
  </si>
  <si>
    <t>Dotacija društvu Varnega zavetja Ljutomer in Mozaik - Pomoč na vratih</t>
  </si>
  <si>
    <t>Dotacija za Materinski dom Murska Sobota in Zavod Vitica</t>
  </si>
  <si>
    <t>Sof. pomoči za asistenco invalidni osebi - Društvo distrofikov</t>
  </si>
  <si>
    <t>Plačilo pogrebnin za pokojne, ki so bili prejemniki soc. pomoči</t>
  </si>
  <si>
    <t>Tekoči transferi nepridobitnim organizacijam in ustanovam</t>
  </si>
  <si>
    <t>Dotacije špotnim društvom in OŠ</t>
  </si>
  <si>
    <t>Sofinanciranje delovanja JSKD Lendava in ZKD Lendava</t>
  </si>
  <si>
    <t>Sofinanciranje prireditev Jena Mena in Teden duhovnosti</t>
  </si>
  <si>
    <t>Dotacija za KTD Črenšovci za otroški gled. abonma</t>
  </si>
  <si>
    <t>Dotacija za društvo slepih in slabovidnih Pomurja M. Sobota</t>
  </si>
  <si>
    <t>Dotacija Pomurska turistična zveza</t>
  </si>
  <si>
    <t>Sofinanciranje izvedbe občinskih proslav</t>
  </si>
  <si>
    <t>Dotacija za gledališki abonma za odrasle</t>
  </si>
  <si>
    <t>Sof. dela plače za zaposleno v Društvu gluhih MS</t>
  </si>
  <si>
    <t>Dotacija ARO, skavti, ETNO, Black wings, BD, TD in DU</t>
  </si>
  <si>
    <t>Dotacija za kulturna društva</t>
  </si>
  <si>
    <t>Dotacija vojnim veteranom in borcem</t>
  </si>
  <si>
    <t>Financiranje političnih strank</t>
  </si>
  <si>
    <t>Tekoči transferi občinam</t>
  </si>
  <si>
    <t>Sredstva, prenesena drugim občinam - Medobčinski inšpektorat Beltinci</t>
  </si>
  <si>
    <t>Občina Puconci - vodenje proračunskega sklada CEROP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</si>
  <si>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</si>
  <si>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</si>
  <si>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</si>
  <si>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</si>
  <si>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 - izvajalec Dom starejših Lendava</t>
  </si>
  <si>
    <t>Redna dejavnost CSD Lendava - skupina za samopomoč</t>
  </si>
  <si>
    <t>Sofinanciranje plače za zaposleno inv. osebo na OŠ Črenšovci</t>
  </si>
  <si>
    <t>Dodatni program OŠ Črenšovci</t>
  </si>
  <si>
    <t>Refundacija stroškov za JD OŠ Črenšovci in Bistrica</t>
  </si>
  <si>
    <t>Dotacija ZOTKS M.Sobota</t>
  </si>
  <si>
    <t>LAS pri dobrih ljudeh - sofinanciranje dejavnosti</t>
  </si>
  <si>
    <t>Dodatni program OŠ Bistrica</t>
  </si>
  <si>
    <t>Dotacija za Knjižnico Lendava</t>
  </si>
  <si>
    <t>Nujna medicinska pomoč ZD Lendava</t>
  </si>
  <si>
    <t>Obdaritev naših otrok v drugih vrtcih ter obdaritev starejših občanov</t>
  </si>
  <si>
    <t>Materialni stroški za OŠ Črenšovci po pogodbi</t>
  </si>
  <si>
    <t>Materialni stroški za OŠ Bistrica po pogodbi</t>
  </si>
  <si>
    <t>Dotacija GŠ Lendava</t>
  </si>
  <si>
    <t>Dotacija DOŠ II Lendava za mat. stroške in dodatni program</t>
  </si>
  <si>
    <t>Dotacija GŠ Beltinci</t>
  </si>
  <si>
    <t>Dotacija GŠ Murska Sobota</t>
  </si>
  <si>
    <t>Tekoča plačila drugim izvajalcem javnih služb, ki niso posredni proračunski uporabniki</t>
  </si>
  <si>
    <t>Oskrbnina za zapuščene živali</t>
  </si>
  <si>
    <t>Dotacija GZ Črenšovci in PGD na območju občine</t>
  </si>
  <si>
    <t>Tekoči transferi v javne agencije</t>
  </si>
  <si>
    <t>Dotacija RA Sinergija Murska Sobota in RC M. Sobota</t>
  </si>
  <si>
    <t>Nakup zgradb in prostorov</t>
  </si>
  <si>
    <t>Nakup drugih zgradb in prostorov</t>
  </si>
  <si>
    <t>Nakup opreme</t>
  </si>
  <si>
    <t>Nakup pisarniškega pohištva</t>
  </si>
  <si>
    <t>Nakup pisarniške opreme za ureditev TIT</t>
  </si>
  <si>
    <t>Nakup strojne računalniške opreme</t>
  </si>
  <si>
    <t>Nakup opreme za tiskanje in razmnoževanje</t>
  </si>
  <si>
    <t>Nakup opreme za vzdrževanje parkov in vrtov</t>
  </si>
  <si>
    <t>Nakup telekomunikacijske opreme</t>
  </si>
  <si>
    <t>Nakup drugih osnovnih sredstev</t>
  </si>
  <si>
    <t>Ureditev prostora za poročno dvorano - Kleklov dom</t>
  </si>
  <si>
    <t>Motorni sesalnik z vrečo in motorne škarje</t>
  </si>
  <si>
    <t>Novogradnje, rekonstrukcije in adaptacije</t>
  </si>
  <si>
    <t>Izgradnja kanalizacijskega sistema v občini - sekundarni vodi in inves. dela</t>
  </si>
  <si>
    <t>VODOVOD - sistem A - priklop zaselka Jula Marof</t>
  </si>
  <si>
    <t>Izgradnja kolesarske steze Lendava - V.Polana - Črenšovci</t>
  </si>
  <si>
    <t>Južna kolesarska povezava v občini Beltinci in občini Črenšovci</t>
  </si>
  <si>
    <t>Priklop kolesarnice DB in parcele igrala v Žižkih na vodovodno omrežje</t>
  </si>
  <si>
    <t>Izgradnja oz. dograditev sistema JR v občini Črenšovci</t>
  </si>
  <si>
    <t>Rekonstrucija mostu na Dolnji Bistrici</t>
  </si>
  <si>
    <t>LAS projekt: Gibajmo se - Vaško jedro Črenšovci</t>
  </si>
  <si>
    <t>Ureditev in asfaltiranje parkirišča pri vaški dvorani na SB</t>
  </si>
  <si>
    <t>Rekonstrukcija šolske kuhinje OŠ Črenšovci</t>
  </si>
  <si>
    <t>Investicijsko vzdrževanje in obnove</t>
  </si>
  <si>
    <t>Sanacija skupnih prostorov - kulturna dvorana Črenšovci</t>
  </si>
  <si>
    <t>Rekonstrukcija čistilne naprave Bistrica</t>
  </si>
  <si>
    <t>Sanacija ČN Trnje</t>
  </si>
  <si>
    <t>Ureditev in asfaltiranje ceste od pokopališča do hiše Tivadar Trnje</t>
  </si>
  <si>
    <t>Nakup zemljišč in naravnih bogastev</t>
  </si>
  <si>
    <t>Nakup zemljišč</t>
  </si>
  <si>
    <t>Študije o izvedljivosti projektov, projektna dokumentacija, nadzor in investicijski inženiring</t>
  </si>
  <si>
    <t>Načrti in druga projektna dokumentacija ter stroški spremembe OPN in PPN</t>
  </si>
  <si>
    <t>Rezervacija sredstev  2020</t>
  </si>
  <si>
    <t>Investicijski transferi nepridobitnim organizacijam in ustanovam</t>
  </si>
  <si>
    <t>Investicijski transferi nepridobitnim org. - Župnija Črenšovci</t>
  </si>
  <si>
    <t>Investicijski transferi drugim izvajalcem javnih služb, ki niso posredni proračunski uporabniki</t>
  </si>
  <si>
    <t>Sofinanciranje sanacije objekta stari vaški dom in zbirke  - PGD D. Bistrica</t>
  </si>
  <si>
    <t>Sofinanciranje nabave gasilske opreme</t>
  </si>
  <si>
    <t>Sof. izvedbe parkirišča in izgradnje garaže na SB pri GD</t>
  </si>
  <si>
    <t>Investicijski transferi javnim zavodom</t>
  </si>
  <si>
    <t>Investicijski transferi javnim zavodom - OŠ Bistrica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</si>
  <si>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</si>
  <si>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</si>
  <si>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</si>
  <si>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</si>
  <si>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</si>
  <si>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</si>
  <si>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Odplačila kreditov državnemu proračunu - dolgoročni krediti</t>
  </si>
  <si>
    <t>Dohodnina</t>
  </si>
  <si>
    <t>Dohodnina - občinski vir</t>
  </si>
  <si>
    <t>Davki na nepremičnine</t>
  </si>
  <si>
    <t>Davek od premoženja od stavb - od fizičnih oseb</t>
  </si>
  <si>
    <t>Davek od premoženja od prostorov za počitek in rekreacijo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</si>
  <si>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</si>
  <si>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</si>
  <si>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</si>
  <si>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</si>
  <si>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</si>
  <si>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</si>
  <si>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od davka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</si>
  <si>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</si>
  <si>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</si>
  <si>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</si>
  <si>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</si>
  <si>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</si>
  <si>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</si>
  <si>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Zamudne obresti od davka na dobitke od iger na srečo</t>
  </si>
  <si>
    <t>Drugi davki na uporabo blaga in storitev</t>
  </si>
  <si>
    <t>Okoljska dajatev za onesnaževanje okolja zaradi odvajanja odpadnih voda</t>
  </si>
  <si>
    <t>Turistična taksa</t>
  </si>
  <si>
    <t>Pristojbina za vzdrževanje gozdnih cest</t>
  </si>
  <si>
    <t>Drugi davki in prispevki</t>
  </si>
  <si>
    <t>Drugi davki-nerazporejeno</t>
  </si>
  <si>
    <t>Prihodki od premoženja</t>
  </si>
  <si>
    <t>Prihodki od najemnin za poslovne prostore</t>
  </si>
  <si>
    <t>Prihodki od najemnin za stanovanja</t>
  </si>
  <si>
    <t>Prihodki od drugih najemnin-odlagališče CERO Puconci</t>
  </si>
  <si>
    <t>Prihodki od najema vodovodnega sistema občine Črenšovci-Eko park d.o.o.</t>
  </si>
  <si>
    <t>Prihodki od zakupnin-od sončnih elektrarn</t>
  </si>
  <si>
    <t>Upravne takse in pristojbine</t>
  </si>
  <si>
    <t>Upravne takse za dokumente iz upravnih dejanj in drugo</t>
  </si>
  <si>
    <t>Globe in druge denarne kazni</t>
  </si>
  <si>
    <t>Globe za prekrške</t>
  </si>
  <si>
    <t>Denarne kazni v upravnih postopkih</t>
  </si>
  <si>
    <t>Nadomestilo za degradacijo in uzurpacijo prostora</t>
  </si>
  <si>
    <t>Povprečnine oziroma sodne takse ter drugi stroški na podlagi zakona o prekrških</t>
  </si>
  <si>
    <t>Drugi nedavčni prihodki</t>
  </si>
  <si>
    <t>Drugi izredni nedavčni prihodki-prihodki od vodarine</t>
  </si>
  <si>
    <t>Prihodki od kanalščine</t>
  </si>
  <si>
    <t>Drugi izredni prihodki</t>
  </si>
  <si>
    <t>Prispevki za priklop objektov na kanalizacijski sistem in komunalni prispevek</t>
  </si>
  <si>
    <t>Prispevki za grobna mesta</t>
  </si>
  <si>
    <t>Prihodki od Zavarovalnice Triglav - povračila škode in bonusi</t>
  </si>
  <si>
    <t>Omrežnina - vodovod</t>
  </si>
  <si>
    <t>Omrežnina - odvajanje</t>
  </si>
  <si>
    <t>Omrežnina - čiščenje</t>
  </si>
  <si>
    <t>Storitev čiščenje</t>
  </si>
  <si>
    <t>Storitev - odvajanje</t>
  </si>
  <si>
    <t>Prihodki od povračil domske oskrbe po pok. oskrbovancih</t>
  </si>
  <si>
    <t>Nakazilo Zavoda za kulturo in turizem M. Sobota - 100. letnica priključitve</t>
  </si>
  <si>
    <t>Prihodki od prodaje zgradb in prostorov</t>
  </si>
  <si>
    <t>Prihodki od prodaje stanovanjskih objektov in stanovanj</t>
  </si>
  <si>
    <t>Prihodki od prodaje opreme</t>
  </si>
  <si>
    <t>Prihodki od prodaje druge opreme</t>
  </si>
  <si>
    <t>Prihodki od prodaje drugih osnovnih sredstev</t>
  </si>
  <si>
    <t>Prihodki od prodaje kmetijskih zemljišč in gozdov</t>
  </si>
  <si>
    <t>Prihodki od prodaje kmetijskih zemljišč</t>
  </si>
  <si>
    <t>Prihodki od prodaje stavbnih zemljišč</t>
  </si>
  <si>
    <t>Prejeta sredstva iz državnega proračuna</t>
  </si>
  <si>
    <t>Prejeta sredstva iz državnega proračuna za investicije</t>
  </si>
  <si>
    <t>Prejeta sredstva MGRT RS - 21. člen ZFO</t>
  </si>
  <si>
    <t>Prejeta sredstva Ekološkega sklada RS</t>
  </si>
  <si>
    <t>Prejeta sredstva iz proračuna RS - kolesarska steza VP- Črenšovci</t>
  </si>
  <si>
    <t>Prejeta sredstva iz proračuna RS - kolesarska steza Beltinci - G. Bistrica</t>
  </si>
  <si>
    <t>Prejeta sredstva iz proračuna za investicije za projetk: Medovita in Gibajmo se</t>
  </si>
  <si>
    <t>Druga prejeta sredstva iz državnega proračuna za tekočo porabo</t>
  </si>
  <si>
    <t>Prejeta sredstva iz občinskih proračunov</t>
  </si>
  <si>
    <t>Sofinanciranje občin za izgradnjo Pomurskega vodovoda</t>
  </si>
  <si>
    <t>Prejeta sredstva iz državnega proračuna iz sredstev proračuna Evropske unije za izvajanje skupne kmetijske in ribiške politike</t>
  </si>
  <si>
    <t>Prejeta sredstva iz državnega proračuna iz sredstev proračuna Evropske unije za izvajanje skupne kmetijske in ribiške politike za obdobje 2014 - 2020</t>
  </si>
  <si>
    <t>Prejeta sredstva iz državnega proračuna iz sredstev proračuna Evropske unije iz strukturnih skladov</t>
  </si>
  <si>
    <t>Sredstva, pridobljena iz ESRR EU za kolesarsko stezo V. Polana - Črenšovci</t>
  </si>
  <si>
    <t>Sredstva, pridobljena iz ESRR EU za kolesarsko stezo Beltinci - G. Bistrica</t>
  </si>
  <si>
    <t>Prejeta sredstva iz državnega proračuna iz sredstev drugih evropskih institucij in iz drugih držav</t>
  </si>
  <si>
    <t>Prejeta sredstva iz državnega proračuna - iz sredstev- LAS Medovita 2018 in Gibajmo se</t>
  </si>
  <si>
    <t>OBČINA ČRENŠOVCI</t>
  </si>
  <si>
    <t>Šifra PU: 75140</t>
  </si>
  <si>
    <t>ZAKLJUČNI RAČUN PRORAČUNA OBČINE Črenšovci za leto 2020-splošni del</t>
  </si>
  <si>
    <t>Realizacija: 2019 
v EUR</t>
  </si>
  <si>
    <t>Sprejeti proračun: 2020/1 
v EUR</t>
  </si>
  <si>
    <t>Sprejeti proračun: 2020/2 - rebalans
v EUR</t>
  </si>
  <si>
    <t>Realizacija: 2020 
v EUR</t>
  </si>
  <si>
    <t>Indeks 1:3 _x000D_
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</si>
</sst>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9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 CE"/>
      <charset val="238"/>
    </font>
    <font>
      <b/>
      <sz val="11"/>
      <color theme="3" tint="0.39997558519241921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0" xfId="0" applyFill="1"/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3" fontId="4" fillId="0" borderId="0" xfId="0" applyNumberFormat="1" applyFont="1" applyBorder="1" applyAlignment="1">
      <alignment horizontal="center" wrapText="1"/>
    </xf>
    <xf numFmtId="0" fontId="3" fillId="0" borderId="0" xfId="0" applyFont="1" applyFill="1"/>
    <xf numFmtId="49" fontId="5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Fill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9" fontId="10" fillId="0" borderId="13" xfId="1" applyNumberFormat="1" applyFont="1" applyBorder="1"/>
    <xf numFmtId="49" fontId="10" fillId="0" borderId="2" xfId="1" applyNumberFormat="1" applyFont="1" applyBorder="1"/>
    <xf numFmtId="0" fontId="4" fillId="0" borderId="10" xfId="0" applyFont="1" applyBorder="1" applyAlignment="1">
      <alignment vertical="center"/>
    </xf>
    <xf numFmtId="0" fontId="9" fillId="0" borderId="10" xfId="0" quotePrefix="1" applyFont="1" applyBorder="1" applyAlignment="1">
      <alignment vertical="center" wrapText="1"/>
    </xf>
    <xf numFmtId="4" fontId="9" fillId="0" borderId="8" xfId="0" applyNumberFormat="1" applyFont="1" applyBorder="1" applyAlignment="1">
      <alignment vertical="center"/>
    </xf>
    <xf numFmtId="4" fontId="9" fillId="4" borderId="8" xfId="0" applyNumberFormat="1" applyFont="1" applyFill="1" applyBorder="1" applyAlignment="1">
      <alignment vertical="center"/>
    </xf>
    <xf numFmtId="4" fontId="9" fillId="0" borderId="8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centerContinuous" vertical="center"/>
    </xf>
    <xf numFmtId="4" fontId="9" fillId="0" borderId="11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>
      <alignment vertical="center" wrapText="1"/>
    </xf>
    <xf numFmtId="49" fontId="12" fillId="0" borderId="0" xfId="0" applyNumberFormat="1" applyFont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>
      <alignment wrapText="1"/>
    </xf>
    <xf numFmtId="0" fontId="13" fillId="3" borderId="6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Continuous" vertical="center"/>
    </xf>
    <xf numFmtId="4" fontId="14" fillId="2" borderId="8" xfId="0" applyNumberFormat="1" applyFont="1" applyFill="1" applyBorder="1" applyAlignment="1">
      <alignment horizontal="centerContinuous" vertical="center"/>
    </xf>
    <xf numFmtId="0" fontId="15" fillId="0" borderId="0" xfId="0" applyFont="1"/>
    <xf numFmtId="0" fontId="15" fillId="0" borderId="0" xfId="0" applyFont="1" applyFill="1"/>
    <xf numFmtId="0" fontId="16" fillId="2" borderId="14" xfId="0" applyFont="1" applyFill="1" applyBorder="1" applyAlignment="1">
      <alignment horizontal="centerContinuous" vertical="center"/>
    </xf>
    <xf numFmtId="0" fontId="1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Continuous" vertical="center"/>
    </xf>
    <xf numFmtId="0" fontId="16" fillId="0" borderId="2" xfId="0" applyFont="1" applyBorder="1" applyAlignment="1">
      <alignment vertical="center"/>
    </xf>
    <xf numFmtId="49" fontId="18" fillId="0" borderId="12" xfId="1" applyNumberFormat="1" applyFont="1" applyBorder="1" applyAlignment="1">
      <alignment horizontal="right"/>
    </xf>
    <xf numFmtId="49" fontId="18" fillId="0" borderId="2" xfId="1" applyNumberFormat="1" applyFont="1" applyBorder="1" applyAlignment="1">
      <alignment horizontal="right"/>
    </xf>
    <xf numFmtId="0" fontId="16" fillId="4" borderId="1" xfId="0" applyFont="1" applyFill="1" applyBorder="1" applyAlignment="1">
      <alignment horizontal="right" vertical="center"/>
    </xf>
    <xf numFmtId="0" fontId="17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139701</xdr:rowOff>
    </xdr:from>
    <xdr:to>
      <xdr:col>2</xdr:col>
      <xdr:colOff>406400</xdr:colOff>
      <xdr:row>3</xdr:row>
      <xdr:rowOff>127001</xdr:rowOff>
    </xdr:to>
    <xdr:pic>
      <xdr:nvPicPr>
        <xdr:cNvPr id="2" name="Slika 1" descr="Ob%C4%8Dina_%C4%8Cren%C5%A1ovci_g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139701"/>
          <a:ext cx="596899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438"/>
  <sheetViews>
    <sheetView tabSelected="1" zoomScale="75" zoomScaleNormal="120" workbookViewId="0">
      <selection activeCell="C3" sqref="C3"/>
    </sheetView>
  </sheetViews>
  <sheetFormatPr defaultRowHeight="12.75" outlineLevelRow="2" x14ac:dyDescent="0.2"/>
  <cols>
    <col min="1" max="1" width="8.5703125" style="49" customWidth="1"/>
    <col min="2" max="2" width="2.85546875" customWidth="1"/>
    <col min="3" max="3" width="46.140625" customWidth="1"/>
    <col min="4" max="5" width="16.140625" customWidth="1"/>
    <col min="6" max="6" width="14.5703125" customWidth="1"/>
    <col min="7" max="7" width="13.7109375" customWidth="1"/>
    <col min="8" max="8" width="10.5703125" customWidth="1"/>
    <col min="9" max="16384" width="9.140625" style="1"/>
  </cols>
  <sheetData>
    <row r="1" spans="1:8" ht="19.5" customHeight="1" x14ac:dyDescent="0.2">
      <c r="B1" s="67"/>
      <c r="C1" s="67"/>
    </row>
    <row r="2" spans="1:8" ht="19.5" customHeight="1" x14ac:dyDescent="0.2">
      <c r="B2" s="67"/>
      <c r="C2" s="67"/>
    </row>
    <row r="3" spans="1:8" ht="14.25" customHeight="1" x14ac:dyDescent="0.2">
      <c r="A3" s="50"/>
      <c r="B3" s="1"/>
      <c r="C3" s="6"/>
    </row>
    <row r="4" spans="1:8" ht="14.25" customHeight="1" x14ac:dyDescent="0.2">
      <c r="A4" s="50"/>
      <c r="B4" s="1"/>
      <c r="C4" s="6"/>
    </row>
    <row r="5" spans="1:8" ht="14.25" customHeight="1" x14ac:dyDescent="0.2">
      <c r="A5" s="50"/>
      <c r="B5" s="1"/>
      <c r="C5" s="38" t="s">
        <v>387</v>
      </c>
    </row>
    <row r="6" spans="1:8" ht="14.25" customHeight="1" x14ac:dyDescent="0.2">
      <c r="A6" s="50"/>
      <c r="B6" s="1"/>
      <c r="C6" s="37" t="s">
        <v>388</v>
      </c>
    </row>
    <row r="7" spans="1:8" ht="14.25" customHeight="1" x14ac:dyDescent="0.2">
      <c r="A7" s="50"/>
      <c r="B7" s="1"/>
      <c r="C7" s="37"/>
    </row>
    <row r="8" spans="1:8" ht="30" x14ac:dyDescent="0.2">
      <c r="A8" s="50"/>
      <c r="B8" s="1"/>
      <c r="C8" s="37" t="s">
        <v>389</v>
      </c>
    </row>
    <row r="9" spans="1:8" ht="14.25" customHeight="1" x14ac:dyDescent="0.2">
      <c r="A9" s="50"/>
      <c r="B9" s="1"/>
      <c r="C9" s="6"/>
    </row>
    <row r="10" spans="1:8" ht="19.5" customHeight="1" thickBot="1" x14ac:dyDescent="0.25">
      <c r="A10" s="50"/>
      <c r="B10" s="1"/>
      <c r="C10" s="6"/>
      <c r="D10" s="4"/>
      <c r="E10" s="4"/>
      <c r="F10" s="4"/>
      <c r="G10" s="4"/>
      <c r="H10" s="4"/>
    </row>
    <row r="11" spans="1:8" s="7" customFormat="1" ht="51" customHeight="1" thickBot="1" x14ac:dyDescent="0.25">
      <c r="A11" s="39" t="s">
        <v>14</v>
      </c>
      <c r="B11" s="41"/>
      <c r="C11" s="42" t="s">
        <v>4</v>
      </c>
      <c r="D11" s="40" t="s">
        <v>390</v>
      </c>
      <c r="E11" s="40" t="s">
        <v>391</v>
      </c>
      <c r="F11" s="40" t="s">
        <v>392</v>
      </c>
      <c r="G11" s="40" t="s">
        <v>393</v>
      </c>
      <c r="H11" s="40" t="s">
        <v>394</v>
      </c>
    </row>
    <row r="12" spans="1:8" s="5" customFormat="1" ht="20.25" customHeight="1" x14ac:dyDescent="0.25">
      <c r="A12" s="51" t="s">
        <v>66</v>
      </c>
      <c r="B12" s="2"/>
      <c r="C12" s="2"/>
      <c r="D12" s="3"/>
      <c r="E12" s="3"/>
      <c r="F12" s="3"/>
      <c r="G12" s="3"/>
      <c r="H12" s="3"/>
    </row>
    <row r="13" spans="1:8" ht="20.25" customHeight="1" x14ac:dyDescent="0.2">
      <c r="A13" s="52" t="s">
        <v>15</v>
      </c>
      <c r="B13" s="43" t="s">
        <v>0</v>
      </c>
      <c r="C13" s="46" t="s">
        <v>63</v>
      </c>
      <c r="D13" s="45">
        <f>+D14+D87+D104+D109+D131</f>
        <v>3036447.6000000006</v>
      </c>
      <c r="E13" s="45">
        <f>+E14+E87+E104+E109+E131</f>
        <v>3291689</v>
      </c>
      <c r="F13" s="45">
        <f>+F14+F87+F104+F109+F131</f>
        <v>3295228</v>
      </c>
      <c r="G13" s="45">
        <f>+G14+G87+G104+G109+G131</f>
        <v>3287372.8100000005</v>
      </c>
      <c r="H13" s="45">
        <f t="shared" ref="H13:H18" si="0">IF(F13&lt;&gt;0,G13/F13*100,"-")</f>
        <v>99.761619226347932</v>
      </c>
    </row>
    <row r="14" spans="1:8" x14ac:dyDescent="0.2">
      <c r="A14" s="53"/>
      <c r="B14" s="19" t="s">
        <v>16</v>
      </c>
      <c r="C14" s="20" t="s">
        <v>67</v>
      </c>
      <c r="D14" s="31">
        <f>+D15+D49</f>
        <v>2815933.45</v>
      </c>
      <c r="E14" s="31">
        <f>+E15+E49</f>
        <v>2822332</v>
      </c>
      <c r="F14" s="31">
        <f>+F15+F49</f>
        <v>3029662</v>
      </c>
      <c r="G14" s="31">
        <f>+G15+G49</f>
        <v>3039797.5100000002</v>
      </c>
      <c r="H14" s="31">
        <f t="shared" si="0"/>
        <v>100.33454259914143</v>
      </c>
    </row>
    <row r="15" spans="1:8" x14ac:dyDescent="0.2">
      <c r="A15" s="54">
        <v>70</v>
      </c>
      <c r="B15" s="21"/>
      <c r="C15" s="21" t="s">
        <v>64</v>
      </c>
      <c r="D15" s="32">
        <f>D16+D20+D36+D45</f>
        <v>2457986.8800000004</v>
      </c>
      <c r="E15" s="32">
        <f>E16+E20+E36+E45</f>
        <v>2504449</v>
      </c>
      <c r="F15" s="32">
        <f>F16+F20+F36+F45</f>
        <v>2719255</v>
      </c>
      <c r="G15" s="32">
        <f>G16+G20+G36+G45</f>
        <v>2724091.49</v>
      </c>
      <c r="H15" s="32">
        <f t="shared" si="0"/>
        <v>100.17786084791607</v>
      </c>
    </row>
    <row r="16" spans="1:8" ht="15.75" customHeight="1" x14ac:dyDescent="0.2">
      <c r="A16" s="55">
        <v>700</v>
      </c>
      <c r="B16" s="20"/>
      <c r="C16" s="20" t="s">
        <v>5</v>
      </c>
      <c r="D16" s="31">
        <f t="shared" ref="D16:G17" si="1">+D17</f>
        <v>2300694</v>
      </c>
      <c r="E16" s="31">
        <f t="shared" si="1"/>
        <v>2361740</v>
      </c>
      <c r="F16" s="31">
        <f t="shared" si="1"/>
        <v>2501446</v>
      </c>
      <c r="G16" s="31">
        <f t="shared" si="1"/>
        <v>2501446</v>
      </c>
      <c r="H16" s="31">
        <f t="shared" si="0"/>
        <v>100</v>
      </c>
    </row>
    <row r="17" spans="1:8" ht="15.75" customHeight="1" outlineLevel="1" x14ac:dyDescent="0.2">
      <c r="A17" s="55">
        <v>7000</v>
      </c>
      <c r="B17" s="20"/>
      <c r="C17" s="20" t="s">
        <v>310</v>
      </c>
      <c r="D17" s="31">
        <f t="shared" si="1"/>
        <v>2300694</v>
      </c>
      <c r="E17" s="31">
        <f t="shared" si="1"/>
        <v>2361740</v>
      </c>
      <c r="F17" s="31">
        <f t="shared" si="1"/>
        <v>2501446</v>
      </c>
      <c r="G17" s="31">
        <f t="shared" si="1"/>
        <v>2501446</v>
      </c>
      <c r="H17" s="31">
        <f t="shared" si="0"/>
        <v>100</v>
      </c>
    </row>
    <row r="18" spans="1:8" ht="15.75" customHeight="1" outlineLevel="2" x14ac:dyDescent="0.2">
      <c r="A18" s="55">
        <v>700020</v>
      </c>
      <c r="B18" s="20"/>
      <c r="C18" s="20" t="s">
        <v>311</v>
      </c>
      <c r="D18" s="31">
        <v>2300694</v>
      </c>
      <c r="E18" s="31">
        <v>2361740</v>
      </c>
      <c r="F18" s="31">
        <v>2501446</v>
      </c>
      <c r="G18" s="31">
        <v>2501446</v>
      </c>
      <c r="H18" s="31">
        <f t="shared" si="0"/>
        <v>100</v>
      </c>
    </row>
    <row r="19" spans="1:8" ht="15.75" customHeight="1" outlineLevel="2" x14ac:dyDescent="0.2">
      <c r="A19" s="55"/>
      <c r="B19" s="20"/>
      <c r="C19" s="20"/>
      <c r="D19" s="31"/>
      <c r="E19" s="31"/>
      <c r="F19" s="31"/>
      <c r="G19" s="31"/>
      <c r="H19" s="31"/>
    </row>
    <row r="20" spans="1:8" x14ac:dyDescent="0.2">
      <c r="A20" s="55">
        <v>703</v>
      </c>
      <c r="B20" s="20"/>
      <c r="C20" s="20" t="s">
        <v>6</v>
      </c>
      <c r="D20" s="31">
        <f>+D21+D28+D31</f>
        <v>139137.78000000003</v>
      </c>
      <c r="E20" s="31">
        <f>+E21+E28+E31</f>
        <v>128609</v>
      </c>
      <c r="F20" s="31">
        <f>+F21+F28+F31</f>
        <v>131609</v>
      </c>
      <c r="G20" s="31">
        <f>+G21+G28+G31</f>
        <v>132355.37999999998</v>
      </c>
      <c r="H20" s="31">
        <f t="shared" ref="H20:H34" si="2">IF(F20&lt;&gt;0,G20/F20*100,"-")</f>
        <v>100.56711926995871</v>
      </c>
    </row>
    <row r="21" spans="1:8" outlineLevel="1" x14ac:dyDescent="0.2">
      <c r="A21" s="55">
        <v>7030</v>
      </c>
      <c r="B21" s="20"/>
      <c r="C21" s="20" t="s">
        <v>312</v>
      </c>
      <c r="D21" s="31">
        <f>+D22+D23+D24+D25+D26+D27</f>
        <v>113225.87000000001</v>
      </c>
      <c r="E21" s="31">
        <f>+E22+E23+E24+E25+E26+E27</f>
        <v>102605</v>
      </c>
      <c r="F21" s="31">
        <f>+F22+F23+F24+F25+F26+F27</f>
        <v>105605</v>
      </c>
      <c r="G21" s="31">
        <f>+G22+G23+G24+G25+G26+G27</f>
        <v>111184.85999999999</v>
      </c>
      <c r="H21" s="31">
        <f t="shared" si="2"/>
        <v>105.28370815775767</v>
      </c>
    </row>
    <row r="22" spans="1:8" outlineLevel="2" x14ac:dyDescent="0.2">
      <c r="A22" s="55">
        <v>703000</v>
      </c>
      <c r="B22" s="20"/>
      <c r="C22" s="20" t="s">
        <v>313</v>
      </c>
      <c r="D22" s="31">
        <v>2919.82</v>
      </c>
      <c r="E22" s="31">
        <v>1200</v>
      </c>
      <c r="F22" s="31">
        <v>2200</v>
      </c>
      <c r="G22" s="31">
        <v>2447.37</v>
      </c>
      <c r="H22" s="31">
        <f t="shared" si="2"/>
        <v>111.24409090909091</v>
      </c>
    </row>
    <row r="23" spans="1:8" outlineLevel="2" x14ac:dyDescent="0.2">
      <c r="A23" s="55">
        <v>703001</v>
      </c>
      <c r="B23" s="20"/>
      <c r="C23" s="20" t="s">
        <v>314</v>
      </c>
      <c r="D23" s="31">
        <v>151.72999999999999</v>
      </c>
      <c r="E23" s="31">
        <v>200</v>
      </c>
      <c r="F23" s="31">
        <v>200</v>
      </c>
      <c r="G23" s="31">
        <v>151.43</v>
      </c>
      <c r="H23" s="31">
        <f t="shared" si="2"/>
        <v>75.715000000000003</v>
      </c>
    </row>
    <row r="24" spans="1:8" outlineLevel="2" x14ac:dyDescent="0.2">
      <c r="A24" s="55">
        <v>703002</v>
      </c>
      <c r="B24" s="20"/>
      <c r="C24" s="20" t="s">
        <v>315</v>
      </c>
      <c r="D24" s="31">
        <v>3.2</v>
      </c>
      <c r="E24" s="31">
        <v>5</v>
      </c>
      <c r="F24" s="31">
        <v>5</v>
      </c>
      <c r="G24" s="31">
        <v>1.04</v>
      </c>
      <c r="H24" s="31">
        <f t="shared" si="2"/>
        <v>20.8</v>
      </c>
    </row>
    <row r="25" spans="1:8" outlineLevel="2" x14ac:dyDescent="0.2">
      <c r="A25" s="55">
        <v>703003</v>
      </c>
      <c r="B25" s="20"/>
      <c r="C25" s="20" t="s">
        <v>316</v>
      </c>
      <c r="D25" s="31">
        <v>6133.96</v>
      </c>
      <c r="E25" s="31">
        <v>4500</v>
      </c>
      <c r="F25" s="31">
        <v>4500</v>
      </c>
      <c r="G25" s="31">
        <v>5552.75</v>
      </c>
      <c r="H25" s="31">
        <f t="shared" si="2"/>
        <v>123.39444444444445</v>
      </c>
    </row>
    <row r="26" spans="1:8" outlineLevel="2" x14ac:dyDescent="0.2">
      <c r="A26" s="55">
        <v>703004</v>
      </c>
      <c r="B26" s="20"/>
      <c r="C26" s="20" t="s">
        <v>317</v>
      </c>
      <c r="D26" s="31">
        <v>103352.49</v>
      </c>
      <c r="E26" s="31">
        <v>96000</v>
      </c>
      <c r="F26" s="31">
        <v>98000</v>
      </c>
      <c r="G26" s="31">
        <v>102606.23</v>
      </c>
      <c r="H26" s="31">
        <f t="shared" si="2"/>
        <v>104.70023469387755</v>
      </c>
    </row>
    <row r="27" spans="1:8" outlineLevel="2" x14ac:dyDescent="0.2">
      <c r="A27" s="55">
        <v>703005</v>
      </c>
      <c r="B27" s="20"/>
      <c r="C27" s="20" t="s">
        <v>318</v>
      </c>
      <c r="D27" s="31">
        <v>664.67</v>
      </c>
      <c r="E27" s="31">
        <v>700</v>
      </c>
      <c r="F27" s="31">
        <v>700</v>
      </c>
      <c r="G27" s="31">
        <v>426.04</v>
      </c>
      <c r="H27" s="31">
        <f t="shared" si="2"/>
        <v>60.862857142857138</v>
      </c>
    </row>
    <row r="28" spans="1:8" outlineLevel="1" x14ac:dyDescent="0.2">
      <c r="A28" s="55">
        <v>7032</v>
      </c>
      <c r="B28" s="20"/>
      <c r="C28" s="20" t="s">
        <v>319</v>
      </c>
      <c r="D28" s="31">
        <f>+D29+D30</f>
        <v>5392.5700000000006</v>
      </c>
      <c r="E28" s="31">
        <f>+E29+E30</f>
        <v>6000</v>
      </c>
      <c r="F28" s="31">
        <f>+F29+F30</f>
        <v>6000</v>
      </c>
      <c r="G28" s="31">
        <f>+G29+G30</f>
        <v>0</v>
      </c>
      <c r="H28" s="31">
        <f t="shared" si="2"/>
        <v>0</v>
      </c>
    </row>
    <row r="29" spans="1:8" outlineLevel="2" x14ac:dyDescent="0.2">
      <c r="A29" s="55">
        <v>703200</v>
      </c>
      <c r="B29" s="20"/>
      <c r="C29" s="20" t="s">
        <v>320</v>
      </c>
      <c r="D29" s="31">
        <v>5063.93</v>
      </c>
      <c r="E29" s="31">
        <v>6000</v>
      </c>
      <c r="F29" s="31">
        <v>6000</v>
      </c>
      <c r="G29" s="31">
        <v>0</v>
      </c>
      <c r="H29" s="31">
        <f t="shared" si="2"/>
        <v>0</v>
      </c>
    </row>
    <row r="30" spans="1:8" outlineLevel="2" x14ac:dyDescent="0.2">
      <c r="A30" s="55">
        <v>703202</v>
      </c>
      <c r="B30" s="20"/>
      <c r="C30" s="20" t="s">
        <v>321</v>
      </c>
      <c r="D30" s="31">
        <v>328.64</v>
      </c>
      <c r="E30" s="31">
        <v>0</v>
      </c>
      <c r="F30" s="31">
        <v>0</v>
      </c>
      <c r="G30" s="31">
        <v>0</v>
      </c>
      <c r="H30" s="31" t="str">
        <f t="shared" si="2"/>
        <v>-</v>
      </c>
    </row>
    <row r="31" spans="1:8" outlineLevel="1" x14ac:dyDescent="0.2">
      <c r="A31" s="55">
        <v>7033</v>
      </c>
      <c r="B31" s="20"/>
      <c r="C31" s="20" t="s">
        <v>322</v>
      </c>
      <c r="D31" s="31">
        <f>+D32+D33+D34</f>
        <v>20519.34</v>
      </c>
      <c r="E31" s="31">
        <f>+E32+E33+E34</f>
        <v>20004</v>
      </c>
      <c r="F31" s="31">
        <f>+F32+F33+F34</f>
        <v>20004</v>
      </c>
      <c r="G31" s="31">
        <f>+G32+G33+G34</f>
        <v>21170.52</v>
      </c>
      <c r="H31" s="31">
        <f t="shared" si="2"/>
        <v>105.83143371325735</v>
      </c>
    </row>
    <row r="32" spans="1:8" outlineLevel="2" x14ac:dyDescent="0.2">
      <c r="A32" s="55">
        <v>703300</v>
      </c>
      <c r="B32" s="20"/>
      <c r="C32" s="20" t="s">
        <v>323</v>
      </c>
      <c r="D32" s="31">
        <v>274.3</v>
      </c>
      <c r="E32" s="31">
        <v>2000</v>
      </c>
      <c r="F32" s="31">
        <v>2000</v>
      </c>
      <c r="G32" s="31">
        <v>6408.14</v>
      </c>
      <c r="H32" s="31">
        <f t="shared" si="2"/>
        <v>320.40700000000004</v>
      </c>
    </row>
    <row r="33" spans="1:8" outlineLevel="2" x14ac:dyDescent="0.2">
      <c r="A33" s="55">
        <v>703301</v>
      </c>
      <c r="B33" s="20"/>
      <c r="C33" s="20" t="s">
        <v>324</v>
      </c>
      <c r="D33" s="31">
        <v>20193.080000000002</v>
      </c>
      <c r="E33" s="31">
        <v>18000</v>
      </c>
      <c r="F33" s="31">
        <v>18000</v>
      </c>
      <c r="G33" s="31">
        <v>14758.7</v>
      </c>
      <c r="H33" s="31">
        <f t="shared" si="2"/>
        <v>81.992777777777775</v>
      </c>
    </row>
    <row r="34" spans="1:8" outlineLevel="2" x14ac:dyDescent="0.2">
      <c r="A34" s="55">
        <v>703303</v>
      </c>
      <c r="B34" s="20"/>
      <c r="C34" s="20" t="s">
        <v>325</v>
      </c>
      <c r="D34" s="31">
        <v>51.96</v>
      </c>
      <c r="E34" s="31">
        <v>4</v>
      </c>
      <c r="F34" s="31">
        <v>4</v>
      </c>
      <c r="G34" s="31">
        <v>3.68</v>
      </c>
      <c r="H34" s="31">
        <f t="shared" si="2"/>
        <v>92</v>
      </c>
    </row>
    <row r="35" spans="1:8" outlineLevel="2" x14ac:dyDescent="0.2">
      <c r="A35" s="55"/>
      <c r="B35" s="20"/>
      <c r="C35" s="20"/>
      <c r="D35" s="31"/>
      <c r="E35" s="31"/>
      <c r="F35" s="31"/>
      <c r="G35" s="31"/>
      <c r="H35" s="31"/>
    </row>
    <row r="36" spans="1:8" x14ac:dyDescent="0.2">
      <c r="A36" s="55">
        <v>704</v>
      </c>
      <c r="B36" s="20"/>
      <c r="C36" s="20" t="s">
        <v>7</v>
      </c>
      <c r="D36" s="31">
        <f>+D37+D40</f>
        <v>18155.100000000002</v>
      </c>
      <c r="E36" s="31">
        <f>+E37+E40</f>
        <v>14100</v>
      </c>
      <c r="F36" s="31">
        <f>+F37+F40</f>
        <v>86200</v>
      </c>
      <c r="G36" s="31">
        <f>+G37+G40</f>
        <v>88876.12</v>
      </c>
      <c r="H36" s="31">
        <f t="shared" ref="H36:H43" si="3">IF(F36&lt;&gt;0,G36/F36*100,"-")</f>
        <v>103.1045475638051</v>
      </c>
    </row>
    <row r="37" spans="1:8" outlineLevel="1" x14ac:dyDescent="0.2">
      <c r="A37" s="55">
        <v>7044</v>
      </c>
      <c r="B37" s="20"/>
      <c r="C37" s="20" t="s">
        <v>326</v>
      </c>
      <c r="D37" s="31">
        <f>+D38+D39</f>
        <v>3111.82</v>
      </c>
      <c r="E37" s="31">
        <f>+E38+E39</f>
        <v>2000</v>
      </c>
      <c r="F37" s="31">
        <f>+F38+F39</f>
        <v>73500</v>
      </c>
      <c r="G37" s="31">
        <f>+G38+G39</f>
        <v>74878.87</v>
      </c>
      <c r="H37" s="31">
        <f t="shared" si="3"/>
        <v>101.87601360544217</v>
      </c>
    </row>
    <row r="38" spans="1:8" outlineLevel="2" x14ac:dyDescent="0.2">
      <c r="A38" s="55">
        <v>704403</v>
      </c>
      <c r="B38" s="20"/>
      <c r="C38" s="20" t="s">
        <v>327</v>
      </c>
      <c r="D38" s="31">
        <v>3111.78</v>
      </c>
      <c r="E38" s="31">
        <v>2000</v>
      </c>
      <c r="F38" s="31">
        <v>73500</v>
      </c>
      <c r="G38" s="31">
        <v>74878.87</v>
      </c>
      <c r="H38" s="31">
        <f t="shared" si="3"/>
        <v>101.87601360544217</v>
      </c>
    </row>
    <row r="39" spans="1:8" outlineLevel="2" x14ac:dyDescent="0.2">
      <c r="A39" s="55">
        <v>704405</v>
      </c>
      <c r="B39" s="20"/>
      <c r="C39" s="20" t="s">
        <v>328</v>
      </c>
      <c r="D39" s="31">
        <v>0.04</v>
      </c>
      <c r="E39" s="31">
        <v>0</v>
      </c>
      <c r="F39" s="31">
        <v>0</v>
      </c>
      <c r="G39" s="31">
        <v>0</v>
      </c>
      <c r="H39" s="31" t="str">
        <f t="shared" si="3"/>
        <v>-</v>
      </c>
    </row>
    <row r="40" spans="1:8" outlineLevel="1" x14ac:dyDescent="0.2">
      <c r="A40" s="55">
        <v>7047</v>
      </c>
      <c r="B40" s="20"/>
      <c r="C40" s="20" t="s">
        <v>329</v>
      </c>
      <c r="D40" s="31">
        <f>+D41+D42+D43</f>
        <v>15043.28</v>
      </c>
      <c r="E40" s="31">
        <f>+E41+E42+E43</f>
        <v>12100</v>
      </c>
      <c r="F40" s="31">
        <f>+F41+F42+F43</f>
        <v>12700</v>
      </c>
      <c r="G40" s="31">
        <f>+G41+G42+G43</f>
        <v>13997.25</v>
      </c>
      <c r="H40" s="31">
        <f t="shared" si="3"/>
        <v>110.21456692913385</v>
      </c>
    </row>
    <row r="41" spans="1:8" outlineLevel="2" x14ac:dyDescent="0.2">
      <c r="A41" s="55">
        <v>704700</v>
      </c>
      <c r="B41" s="20"/>
      <c r="C41" s="20" t="s">
        <v>330</v>
      </c>
      <c r="D41" s="31">
        <v>11099.08</v>
      </c>
      <c r="E41" s="31">
        <v>9500</v>
      </c>
      <c r="F41" s="31">
        <v>9500</v>
      </c>
      <c r="G41" s="31">
        <v>8302.69</v>
      </c>
      <c r="H41" s="31">
        <f t="shared" si="3"/>
        <v>87.39673684210527</v>
      </c>
    </row>
    <row r="42" spans="1:8" outlineLevel="2" x14ac:dyDescent="0.2">
      <c r="A42" s="55">
        <v>704704</v>
      </c>
      <c r="B42" s="20"/>
      <c r="C42" s="20" t="s">
        <v>331</v>
      </c>
      <c r="D42" s="31">
        <v>117.6</v>
      </c>
      <c r="E42" s="31">
        <v>100</v>
      </c>
      <c r="F42" s="31">
        <v>200</v>
      </c>
      <c r="G42" s="31">
        <v>313.2</v>
      </c>
      <c r="H42" s="31">
        <f t="shared" si="3"/>
        <v>156.6</v>
      </c>
    </row>
    <row r="43" spans="1:8" outlineLevel="2" x14ac:dyDescent="0.2">
      <c r="A43" s="55">
        <v>704708</v>
      </c>
      <c r="B43" s="20"/>
      <c r="C43" s="20" t="s">
        <v>332</v>
      </c>
      <c r="D43" s="31">
        <v>3826.6</v>
      </c>
      <c r="E43" s="31">
        <v>2500</v>
      </c>
      <c r="F43" s="31">
        <v>3000</v>
      </c>
      <c r="G43" s="31">
        <v>5381.36</v>
      </c>
      <c r="H43" s="31">
        <f t="shared" si="3"/>
        <v>179.37866666666667</v>
      </c>
    </row>
    <row r="44" spans="1:8" outlineLevel="2" x14ac:dyDescent="0.2">
      <c r="A44" s="55"/>
      <c r="B44" s="20"/>
      <c r="C44" s="20"/>
      <c r="D44" s="31"/>
      <c r="E44" s="31"/>
      <c r="F44" s="31"/>
      <c r="G44" s="31"/>
      <c r="H44" s="31"/>
    </row>
    <row r="45" spans="1:8" x14ac:dyDescent="0.2">
      <c r="A45" s="55">
        <v>706</v>
      </c>
      <c r="B45" s="20"/>
      <c r="C45" s="20" t="s">
        <v>17</v>
      </c>
      <c r="D45" s="31">
        <f t="shared" ref="D45:G46" si="4">+D46</f>
        <v>0</v>
      </c>
      <c r="E45" s="31">
        <f t="shared" si="4"/>
        <v>0</v>
      </c>
      <c r="F45" s="31">
        <f t="shared" si="4"/>
        <v>0</v>
      </c>
      <c r="G45" s="31">
        <f t="shared" si="4"/>
        <v>1413.99</v>
      </c>
      <c r="H45" s="31" t="str">
        <f>IF(F45&lt;&gt;0,G45/F45*100,"-")</f>
        <v>-</v>
      </c>
    </row>
    <row r="46" spans="1:8" outlineLevel="1" x14ac:dyDescent="0.2">
      <c r="A46" s="55">
        <v>7060</v>
      </c>
      <c r="B46" s="20"/>
      <c r="C46" s="20" t="s">
        <v>333</v>
      </c>
      <c r="D46" s="31">
        <f t="shared" si="4"/>
        <v>0</v>
      </c>
      <c r="E46" s="31">
        <f t="shared" si="4"/>
        <v>0</v>
      </c>
      <c r="F46" s="31">
        <f t="shared" si="4"/>
        <v>0</v>
      </c>
      <c r="G46" s="31">
        <f t="shared" si="4"/>
        <v>1413.99</v>
      </c>
      <c r="H46" s="31" t="str">
        <f>IF(F46&lt;&gt;0,G46/F46*100,"-")</f>
        <v>-</v>
      </c>
    </row>
    <row r="47" spans="1:8" outlineLevel="2" x14ac:dyDescent="0.2">
      <c r="A47" s="55">
        <v>7060998</v>
      </c>
      <c r="B47" s="20"/>
      <c r="C47" s="20" t="s">
        <v>334</v>
      </c>
      <c r="D47" s="31">
        <v>0</v>
      </c>
      <c r="E47" s="31">
        <v>0</v>
      </c>
      <c r="F47" s="31">
        <v>0</v>
      </c>
      <c r="G47" s="31">
        <v>1413.99</v>
      </c>
      <c r="H47" s="31" t="str">
        <f>IF(F47&lt;&gt;0,G47/F47*100,"-")</f>
        <v>-</v>
      </c>
    </row>
    <row r="48" spans="1:8" outlineLevel="2" x14ac:dyDescent="0.2">
      <c r="A48" s="55"/>
      <c r="B48" s="20"/>
      <c r="C48" s="20"/>
      <c r="D48" s="31"/>
      <c r="E48" s="31"/>
      <c r="F48" s="31"/>
      <c r="G48" s="31"/>
      <c r="H48" s="31"/>
    </row>
    <row r="49" spans="1:8" x14ac:dyDescent="0.2">
      <c r="A49" s="54">
        <v>71</v>
      </c>
      <c r="B49" s="21"/>
      <c r="C49" s="21" t="s">
        <v>68</v>
      </c>
      <c r="D49" s="32">
        <f>+D50+D58+D62+D69+D71</f>
        <v>357946.56999999995</v>
      </c>
      <c r="E49" s="32">
        <f>+E50+E58+E62+E69+E71</f>
        <v>317883</v>
      </c>
      <c r="F49" s="32">
        <f>+F50+F58+F62+F69+F71</f>
        <v>310407</v>
      </c>
      <c r="G49" s="32">
        <f>+G50+G58+G62+G69+G71</f>
        <v>315706.02</v>
      </c>
      <c r="H49" s="32">
        <f t="shared" ref="H49:H56" si="5">IF(F49&lt;&gt;0,G49/F49*100,"-")</f>
        <v>101.7071200069586</v>
      </c>
    </row>
    <row r="50" spans="1:8" x14ac:dyDescent="0.2">
      <c r="A50" s="55">
        <v>710</v>
      </c>
      <c r="B50" s="20"/>
      <c r="C50" s="20" t="s">
        <v>18</v>
      </c>
      <c r="D50" s="31">
        <f>+D51</f>
        <v>136105.40999999997</v>
      </c>
      <c r="E50" s="31">
        <f>+E51</f>
        <v>126983</v>
      </c>
      <c r="F50" s="31">
        <f>+F51</f>
        <v>127882</v>
      </c>
      <c r="G50" s="31">
        <f>+G51</f>
        <v>134078.03</v>
      </c>
      <c r="H50" s="31">
        <f t="shared" si="5"/>
        <v>104.84511502791636</v>
      </c>
    </row>
    <row r="51" spans="1:8" outlineLevel="1" x14ac:dyDescent="0.2">
      <c r="A51" s="55">
        <v>7103</v>
      </c>
      <c r="B51" s="20"/>
      <c r="C51" s="20" t="s">
        <v>335</v>
      </c>
      <c r="D51" s="31">
        <f>+D52+D53+D54+D55+D56</f>
        <v>136105.40999999997</v>
      </c>
      <c r="E51" s="31">
        <f>+E52+E53+E54+E55+E56</f>
        <v>126983</v>
      </c>
      <c r="F51" s="31">
        <f>+F52+F53+F54+F55+F56</f>
        <v>127882</v>
      </c>
      <c r="G51" s="31">
        <f>+G52+G53+G54+G55+G56</f>
        <v>134078.03</v>
      </c>
      <c r="H51" s="31">
        <f t="shared" si="5"/>
        <v>104.84511502791636</v>
      </c>
    </row>
    <row r="52" spans="1:8" outlineLevel="2" x14ac:dyDescent="0.2">
      <c r="A52" s="55">
        <v>710301</v>
      </c>
      <c r="B52" s="20"/>
      <c r="C52" s="20" t="s">
        <v>336</v>
      </c>
      <c r="D52" s="31">
        <v>3800.03</v>
      </c>
      <c r="E52" s="31">
        <v>4200</v>
      </c>
      <c r="F52" s="31">
        <v>3000</v>
      </c>
      <c r="G52" s="31">
        <v>3171</v>
      </c>
      <c r="H52" s="31">
        <f t="shared" si="5"/>
        <v>105.69999999999999</v>
      </c>
    </row>
    <row r="53" spans="1:8" outlineLevel="2" x14ac:dyDescent="0.2">
      <c r="A53" s="55">
        <v>710302</v>
      </c>
      <c r="B53" s="20"/>
      <c r="C53" s="20" t="s">
        <v>337</v>
      </c>
      <c r="D53" s="31">
        <v>39591.14</v>
      </c>
      <c r="E53" s="31">
        <v>37000</v>
      </c>
      <c r="F53" s="31">
        <v>37000</v>
      </c>
      <c r="G53" s="31">
        <v>35281.39</v>
      </c>
      <c r="H53" s="31">
        <f t="shared" si="5"/>
        <v>95.355108108108112</v>
      </c>
    </row>
    <row r="54" spans="1:8" outlineLevel="2" x14ac:dyDescent="0.2">
      <c r="A54" s="55">
        <v>710304</v>
      </c>
      <c r="B54" s="20"/>
      <c r="C54" s="20" t="s">
        <v>338</v>
      </c>
      <c r="D54" s="31">
        <v>45332.13</v>
      </c>
      <c r="E54" s="31">
        <v>43000</v>
      </c>
      <c r="F54" s="31">
        <v>43000</v>
      </c>
      <c r="G54" s="31">
        <v>47792.95</v>
      </c>
      <c r="H54" s="31">
        <f t="shared" si="5"/>
        <v>111.14639534883722</v>
      </c>
    </row>
    <row r="55" spans="1:8" outlineLevel="2" x14ac:dyDescent="0.2">
      <c r="A55" s="55">
        <v>7103040</v>
      </c>
      <c r="B55" s="20"/>
      <c r="C55" s="20" t="s">
        <v>339</v>
      </c>
      <c r="D55" s="31">
        <v>43599.4</v>
      </c>
      <c r="E55" s="31">
        <v>39000</v>
      </c>
      <c r="F55" s="31">
        <v>39000</v>
      </c>
      <c r="G55" s="31">
        <v>41472.959999999999</v>
      </c>
      <c r="H55" s="31">
        <f t="shared" si="5"/>
        <v>106.34092307692306</v>
      </c>
    </row>
    <row r="56" spans="1:8" outlineLevel="2" x14ac:dyDescent="0.2">
      <c r="A56" s="55">
        <v>710305</v>
      </c>
      <c r="B56" s="20"/>
      <c r="C56" s="20" t="s">
        <v>340</v>
      </c>
      <c r="D56" s="31">
        <v>3782.71</v>
      </c>
      <c r="E56" s="31">
        <v>3783</v>
      </c>
      <c r="F56" s="31">
        <v>5882</v>
      </c>
      <c r="G56" s="31">
        <v>6359.73</v>
      </c>
      <c r="H56" s="31">
        <f t="shared" si="5"/>
        <v>108.12189731383883</v>
      </c>
    </row>
    <row r="57" spans="1:8" outlineLevel="2" x14ac:dyDescent="0.2">
      <c r="A57" s="55"/>
      <c r="B57" s="20"/>
      <c r="C57" s="20"/>
      <c r="D57" s="31"/>
      <c r="E57" s="31"/>
      <c r="F57" s="31"/>
      <c r="G57" s="31"/>
      <c r="H57" s="31"/>
    </row>
    <row r="58" spans="1:8" x14ac:dyDescent="0.2">
      <c r="A58" s="55">
        <v>711</v>
      </c>
      <c r="B58" s="20"/>
      <c r="C58" s="20" t="s">
        <v>8</v>
      </c>
      <c r="D58" s="31">
        <f t="shared" ref="D58:G59" si="6">+D59</f>
        <v>5181.8999999999996</v>
      </c>
      <c r="E58" s="31">
        <f t="shared" si="6"/>
        <v>5000</v>
      </c>
      <c r="F58" s="31">
        <f t="shared" si="6"/>
        <v>5000</v>
      </c>
      <c r="G58" s="31">
        <f t="shared" si="6"/>
        <v>4645.8</v>
      </c>
      <c r="H58" s="31">
        <f>IF(F58&lt;&gt;0,G58/F58*100,"-")</f>
        <v>92.915999999999997</v>
      </c>
    </row>
    <row r="59" spans="1:8" outlineLevel="1" x14ac:dyDescent="0.2">
      <c r="A59" s="55">
        <v>7111</v>
      </c>
      <c r="B59" s="20"/>
      <c r="C59" s="20" t="s">
        <v>341</v>
      </c>
      <c r="D59" s="31">
        <f t="shared" si="6"/>
        <v>5181.8999999999996</v>
      </c>
      <c r="E59" s="31">
        <f t="shared" si="6"/>
        <v>5000</v>
      </c>
      <c r="F59" s="31">
        <f t="shared" si="6"/>
        <v>5000</v>
      </c>
      <c r="G59" s="31">
        <f t="shared" si="6"/>
        <v>4645.8</v>
      </c>
      <c r="H59" s="31">
        <f>IF(F59&lt;&gt;0,G59/F59*100,"-")</f>
        <v>92.915999999999997</v>
      </c>
    </row>
    <row r="60" spans="1:8" outlineLevel="2" x14ac:dyDescent="0.2">
      <c r="A60" s="55">
        <v>711100</v>
      </c>
      <c r="B60" s="20"/>
      <c r="C60" s="20" t="s">
        <v>342</v>
      </c>
      <c r="D60" s="31">
        <v>5181.8999999999996</v>
      </c>
      <c r="E60" s="31">
        <v>5000</v>
      </c>
      <c r="F60" s="31">
        <v>5000</v>
      </c>
      <c r="G60" s="31">
        <v>4645.8</v>
      </c>
      <c r="H60" s="31">
        <f>IF(F60&lt;&gt;0,G60/F60*100,"-")</f>
        <v>92.915999999999997</v>
      </c>
    </row>
    <row r="61" spans="1:8" outlineLevel="2" x14ac:dyDescent="0.2">
      <c r="A61" s="55"/>
      <c r="B61" s="20"/>
      <c r="C61" s="20"/>
      <c r="D61" s="31"/>
      <c r="E61" s="31"/>
      <c r="F61" s="31"/>
      <c r="G61" s="31"/>
      <c r="H61" s="31"/>
    </row>
    <row r="62" spans="1:8" x14ac:dyDescent="0.2">
      <c r="A62" s="55">
        <v>712</v>
      </c>
      <c r="B62" s="20"/>
      <c r="C62" s="20" t="s">
        <v>57</v>
      </c>
      <c r="D62" s="31">
        <f>+D63</f>
        <v>5824.44</v>
      </c>
      <c r="E62" s="31">
        <f>+E63</f>
        <v>6800</v>
      </c>
      <c r="F62" s="31">
        <f>+F63</f>
        <v>1800</v>
      </c>
      <c r="G62" s="31">
        <f>+G63</f>
        <v>1117.18</v>
      </c>
      <c r="H62" s="31">
        <f t="shared" ref="H62:H67" si="7">IF(F62&lt;&gt;0,G62/F62*100,"-")</f>
        <v>62.065555555555562</v>
      </c>
    </row>
    <row r="63" spans="1:8" outlineLevel="1" x14ac:dyDescent="0.2">
      <c r="A63" s="55">
        <v>7120</v>
      </c>
      <c r="B63" s="20"/>
      <c r="C63" s="20" t="s">
        <v>343</v>
      </c>
      <c r="D63" s="31">
        <f>+D64+D65+D66+D67</f>
        <v>5824.44</v>
      </c>
      <c r="E63" s="31">
        <f>+E64+E65+E66+E67</f>
        <v>6800</v>
      </c>
      <c r="F63" s="31">
        <f>+F64+F65+F66+F67</f>
        <v>1800</v>
      </c>
      <c r="G63" s="31">
        <f>+G64+G65+G66+G67</f>
        <v>1117.18</v>
      </c>
      <c r="H63" s="31">
        <f t="shared" si="7"/>
        <v>62.065555555555562</v>
      </c>
    </row>
    <row r="64" spans="1:8" outlineLevel="2" x14ac:dyDescent="0.2">
      <c r="A64" s="55">
        <v>712001</v>
      </c>
      <c r="B64" s="20"/>
      <c r="C64" s="20" t="s">
        <v>344</v>
      </c>
      <c r="D64" s="31">
        <v>138</v>
      </c>
      <c r="E64" s="31">
        <v>250</v>
      </c>
      <c r="F64" s="31">
        <v>250</v>
      </c>
      <c r="G64" s="31">
        <v>0</v>
      </c>
      <c r="H64" s="31">
        <f t="shared" si="7"/>
        <v>0</v>
      </c>
    </row>
    <row r="65" spans="1:8" outlineLevel="2" x14ac:dyDescent="0.2">
      <c r="A65" s="55">
        <v>712005</v>
      </c>
      <c r="B65" s="20"/>
      <c r="C65" s="20" t="s">
        <v>345</v>
      </c>
      <c r="D65" s="31">
        <v>1416.62</v>
      </c>
      <c r="E65" s="31">
        <v>2000</v>
      </c>
      <c r="F65" s="31">
        <v>500</v>
      </c>
      <c r="G65" s="31">
        <v>0</v>
      </c>
      <c r="H65" s="31">
        <f t="shared" si="7"/>
        <v>0</v>
      </c>
    </row>
    <row r="66" spans="1:8" outlineLevel="2" x14ac:dyDescent="0.2">
      <c r="A66" s="55">
        <v>712007</v>
      </c>
      <c r="B66" s="20"/>
      <c r="C66" s="20" t="s">
        <v>346</v>
      </c>
      <c r="D66" s="31">
        <v>4179.82</v>
      </c>
      <c r="E66" s="31">
        <v>4500</v>
      </c>
      <c r="F66" s="31">
        <v>1000</v>
      </c>
      <c r="G66" s="31">
        <v>1112.8800000000001</v>
      </c>
      <c r="H66" s="31">
        <f t="shared" si="7"/>
        <v>111.28800000000001</v>
      </c>
    </row>
    <row r="67" spans="1:8" outlineLevel="2" x14ac:dyDescent="0.2">
      <c r="A67" s="55">
        <v>712008</v>
      </c>
      <c r="B67" s="20"/>
      <c r="C67" s="20" t="s">
        <v>347</v>
      </c>
      <c r="D67" s="31">
        <v>90</v>
      </c>
      <c r="E67" s="31">
        <v>50</v>
      </c>
      <c r="F67" s="31">
        <v>50</v>
      </c>
      <c r="G67" s="31">
        <v>4.3</v>
      </c>
      <c r="H67" s="31">
        <f t="shared" si="7"/>
        <v>8.6</v>
      </c>
    </row>
    <row r="68" spans="1:8" outlineLevel="2" x14ac:dyDescent="0.2">
      <c r="A68" s="55"/>
      <c r="B68" s="20"/>
      <c r="C68" s="20"/>
      <c r="D68" s="31"/>
      <c r="E68" s="31"/>
      <c r="F68" s="31"/>
      <c r="G68" s="31"/>
      <c r="H68" s="31"/>
    </row>
    <row r="69" spans="1:8" x14ac:dyDescent="0.2">
      <c r="A69" s="55">
        <v>713</v>
      </c>
      <c r="B69" s="20"/>
      <c r="C69" s="20" t="s">
        <v>9</v>
      </c>
      <c r="D69" s="31">
        <v>0</v>
      </c>
      <c r="E69" s="31">
        <v>0</v>
      </c>
      <c r="F69" s="31">
        <v>0</v>
      </c>
      <c r="G69" s="31">
        <v>0</v>
      </c>
      <c r="H69" s="31" t="str">
        <f>IF(F69&lt;&gt;0,G69/F69*100,"-")</f>
        <v>-</v>
      </c>
    </row>
    <row r="70" spans="1:8" x14ac:dyDescent="0.2">
      <c r="A70" s="55"/>
      <c r="B70" s="20"/>
      <c r="C70" s="20"/>
      <c r="D70" s="31"/>
      <c r="E70" s="31"/>
      <c r="F70" s="31"/>
      <c r="G70" s="31"/>
      <c r="H70" s="31"/>
    </row>
    <row r="71" spans="1:8" x14ac:dyDescent="0.2">
      <c r="A71" s="55">
        <v>714</v>
      </c>
      <c r="B71" s="20"/>
      <c r="C71" s="20" t="s">
        <v>10</v>
      </c>
      <c r="D71" s="31">
        <f>+D72</f>
        <v>210834.82</v>
      </c>
      <c r="E71" s="31">
        <f>+E72</f>
        <v>179100</v>
      </c>
      <c r="F71" s="31">
        <f>+F72</f>
        <v>175725</v>
      </c>
      <c r="G71" s="31">
        <f>+G72</f>
        <v>175865.01</v>
      </c>
      <c r="H71" s="31">
        <f t="shared" ref="H71:H85" si="8">IF(F71&lt;&gt;0,G71/F71*100,"-")</f>
        <v>100.07967562953479</v>
      </c>
    </row>
    <row r="72" spans="1:8" outlineLevel="1" x14ac:dyDescent="0.2">
      <c r="A72" s="55">
        <v>7141</v>
      </c>
      <c r="B72" s="20"/>
      <c r="C72" s="20" t="s">
        <v>348</v>
      </c>
      <c r="D72" s="31">
        <f>+D73+D74+D75+D76+D77+D78+D79+D80+D81+D82+D83+D84+D85</f>
        <v>210834.82</v>
      </c>
      <c r="E72" s="31">
        <f>+E73+E74+E75+E76+E77+E78+E79+E80+E81+E82+E83+E84+E85</f>
        <v>179100</v>
      </c>
      <c r="F72" s="31">
        <f>+F73+F74+F75+F76+F77+F78+F79+F80+F81+F82+F83+F84+F85</f>
        <v>175725</v>
      </c>
      <c r="G72" s="31">
        <f>+G73+G74+G75+G76+G77+G78+G79+G80+G81+G82+G83+G84+G85</f>
        <v>175865.01</v>
      </c>
      <c r="H72" s="31">
        <f t="shared" si="8"/>
        <v>100.07967562953479</v>
      </c>
    </row>
    <row r="73" spans="1:8" outlineLevel="2" x14ac:dyDescent="0.2">
      <c r="A73" s="55">
        <v>714199</v>
      </c>
      <c r="B73" s="20"/>
      <c r="C73" s="20" t="s">
        <v>349</v>
      </c>
      <c r="D73" s="31">
        <v>972.97</v>
      </c>
      <c r="E73" s="31">
        <v>700</v>
      </c>
      <c r="F73" s="31">
        <v>700</v>
      </c>
      <c r="G73" s="31">
        <v>624.69000000000005</v>
      </c>
      <c r="H73" s="31">
        <f t="shared" si="8"/>
        <v>89.241428571428585</v>
      </c>
    </row>
    <row r="74" spans="1:8" outlineLevel="2" x14ac:dyDescent="0.2">
      <c r="A74" s="55">
        <v>7141990</v>
      </c>
      <c r="B74" s="20"/>
      <c r="C74" s="20" t="s">
        <v>350</v>
      </c>
      <c r="D74" s="31">
        <v>218.78</v>
      </c>
      <c r="E74" s="31">
        <v>250</v>
      </c>
      <c r="F74" s="31">
        <v>100</v>
      </c>
      <c r="G74" s="31">
        <v>37.25</v>
      </c>
      <c r="H74" s="31">
        <f t="shared" si="8"/>
        <v>37.25</v>
      </c>
    </row>
    <row r="75" spans="1:8" outlineLevel="2" x14ac:dyDescent="0.2">
      <c r="A75" s="55">
        <v>7141991</v>
      </c>
      <c r="B75" s="20"/>
      <c r="C75" s="20" t="s">
        <v>351</v>
      </c>
      <c r="D75" s="31">
        <v>9748.9599999999991</v>
      </c>
      <c r="E75" s="31">
        <v>9000</v>
      </c>
      <c r="F75" s="31">
        <v>5000</v>
      </c>
      <c r="G75" s="31">
        <v>8860.67</v>
      </c>
      <c r="H75" s="31">
        <f t="shared" si="8"/>
        <v>177.21340000000001</v>
      </c>
    </row>
    <row r="76" spans="1:8" outlineLevel="2" x14ac:dyDescent="0.2">
      <c r="A76" s="55">
        <v>7141992</v>
      </c>
      <c r="B76" s="20"/>
      <c r="C76" s="20" t="s">
        <v>352</v>
      </c>
      <c r="D76" s="31">
        <v>55878.7</v>
      </c>
      <c r="E76" s="31">
        <v>50000</v>
      </c>
      <c r="F76" s="31">
        <v>40000</v>
      </c>
      <c r="G76" s="31">
        <v>33400.660000000003</v>
      </c>
      <c r="H76" s="31">
        <f t="shared" si="8"/>
        <v>83.501650000000012</v>
      </c>
    </row>
    <row r="77" spans="1:8" outlineLevel="2" x14ac:dyDescent="0.2">
      <c r="A77" s="55">
        <v>7141993</v>
      </c>
      <c r="B77" s="20"/>
      <c r="C77" s="20" t="s">
        <v>353</v>
      </c>
      <c r="D77" s="31">
        <v>11305.8</v>
      </c>
      <c r="E77" s="31">
        <v>12000</v>
      </c>
      <c r="F77" s="31">
        <v>12000</v>
      </c>
      <c r="G77" s="31">
        <v>11060.93</v>
      </c>
      <c r="H77" s="31">
        <f t="shared" si="8"/>
        <v>92.174416666666673</v>
      </c>
    </row>
    <row r="78" spans="1:8" outlineLevel="2" x14ac:dyDescent="0.2">
      <c r="A78" s="55">
        <v>7141996</v>
      </c>
      <c r="B78" s="20"/>
      <c r="C78" s="20" t="s">
        <v>354</v>
      </c>
      <c r="D78" s="31">
        <v>9130.7199999999993</v>
      </c>
      <c r="E78" s="31">
        <v>5000</v>
      </c>
      <c r="F78" s="31">
        <v>5500</v>
      </c>
      <c r="G78" s="31">
        <v>6200.47</v>
      </c>
      <c r="H78" s="31">
        <f t="shared" si="8"/>
        <v>112.73581818181819</v>
      </c>
    </row>
    <row r="79" spans="1:8" outlineLevel="2" x14ac:dyDescent="0.2">
      <c r="A79" s="55">
        <v>7141997</v>
      </c>
      <c r="B79" s="20"/>
      <c r="C79" s="20" t="s">
        <v>355</v>
      </c>
      <c r="D79" s="31">
        <v>193.2</v>
      </c>
      <c r="E79" s="31">
        <v>150</v>
      </c>
      <c r="F79" s="31">
        <v>150</v>
      </c>
      <c r="G79" s="31">
        <v>115.23</v>
      </c>
      <c r="H79" s="31">
        <f t="shared" si="8"/>
        <v>76.819999999999993</v>
      </c>
    </row>
    <row r="80" spans="1:8" outlineLevel="2" x14ac:dyDescent="0.2">
      <c r="A80" s="55">
        <v>7141998</v>
      </c>
      <c r="B80" s="20"/>
      <c r="C80" s="20" t="s">
        <v>356</v>
      </c>
      <c r="D80" s="31">
        <v>31544.22</v>
      </c>
      <c r="E80" s="31">
        <v>26000</v>
      </c>
      <c r="F80" s="31">
        <v>28000</v>
      </c>
      <c r="G80" s="31">
        <v>28728.69</v>
      </c>
      <c r="H80" s="31">
        <f t="shared" si="8"/>
        <v>102.60246428571429</v>
      </c>
    </row>
    <row r="81" spans="1:8" outlineLevel="2" x14ac:dyDescent="0.2">
      <c r="A81" s="55">
        <v>71419991</v>
      </c>
      <c r="B81" s="20"/>
      <c r="C81" s="20" t="s">
        <v>357</v>
      </c>
      <c r="D81" s="31">
        <v>33866.43</v>
      </c>
      <c r="E81" s="31">
        <v>28000</v>
      </c>
      <c r="F81" s="31">
        <v>32000</v>
      </c>
      <c r="G81" s="31">
        <v>30908.33</v>
      </c>
      <c r="H81" s="31">
        <f t="shared" si="8"/>
        <v>96.588531250000003</v>
      </c>
    </row>
    <row r="82" spans="1:8" outlineLevel="2" x14ac:dyDescent="0.2">
      <c r="A82" s="55">
        <v>71419992</v>
      </c>
      <c r="B82" s="20"/>
      <c r="C82" s="20" t="s">
        <v>358</v>
      </c>
      <c r="D82" s="31">
        <v>38426.370000000003</v>
      </c>
      <c r="E82" s="31">
        <v>33000</v>
      </c>
      <c r="F82" s="31">
        <v>35000</v>
      </c>
      <c r="G82" s="31">
        <v>37614.959999999999</v>
      </c>
      <c r="H82" s="31">
        <f t="shared" si="8"/>
        <v>107.47131428571429</v>
      </c>
    </row>
    <row r="83" spans="1:8" outlineLevel="2" x14ac:dyDescent="0.2">
      <c r="A83" s="55">
        <v>71419993</v>
      </c>
      <c r="B83" s="20"/>
      <c r="C83" s="20" t="s">
        <v>359</v>
      </c>
      <c r="D83" s="31">
        <v>18048.669999999998</v>
      </c>
      <c r="E83" s="31">
        <v>15000</v>
      </c>
      <c r="F83" s="31">
        <v>17000</v>
      </c>
      <c r="G83" s="31">
        <v>18038.189999999999</v>
      </c>
      <c r="H83" s="31">
        <f t="shared" si="8"/>
        <v>106.107</v>
      </c>
    </row>
    <row r="84" spans="1:8" outlineLevel="2" x14ac:dyDescent="0.2">
      <c r="A84" s="55">
        <v>71419994</v>
      </c>
      <c r="B84" s="20"/>
      <c r="C84" s="20" t="s">
        <v>360</v>
      </c>
      <c r="D84" s="31">
        <v>0</v>
      </c>
      <c r="E84" s="31">
        <v>0</v>
      </c>
      <c r="F84" s="31">
        <v>275</v>
      </c>
      <c r="G84" s="31">
        <v>274.94</v>
      </c>
      <c r="H84" s="31">
        <f t="shared" si="8"/>
        <v>99.978181818181824</v>
      </c>
    </row>
    <row r="85" spans="1:8" outlineLevel="2" x14ac:dyDescent="0.2">
      <c r="A85" s="55">
        <v>71419996</v>
      </c>
      <c r="B85" s="20"/>
      <c r="C85" s="20" t="s">
        <v>361</v>
      </c>
      <c r="D85" s="31">
        <v>1500</v>
      </c>
      <c r="E85" s="31">
        <v>0</v>
      </c>
      <c r="F85" s="31">
        <v>0</v>
      </c>
      <c r="G85" s="31">
        <v>0</v>
      </c>
      <c r="H85" s="31" t="str">
        <f t="shared" si="8"/>
        <v>-</v>
      </c>
    </row>
    <row r="86" spans="1:8" outlineLevel="2" x14ac:dyDescent="0.2">
      <c r="A86" s="55"/>
      <c r="B86" s="20"/>
      <c r="C86" s="20"/>
      <c r="D86" s="31"/>
      <c r="E86" s="31"/>
      <c r="F86" s="31"/>
      <c r="G86" s="31"/>
      <c r="H86" s="31"/>
    </row>
    <row r="87" spans="1:8" x14ac:dyDescent="0.2">
      <c r="A87" s="54">
        <v>72</v>
      </c>
      <c r="B87" s="21" t="s">
        <v>19</v>
      </c>
      <c r="C87" s="21" t="s">
        <v>70</v>
      </c>
      <c r="D87" s="32">
        <f>+D88+D96+D98</f>
        <v>84459.93</v>
      </c>
      <c r="E87" s="32">
        <f>+E88+E96+E98</f>
        <v>102500</v>
      </c>
      <c r="F87" s="32">
        <f>+F88+F96+F98</f>
        <v>72500</v>
      </c>
      <c r="G87" s="32">
        <f>+G88+G96+G98</f>
        <v>57885.91</v>
      </c>
      <c r="H87" s="32">
        <f t="shared" ref="H87:H94" si="9">IF(F87&lt;&gt;0,G87/F87*100,"-")</f>
        <v>79.842634482758626</v>
      </c>
    </row>
    <row r="88" spans="1:8" x14ac:dyDescent="0.2">
      <c r="A88" s="55">
        <v>720</v>
      </c>
      <c r="B88" s="20"/>
      <c r="C88" s="20" t="s">
        <v>11</v>
      </c>
      <c r="D88" s="31">
        <f>+D89+D91+D93</f>
        <v>35496.699999999997</v>
      </c>
      <c r="E88" s="31">
        <f>+E89+E91+E93</f>
        <v>50000</v>
      </c>
      <c r="F88" s="31">
        <f>+F89+F91+F93</f>
        <v>50000</v>
      </c>
      <c r="G88" s="31">
        <f>+G89+G91+G93</f>
        <v>46710</v>
      </c>
      <c r="H88" s="31">
        <f t="shared" si="9"/>
        <v>93.42</v>
      </c>
    </row>
    <row r="89" spans="1:8" outlineLevel="1" x14ac:dyDescent="0.2">
      <c r="A89" s="55">
        <v>7200</v>
      </c>
      <c r="B89" s="20"/>
      <c r="C89" s="20" t="s">
        <v>362</v>
      </c>
      <c r="D89" s="31">
        <f>+D90</f>
        <v>31190</v>
      </c>
      <c r="E89" s="31">
        <f>+E90</f>
        <v>50000</v>
      </c>
      <c r="F89" s="31">
        <f>+F90</f>
        <v>50000</v>
      </c>
      <c r="G89" s="31">
        <f>+G90</f>
        <v>46710</v>
      </c>
      <c r="H89" s="31">
        <f t="shared" si="9"/>
        <v>93.42</v>
      </c>
    </row>
    <row r="90" spans="1:8" outlineLevel="2" x14ac:dyDescent="0.2">
      <c r="A90" s="55">
        <v>720001</v>
      </c>
      <c r="B90" s="20"/>
      <c r="C90" s="20" t="s">
        <v>363</v>
      </c>
      <c r="D90" s="31">
        <v>31190</v>
      </c>
      <c r="E90" s="31">
        <v>50000</v>
      </c>
      <c r="F90" s="31">
        <v>50000</v>
      </c>
      <c r="G90" s="31">
        <v>46710</v>
      </c>
      <c r="H90" s="31">
        <f t="shared" si="9"/>
        <v>93.42</v>
      </c>
    </row>
    <row r="91" spans="1:8" outlineLevel="1" x14ac:dyDescent="0.2">
      <c r="A91" s="55">
        <v>7202</v>
      </c>
      <c r="B91" s="20"/>
      <c r="C91" s="20" t="s">
        <v>364</v>
      </c>
      <c r="D91" s="31">
        <f>+D92</f>
        <v>156.69999999999999</v>
      </c>
      <c r="E91" s="31">
        <f>+E92</f>
        <v>0</v>
      </c>
      <c r="F91" s="31">
        <f>+F92</f>
        <v>0</v>
      </c>
      <c r="G91" s="31">
        <f>+G92</f>
        <v>0</v>
      </c>
      <c r="H91" s="31" t="str">
        <f t="shared" si="9"/>
        <v>-</v>
      </c>
    </row>
    <row r="92" spans="1:8" outlineLevel="2" x14ac:dyDescent="0.2">
      <c r="A92" s="55">
        <v>720299</v>
      </c>
      <c r="B92" s="20"/>
      <c r="C92" s="20" t="s">
        <v>365</v>
      </c>
      <c r="D92" s="31">
        <v>156.69999999999999</v>
      </c>
      <c r="E92" s="31">
        <v>0</v>
      </c>
      <c r="F92" s="31">
        <v>0</v>
      </c>
      <c r="G92" s="31">
        <v>0</v>
      </c>
      <c r="H92" s="31" t="str">
        <f t="shared" si="9"/>
        <v>-</v>
      </c>
    </row>
    <row r="93" spans="1:8" outlineLevel="1" x14ac:dyDescent="0.2">
      <c r="A93" s="55">
        <v>7203</v>
      </c>
      <c r="B93" s="20"/>
      <c r="C93" s="20" t="s">
        <v>366</v>
      </c>
      <c r="D93" s="31">
        <f>+D94</f>
        <v>4150</v>
      </c>
      <c r="E93" s="31">
        <f>+E94</f>
        <v>0</v>
      </c>
      <c r="F93" s="31">
        <f>+F94</f>
        <v>0</v>
      </c>
      <c r="G93" s="31">
        <f>+G94</f>
        <v>0</v>
      </c>
      <c r="H93" s="31" t="str">
        <f t="shared" si="9"/>
        <v>-</v>
      </c>
    </row>
    <row r="94" spans="1:8" outlineLevel="2" x14ac:dyDescent="0.2">
      <c r="A94" s="55">
        <v>720399</v>
      </c>
      <c r="B94" s="20"/>
      <c r="C94" s="20" t="s">
        <v>366</v>
      </c>
      <c r="D94" s="31">
        <v>4150</v>
      </c>
      <c r="E94" s="31">
        <v>0</v>
      </c>
      <c r="F94" s="31">
        <v>0</v>
      </c>
      <c r="G94" s="31">
        <v>0</v>
      </c>
      <c r="H94" s="31" t="str">
        <f t="shared" si="9"/>
        <v>-</v>
      </c>
    </row>
    <row r="95" spans="1:8" outlineLevel="2" x14ac:dyDescent="0.2">
      <c r="A95" s="55"/>
      <c r="B95" s="20"/>
      <c r="C95" s="20"/>
      <c r="D95" s="31"/>
      <c r="E95" s="31"/>
      <c r="F95" s="31"/>
      <c r="G95" s="31"/>
      <c r="H95" s="31"/>
    </row>
    <row r="96" spans="1:8" x14ac:dyDescent="0.2">
      <c r="A96" s="55">
        <v>721</v>
      </c>
      <c r="B96" s="20"/>
      <c r="C96" s="20" t="s">
        <v>20</v>
      </c>
      <c r="D96" s="31">
        <v>0</v>
      </c>
      <c r="E96" s="31">
        <v>0</v>
      </c>
      <c r="F96" s="31">
        <v>0</v>
      </c>
      <c r="G96" s="31">
        <v>0</v>
      </c>
      <c r="H96" s="31" t="str">
        <f>IF(F96&lt;&gt;0,G96/F96*100,"-")</f>
        <v>-</v>
      </c>
    </row>
    <row r="97" spans="1:8" x14ac:dyDescent="0.2">
      <c r="A97" s="55"/>
      <c r="B97" s="20"/>
      <c r="C97" s="20"/>
      <c r="D97" s="31"/>
      <c r="E97" s="31"/>
      <c r="F97" s="31"/>
      <c r="G97" s="31"/>
      <c r="H97" s="31"/>
    </row>
    <row r="98" spans="1:8" ht="24" x14ac:dyDescent="0.2">
      <c r="A98" s="55">
        <v>722</v>
      </c>
      <c r="B98" s="20"/>
      <c r="C98" s="18" t="s">
        <v>60</v>
      </c>
      <c r="D98" s="31">
        <f>+D99+D101</f>
        <v>48963.23</v>
      </c>
      <c r="E98" s="31">
        <f>+E99+E101</f>
        <v>52500</v>
      </c>
      <c r="F98" s="31">
        <f>+F99+F101</f>
        <v>22500</v>
      </c>
      <c r="G98" s="31">
        <f>+G99+G101</f>
        <v>11175.91</v>
      </c>
      <c r="H98" s="31">
        <f>IF(F98&lt;&gt;0,G98/F98*100,"-")</f>
        <v>49.67071111111111</v>
      </c>
    </row>
    <row r="99" spans="1:8" ht="21.75" customHeight="1" outlineLevel="1" x14ac:dyDescent="0.2">
      <c r="A99" s="55">
        <v>7220</v>
      </c>
      <c r="B99" s="20"/>
      <c r="C99" s="18" t="s">
        <v>367</v>
      </c>
      <c r="D99" s="31">
        <f>+D100</f>
        <v>1980.65</v>
      </c>
      <c r="E99" s="31">
        <f>+E100</f>
        <v>2500</v>
      </c>
      <c r="F99" s="31">
        <f>+F100</f>
        <v>2500</v>
      </c>
      <c r="G99" s="31">
        <f>+G100</f>
        <v>0</v>
      </c>
      <c r="H99" s="31">
        <f>IF(F99&lt;&gt;0,G99/F99*100,"-")</f>
        <v>0</v>
      </c>
    </row>
    <row r="100" spans="1:8" ht="16.5" customHeight="1" outlineLevel="2" x14ac:dyDescent="0.2">
      <c r="A100" s="55">
        <v>722000</v>
      </c>
      <c r="B100" s="20"/>
      <c r="C100" s="18" t="s">
        <v>368</v>
      </c>
      <c r="D100" s="31">
        <v>1980.65</v>
      </c>
      <c r="E100" s="31">
        <v>2500</v>
      </c>
      <c r="F100" s="31">
        <v>2500</v>
      </c>
      <c r="G100" s="31">
        <v>0</v>
      </c>
      <c r="H100" s="31">
        <f>IF(F100&lt;&gt;0,G100/F100*100,"-")</f>
        <v>0</v>
      </c>
    </row>
    <row r="101" spans="1:8" ht="16.5" customHeight="1" outlineLevel="1" x14ac:dyDescent="0.2">
      <c r="A101" s="55">
        <v>7221</v>
      </c>
      <c r="B101" s="20"/>
      <c r="C101" s="18" t="s">
        <v>369</v>
      </c>
      <c r="D101" s="31">
        <f>+D102</f>
        <v>46982.58</v>
      </c>
      <c r="E101" s="31">
        <f>+E102</f>
        <v>50000</v>
      </c>
      <c r="F101" s="31">
        <f>+F102</f>
        <v>20000</v>
      </c>
      <c r="G101" s="31">
        <f>+G102</f>
        <v>11175.91</v>
      </c>
      <c r="H101" s="31">
        <f>IF(F101&lt;&gt;0,G101/F101*100,"-")</f>
        <v>55.879550000000002</v>
      </c>
    </row>
    <row r="102" spans="1:8" ht="16.5" customHeight="1" outlineLevel="2" x14ac:dyDescent="0.2">
      <c r="A102" s="55">
        <v>722100</v>
      </c>
      <c r="B102" s="20"/>
      <c r="C102" s="18" t="s">
        <v>369</v>
      </c>
      <c r="D102" s="31">
        <v>46982.58</v>
      </c>
      <c r="E102" s="31">
        <v>50000</v>
      </c>
      <c r="F102" s="31">
        <v>20000</v>
      </c>
      <c r="G102" s="31">
        <v>11175.91</v>
      </c>
      <c r="H102" s="31">
        <f>IF(F102&lt;&gt;0,G102/F102*100,"-")</f>
        <v>55.879550000000002</v>
      </c>
    </row>
    <row r="103" spans="1:8" ht="16.5" customHeight="1" outlineLevel="2" x14ac:dyDescent="0.2">
      <c r="A103" s="55"/>
      <c r="B103" s="20"/>
      <c r="C103" s="18"/>
      <c r="D103" s="31"/>
      <c r="E103" s="31"/>
      <c r="F103" s="31"/>
      <c r="G103" s="31"/>
      <c r="H103" s="31"/>
    </row>
    <row r="104" spans="1:8" x14ac:dyDescent="0.2">
      <c r="A104" s="54">
        <v>73</v>
      </c>
      <c r="B104" s="21" t="s">
        <v>16</v>
      </c>
      <c r="C104" s="21" t="s">
        <v>71</v>
      </c>
      <c r="D104" s="32">
        <f>+D105+D107</f>
        <v>0</v>
      </c>
      <c r="E104" s="32">
        <f>+E105+E107</f>
        <v>0</v>
      </c>
      <c r="F104" s="32">
        <f>+F105+F107</f>
        <v>0</v>
      </c>
      <c r="G104" s="32">
        <f>+G105+G107</f>
        <v>0</v>
      </c>
      <c r="H104" s="32" t="str">
        <f>IF(F104&lt;&gt;0,G104/F104*100,"-")</f>
        <v>-</v>
      </c>
    </row>
    <row r="105" spans="1:8" x14ac:dyDescent="0.2">
      <c r="A105" s="55">
        <v>730</v>
      </c>
      <c r="B105" s="20"/>
      <c r="C105" s="20" t="s">
        <v>21</v>
      </c>
      <c r="D105" s="31">
        <v>0</v>
      </c>
      <c r="E105" s="31">
        <v>0</v>
      </c>
      <c r="F105" s="31">
        <v>0</v>
      </c>
      <c r="G105" s="31">
        <v>0</v>
      </c>
      <c r="H105" s="31" t="str">
        <f>IF(F105&lt;&gt;0,G105/F105*100,"-")</f>
        <v>-</v>
      </c>
    </row>
    <row r="106" spans="1:8" x14ac:dyDescent="0.2">
      <c r="A106" s="55"/>
      <c r="B106" s="20"/>
      <c r="C106" s="20"/>
      <c r="D106" s="31"/>
      <c r="E106" s="31"/>
      <c r="F106" s="31"/>
      <c r="G106" s="31"/>
      <c r="H106" s="31"/>
    </row>
    <row r="107" spans="1:8" x14ac:dyDescent="0.2">
      <c r="A107" s="55">
        <v>731</v>
      </c>
      <c r="B107" s="20"/>
      <c r="C107" s="20" t="s">
        <v>12</v>
      </c>
      <c r="D107" s="31">
        <v>0</v>
      </c>
      <c r="E107" s="31">
        <v>0</v>
      </c>
      <c r="F107" s="31">
        <v>0</v>
      </c>
      <c r="G107" s="31">
        <v>0</v>
      </c>
      <c r="H107" s="31" t="str">
        <f>IF(F107&lt;&gt;0,G107/F107*100,"-")</f>
        <v>-</v>
      </c>
    </row>
    <row r="108" spans="1:8" x14ac:dyDescent="0.2">
      <c r="A108" s="55"/>
      <c r="B108" s="20"/>
      <c r="C108" s="20"/>
      <c r="D108" s="31"/>
      <c r="E108" s="31"/>
      <c r="F108" s="31"/>
      <c r="G108" s="31"/>
      <c r="H108" s="31"/>
    </row>
    <row r="109" spans="1:8" x14ac:dyDescent="0.2">
      <c r="A109" s="54">
        <v>74</v>
      </c>
      <c r="B109" s="21" t="s">
        <v>16</v>
      </c>
      <c r="C109" s="21" t="s">
        <v>72</v>
      </c>
      <c r="D109" s="32">
        <f>+D110+D122</f>
        <v>136054.21999999997</v>
      </c>
      <c r="E109" s="32">
        <f>+E110+E122</f>
        <v>366857</v>
      </c>
      <c r="F109" s="32">
        <f>+F110+F122</f>
        <v>193066</v>
      </c>
      <c r="G109" s="32">
        <f>+G110+G122</f>
        <v>189689.38999999998</v>
      </c>
      <c r="H109" s="32">
        <f t="shared" ref="H109:H120" si="10">IF(F109&lt;&gt;0,G109/F109*100,"-")</f>
        <v>98.251059223270786</v>
      </c>
    </row>
    <row r="110" spans="1:8" ht="24" x14ac:dyDescent="0.2">
      <c r="A110" s="55">
        <v>740</v>
      </c>
      <c r="B110" s="20"/>
      <c r="C110" s="18" t="s">
        <v>13</v>
      </c>
      <c r="D110" s="31">
        <f>+D111+D119</f>
        <v>112921.96999999999</v>
      </c>
      <c r="E110" s="31">
        <f>+E111+E119</f>
        <v>169849</v>
      </c>
      <c r="F110" s="31">
        <f>+F111+F119</f>
        <v>159146</v>
      </c>
      <c r="G110" s="31">
        <f>+G111+G119</f>
        <v>186410.68</v>
      </c>
      <c r="H110" s="31">
        <f t="shared" si="10"/>
        <v>117.13186633657145</v>
      </c>
    </row>
    <row r="111" spans="1:8" ht="15.75" customHeight="1" outlineLevel="1" x14ac:dyDescent="0.2">
      <c r="A111" s="55">
        <v>7400</v>
      </c>
      <c r="B111" s="20"/>
      <c r="C111" s="18" t="s">
        <v>370</v>
      </c>
      <c r="D111" s="31">
        <f>+D112+D113+D114+D115+D116+D117+D118</f>
        <v>112921.96999999999</v>
      </c>
      <c r="E111" s="31">
        <f>+E112+E113+E114+E115+E116+E117+E118</f>
        <v>169849</v>
      </c>
      <c r="F111" s="31">
        <f>+F112+F113+F114+F115+F116+F117+F118</f>
        <v>159146</v>
      </c>
      <c r="G111" s="31">
        <f>+G112+G113+G114+G115+G116+G117+G118</f>
        <v>186410.68</v>
      </c>
      <c r="H111" s="31">
        <f t="shared" si="10"/>
        <v>117.13186633657145</v>
      </c>
    </row>
    <row r="112" spans="1:8" ht="22.5" customHeight="1" outlineLevel="2" x14ac:dyDescent="0.2">
      <c r="A112" s="55">
        <v>740001</v>
      </c>
      <c r="B112" s="20"/>
      <c r="C112" s="18" t="s">
        <v>371</v>
      </c>
      <c r="D112" s="31">
        <v>7715.04</v>
      </c>
      <c r="E112" s="31">
        <v>6800</v>
      </c>
      <c r="F112" s="31">
        <v>6800</v>
      </c>
      <c r="G112" s="31">
        <v>8118.89</v>
      </c>
      <c r="H112" s="31">
        <f t="shared" si="10"/>
        <v>119.39544117647058</v>
      </c>
    </row>
    <row r="113" spans="1:8" ht="15.75" customHeight="1" outlineLevel="2" x14ac:dyDescent="0.2">
      <c r="A113" s="55">
        <v>7400013</v>
      </c>
      <c r="B113" s="20"/>
      <c r="C113" s="18" t="s">
        <v>372</v>
      </c>
      <c r="D113" s="31">
        <v>70016</v>
      </c>
      <c r="E113" s="31">
        <v>97849</v>
      </c>
      <c r="F113" s="31">
        <v>101846</v>
      </c>
      <c r="G113" s="31">
        <v>101846</v>
      </c>
      <c r="H113" s="31">
        <f t="shared" si="10"/>
        <v>100</v>
      </c>
    </row>
    <row r="114" spans="1:8" outlineLevel="2" x14ac:dyDescent="0.2">
      <c r="A114" s="55">
        <v>7400014</v>
      </c>
      <c r="B114" s="20"/>
      <c r="C114" s="18" t="s">
        <v>373</v>
      </c>
      <c r="D114" s="31">
        <v>7999</v>
      </c>
      <c r="E114" s="31">
        <v>0</v>
      </c>
      <c r="F114" s="31">
        <v>0</v>
      </c>
      <c r="G114" s="31">
        <v>0</v>
      </c>
      <c r="H114" s="31" t="str">
        <f t="shared" si="10"/>
        <v>-</v>
      </c>
    </row>
    <row r="115" spans="1:8" ht="24" outlineLevel="2" x14ac:dyDescent="0.2">
      <c r="A115" s="55">
        <v>7400015</v>
      </c>
      <c r="B115" s="20"/>
      <c r="C115" s="18" t="s">
        <v>374</v>
      </c>
      <c r="D115" s="31">
        <v>0</v>
      </c>
      <c r="E115" s="31">
        <v>17500</v>
      </c>
      <c r="F115" s="31">
        <v>0</v>
      </c>
      <c r="G115" s="31">
        <v>0</v>
      </c>
      <c r="H115" s="31" t="str">
        <f t="shared" si="10"/>
        <v>-</v>
      </c>
    </row>
    <row r="116" spans="1:8" ht="24" outlineLevel="2" x14ac:dyDescent="0.2">
      <c r="A116" s="55">
        <v>7400016</v>
      </c>
      <c r="B116" s="20"/>
      <c r="C116" s="18" t="s">
        <v>375</v>
      </c>
      <c r="D116" s="31">
        <v>0</v>
      </c>
      <c r="E116" s="31">
        <v>23200</v>
      </c>
      <c r="F116" s="31">
        <v>0</v>
      </c>
      <c r="G116" s="31">
        <v>0</v>
      </c>
      <c r="H116" s="31" t="str">
        <f t="shared" si="10"/>
        <v>-</v>
      </c>
    </row>
    <row r="117" spans="1:8" ht="24" outlineLevel="2" x14ac:dyDescent="0.2">
      <c r="A117" s="55">
        <v>7400017</v>
      </c>
      <c r="B117" s="20"/>
      <c r="C117" s="18" t="s">
        <v>376</v>
      </c>
      <c r="D117" s="31">
        <v>5783.06</v>
      </c>
      <c r="E117" s="31">
        <v>8500</v>
      </c>
      <c r="F117" s="31">
        <v>8500</v>
      </c>
      <c r="G117" s="31">
        <v>819.68</v>
      </c>
      <c r="H117" s="31">
        <f t="shared" si="10"/>
        <v>9.6432941176470575</v>
      </c>
    </row>
    <row r="118" spans="1:8" ht="24" outlineLevel="2" x14ac:dyDescent="0.2">
      <c r="A118" s="55">
        <v>740004</v>
      </c>
      <c r="B118" s="20"/>
      <c r="C118" s="18" t="s">
        <v>377</v>
      </c>
      <c r="D118" s="31">
        <v>21408.87</v>
      </c>
      <c r="E118" s="31">
        <v>16000</v>
      </c>
      <c r="F118" s="31">
        <v>42000</v>
      </c>
      <c r="G118" s="31">
        <v>75626.11</v>
      </c>
      <c r="H118" s="31">
        <f t="shared" si="10"/>
        <v>180.06216666666668</v>
      </c>
    </row>
    <row r="119" spans="1:8" ht="15.75" customHeight="1" outlineLevel="1" x14ac:dyDescent="0.2">
      <c r="A119" s="55">
        <v>7401</v>
      </c>
      <c r="B119" s="20"/>
      <c r="C119" s="18" t="s">
        <v>378</v>
      </c>
      <c r="D119" s="31">
        <f>+D120</f>
        <v>0</v>
      </c>
      <c r="E119" s="31">
        <f>+E120</f>
        <v>0</v>
      </c>
      <c r="F119" s="31">
        <f>+F120</f>
        <v>0</v>
      </c>
      <c r="G119" s="31">
        <f>+G120</f>
        <v>0</v>
      </c>
      <c r="H119" s="31" t="str">
        <f t="shared" si="10"/>
        <v>-</v>
      </c>
    </row>
    <row r="120" spans="1:8" ht="24" outlineLevel="2" x14ac:dyDescent="0.2">
      <c r="A120" s="55">
        <v>7401010</v>
      </c>
      <c r="B120" s="20"/>
      <c r="C120" s="18" t="s">
        <v>379</v>
      </c>
      <c r="D120" s="31">
        <v>0</v>
      </c>
      <c r="E120" s="31">
        <v>0</v>
      </c>
      <c r="F120" s="31">
        <v>0</v>
      </c>
      <c r="G120" s="31">
        <v>0</v>
      </c>
      <c r="H120" s="31" t="str">
        <f t="shared" si="10"/>
        <v>-</v>
      </c>
    </row>
    <row r="121" spans="1:8" ht="15.75" customHeight="1" outlineLevel="2" x14ac:dyDescent="0.2">
      <c r="A121" s="55"/>
      <c r="B121" s="20"/>
      <c r="C121" s="18"/>
      <c r="D121" s="31"/>
      <c r="E121" s="31"/>
      <c r="F121" s="31"/>
      <c r="G121" s="31"/>
      <c r="H121" s="31"/>
    </row>
    <row r="122" spans="1:8" ht="24" x14ac:dyDescent="0.2">
      <c r="A122" s="55">
        <v>741</v>
      </c>
      <c r="B122" s="20"/>
      <c r="C122" s="18" t="s">
        <v>54</v>
      </c>
      <c r="D122" s="31">
        <f>+D123+D125+D128</f>
        <v>23132.25</v>
      </c>
      <c r="E122" s="31">
        <f>+E123+E125+E128</f>
        <v>197008</v>
      </c>
      <c r="F122" s="31">
        <f>+F123+F125+F128</f>
        <v>33920</v>
      </c>
      <c r="G122" s="31">
        <f>+G123+G125+G128</f>
        <v>3278.71</v>
      </c>
      <c r="H122" s="31">
        <f t="shared" ref="H122:H129" si="11">IF(F122&lt;&gt;0,G122/F122*100,"-")</f>
        <v>9.6660082547169814</v>
      </c>
    </row>
    <row r="123" spans="1:8" ht="36" outlineLevel="1" x14ac:dyDescent="0.2">
      <c r="A123" s="55">
        <v>7411</v>
      </c>
      <c r="B123" s="20"/>
      <c r="C123" s="18" t="s">
        <v>380</v>
      </c>
      <c r="D123" s="31">
        <f>+D124</f>
        <v>23132.25</v>
      </c>
      <c r="E123" s="31">
        <f>+E124</f>
        <v>0</v>
      </c>
      <c r="F123" s="31">
        <f>+F124</f>
        <v>33920</v>
      </c>
      <c r="G123" s="31">
        <f>+G124</f>
        <v>3278.71</v>
      </c>
      <c r="H123" s="31">
        <f t="shared" si="11"/>
        <v>9.6660082547169814</v>
      </c>
    </row>
    <row r="124" spans="1:8" ht="36" outlineLevel="2" x14ac:dyDescent="0.2">
      <c r="A124" s="55">
        <v>741101</v>
      </c>
      <c r="B124" s="20"/>
      <c r="C124" s="18" t="s">
        <v>381</v>
      </c>
      <c r="D124" s="31">
        <v>23132.25</v>
      </c>
      <c r="E124" s="31">
        <v>0</v>
      </c>
      <c r="F124" s="31">
        <v>33920</v>
      </c>
      <c r="G124" s="31">
        <v>3278.71</v>
      </c>
      <c r="H124" s="31">
        <f t="shared" si="11"/>
        <v>9.6660082547169814</v>
      </c>
    </row>
    <row r="125" spans="1:8" ht="24" outlineLevel="1" x14ac:dyDescent="0.2">
      <c r="A125" s="55">
        <v>7412</v>
      </c>
      <c r="B125" s="20"/>
      <c r="C125" s="18" t="s">
        <v>382</v>
      </c>
      <c r="D125" s="31">
        <f>+D126+D127</f>
        <v>0</v>
      </c>
      <c r="E125" s="31">
        <f>+E126+E127</f>
        <v>163088</v>
      </c>
      <c r="F125" s="31">
        <f>+F126+F127</f>
        <v>0</v>
      </c>
      <c r="G125" s="31">
        <f>+G126+G127</f>
        <v>0</v>
      </c>
      <c r="H125" s="31" t="str">
        <f t="shared" si="11"/>
        <v>-</v>
      </c>
    </row>
    <row r="126" spans="1:8" ht="24" outlineLevel="2" x14ac:dyDescent="0.2">
      <c r="A126" s="55">
        <v>7412001</v>
      </c>
      <c r="B126" s="20"/>
      <c r="C126" s="18" t="s">
        <v>383</v>
      </c>
      <c r="D126" s="31">
        <v>0</v>
      </c>
      <c r="E126" s="31">
        <v>69958</v>
      </c>
      <c r="F126" s="31">
        <v>0</v>
      </c>
      <c r="G126" s="31">
        <v>0</v>
      </c>
      <c r="H126" s="31" t="str">
        <f t="shared" si="11"/>
        <v>-</v>
      </c>
    </row>
    <row r="127" spans="1:8" ht="24" outlineLevel="2" x14ac:dyDescent="0.2">
      <c r="A127" s="55">
        <v>7412002</v>
      </c>
      <c r="B127" s="20"/>
      <c r="C127" s="18" t="s">
        <v>384</v>
      </c>
      <c r="D127" s="31">
        <v>0</v>
      </c>
      <c r="E127" s="31">
        <v>93130</v>
      </c>
      <c r="F127" s="31">
        <v>0</v>
      </c>
      <c r="G127" s="31">
        <v>0</v>
      </c>
      <c r="H127" s="31" t="str">
        <f t="shared" si="11"/>
        <v>-</v>
      </c>
    </row>
    <row r="128" spans="1:8" ht="24" outlineLevel="1" x14ac:dyDescent="0.2">
      <c r="A128" s="55">
        <v>7417</v>
      </c>
      <c r="B128" s="20"/>
      <c r="C128" s="18" t="s">
        <v>385</v>
      </c>
      <c r="D128" s="31">
        <f>+D129</f>
        <v>0</v>
      </c>
      <c r="E128" s="31">
        <f>+E129</f>
        <v>33920</v>
      </c>
      <c r="F128" s="31">
        <f>+F129</f>
        <v>0</v>
      </c>
      <c r="G128" s="31">
        <f>+G129</f>
        <v>0</v>
      </c>
      <c r="H128" s="31" t="str">
        <f t="shared" si="11"/>
        <v>-</v>
      </c>
    </row>
    <row r="129" spans="1:8" ht="24" outlineLevel="2" x14ac:dyDescent="0.2">
      <c r="A129" s="55">
        <v>741700</v>
      </c>
      <c r="B129" s="20"/>
      <c r="C129" s="18" t="s">
        <v>386</v>
      </c>
      <c r="D129" s="31">
        <v>0</v>
      </c>
      <c r="E129" s="31">
        <v>33920</v>
      </c>
      <c r="F129" s="31">
        <v>0</v>
      </c>
      <c r="G129" s="31">
        <v>0</v>
      </c>
      <c r="H129" s="31" t="str">
        <f t="shared" si="11"/>
        <v>-</v>
      </c>
    </row>
    <row r="130" spans="1:8" ht="21" customHeight="1" outlineLevel="2" x14ac:dyDescent="0.2">
      <c r="A130" s="55"/>
      <c r="B130" s="20"/>
      <c r="C130" s="18"/>
      <c r="D130" s="31"/>
      <c r="E130" s="31"/>
      <c r="F130" s="31"/>
      <c r="G130" s="31"/>
      <c r="H130" s="31"/>
    </row>
    <row r="131" spans="1:8" ht="15.75" customHeight="1" x14ac:dyDescent="0.2">
      <c r="A131" s="54">
        <v>78</v>
      </c>
      <c r="B131" s="21" t="s">
        <v>16</v>
      </c>
      <c r="C131" s="21" t="s">
        <v>69</v>
      </c>
      <c r="D131" s="32">
        <f>+D132+D134</f>
        <v>0</v>
      </c>
      <c r="E131" s="32">
        <f>+E132+E134</f>
        <v>0</v>
      </c>
      <c r="F131" s="32">
        <f>+F132+F134</f>
        <v>0</v>
      </c>
      <c r="G131" s="32">
        <f>+G132+G134</f>
        <v>0</v>
      </c>
      <c r="H131" s="32" t="str">
        <f>IF(F131&lt;&gt;0,G131/F131*100,"-")</f>
        <v>-</v>
      </c>
    </row>
    <row r="132" spans="1:8" ht="24" x14ac:dyDescent="0.2">
      <c r="A132" s="55">
        <v>786</v>
      </c>
      <c r="B132" s="20"/>
      <c r="C132" s="18" t="s">
        <v>51</v>
      </c>
      <c r="D132" s="31">
        <v>0</v>
      </c>
      <c r="E132" s="31">
        <v>0</v>
      </c>
      <c r="F132" s="31">
        <v>0</v>
      </c>
      <c r="G132" s="31">
        <v>0</v>
      </c>
      <c r="H132" s="31" t="str">
        <f>IF(F132&lt;&gt;0,G132/F132*100,"-")</f>
        <v>-</v>
      </c>
    </row>
    <row r="133" spans="1:8" ht="15.75" customHeight="1" x14ac:dyDescent="0.2">
      <c r="A133" s="55"/>
      <c r="B133" s="20"/>
      <c r="C133" s="18"/>
      <c r="D133" s="31"/>
      <c r="E133" s="31"/>
      <c r="F133" s="31"/>
      <c r="G133" s="31"/>
      <c r="H133" s="31"/>
    </row>
    <row r="134" spans="1:8" ht="24" x14ac:dyDescent="0.2">
      <c r="A134" s="55">
        <v>787</v>
      </c>
      <c r="B134" s="20"/>
      <c r="C134" s="18" t="s">
        <v>56</v>
      </c>
      <c r="D134" s="31">
        <v>0</v>
      </c>
      <c r="E134" s="31">
        <v>0</v>
      </c>
      <c r="F134" s="31">
        <v>0</v>
      </c>
      <c r="G134" s="31">
        <v>0</v>
      </c>
      <c r="H134" s="31" t="str">
        <f>IF(F134&lt;&gt;0,G134/F134*100,"-")</f>
        <v>-</v>
      </c>
    </row>
    <row r="135" spans="1:8" ht="15.75" customHeight="1" x14ac:dyDescent="0.2">
      <c r="A135" s="55"/>
      <c r="B135" s="20"/>
      <c r="C135" s="18"/>
      <c r="D135" s="31"/>
      <c r="E135" s="31"/>
      <c r="F135" s="31"/>
      <c r="G135" s="31"/>
      <c r="H135" s="31"/>
    </row>
    <row r="136" spans="1:8" x14ac:dyDescent="0.2">
      <c r="A136" s="52" t="s">
        <v>15</v>
      </c>
      <c r="B136" s="43" t="s">
        <v>1</v>
      </c>
      <c r="C136" s="44" t="s">
        <v>22</v>
      </c>
      <c r="D136" s="45">
        <f>D137+D267+D342+D379</f>
        <v>2860123.4899999998</v>
      </c>
      <c r="E136" s="45">
        <f>E137+E267+E342+E379</f>
        <v>3830543</v>
      </c>
      <c r="F136" s="45">
        <f>F137+F267+F342+F379</f>
        <v>3711507.87</v>
      </c>
      <c r="G136" s="45">
        <f>G137+G267+G342+G379</f>
        <v>3343265.65</v>
      </c>
      <c r="H136" s="45">
        <f t="shared" ref="H136:H158" si="12">IF(F136&lt;&gt;0,G136/F136*100,"-")</f>
        <v>90.078366181667292</v>
      </c>
    </row>
    <row r="137" spans="1:8" x14ac:dyDescent="0.2">
      <c r="A137" s="54">
        <v>40</v>
      </c>
      <c r="B137" s="21" t="s">
        <v>19</v>
      </c>
      <c r="C137" s="21" t="s">
        <v>23</v>
      </c>
      <c r="D137" s="32">
        <f>+D138+D160+D174+D253+D259</f>
        <v>1073950.97</v>
      </c>
      <c r="E137" s="32">
        <f>+E138+E160+E174+E253+E259</f>
        <v>1098660</v>
      </c>
      <c r="F137" s="32">
        <f>+F138+F160+F174+F253+F259</f>
        <v>1231119</v>
      </c>
      <c r="G137" s="32">
        <f>+G138+G160+G174+G253+G259</f>
        <v>1110449.19</v>
      </c>
      <c r="H137" s="32">
        <f t="shared" si="12"/>
        <v>90.198363440089864</v>
      </c>
    </row>
    <row r="138" spans="1:8" x14ac:dyDescent="0.2">
      <c r="A138" s="55">
        <v>400</v>
      </c>
      <c r="B138" s="20"/>
      <c r="C138" s="20" t="s">
        <v>24</v>
      </c>
      <c r="D138" s="33">
        <f>+D139+D147+D150+D156</f>
        <v>214091.80000000002</v>
      </c>
      <c r="E138" s="33">
        <f>+E139+E147+E150+E156</f>
        <v>254970</v>
      </c>
      <c r="F138" s="33">
        <f>+F139+F147+F150+F156</f>
        <v>286737</v>
      </c>
      <c r="G138" s="33">
        <f>+G139+G147+G150+G156</f>
        <v>279203.45999999996</v>
      </c>
      <c r="H138" s="33">
        <f t="shared" si="12"/>
        <v>97.372665543686367</v>
      </c>
    </row>
    <row r="139" spans="1:8" outlineLevel="1" x14ac:dyDescent="0.2">
      <c r="A139" s="55">
        <v>4000</v>
      </c>
      <c r="B139" s="20"/>
      <c r="C139" s="20" t="s">
        <v>84</v>
      </c>
      <c r="D139" s="33">
        <f>+D140+D141+D142+D143+D144+D145+D146</f>
        <v>196037.47</v>
      </c>
      <c r="E139" s="33">
        <f>+E140+E141+E142+E143+E144+E145+E146</f>
        <v>225200</v>
      </c>
      <c r="F139" s="33">
        <f>+F140+F141+F142+F143+F144+F145+F146</f>
        <v>259226</v>
      </c>
      <c r="G139" s="33">
        <f>+G140+G141+G142+G143+G144+G145+G146</f>
        <v>254558.15999999997</v>
      </c>
      <c r="H139" s="33">
        <f t="shared" si="12"/>
        <v>98.199316426593001</v>
      </c>
    </row>
    <row r="140" spans="1:8" outlineLevel="2" x14ac:dyDescent="0.2">
      <c r="A140" s="55">
        <v>400000</v>
      </c>
      <c r="B140" s="20"/>
      <c r="C140" s="20" t="s">
        <v>85</v>
      </c>
      <c r="D140" s="33">
        <v>131871.98000000001</v>
      </c>
      <c r="E140" s="33">
        <v>166000</v>
      </c>
      <c r="F140" s="33">
        <v>165000</v>
      </c>
      <c r="G140" s="33">
        <v>161908.99</v>
      </c>
      <c r="H140" s="33">
        <f t="shared" si="12"/>
        <v>98.126660606060597</v>
      </c>
    </row>
    <row r="141" spans="1:8" outlineLevel="2" x14ac:dyDescent="0.2">
      <c r="A141" s="55">
        <v>4000000</v>
      </c>
      <c r="B141" s="20"/>
      <c r="C141" s="20" t="s">
        <v>86</v>
      </c>
      <c r="D141" s="33">
        <v>34928.699999999997</v>
      </c>
      <c r="E141" s="33">
        <v>36600</v>
      </c>
      <c r="F141" s="33">
        <v>36000</v>
      </c>
      <c r="G141" s="33">
        <v>34868.1</v>
      </c>
      <c r="H141" s="33">
        <f t="shared" si="12"/>
        <v>96.855833333333337</v>
      </c>
    </row>
    <row r="142" spans="1:8" outlineLevel="2" x14ac:dyDescent="0.2">
      <c r="A142" s="55">
        <v>40000001</v>
      </c>
      <c r="B142" s="20"/>
      <c r="C142" s="20" t="s">
        <v>87</v>
      </c>
      <c r="D142" s="33">
        <v>7863.93</v>
      </c>
      <c r="E142" s="33">
        <v>0</v>
      </c>
      <c r="F142" s="33">
        <v>0</v>
      </c>
      <c r="G142" s="33">
        <v>0</v>
      </c>
      <c r="H142" s="33" t="str">
        <f t="shared" si="12"/>
        <v>-</v>
      </c>
    </row>
    <row r="143" spans="1:8" outlineLevel="2" x14ac:dyDescent="0.2">
      <c r="A143" s="55">
        <v>4000001</v>
      </c>
      <c r="B143" s="20"/>
      <c r="C143" s="20" t="s">
        <v>88</v>
      </c>
      <c r="D143" s="33">
        <v>8685.76</v>
      </c>
      <c r="E143" s="33">
        <v>6100</v>
      </c>
      <c r="F143" s="33">
        <v>38500</v>
      </c>
      <c r="G143" s="33">
        <v>35230.129999999997</v>
      </c>
      <c r="H143" s="33">
        <f t="shared" si="12"/>
        <v>91.506831168831155</v>
      </c>
    </row>
    <row r="144" spans="1:8" outlineLevel="2" x14ac:dyDescent="0.2">
      <c r="A144" s="55">
        <v>400001</v>
      </c>
      <c r="B144" s="20"/>
      <c r="C144" s="20" t="s">
        <v>89</v>
      </c>
      <c r="D144" s="33">
        <v>3270.38</v>
      </c>
      <c r="E144" s="33">
        <v>3500</v>
      </c>
      <c r="F144" s="33">
        <v>3600</v>
      </c>
      <c r="G144" s="33">
        <v>3425.49</v>
      </c>
      <c r="H144" s="33">
        <f t="shared" si="12"/>
        <v>95.152499999999989</v>
      </c>
    </row>
    <row r="145" spans="1:8" outlineLevel="2" x14ac:dyDescent="0.2">
      <c r="A145" s="55">
        <v>4000010</v>
      </c>
      <c r="B145" s="20"/>
      <c r="C145" s="20" t="s">
        <v>90</v>
      </c>
      <c r="D145" s="33">
        <v>9416.7199999999993</v>
      </c>
      <c r="E145" s="33">
        <v>13000</v>
      </c>
      <c r="F145" s="33">
        <v>13000</v>
      </c>
      <c r="G145" s="33">
        <v>11926.49</v>
      </c>
      <c r="H145" s="33">
        <f t="shared" si="12"/>
        <v>91.742230769230773</v>
      </c>
    </row>
    <row r="146" spans="1:8" outlineLevel="2" x14ac:dyDescent="0.2">
      <c r="A146" s="55">
        <v>400002</v>
      </c>
      <c r="B146" s="20"/>
      <c r="C146" s="20" t="s">
        <v>91</v>
      </c>
      <c r="D146" s="33">
        <v>0</v>
      </c>
      <c r="E146" s="33">
        <v>0</v>
      </c>
      <c r="F146" s="33">
        <v>3126</v>
      </c>
      <c r="G146" s="33">
        <v>7198.96</v>
      </c>
      <c r="H146" s="33">
        <f t="shared" si="12"/>
        <v>230.29302623160589</v>
      </c>
    </row>
    <row r="147" spans="1:8" outlineLevel="1" x14ac:dyDescent="0.2">
      <c r="A147" s="55">
        <v>4001</v>
      </c>
      <c r="B147" s="20"/>
      <c r="C147" s="20" t="s">
        <v>92</v>
      </c>
      <c r="D147" s="33">
        <f>+D148+D149</f>
        <v>8603.94</v>
      </c>
      <c r="E147" s="33">
        <f>+E148+E149</f>
        <v>11400</v>
      </c>
      <c r="F147" s="33">
        <f>+F148+F149</f>
        <v>12341</v>
      </c>
      <c r="G147" s="33">
        <f>+G148+G149</f>
        <v>12329.68</v>
      </c>
      <c r="H147" s="33">
        <f t="shared" si="12"/>
        <v>99.90827323555628</v>
      </c>
    </row>
    <row r="148" spans="1:8" outlineLevel="2" x14ac:dyDescent="0.2">
      <c r="A148" s="55">
        <v>400100</v>
      </c>
      <c r="B148" s="20"/>
      <c r="C148" s="20" t="s">
        <v>93</v>
      </c>
      <c r="D148" s="33">
        <v>7717.31</v>
      </c>
      <c r="E148" s="33">
        <v>10400</v>
      </c>
      <c r="F148" s="33">
        <v>11400</v>
      </c>
      <c r="G148" s="33">
        <v>11389.1</v>
      </c>
      <c r="H148" s="33">
        <f t="shared" si="12"/>
        <v>99.904385964912279</v>
      </c>
    </row>
    <row r="149" spans="1:8" outlineLevel="2" x14ac:dyDescent="0.2">
      <c r="A149" s="55">
        <v>4001000</v>
      </c>
      <c r="B149" s="20"/>
      <c r="C149" s="20" t="s">
        <v>94</v>
      </c>
      <c r="D149" s="33">
        <v>886.63</v>
      </c>
      <c r="E149" s="33">
        <v>1000</v>
      </c>
      <c r="F149" s="33">
        <v>941</v>
      </c>
      <c r="G149" s="33">
        <v>940.58</v>
      </c>
      <c r="H149" s="33">
        <f t="shared" si="12"/>
        <v>99.955366631243365</v>
      </c>
    </row>
    <row r="150" spans="1:8" outlineLevel="1" x14ac:dyDescent="0.2">
      <c r="A150" s="55">
        <v>4002</v>
      </c>
      <c r="B150" s="20"/>
      <c r="C150" s="20" t="s">
        <v>95</v>
      </c>
      <c r="D150" s="33">
        <f>+D151+D152+D153+D154+D155</f>
        <v>9017.26</v>
      </c>
      <c r="E150" s="33">
        <f>+E151+E152+E153+E154+E155</f>
        <v>13070</v>
      </c>
      <c r="F150" s="33">
        <f>+F151+F152+F153+F154+F155</f>
        <v>15170</v>
      </c>
      <c r="G150" s="33">
        <f>+G151+G152+G153+G154+G155</f>
        <v>12315.620000000003</v>
      </c>
      <c r="H150" s="33">
        <f t="shared" si="12"/>
        <v>81.18404746209626</v>
      </c>
    </row>
    <row r="151" spans="1:8" outlineLevel="2" x14ac:dyDescent="0.2">
      <c r="A151" s="55">
        <v>400202</v>
      </c>
      <c r="B151" s="20"/>
      <c r="C151" s="20" t="s">
        <v>96</v>
      </c>
      <c r="D151" s="33">
        <v>5804.37</v>
      </c>
      <c r="E151" s="33">
        <v>9500</v>
      </c>
      <c r="F151" s="33">
        <v>9000</v>
      </c>
      <c r="G151" s="33">
        <v>7348.31</v>
      </c>
      <c r="H151" s="33">
        <f t="shared" si="12"/>
        <v>81.6478888888889</v>
      </c>
    </row>
    <row r="152" spans="1:8" outlineLevel="2" x14ac:dyDescent="0.2">
      <c r="A152" s="55">
        <v>4002020</v>
      </c>
      <c r="B152" s="20"/>
      <c r="C152" s="20" t="s">
        <v>97</v>
      </c>
      <c r="D152" s="33">
        <v>848.32</v>
      </c>
      <c r="E152" s="33">
        <v>950</v>
      </c>
      <c r="F152" s="33">
        <v>950</v>
      </c>
      <c r="G152" s="33">
        <v>862.4</v>
      </c>
      <c r="H152" s="33">
        <f t="shared" si="12"/>
        <v>90.778947368421044</v>
      </c>
    </row>
    <row r="153" spans="1:8" outlineLevel="2" x14ac:dyDescent="0.2">
      <c r="A153" s="55">
        <v>4002021</v>
      </c>
      <c r="B153" s="20"/>
      <c r="C153" s="20" t="s">
        <v>98</v>
      </c>
      <c r="D153" s="33">
        <v>658.86</v>
      </c>
      <c r="E153" s="33">
        <v>500</v>
      </c>
      <c r="F153" s="33">
        <v>3100</v>
      </c>
      <c r="G153" s="33">
        <v>2636.01</v>
      </c>
      <c r="H153" s="33">
        <f t="shared" si="12"/>
        <v>85.032580645161289</v>
      </c>
    </row>
    <row r="154" spans="1:8" outlineLevel="2" x14ac:dyDescent="0.2">
      <c r="A154" s="55">
        <v>400203</v>
      </c>
      <c r="B154" s="20"/>
      <c r="C154" s="20" t="s">
        <v>99</v>
      </c>
      <c r="D154" s="33">
        <v>1411.27</v>
      </c>
      <c r="E154" s="33">
        <v>1800</v>
      </c>
      <c r="F154" s="33">
        <v>1800</v>
      </c>
      <c r="G154" s="33">
        <v>1216.04</v>
      </c>
      <c r="H154" s="33">
        <f t="shared" si="12"/>
        <v>67.557777777777773</v>
      </c>
    </row>
    <row r="155" spans="1:8" outlineLevel="2" x14ac:dyDescent="0.2">
      <c r="A155" s="55">
        <v>4002031</v>
      </c>
      <c r="B155" s="20"/>
      <c r="C155" s="20" t="s">
        <v>100</v>
      </c>
      <c r="D155" s="33">
        <v>294.44</v>
      </c>
      <c r="E155" s="33">
        <v>320</v>
      </c>
      <c r="F155" s="33">
        <v>320</v>
      </c>
      <c r="G155" s="33">
        <v>252.86</v>
      </c>
      <c r="H155" s="33">
        <f t="shared" si="12"/>
        <v>79.018750000000011</v>
      </c>
    </row>
    <row r="156" spans="1:8" outlineLevel="1" x14ac:dyDescent="0.2">
      <c r="A156" s="55">
        <v>4009</v>
      </c>
      <c r="B156" s="20"/>
      <c r="C156" s="20" t="s">
        <v>101</v>
      </c>
      <c r="D156" s="33">
        <f>+D157+D158</f>
        <v>433.13</v>
      </c>
      <c r="E156" s="33">
        <f>+E157+E158</f>
        <v>5300</v>
      </c>
      <c r="F156" s="33">
        <f>+F157+F158</f>
        <v>0</v>
      </c>
      <c r="G156" s="33">
        <f>+G157+G158</f>
        <v>0</v>
      </c>
      <c r="H156" s="33" t="str">
        <f t="shared" si="12"/>
        <v>-</v>
      </c>
    </row>
    <row r="157" spans="1:8" outlineLevel="2" x14ac:dyDescent="0.2">
      <c r="A157" s="55">
        <v>400900</v>
      </c>
      <c r="B157" s="20"/>
      <c r="C157" s="20" t="s">
        <v>102</v>
      </c>
      <c r="D157" s="33">
        <v>433.13</v>
      </c>
      <c r="E157" s="33">
        <v>0</v>
      </c>
      <c r="F157" s="33">
        <v>0</v>
      </c>
      <c r="G157" s="33">
        <v>0</v>
      </c>
      <c r="H157" s="33" t="str">
        <f t="shared" si="12"/>
        <v>-</v>
      </c>
    </row>
    <row r="158" spans="1:8" outlineLevel="2" x14ac:dyDescent="0.2">
      <c r="A158" s="55">
        <v>400901</v>
      </c>
      <c r="B158" s="20"/>
      <c r="C158" s="20" t="s">
        <v>103</v>
      </c>
      <c r="D158" s="33">
        <v>0</v>
      </c>
      <c r="E158" s="33">
        <v>5300</v>
      </c>
      <c r="F158" s="33">
        <v>0</v>
      </c>
      <c r="G158" s="33">
        <v>0</v>
      </c>
      <c r="H158" s="33" t="str">
        <f t="shared" si="12"/>
        <v>-</v>
      </c>
    </row>
    <row r="159" spans="1:8" outlineLevel="2" x14ac:dyDescent="0.2">
      <c r="A159" s="55"/>
      <c r="B159" s="20"/>
      <c r="C159" s="20"/>
      <c r="D159" s="33"/>
      <c r="E159" s="33"/>
      <c r="F159" s="33"/>
      <c r="G159" s="33"/>
      <c r="H159" s="33"/>
    </row>
    <row r="160" spans="1:8" x14ac:dyDescent="0.2">
      <c r="A160" s="55">
        <v>401</v>
      </c>
      <c r="B160" s="20"/>
      <c r="C160" s="20" t="s">
        <v>25</v>
      </c>
      <c r="D160" s="33">
        <f>+D161+D163+D166+D168+D170</f>
        <v>35362.75</v>
      </c>
      <c r="E160" s="33">
        <f>+E161+E163+E166+E168+E170</f>
        <v>41131</v>
      </c>
      <c r="F160" s="33">
        <f>+F161+F163+F166+F168+F170</f>
        <v>45790</v>
      </c>
      <c r="G160" s="33">
        <f>+G161+G163+G166+G168+G170</f>
        <v>46757.62</v>
      </c>
      <c r="H160" s="33">
        <f t="shared" ref="H160:H172" si="13">IF(F160&lt;&gt;0,G160/F160*100,"-")</f>
        <v>102.11316881415158</v>
      </c>
    </row>
    <row r="161" spans="1:8" outlineLevel="1" x14ac:dyDescent="0.2">
      <c r="A161" s="55">
        <v>4010</v>
      </c>
      <c r="B161" s="20"/>
      <c r="C161" s="20" t="s">
        <v>104</v>
      </c>
      <c r="D161" s="33">
        <f>+D162</f>
        <v>17563.66</v>
      </c>
      <c r="E161" s="33">
        <f>+E162</f>
        <v>19950</v>
      </c>
      <c r="F161" s="33">
        <f>+F162</f>
        <v>22745</v>
      </c>
      <c r="G161" s="33">
        <f>+G162</f>
        <v>23428</v>
      </c>
      <c r="H161" s="33">
        <f t="shared" si="13"/>
        <v>103.00285777093868</v>
      </c>
    </row>
    <row r="162" spans="1:8" outlineLevel="2" x14ac:dyDescent="0.2">
      <c r="A162" s="55">
        <v>401001</v>
      </c>
      <c r="B162" s="20"/>
      <c r="C162" s="20" t="s">
        <v>104</v>
      </c>
      <c r="D162" s="33">
        <v>17563.66</v>
      </c>
      <c r="E162" s="33">
        <v>19950</v>
      </c>
      <c r="F162" s="33">
        <v>22745</v>
      </c>
      <c r="G162" s="33">
        <v>23428</v>
      </c>
      <c r="H162" s="33">
        <f t="shared" si="13"/>
        <v>103.00285777093868</v>
      </c>
    </row>
    <row r="163" spans="1:8" outlineLevel="1" x14ac:dyDescent="0.2">
      <c r="A163" s="55">
        <v>4011</v>
      </c>
      <c r="B163" s="20"/>
      <c r="C163" s="20" t="s">
        <v>105</v>
      </c>
      <c r="D163" s="33">
        <f>+D164+D165</f>
        <v>14018.06</v>
      </c>
      <c r="E163" s="33">
        <f>+E164+E165</f>
        <v>16015</v>
      </c>
      <c r="F163" s="33">
        <f>+F164+F165</f>
        <v>18225</v>
      </c>
      <c r="G163" s="33">
        <f>+G164+G165</f>
        <v>18966.189999999999</v>
      </c>
      <c r="H163" s="33">
        <f t="shared" si="13"/>
        <v>104.06688614540465</v>
      </c>
    </row>
    <row r="164" spans="1:8" outlineLevel="2" x14ac:dyDescent="0.2">
      <c r="A164" s="55">
        <v>401100</v>
      </c>
      <c r="B164" s="20"/>
      <c r="C164" s="20" t="s">
        <v>106</v>
      </c>
      <c r="D164" s="33">
        <v>12973.76</v>
      </c>
      <c r="E164" s="33">
        <v>14810</v>
      </c>
      <c r="F164" s="33">
        <v>16850</v>
      </c>
      <c r="G164" s="33">
        <v>17557.37</v>
      </c>
      <c r="H164" s="33">
        <f t="shared" si="13"/>
        <v>104.1980415430267</v>
      </c>
    </row>
    <row r="165" spans="1:8" outlineLevel="2" x14ac:dyDescent="0.2">
      <c r="A165" s="55">
        <v>401101</v>
      </c>
      <c r="B165" s="20"/>
      <c r="C165" s="20" t="s">
        <v>107</v>
      </c>
      <c r="D165" s="33">
        <v>1044.3</v>
      </c>
      <c r="E165" s="33">
        <v>1205</v>
      </c>
      <c r="F165" s="33">
        <v>1375</v>
      </c>
      <c r="G165" s="33">
        <v>1408.82</v>
      </c>
      <c r="H165" s="33">
        <f t="shared" si="13"/>
        <v>102.45963636363635</v>
      </c>
    </row>
    <row r="166" spans="1:8" outlineLevel="1" x14ac:dyDescent="0.2">
      <c r="A166" s="55">
        <v>4012</v>
      </c>
      <c r="B166" s="20"/>
      <c r="C166" s="20" t="s">
        <v>108</v>
      </c>
      <c r="D166" s="33">
        <f>+D167</f>
        <v>121.13</v>
      </c>
      <c r="E166" s="33">
        <f>+E167</f>
        <v>139</v>
      </c>
      <c r="F166" s="33">
        <f>+F167</f>
        <v>160</v>
      </c>
      <c r="G166" s="33">
        <f>+G167</f>
        <v>159.35</v>
      </c>
      <c r="H166" s="33">
        <f t="shared" si="13"/>
        <v>99.593749999999986</v>
      </c>
    </row>
    <row r="167" spans="1:8" outlineLevel="2" x14ac:dyDescent="0.2">
      <c r="A167" s="55">
        <v>401200</v>
      </c>
      <c r="B167" s="20"/>
      <c r="C167" s="20" t="s">
        <v>108</v>
      </c>
      <c r="D167" s="33">
        <v>121.13</v>
      </c>
      <c r="E167" s="33">
        <v>139</v>
      </c>
      <c r="F167" s="33">
        <v>160</v>
      </c>
      <c r="G167" s="33">
        <v>159.35</v>
      </c>
      <c r="H167" s="33">
        <f t="shared" si="13"/>
        <v>99.593749999999986</v>
      </c>
    </row>
    <row r="168" spans="1:8" outlineLevel="1" x14ac:dyDescent="0.2">
      <c r="A168" s="55">
        <v>4013</v>
      </c>
      <c r="B168" s="20"/>
      <c r="C168" s="20" t="s">
        <v>109</v>
      </c>
      <c r="D168" s="33">
        <f>+D169</f>
        <v>193.69</v>
      </c>
      <c r="E168" s="33">
        <f>+E169</f>
        <v>227</v>
      </c>
      <c r="F168" s="33">
        <f>+F169</f>
        <v>260</v>
      </c>
      <c r="G168" s="33">
        <f>+G169</f>
        <v>257.51</v>
      </c>
      <c r="H168" s="33">
        <f t="shared" si="13"/>
        <v>99.042307692307688</v>
      </c>
    </row>
    <row r="169" spans="1:8" outlineLevel="2" x14ac:dyDescent="0.2">
      <c r="A169" s="55">
        <v>401300</v>
      </c>
      <c r="B169" s="20"/>
      <c r="C169" s="20" t="s">
        <v>109</v>
      </c>
      <c r="D169" s="33">
        <v>193.69</v>
      </c>
      <c r="E169" s="33">
        <v>227</v>
      </c>
      <c r="F169" s="33">
        <v>260</v>
      </c>
      <c r="G169" s="33">
        <v>257.51</v>
      </c>
      <c r="H169" s="33">
        <f t="shared" si="13"/>
        <v>99.042307692307688</v>
      </c>
    </row>
    <row r="170" spans="1:8" outlineLevel="1" x14ac:dyDescent="0.2">
      <c r="A170" s="55">
        <v>4015</v>
      </c>
      <c r="B170" s="20"/>
      <c r="C170" s="20" t="s">
        <v>110</v>
      </c>
      <c r="D170" s="33">
        <f>+D171+D172</f>
        <v>3466.21</v>
      </c>
      <c r="E170" s="33">
        <f>+E171+E172</f>
        <v>4800</v>
      </c>
      <c r="F170" s="33">
        <f>+F171+F172</f>
        <v>4400</v>
      </c>
      <c r="G170" s="33">
        <f>+G171+G172</f>
        <v>3946.5699999999997</v>
      </c>
      <c r="H170" s="33">
        <f t="shared" si="13"/>
        <v>89.694772727272721</v>
      </c>
    </row>
    <row r="171" spans="1:8" outlineLevel="2" x14ac:dyDescent="0.2">
      <c r="A171" s="55">
        <v>401500</v>
      </c>
      <c r="B171" s="20"/>
      <c r="C171" s="20" t="s">
        <v>111</v>
      </c>
      <c r="D171" s="33">
        <v>2979.13</v>
      </c>
      <c r="E171" s="33">
        <v>4400</v>
      </c>
      <c r="F171" s="33">
        <v>4000</v>
      </c>
      <c r="G171" s="33">
        <v>3581.47</v>
      </c>
      <c r="H171" s="33">
        <f t="shared" si="13"/>
        <v>89.536749999999998</v>
      </c>
    </row>
    <row r="172" spans="1:8" outlineLevel="2" x14ac:dyDescent="0.2">
      <c r="A172" s="55">
        <v>4015000</v>
      </c>
      <c r="B172" s="20"/>
      <c r="C172" s="20" t="s">
        <v>112</v>
      </c>
      <c r="D172" s="33">
        <v>487.08</v>
      </c>
      <c r="E172" s="33">
        <v>400</v>
      </c>
      <c r="F172" s="33">
        <v>400</v>
      </c>
      <c r="G172" s="33">
        <v>365.1</v>
      </c>
      <c r="H172" s="33">
        <f t="shared" si="13"/>
        <v>91.275000000000006</v>
      </c>
    </row>
    <row r="173" spans="1:8" outlineLevel="2" x14ac:dyDescent="0.2">
      <c r="A173" s="55"/>
      <c r="B173" s="20"/>
      <c r="C173" s="20"/>
      <c r="D173" s="33"/>
      <c r="E173" s="33"/>
      <c r="F173" s="33"/>
      <c r="G173" s="33"/>
      <c r="H173" s="33"/>
    </row>
    <row r="174" spans="1:8" x14ac:dyDescent="0.2">
      <c r="A174" s="55">
        <v>402</v>
      </c>
      <c r="B174" s="20"/>
      <c r="C174" s="20" t="s">
        <v>26</v>
      </c>
      <c r="D174" s="31">
        <f>+D175+D191+D196+D209+D214+D219+D234+D236</f>
        <v>797299.69</v>
      </c>
      <c r="E174" s="31">
        <f>+E175+E191+E196+E209+E214+E219+E234+E236</f>
        <v>744292</v>
      </c>
      <c r="F174" s="31">
        <f>+F175+F191+F196+F209+F214+F219+F234+F236</f>
        <v>840975</v>
      </c>
      <c r="G174" s="31">
        <f>+G175+G191+G196+G209+G214+G219+G234+G236</f>
        <v>760451.69</v>
      </c>
      <c r="H174" s="31">
        <f t="shared" ref="H174:H205" si="14">IF(F174&lt;&gt;0,G174/F174*100,"-")</f>
        <v>90.42500549956894</v>
      </c>
    </row>
    <row r="175" spans="1:8" outlineLevel="1" x14ac:dyDescent="0.2">
      <c r="A175" s="55">
        <v>4020</v>
      </c>
      <c r="B175" s="20"/>
      <c r="C175" s="20" t="s">
        <v>113</v>
      </c>
      <c r="D175" s="31">
        <f>+D176+D177+D178+D179+D180+D181+D182+D183+D184+D185+D186+D187+D188+D189+D190</f>
        <v>65874.63</v>
      </c>
      <c r="E175" s="31">
        <f>+E176+E177+E178+E179+E180+E181+E182+E183+E184+E185+E186+E187+E188+E189+E190</f>
        <v>64770</v>
      </c>
      <c r="F175" s="31">
        <f>+F176+F177+F178+F179+F180+F181+F182+F183+F184+F185+F186+F187+F188+F189+F190</f>
        <v>64269</v>
      </c>
      <c r="G175" s="31">
        <f>+G176+G177+G178+G179+G180+G181+G182+G183+G184+G185+G186+G187+G188+G189+G190</f>
        <v>57115.279999999992</v>
      </c>
      <c r="H175" s="31">
        <f t="shared" si="14"/>
        <v>88.86909707635094</v>
      </c>
    </row>
    <row r="176" spans="1:8" outlineLevel="2" x14ac:dyDescent="0.2">
      <c r="A176" s="55">
        <v>402000</v>
      </c>
      <c r="B176" s="20"/>
      <c r="C176" s="20" t="s">
        <v>114</v>
      </c>
      <c r="D176" s="31">
        <v>6620.35</v>
      </c>
      <c r="E176" s="31">
        <v>7500</v>
      </c>
      <c r="F176" s="31">
        <v>6000</v>
      </c>
      <c r="G176" s="31">
        <v>5885.24</v>
      </c>
      <c r="H176" s="31">
        <f t="shared" si="14"/>
        <v>98.087333333333333</v>
      </c>
    </row>
    <row r="177" spans="1:8" outlineLevel="2" x14ac:dyDescent="0.2">
      <c r="A177" s="55">
        <v>402001</v>
      </c>
      <c r="B177" s="20"/>
      <c r="C177" s="20" t="s">
        <v>115</v>
      </c>
      <c r="D177" s="31">
        <v>1445.1</v>
      </c>
      <c r="E177" s="31">
        <v>1500</v>
      </c>
      <c r="F177" s="31">
        <v>1500</v>
      </c>
      <c r="G177" s="31">
        <v>1820.93</v>
      </c>
      <c r="H177" s="31">
        <f t="shared" si="14"/>
        <v>121.39533333333334</v>
      </c>
    </row>
    <row r="178" spans="1:8" outlineLevel="2" x14ac:dyDescent="0.2">
      <c r="A178" s="55">
        <v>402002</v>
      </c>
      <c r="B178" s="20"/>
      <c r="C178" s="20" t="s">
        <v>116</v>
      </c>
      <c r="D178" s="31">
        <v>724.88</v>
      </c>
      <c r="E178" s="31">
        <v>670</v>
      </c>
      <c r="F178" s="31">
        <v>670</v>
      </c>
      <c r="G178" s="31">
        <v>737.42</v>
      </c>
      <c r="H178" s="31">
        <f t="shared" si="14"/>
        <v>110.06268656716418</v>
      </c>
    </row>
    <row r="179" spans="1:8" outlineLevel="2" x14ac:dyDescent="0.2">
      <c r="A179" s="55">
        <v>402003</v>
      </c>
      <c r="B179" s="20"/>
      <c r="C179" s="20" t="s">
        <v>117</v>
      </c>
      <c r="D179" s="31">
        <v>3481.6</v>
      </c>
      <c r="E179" s="31">
        <v>3500</v>
      </c>
      <c r="F179" s="31">
        <v>5000</v>
      </c>
      <c r="G179" s="31">
        <v>4888.78</v>
      </c>
      <c r="H179" s="31">
        <f t="shared" si="14"/>
        <v>97.775599999999997</v>
      </c>
    </row>
    <row r="180" spans="1:8" outlineLevel="2" x14ac:dyDescent="0.2">
      <c r="A180" s="55">
        <v>4020030</v>
      </c>
      <c r="B180" s="20"/>
      <c r="C180" s="20" t="s">
        <v>118</v>
      </c>
      <c r="D180" s="31">
        <v>2781.6</v>
      </c>
      <c r="E180" s="31">
        <v>3000</v>
      </c>
      <c r="F180" s="31">
        <v>3000</v>
      </c>
      <c r="G180" s="31">
        <v>2919.22</v>
      </c>
      <c r="H180" s="31">
        <f t="shared" si="14"/>
        <v>97.307333333333318</v>
      </c>
    </row>
    <row r="181" spans="1:8" outlineLevel="2" x14ac:dyDescent="0.2">
      <c r="A181" s="55">
        <v>4020031</v>
      </c>
      <c r="B181" s="20"/>
      <c r="C181" s="20" t="s">
        <v>119</v>
      </c>
      <c r="D181" s="31">
        <v>0</v>
      </c>
      <c r="E181" s="31">
        <v>4000</v>
      </c>
      <c r="F181" s="31">
        <v>4000</v>
      </c>
      <c r="G181" s="31">
        <v>320.72000000000003</v>
      </c>
      <c r="H181" s="31">
        <f t="shared" si="14"/>
        <v>8.0180000000000007</v>
      </c>
    </row>
    <row r="182" spans="1:8" outlineLevel="2" x14ac:dyDescent="0.2">
      <c r="A182" s="55">
        <v>402004</v>
      </c>
      <c r="B182" s="20"/>
      <c r="C182" s="20" t="s">
        <v>120</v>
      </c>
      <c r="D182" s="31">
        <v>594.99</v>
      </c>
      <c r="E182" s="31">
        <v>900</v>
      </c>
      <c r="F182" s="31">
        <v>900</v>
      </c>
      <c r="G182" s="31">
        <v>742.01</v>
      </c>
      <c r="H182" s="31">
        <f t="shared" si="14"/>
        <v>82.445555555555543</v>
      </c>
    </row>
    <row r="183" spans="1:8" outlineLevel="2" x14ac:dyDescent="0.2">
      <c r="A183" s="55">
        <v>402006</v>
      </c>
      <c r="B183" s="20"/>
      <c r="C183" s="20" t="s">
        <v>121</v>
      </c>
      <c r="D183" s="31">
        <v>1596.3</v>
      </c>
      <c r="E183" s="31">
        <v>1500</v>
      </c>
      <c r="F183" s="31">
        <v>2000</v>
      </c>
      <c r="G183" s="31">
        <v>2098.4</v>
      </c>
      <c r="H183" s="31">
        <f t="shared" si="14"/>
        <v>104.92000000000002</v>
      </c>
    </row>
    <row r="184" spans="1:8" outlineLevel="2" x14ac:dyDescent="0.2">
      <c r="A184" s="55">
        <v>4020060</v>
      </c>
      <c r="B184" s="20"/>
      <c r="C184" s="20" t="s">
        <v>122</v>
      </c>
      <c r="D184" s="31">
        <v>6785.11</v>
      </c>
      <c r="E184" s="31">
        <v>7000</v>
      </c>
      <c r="F184" s="31">
        <v>7000</v>
      </c>
      <c r="G184" s="31">
        <v>6641</v>
      </c>
      <c r="H184" s="31">
        <f t="shared" si="14"/>
        <v>94.871428571428567</v>
      </c>
    </row>
    <row r="185" spans="1:8" outlineLevel="2" x14ac:dyDescent="0.2">
      <c r="A185" s="55">
        <v>402008</v>
      </c>
      <c r="B185" s="20"/>
      <c r="C185" s="20" t="s">
        <v>123</v>
      </c>
      <c r="D185" s="31">
        <v>9210</v>
      </c>
      <c r="E185" s="31">
        <v>3000</v>
      </c>
      <c r="F185" s="31">
        <v>3000</v>
      </c>
      <c r="G185" s="31">
        <v>2900</v>
      </c>
      <c r="H185" s="31">
        <f t="shared" si="14"/>
        <v>96.666666666666671</v>
      </c>
    </row>
    <row r="186" spans="1:8" outlineLevel="2" x14ac:dyDescent="0.2">
      <c r="A186" s="55">
        <v>402009</v>
      </c>
      <c r="B186" s="20"/>
      <c r="C186" s="20" t="s">
        <v>124</v>
      </c>
      <c r="D186" s="31">
        <v>5882.05</v>
      </c>
      <c r="E186" s="31">
        <v>6000</v>
      </c>
      <c r="F186" s="31">
        <v>5000</v>
      </c>
      <c r="G186" s="31">
        <v>2774.53</v>
      </c>
      <c r="H186" s="31">
        <f t="shared" si="14"/>
        <v>55.490600000000001</v>
      </c>
    </row>
    <row r="187" spans="1:8" outlineLevel="2" x14ac:dyDescent="0.2">
      <c r="A187" s="55">
        <v>4020091</v>
      </c>
      <c r="B187" s="20"/>
      <c r="C187" s="20" t="s">
        <v>125</v>
      </c>
      <c r="D187" s="31">
        <v>11067.39</v>
      </c>
      <c r="E187" s="31">
        <v>11200</v>
      </c>
      <c r="F187" s="31">
        <v>8000</v>
      </c>
      <c r="G187" s="31">
        <v>7191.55</v>
      </c>
      <c r="H187" s="31">
        <f t="shared" si="14"/>
        <v>89.894375000000011</v>
      </c>
    </row>
    <row r="188" spans="1:8" outlineLevel="2" x14ac:dyDescent="0.2">
      <c r="A188" s="55">
        <v>402099</v>
      </c>
      <c r="B188" s="20"/>
      <c r="C188" s="20" t="s">
        <v>126</v>
      </c>
      <c r="D188" s="31">
        <v>14767.01</v>
      </c>
      <c r="E188" s="31">
        <v>15000</v>
      </c>
      <c r="F188" s="31">
        <v>16000</v>
      </c>
      <c r="G188" s="31">
        <v>15998.41</v>
      </c>
      <c r="H188" s="31">
        <f t="shared" si="14"/>
        <v>99.990062499999993</v>
      </c>
    </row>
    <row r="189" spans="1:8" outlineLevel="2" x14ac:dyDescent="0.2">
      <c r="A189" s="55">
        <v>4020995</v>
      </c>
      <c r="B189" s="20"/>
      <c r="C189" s="20" t="s">
        <v>127</v>
      </c>
      <c r="D189" s="31">
        <v>0</v>
      </c>
      <c r="E189" s="31">
        <v>0</v>
      </c>
      <c r="F189" s="31">
        <v>2199</v>
      </c>
      <c r="G189" s="31">
        <v>2197.0700000000002</v>
      </c>
      <c r="H189" s="31">
        <f t="shared" si="14"/>
        <v>99.912232833105961</v>
      </c>
    </row>
    <row r="190" spans="1:8" outlineLevel="2" x14ac:dyDescent="0.2">
      <c r="A190" s="55">
        <v>4020997</v>
      </c>
      <c r="B190" s="20"/>
      <c r="C190" s="20" t="s">
        <v>128</v>
      </c>
      <c r="D190" s="31">
        <v>918.25</v>
      </c>
      <c r="E190" s="31">
        <v>0</v>
      </c>
      <c r="F190" s="31">
        <v>0</v>
      </c>
      <c r="G190" s="31">
        <v>0</v>
      </c>
      <c r="H190" s="31" t="str">
        <f t="shared" si="14"/>
        <v>-</v>
      </c>
    </row>
    <row r="191" spans="1:8" outlineLevel="1" x14ac:dyDescent="0.2">
      <c r="A191" s="55">
        <v>4021</v>
      </c>
      <c r="B191" s="20"/>
      <c r="C191" s="20" t="s">
        <v>129</v>
      </c>
      <c r="D191" s="31">
        <f>+D192+D193+D194+D195</f>
        <v>38704.74</v>
      </c>
      <c r="E191" s="31">
        <f>+E192+E193+E194+E195</f>
        <v>31700</v>
      </c>
      <c r="F191" s="31">
        <f>+F192+F193+F194+F195</f>
        <v>24500</v>
      </c>
      <c r="G191" s="31">
        <f>+G192+G193+G194+G195</f>
        <v>21987.81</v>
      </c>
      <c r="H191" s="31">
        <f t="shared" si="14"/>
        <v>89.746163265306123</v>
      </c>
    </row>
    <row r="192" spans="1:8" outlineLevel="2" x14ac:dyDescent="0.2">
      <c r="A192" s="55">
        <v>402113</v>
      </c>
      <c r="B192" s="20"/>
      <c r="C192" s="20" t="s">
        <v>130</v>
      </c>
      <c r="D192" s="31">
        <v>3749.18</v>
      </c>
      <c r="E192" s="31">
        <v>3000</v>
      </c>
      <c r="F192" s="31">
        <v>3500</v>
      </c>
      <c r="G192" s="31">
        <v>3223.23</v>
      </c>
      <c r="H192" s="31">
        <f t="shared" si="14"/>
        <v>92.092285714285708</v>
      </c>
    </row>
    <row r="193" spans="1:8" outlineLevel="2" x14ac:dyDescent="0.2">
      <c r="A193" s="55">
        <v>402199</v>
      </c>
      <c r="B193" s="20"/>
      <c r="C193" s="20" t="s">
        <v>131</v>
      </c>
      <c r="D193" s="31">
        <v>10205.66</v>
      </c>
      <c r="E193" s="31">
        <v>9700</v>
      </c>
      <c r="F193" s="31">
        <v>0</v>
      </c>
      <c r="G193" s="31">
        <v>0</v>
      </c>
      <c r="H193" s="31" t="str">
        <f t="shared" si="14"/>
        <v>-</v>
      </c>
    </row>
    <row r="194" spans="1:8" outlineLevel="2" x14ac:dyDescent="0.2">
      <c r="A194" s="55">
        <v>4021990</v>
      </c>
      <c r="B194" s="20"/>
      <c r="C194" s="20" t="s">
        <v>132</v>
      </c>
      <c r="D194" s="31">
        <v>9666.25</v>
      </c>
      <c r="E194" s="31">
        <v>4000</v>
      </c>
      <c r="F194" s="31">
        <v>4000</v>
      </c>
      <c r="G194" s="31">
        <v>1906.27</v>
      </c>
      <c r="H194" s="31">
        <f t="shared" si="14"/>
        <v>47.656749999999995</v>
      </c>
    </row>
    <row r="195" spans="1:8" outlineLevel="2" x14ac:dyDescent="0.2">
      <c r="A195" s="55">
        <v>4021991</v>
      </c>
      <c r="B195" s="20"/>
      <c r="C195" s="20" t="s">
        <v>133</v>
      </c>
      <c r="D195" s="31">
        <v>15083.65</v>
      </c>
      <c r="E195" s="31">
        <v>15000</v>
      </c>
      <c r="F195" s="31">
        <v>17000</v>
      </c>
      <c r="G195" s="31">
        <v>16858.310000000001</v>
      </c>
      <c r="H195" s="31">
        <f t="shared" si="14"/>
        <v>99.166529411764714</v>
      </c>
    </row>
    <row r="196" spans="1:8" outlineLevel="1" x14ac:dyDescent="0.2">
      <c r="A196" s="55">
        <v>4022</v>
      </c>
      <c r="B196" s="20"/>
      <c r="C196" s="20" t="s">
        <v>134</v>
      </c>
      <c r="D196" s="31">
        <f>+D197+D198+D199+D200+D201+D202+D203+D204+D205+D206+D207+D208</f>
        <v>126795.22</v>
      </c>
      <c r="E196" s="31">
        <f>+E197+E198+E199+E200+E201+E202+E203+E204+E205+E206+E207+E208</f>
        <v>139300</v>
      </c>
      <c r="F196" s="31">
        <f>+F197+F198+F199+F200+F201+F202+F203+F204+F205+F206+F207+F208</f>
        <v>123500</v>
      </c>
      <c r="G196" s="31">
        <f>+G197+G198+G199+G200+G201+G202+G203+G204+G205+G206+G207+G208</f>
        <v>116830.82999999999</v>
      </c>
      <c r="H196" s="31">
        <f t="shared" si="14"/>
        <v>94.599862348178135</v>
      </c>
    </row>
    <row r="197" spans="1:8" outlineLevel="2" x14ac:dyDescent="0.2">
      <c r="A197" s="55">
        <v>402200</v>
      </c>
      <c r="B197" s="20"/>
      <c r="C197" s="20" t="s">
        <v>135</v>
      </c>
      <c r="D197" s="31">
        <v>7580.26</v>
      </c>
      <c r="E197" s="31">
        <v>9000</v>
      </c>
      <c r="F197" s="31">
        <v>7500</v>
      </c>
      <c r="G197" s="31">
        <v>6197.52</v>
      </c>
      <c r="H197" s="31">
        <f t="shared" si="14"/>
        <v>82.633600000000001</v>
      </c>
    </row>
    <row r="198" spans="1:8" outlineLevel="2" x14ac:dyDescent="0.2">
      <c r="A198" s="55">
        <v>4022000</v>
      </c>
      <c r="B198" s="20"/>
      <c r="C198" s="20" t="s">
        <v>136</v>
      </c>
      <c r="D198" s="31">
        <v>12881.99</v>
      </c>
      <c r="E198" s="31">
        <v>13000</v>
      </c>
      <c r="F198" s="31">
        <v>12000</v>
      </c>
      <c r="G198" s="31">
        <v>12888.02</v>
      </c>
      <c r="H198" s="31">
        <f t="shared" si="14"/>
        <v>107.40016666666668</v>
      </c>
    </row>
    <row r="199" spans="1:8" outlineLevel="2" x14ac:dyDescent="0.2">
      <c r="A199" s="55">
        <v>4022001</v>
      </c>
      <c r="B199" s="20"/>
      <c r="C199" s="20" t="s">
        <v>137</v>
      </c>
      <c r="D199" s="31">
        <v>24063.49</v>
      </c>
      <c r="E199" s="31">
        <v>25000</v>
      </c>
      <c r="F199" s="31">
        <v>22000</v>
      </c>
      <c r="G199" s="31">
        <v>23262.75</v>
      </c>
      <c r="H199" s="31">
        <f t="shared" si="14"/>
        <v>105.73977272727274</v>
      </c>
    </row>
    <row r="200" spans="1:8" outlineLevel="2" x14ac:dyDescent="0.2">
      <c r="A200" s="55">
        <v>40220012</v>
      </c>
      <c r="B200" s="20"/>
      <c r="C200" s="20" t="s">
        <v>138</v>
      </c>
      <c r="D200" s="31">
        <v>309.01</v>
      </c>
      <c r="E200" s="31">
        <v>0</v>
      </c>
      <c r="F200" s="31">
        <v>0</v>
      </c>
      <c r="G200" s="31">
        <v>0</v>
      </c>
      <c r="H200" s="31" t="str">
        <f t="shared" si="14"/>
        <v>-</v>
      </c>
    </row>
    <row r="201" spans="1:8" outlineLevel="2" x14ac:dyDescent="0.2">
      <c r="A201" s="55">
        <v>40220013</v>
      </c>
      <c r="B201" s="20"/>
      <c r="C201" s="20" t="s">
        <v>139</v>
      </c>
      <c r="D201" s="31">
        <v>8495.0400000000009</v>
      </c>
      <c r="E201" s="31">
        <v>10000</v>
      </c>
      <c r="F201" s="31">
        <v>8000</v>
      </c>
      <c r="G201" s="31">
        <v>7809.84</v>
      </c>
      <c r="H201" s="31">
        <f t="shared" si="14"/>
        <v>97.623000000000005</v>
      </c>
    </row>
    <row r="202" spans="1:8" outlineLevel="2" x14ac:dyDescent="0.2">
      <c r="A202" s="55">
        <v>4022004</v>
      </c>
      <c r="B202" s="20"/>
      <c r="C202" s="20" t="s">
        <v>140</v>
      </c>
      <c r="D202" s="31">
        <v>15960.34</v>
      </c>
      <c r="E202" s="31">
        <v>18000</v>
      </c>
      <c r="F202" s="31">
        <v>15000</v>
      </c>
      <c r="G202" s="31">
        <v>14131.83</v>
      </c>
      <c r="H202" s="31">
        <f t="shared" si="14"/>
        <v>94.212199999999996</v>
      </c>
    </row>
    <row r="203" spans="1:8" outlineLevel="2" x14ac:dyDescent="0.2">
      <c r="A203" s="55">
        <v>402201</v>
      </c>
      <c r="B203" s="20"/>
      <c r="C203" s="20" t="s">
        <v>141</v>
      </c>
      <c r="D203" s="31">
        <v>21119.3</v>
      </c>
      <c r="E203" s="31">
        <v>22000</v>
      </c>
      <c r="F203" s="31">
        <v>22000</v>
      </c>
      <c r="G203" s="31">
        <v>17763.84</v>
      </c>
      <c r="H203" s="31">
        <f t="shared" si="14"/>
        <v>80.744727272727275</v>
      </c>
    </row>
    <row r="204" spans="1:8" outlineLevel="2" x14ac:dyDescent="0.2">
      <c r="A204" s="55">
        <v>4022030</v>
      </c>
      <c r="B204" s="20"/>
      <c r="C204" s="20" t="s">
        <v>142</v>
      </c>
      <c r="D204" s="31">
        <v>2660.54</v>
      </c>
      <c r="E204" s="31">
        <v>3000</v>
      </c>
      <c r="F204" s="31">
        <v>6500</v>
      </c>
      <c r="G204" s="31">
        <v>6954.32</v>
      </c>
      <c r="H204" s="31">
        <f t="shared" si="14"/>
        <v>106.98953846153844</v>
      </c>
    </row>
    <row r="205" spans="1:8" outlineLevel="2" x14ac:dyDescent="0.2">
      <c r="A205" s="55">
        <v>4022031</v>
      </c>
      <c r="B205" s="20"/>
      <c r="C205" s="20" t="s">
        <v>143</v>
      </c>
      <c r="D205" s="31">
        <v>13037.34</v>
      </c>
      <c r="E205" s="31">
        <v>16000</v>
      </c>
      <c r="F205" s="31">
        <v>9000</v>
      </c>
      <c r="G205" s="31">
        <v>7870.76</v>
      </c>
      <c r="H205" s="31">
        <f t="shared" si="14"/>
        <v>87.452888888888893</v>
      </c>
    </row>
    <row r="206" spans="1:8" outlineLevel="2" x14ac:dyDescent="0.2">
      <c r="A206" s="55">
        <v>402204</v>
      </c>
      <c r="B206" s="20"/>
      <c r="C206" s="20" t="s">
        <v>144</v>
      </c>
      <c r="D206" s="31">
        <v>10626.07</v>
      </c>
      <c r="E206" s="31">
        <v>13000</v>
      </c>
      <c r="F206" s="31">
        <v>10000</v>
      </c>
      <c r="G206" s="31">
        <v>7525.16</v>
      </c>
      <c r="H206" s="31">
        <f t="shared" ref="H206:H237" si="15">IF(F206&lt;&gt;0,G206/F206*100,"-")</f>
        <v>75.251599999999996</v>
      </c>
    </row>
    <row r="207" spans="1:8" outlineLevel="2" x14ac:dyDescent="0.2">
      <c r="A207" s="55">
        <v>402205</v>
      </c>
      <c r="B207" s="20"/>
      <c r="C207" s="20" t="s">
        <v>145</v>
      </c>
      <c r="D207" s="31">
        <v>5225.7299999999996</v>
      </c>
      <c r="E207" s="31">
        <v>5300</v>
      </c>
      <c r="F207" s="31">
        <v>6000</v>
      </c>
      <c r="G207" s="31">
        <v>6585.51</v>
      </c>
      <c r="H207" s="31">
        <f t="shared" si="15"/>
        <v>109.7585</v>
      </c>
    </row>
    <row r="208" spans="1:8" outlineLevel="2" x14ac:dyDescent="0.2">
      <c r="A208" s="55">
        <v>402206</v>
      </c>
      <c r="B208" s="20"/>
      <c r="C208" s="20" t="s">
        <v>146</v>
      </c>
      <c r="D208" s="31">
        <v>4836.1099999999997</v>
      </c>
      <c r="E208" s="31">
        <v>5000</v>
      </c>
      <c r="F208" s="31">
        <v>5500</v>
      </c>
      <c r="G208" s="31">
        <v>5841.28</v>
      </c>
      <c r="H208" s="31">
        <f t="shared" si="15"/>
        <v>106.2050909090909</v>
      </c>
    </row>
    <row r="209" spans="1:8" outlineLevel="1" x14ac:dyDescent="0.2">
      <c r="A209" s="55">
        <v>4023</v>
      </c>
      <c r="B209" s="20"/>
      <c r="C209" s="20" t="s">
        <v>147</v>
      </c>
      <c r="D209" s="31">
        <f>+D210+D211+D212+D213</f>
        <v>14841.619999999999</v>
      </c>
      <c r="E209" s="31">
        <f>+E210+E211+E212+E213</f>
        <v>10655</v>
      </c>
      <c r="F209" s="31">
        <f>+F210+F211+F212+F213</f>
        <v>10655</v>
      </c>
      <c r="G209" s="31">
        <f>+G210+G211+G212+G213</f>
        <v>10040.25</v>
      </c>
      <c r="H209" s="31">
        <f t="shared" si="15"/>
        <v>94.230408259033311</v>
      </c>
    </row>
    <row r="210" spans="1:8" outlineLevel="2" x14ac:dyDescent="0.2">
      <c r="A210" s="55">
        <v>402300</v>
      </c>
      <c r="B210" s="20"/>
      <c r="C210" s="20" t="s">
        <v>148</v>
      </c>
      <c r="D210" s="31">
        <v>5588.81</v>
      </c>
      <c r="E210" s="31">
        <v>6000</v>
      </c>
      <c r="F210" s="31">
        <v>6000</v>
      </c>
      <c r="G210" s="31">
        <v>6236.49</v>
      </c>
      <c r="H210" s="31">
        <f t="shared" si="15"/>
        <v>103.94149999999999</v>
      </c>
    </row>
    <row r="211" spans="1:8" outlineLevel="2" x14ac:dyDescent="0.2">
      <c r="A211" s="55">
        <v>402301</v>
      </c>
      <c r="B211" s="20"/>
      <c r="C211" s="20" t="s">
        <v>149</v>
      </c>
      <c r="D211" s="31">
        <v>7547.03</v>
      </c>
      <c r="E211" s="31">
        <v>3000</v>
      </c>
      <c r="F211" s="31">
        <v>3000</v>
      </c>
      <c r="G211" s="31">
        <v>2242.2800000000002</v>
      </c>
      <c r="H211" s="31">
        <f t="shared" si="15"/>
        <v>74.742666666666665</v>
      </c>
    </row>
    <row r="212" spans="1:8" outlineLevel="2" x14ac:dyDescent="0.2">
      <c r="A212" s="55">
        <v>402304</v>
      </c>
      <c r="B212" s="20"/>
      <c r="C212" s="20" t="s">
        <v>150</v>
      </c>
      <c r="D212" s="31">
        <v>423.99</v>
      </c>
      <c r="E212" s="31">
        <v>450</v>
      </c>
      <c r="F212" s="31">
        <v>450</v>
      </c>
      <c r="G212" s="31">
        <v>387.38</v>
      </c>
      <c r="H212" s="31">
        <f t="shared" si="15"/>
        <v>86.084444444444443</v>
      </c>
    </row>
    <row r="213" spans="1:8" outlineLevel="2" x14ac:dyDescent="0.2">
      <c r="A213" s="55">
        <v>402305</v>
      </c>
      <c r="B213" s="20"/>
      <c r="C213" s="20" t="s">
        <v>151</v>
      </c>
      <c r="D213" s="31">
        <v>1281.79</v>
      </c>
      <c r="E213" s="31">
        <v>1205</v>
      </c>
      <c r="F213" s="31">
        <v>1205</v>
      </c>
      <c r="G213" s="31">
        <v>1174.0999999999999</v>
      </c>
      <c r="H213" s="31">
        <f t="shared" si="15"/>
        <v>97.435684647302907</v>
      </c>
    </row>
    <row r="214" spans="1:8" outlineLevel="1" x14ac:dyDescent="0.2">
      <c r="A214" s="55">
        <v>4024</v>
      </c>
      <c r="B214" s="20"/>
      <c r="C214" s="20" t="s">
        <v>152</v>
      </c>
      <c r="D214" s="31">
        <f>+D215+D216+D217+D218</f>
        <v>3840.02</v>
      </c>
      <c r="E214" s="31">
        <f>+E215+E216+E217+E218</f>
        <v>6010</v>
      </c>
      <c r="F214" s="31">
        <f>+F215+F216+F217+F218</f>
        <v>4200</v>
      </c>
      <c r="G214" s="31">
        <f>+G215+G216+G217+G218</f>
        <v>3101.22</v>
      </c>
      <c r="H214" s="31">
        <f t="shared" si="15"/>
        <v>73.838571428571413</v>
      </c>
    </row>
    <row r="215" spans="1:8" outlineLevel="2" x14ac:dyDescent="0.2">
      <c r="A215" s="55">
        <v>402400</v>
      </c>
      <c r="B215" s="20"/>
      <c r="C215" s="20" t="s">
        <v>153</v>
      </c>
      <c r="D215" s="31">
        <v>0</v>
      </c>
      <c r="E215" s="31">
        <v>10</v>
      </c>
      <c r="F215" s="31">
        <v>200</v>
      </c>
      <c r="G215" s="31">
        <v>148.55000000000001</v>
      </c>
      <c r="H215" s="31">
        <f t="shared" si="15"/>
        <v>74.275000000000006</v>
      </c>
    </row>
    <row r="216" spans="1:8" outlineLevel="2" x14ac:dyDescent="0.2">
      <c r="A216" s="55">
        <v>402402</v>
      </c>
      <c r="B216" s="20"/>
      <c r="C216" s="20" t="s">
        <v>154</v>
      </c>
      <c r="D216" s="31">
        <v>1918.37</v>
      </c>
      <c r="E216" s="31">
        <v>3000</v>
      </c>
      <c r="F216" s="31">
        <v>2000</v>
      </c>
      <c r="G216" s="31">
        <v>1536.34</v>
      </c>
      <c r="H216" s="31">
        <f t="shared" si="15"/>
        <v>76.816999999999993</v>
      </c>
    </row>
    <row r="217" spans="1:8" outlineLevel="2" x14ac:dyDescent="0.2">
      <c r="A217" s="55">
        <v>4024020</v>
      </c>
      <c r="B217" s="20"/>
      <c r="C217" s="20" t="s">
        <v>155</v>
      </c>
      <c r="D217" s="31">
        <v>1846.15</v>
      </c>
      <c r="E217" s="31">
        <v>3000</v>
      </c>
      <c r="F217" s="31">
        <v>2000</v>
      </c>
      <c r="G217" s="31">
        <v>1416.33</v>
      </c>
      <c r="H217" s="31">
        <f t="shared" si="15"/>
        <v>70.816499999999991</v>
      </c>
    </row>
    <row r="218" spans="1:8" outlineLevel="2" x14ac:dyDescent="0.2">
      <c r="A218" s="55">
        <v>402499</v>
      </c>
      <c r="B218" s="20"/>
      <c r="C218" s="20" t="s">
        <v>156</v>
      </c>
      <c r="D218" s="31">
        <v>75.5</v>
      </c>
      <c r="E218" s="31">
        <v>0</v>
      </c>
      <c r="F218" s="31">
        <v>0</v>
      </c>
      <c r="G218" s="31">
        <v>0</v>
      </c>
      <c r="H218" s="31" t="str">
        <f t="shared" si="15"/>
        <v>-</v>
      </c>
    </row>
    <row r="219" spans="1:8" outlineLevel="1" x14ac:dyDescent="0.2">
      <c r="A219" s="55">
        <v>4025</v>
      </c>
      <c r="B219" s="20"/>
      <c r="C219" s="20" t="s">
        <v>157</v>
      </c>
      <c r="D219" s="31">
        <f>+D220+D221+D222+D223+D224+D225+D226+D227+D228+D229+D230+D231+D232+D233</f>
        <v>447696.72</v>
      </c>
      <c r="E219" s="31">
        <f>+E220+E221+E222+E223+E224+E225+E226+E227+E228+E229+E230+E231+E232+E233</f>
        <v>416535</v>
      </c>
      <c r="F219" s="31">
        <f>+F220+F221+F222+F223+F224+F225+F226+F227+F228+F229+F230+F231+F232+F233</f>
        <v>489640</v>
      </c>
      <c r="G219" s="31">
        <f>+G220+G221+G222+G223+G224+G225+G226+G227+G228+G229+G230+G231+G232+G233</f>
        <v>447565.3</v>
      </c>
      <c r="H219" s="31">
        <f t="shared" si="15"/>
        <v>91.407013315905559</v>
      </c>
    </row>
    <row r="220" spans="1:8" outlineLevel="2" x14ac:dyDescent="0.2">
      <c r="A220" s="55">
        <v>402500</v>
      </c>
      <c r="B220" s="20"/>
      <c r="C220" s="20" t="s">
        <v>158</v>
      </c>
      <c r="D220" s="31">
        <v>461.54</v>
      </c>
      <c r="E220" s="31">
        <v>1000</v>
      </c>
      <c r="F220" s="31">
        <v>2500</v>
      </c>
      <c r="G220" s="31">
        <v>1420.08</v>
      </c>
      <c r="H220" s="31">
        <f t="shared" si="15"/>
        <v>56.803199999999997</v>
      </c>
    </row>
    <row r="221" spans="1:8" outlineLevel="2" x14ac:dyDescent="0.2">
      <c r="A221" s="55">
        <v>402501</v>
      </c>
      <c r="B221" s="20"/>
      <c r="C221" s="20" t="s">
        <v>159</v>
      </c>
      <c r="D221" s="31">
        <v>4889.7</v>
      </c>
      <c r="E221" s="31">
        <v>4000</v>
      </c>
      <c r="F221" s="31">
        <v>5000</v>
      </c>
      <c r="G221" s="31">
        <v>4989.51</v>
      </c>
      <c r="H221" s="31">
        <f t="shared" si="15"/>
        <v>99.790200000000013</v>
      </c>
    </row>
    <row r="222" spans="1:8" outlineLevel="2" x14ac:dyDescent="0.2">
      <c r="A222" s="55">
        <v>402503</v>
      </c>
      <c r="B222" s="20"/>
      <c r="C222" s="20" t="s">
        <v>160</v>
      </c>
      <c r="D222" s="31">
        <v>14440.59</v>
      </c>
      <c r="E222" s="31">
        <v>12000</v>
      </c>
      <c r="F222" s="31">
        <v>22000</v>
      </c>
      <c r="G222" s="31">
        <v>14028.91</v>
      </c>
      <c r="H222" s="31">
        <f t="shared" si="15"/>
        <v>63.767772727272728</v>
      </c>
    </row>
    <row r="223" spans="1:8" outlineLevel="2" x14ac:dyDescent="0.2">
      <c r="A223" s="55">
        <v>4025030</v>
      </c>
      <c r="B223" s="20"/>
      <c r="C223" s="20" t="s">
        <v>161</v>
      </c>
      <c r="D223" s="31">
        <v>177739.81</v>
      </c>
      <c r="E223" s="31">
        <v>180000</v>
      </c>
      <c r="F223" s="31">
        <v>222000</v>
      </c>
      <c r="G223" s="31">
        <v>220931.8</v>
      </c>
      <c r="H223" s="31">
        <f t="shared" si="15"/>
        <v>99.518828828828816</v>
      </c>
    </row>
    <row r="224" spans="1:8" outlineLevel="2" x14ac:dyDescent="0.2">
      <c r="A224" s="55">
        <v>4025031</v>
      </c>
      <c r="B224" s="20"/>
      <c r="C224" s="20" t="s">
        <v>162</v>
      </c>
      <c r="D224" s="31">
        <v>71352.56</v>
      </c>
      <c r="E224" s="31">
        <v>52590</v>
      </c>
      <c r="F224" s="31">
        <v>52590</v>
      </c>
      <c r="G224" s="31">
        <v>48458.22</v>
      </c>
      <c r="H224" s="31">
        <f t="shared" si="15"/>
        <v>92.143411294922998</v>
      </c>
    </row>
    <row r="225" spans="1:8" outlineLevel="2" x14ac:dyDescent="0.2">
      <c r="A225" s="55">
        <v>4025032</v>
      </c>
      <c r="B225" s="20"/>
      <c r="C225" s="20" t="s">
        <v>163</v>
      </c>
      <c r="D225" s="31">
        <v>74142.41</v>
      </c>
      <c r="E225" s="31">
        <v>70000</v>
      </c>
      <c r="F225" s="31">
        <v>78500</v>
      </c>
      <c r="G225" s="31">
        <v>54908.19</v>
      </c>
      <c r="H225" s="31">
        <f t="shared" si="15"/>
        <v>69.946738853503192</v>
      </c>
    </row>
    <row r="226" spans="1:8" outlineLevel="2" x14ac:dyDescent="0.2">
      <c r="A226" s="55">
        <v>4025036</v>
      </c>
      <c r="B226" s="20"/>
      <c r="C226" s="20" t="s">
        <v>164</v>
      </c>
      <c r="D226" s="31">
        <v>0</v>
      </c>
      <c r="E226" s="31">
        <v>8000</v>
      </c>
      <c r="F226" s="31">
        <v>15000</v>
      </c>
      <c r="G226" s="31">
        <v>14554.6</v>
      </c>
      <c r="H226" s="31">
        <f t="shared" si="15"/>
        <v>97.030666666666662</v>
      </c>
    </row>
    <row r="227" spans="1:8" outlineLevel="2" x14ac:dyDescent="0.2">
      <c r="A227" s="55">
        <v>402510</v>
      </c>
      <c r="B227" s="20"/>
      <c r="C227" s="20" t="s">
        <v>165</v>
      </c>
      <c r="D227" s="31">
        <v>2766.47</v>
      </c>
      <c r="E227" s="31">
        <v>4000</v>
      </c>
      <c r="F227" s="31">
        <v>4000</v>
      </c>
      <c r="G227" s="31">
        <v>4385.79</v>
      </c>
      <c r="H227" s="31">
        <f t="shared" si="15"/>
        <v>109.64475</v>
      </c>
    </row>
    <row r="228" spans="1:8" outlineLevel="2" x14ac:dyDescent="0.2">
      <c r="A228" s="55">
        <v>402511</v>
      </c>
      <c r="B228" s="20"/>
      <c r="C228" s="20" t="s">
        <v>166</v>
      </c>
      <c r="D228" s="31">
        <v>9765.1299999999992</v>
      </c>
      <c r="E228" s="31">
        <v>10000</v>
      </c>
      <c r="F228" s="31">
        <v>10000</v>
      </c>
      <c r="G228" s="31">
        <v>9924.7800000000007</v>
      </c>
      <c r="H228" s="31">
        <f t="shared" si="15"/>
        <v>99.247800000000012</v>
      </c>
    </row>
    <row r="229" spans="1:8" outlineLevel="2" x14ac:dyDescent="0.2">
      <c r="A229" s="55">
        <v>402512</v>
      </c>
      <c r="B229" s="20"/>
      <c r="C229" s="20" t="s">
        <v>167</v>
      </c>
      <c r="D229" s="31">
        <v>16428.580000000002</v>
      </c>
      <c r="E229" s="31">
        <v>17000</v>
      </c>
      <c r="F229" s="31">
        <v>16500</v>
      </c>
      <c r="G229" s="31">
        <v>16316.57</v>
      </c>
      <c r="H229" s="31">
        <f t="shared" si="15"/>
        <v>98.888303030303021</v>
      </c>
    </row>
    <row r="230" spans="1:8" outlineLevel="2" x14ac:dyDescent="0.2">
      <c r="A230" s="55">
        <v>402514</v>
      </c>
      <c r="B230" s="20"/>
      <c r="C230" s="20" t="s">
        <v>168</v>
      </c>
      <c r="D230" s="31">
        <v>13066.81</v>
      </c>
      <c r="E230" s="31">
        <v>13000</v>
      </c>
      <c r="F230" s="31">
        <v>13000</v>
      </c>
      <c r="G230" s="31">
        <v>14454.66</v>
      </c>
      <c r="H230" s="31">
        <f t="shared" si="15"/>
        <v>111.18969230769231</v>
      </c>
    </row>
    <row r="231" spans="1:8" outlineLevel="2" x14ac:dyDescent="0.2">
      <c r="A231" s="55">
        <v>402515</v>
      </c>
      <c r="B231" s="20"/>
      <c r="C231" s="20" t="s">
        <v>169</v>
      </c>
      <c r="D231" s="31">
        <v>0</v>
      </c>
      <c r="E231" s="31">
        <v>0</v>
      </c>
      <c r="F231" s="31">
        <v>250</v>
      </c>
      <c r="G231" s="31">
        <v>228.38</v>
      </c>
      <c r="H231" s="31">
        <f t="shared" si="15"/>
        <v>91.352000000000004</v>
      </c>
    </row>
    <row r="232" spans="1:8" outlineLevel="2" x14ac:dyDescent="0.2">
      <c r="A232" s="55">
        <v>402516</v>
      </c>
      <c r="B232" s="20"/>
      <c r="C232" s="20" t="s">
        <v>170</v>
      </c>
      <c r="D232" s="31">
        <v>5750.91</v>
      </c>
      <c r="E232" s="31">
        <v>6300</v>
      </c>
      <c r="F232" s="31">
        <v>6300</v>
      </c>
      <c r="G232" s="31">
        <v>6428.36</v>
      </c>
      <c r="H232" s="31">
        <f t="shared" si="15"/>
        <v>102.0374603174603</v>
      </c>
    </row>
    <row r="233" spans="1:8" outlineLevel="2" x14ac:dyDescent="0.2">
      <c r="A233" s="55">
        <v>402599</v>
      </c>
      <c r="B233" s="20"/>
      <c r="C233" s="20" t="s">
        <v>171</v>
      </c>
      <c r="D233" s="31">
        <v>56892.21</v>
      </c>
      <c r="E233" s="31">
        <v>38645</v>
      </c>
      <c r="F233" s="31">
        <v>42000</v>
      </c>
      <c r="G233" s="31">
        <v>36535.449999999997</v>
      </c>
      <c r="H233" s="31">
        <f t="shared" si="15"/>
        <v>86.989166666666662</v>
      </c>
    </row>
    <row r="234" spans="1:8" outlineLevel="1" x14ac:dyDescent="0.2">
      <c r="A234" s="55">
        <v>4027</v>
      </c>
      <c r="B234" s="20"/>
      <c r="C234" s="20" t="s">
        <v>172</v>
      </c>
      <c r="D234" s="31">
        <f>+D235</f>
        <v>7111.68</v>
      </c>
      <c r="E234" s="31">
        <f>+E235</f>
        <v>7200</v>
      </c>
      <c r="F234" s="31">
        <f>+F235</f>
        <v>7200</v>
      </c>
      <c r="G234" s="31">
        <f>+G235</f>
        <v>7111.68</v>
      </c>
      <c r="H234" s="31">
        <f t="shared" si="15"/>
        <v>98.773333333333341</v>
      </c>
    </row>
    <row r="235" spans="1:8" outlineLevel="2" x14ac:dyDescent="0.2">
      <c r="A235" s="55">
        <v>402799</v>
      </c>
      <c r="B235" s="20"/>
      <c r="C235" s="20" t="s">
        <v>173</v>
      </c>
      <c r="D235" s="31">
        <v>7111.68</v>
      </c>
      <c r="E235" s="31">
        <v>7200</v>
      </c>
      <c r="F235" s="31">
        <v>7200</v>
      </c>
      <c r="G235" s="31">
        <v>7111.68</v>
      </c>
      <c r="H235" s="31">
        <f t="shared" si="15"/>
        <v>98.773333333333341</v>
      </c>
    </row>
    <row r="236" spans="1:8" outlineLevel="1" x14ac:dyDescent="0.2">
      <c r="A236" s="55">
        <v>4029</v>
      </c>
      <c r="B236" s="20"/>
      <c r="C236" s="20" t="s">
        <v>174</v>
      </c>
      <c r="D236" s="31">
        <f>+D237+D238+D239+D240+D241+D242+D243+D244+D245+D246+D247+D248+D249+D250+D251</f>
        <v>92435.06</v>
      </c>
      <c r="E236" s="31">
        <f>+E237+E238+E239+E240+E241+E242+E243+E244+E245+E246+E247+E248+E249+E250+E251</f>
        <v>68122</v>
      </c>
      <c r="F236" s="31">
        <f>+F237+F238+F239+F240+F241+F242+F243+F244+F245+F246+F247+F248+F249+F250+F251</f>
        <v>117011</v>
      </c>
      <c r="G236" s="31">
        <f>+G237+G238+G239+G240+G241+G242+G243+G244+G245+G246+G247+G248+G249+G250+G251</f>
        <v>96699.319999999992</v>
      </c>
      <c r="H236" s="31">
        <f t="shared" si="15"/>
        <v>82.641221765475038</v>
      </c>
    </row>
    <row r="237" spans="1:8" outlineLevel="2" x14ac:dyDescent="0.2">
      <c r="A237" s="55">
        <v>402902</v>
      </c>
      <c r="B237" s="20"/>
      <c r="C237" s="20" t="s">
        <v>175</v>
      </c>
      <c r="D237" s="31">
        <v>23135.919999999998</v>
      </c>
      <c r="E237" s="31">
        <v>8000</v>
      </c>
      <c r="F237" s="31">
        <v>9000</v>
      </c>
      <c r="G237" s="31">
        <v>8738.2199999999993</v>
      </c>
      <c r="H237" s="31">
        <f t="shared" si="15"/>
        <v>97.091333333333324</v>
      </c>
    </row>
    <row r="238" spans="1:8" outlineLevel="2" x14ac:dyDescent="0.2">
      <c r="A238" s="55">
        <v>402903</v>
      </c>
      <c r="B238" s="20"/>
      <c r="C238" s="20" t="s">
        <v>176</v>
      </c>
      <c r="D238" s="31">
        <v>5136.9799999999996</v>
      </c>
      <c r="E238" s="31">
        <v>6000</v>
      </c>
      <c r="F238" s="31">
        <v>0</v>
      </c>
      <c r="G238" s="31">
        <v>0</v>
      </c>
      <c r="H238" s="31" t="str">
        <f t="shared" ref="H238:H251" si="16">IF(F238&lt;&gt;0,G238/F238*100,"-")</f>
        <v>-</v>
      </c>
    </row>
    <row r="239" spans="1:8" outlineLevel="2" x14ac:dyDescent="0.2">
      <c r="A239" s="55">
        <v>402905</v>
      </c>
      <c r="B239" s="20"/>
      <c r="C239" s="20" t="s">
        <v>177</v>
      </c>
      <c r="D239" s="31">
        <v>32957.230000000003</v>
      </c>
      <c r="E239" s="31">
        <v>33000</v>
      </c>
      <c r="F239" s="31">
        <v>30000</v>
      </c>
      <c r="G239" s="31">
        <v>21069.119999999999</v>
      </c>
      <c r="H239" s="31">
        <f t="shared" si="16"/>
        <v>70.230399999999989</v>
      </c>
    </row>
    <row r="240" spans="1:8" outlineLevel="2" x14ac:dyDescent="0.2">
      <c r="A240" s="55">
        <v>4029054</v>
      </c>
      <c r="B240" s="20"/>
      <c r="C240" s="20" t="s">
        <v>178</v>
      </c>
      <c r="D240" s="31">
        <v>1173.07</v>
      </c>
      <c r="E240" s="31">
        <v>1600</v>
      </c>
      <c r="F240" s="31">
        <v>1200</v>
      </c>
      <c r="G240" s="31">
        <v>782.06</v>
      </c>
      <c r="H240" s="31">
        <f t="shared" si="16"/>
        <v>65.171666666666667</v>
      </c>
    </row>
    <row r="241" spans="1:8" outlineLevel="2" x14ac:dyDescent="0.2">
      <c r="A241" s="55">
        <v>402907</v>
      </c>
      <c r="B241" s="20"/>
      <c r="C241" s="20" t="s">
        <v>179</v>
      </c>
      <c r="D241" s="31">
        <v>569.20000000000005</v>
      </c>
      <c r="E241" s="31">
        <v>700</v>
      </c>
      <c r="F241" s="31">
        <v>700</v>
      </c>
      <c r="G241" s="31">
        <v>527.6</v>
      </c>
      <c r="H241" s="31">
        <f t="shared" si="16"/>
        <v>75.371428571428581</v>
      </c>
    </row>
    <row r="242" spans="1:8" outlineLevel="2" x14ac:dyDescent="0.2">
      <c r="A242" s="55">
        <v>402920</v>
      </c>
      <c r="B242" s="20"/>
      <c r="C242" s="20" t="s">
        <v>180</v>
      </c>
      <c r="D242" s="31">
        <v>10385.44</v>
      </c>
      <c r="E242" s="31">
        <v>2532</v>
      </c>
      <c r="F242" s="31">
        <v>3000</v>
      </c>
      <c r="G242" s="31">
        <v>2112.7199999999998</v>
      </c>
      <c r="H242" s="31">
        <f t="shared" si="16"/>
        <v>70.423999999999992</v>
      </c>
    </row>
    <row r="243" spans="1:8" outlineLevel="2" x14ac:dyDescent="0.2">
      <c r="A243" s="55">
        <v>402922</v>
      </c>
      <c r="B243" s="20"/>
      <c r="C243" s="20" t="s">
        <v>181</v>
      </c>
      <c r="D243" s="31">
        <v>1233.03</v>
      </c>
      <c r="E243" s="31">
        <v>1300</v>
      </c>
      <c r="F243" s="31">
        <v>1300</v>
      </c>
      <c r="G243" s="31">
        <v>1244.9000000000001</v>
      </c>
      <c r="H243" s="31">
        <f t="shared" si="16"/>
        <v>95.761538461538464</v>
      </c>
    </row>
    <row r="244" spans="1:8" outlineLevel="2" x14ac:dyDescent="0.2">
      <c r="A244" s="55">
        <v>402931</v>
      </c>
      <c r="B244" s="20"/>
      <c r="C244" s="20" t="s">
        <v>182</v>
      </c>
      <c r="D244" s="31">
        <v>2767.91</v>
      </c>
      <c r="E244" s="31">
        <v>2000</v>
      </c>
      <c r="F244" s="31">
        <v>3000</v>
      </c>
      <c r="G244" s="31">
        <v>3225.4</v>
      </c>
      <c r="H244" s="31">
        <f t="shared" si="16"/>
        <v>107.51333333333332</v>
      </c>
    </row>
    <row r="245" spans="1:8" outlineLevel="2" x14ac:dyDescent="0.2">
      <c r="A245" s="55">
        <v>402932</v>
      </c>
      <c r="B245" s="20"/>
      <c r="C245" s="20" t="s">
        <v>183</v>
      </c>
      <c r="D245" s="31">
        <v>84</v>
      </c>
      <c r="E245" s="31">
        <v>90</v>
      </c>
      <c r="F245" s="31">
        <v>90</v>
      </c>
      <c r="G245" s="31">
        <v>84</v>
      </c>
      <c r="H245" s="31">
        <f t="shared" si="16"/>
        <v>93.333333333333329</v>
      </c>
    </row>
    <row r="246" spans="1:8" outlineLevel="2" x14ac:dyDescent="0.2">
      <c r="A246" s="55">
        <v>402934</v>
      </c>
      <c r="B246" s="20"/>
      <c r="C246" s="20" t="s">
        <v>184</v>
      </c>
      <c r="D246" s="31">
        <v>133.86000000000001</v>
      </c>
      <c r="E246" s="31">
        <v>200</v>
      </c>
      <c r="F246" s="31">
        <v>200</v>
      </c>
      <c r="G246" s="31">
        <v>78.84</v>
      </c>
      <c r="H246" s="31">
        <f t="shared" si="16"/>
        <v>39.42</v>
      </c>
    </row>
    <row r="247" spans="1:8" outlineLevel="2" x14ac:dyDescent="0.2">
      <c r="A247" s="55">
        <v>4029991</v>
      </c>
      <c r="B247" s="20"/>
      <c r="C247" s="20" t="s">
        <v>185</v>
      </c>
      <c r="D247" s="31">
        <v>4761.17</v>
      </c>
      <c r="E247" s="31">
        <v>5000</v>
      </c>
      <c r="F247" s="31">
        <v>15000</v>
      </c>
      <c r="G247" s="31">
        <v>9298.14</v>
      </c>
      <c r="H247" s="31">
        <f t="shared" si="16"/>
        <v>61.9876</v>
      </c>
    </row>
    <row r="248" spans="1:8" outlineLevel="2" x14ac:dyDescent="0.2">
      <c r="A248" s="55">
        <v>4029993</v>
      </c>
      <c r="B248" s="20"/>
      <c r="C248" s="20" t="s">
        <v>186</v>
      </c>
      <c r="D248" s="31">
        <v>4651.1400000000003</v>
      </c>
      <c r="E248" s="31">
        <v>4700</v>
      </c>
      <c r="F248" s="31">
        <v>4700</v>
      </c>
      <c r="G248" s="31">
        <v>4293.3599999999997</v>
      </c>
      <c r="H248" s="31">
        <f t="shared" si="16"/>
        <v>91.348085106382968</v>
      </c>
    </row>
    <row r="249" spans="1:8" outlineLevel="2" x14ac:dyDescent="0.2">
      <c r="A249" s="55">
        <v>4029994</v>
      </c>
      <c r="B249" s="20"/>
      <c r="C249" s="20" t="s">
        <v>187</v>
      </c>
      <c r="D249" s="31">
        <v>0</v>
      </c>
      <c r="E249" s="31">
        <v>0</v>
      </c>
      <c r="F249" s="31">
        <v>45821</v>
      </c>
      <c r="G249" s="31">
        <v>42269.07</v>
      </c>
      <c r="H249" s="31">
        <f t="shared" si="16"/>
        <v>92.248248619628555</v>
      </c>
    </row>
    <row r="250" spans="1:8" outlineLevel="2" x14ac:dyDescent="0.2">
      <c r="A250" s="55">
        <v>4029999</v>
      </c>
      <c r="B250" s="20"/>
      <c r="C250" s="20" t="s">
        <v>188</v>
      </c>
      <c r="D250" s="31">
        <v>3000</v>
      </c>
      <c r="E250" s="31">
        <v>3000</v>
      </c>
      <c r="F250" s="31">
        <v>3000</v>
      </c>
      <c r="G250" s="31">
        <v>2975.89</v>
      </c>
      <c r="H250" s="31">
        <f t="shared" si="16"/>
        <v>99.196333333333328</v>
      </c>
    </row>
    <row r="251" spans="1:8" outlineLevel="2" x14ac:dyDescent="0.2">
      <c r="A251" s="55">
        <v>40299999</v>
      </c>
      <c r="B251" s="20"/>
      <c r="C251" s="20" t="s">
        <v>189</v>
      </c>
      <c r="D251" s="31">
        <v>2446.11</v>
      </c>
      <c r="E251" s="31">
        <v>0</v>
      </c>
      <c r="F251" s="31">
        <v>0</v>
      </c>
      <c r="G251" s="31">
        <v>0</v>
      </c>
      <c r="H251" s="31" t="str">
        <f t="shared" si="16"/>
        <v>-</v>
      </c>
    </row>
    <row r="252" spans="1:8" outlineLevel="2" x14ac:dyDescent="0.2">
      <c r="A252" s="55"/>
      <c r="B252" s="20"/>
      <c r="C252" s="20"/>
      <c r="D252" s="31"/>
      <c r="E252" s="31"/>
      <c r="F252" s="31"/>
      <c r="G252" s="31"/>
      <c r="H252" s="31"/>
    </row>
    <row r="253" spans="1:8" x14ac:dyDescent="0.2">
      <c r="A253" s="55">
        <v>403</v>
      </c>
      <c r="B253" s="20"/>
      <c r="C253" s="20" t="s">
        <v>27</v>
      </c>
      <c r="D253" s="31">
        <f>+D254+D256</f>
        <v>2443.92</v>
      </c>
      <c r="E253" s="31">
        <f>+E254+E256</f>
        <v>2650</v>
      </c>
      <c r="F253" s="31">
        <f>+F254+F256</f>
        <v>2000</v>
      </c>
      <c r="G253" s="31">
        <f>+G254+G256</f>
        <v>2057.29</v>
      </c>
      <c r="H253" s="31">
        <f>IF(F253&lt;&gt;0,G253/F253*100,"-")</f>
        <v>102.86450000000001</v>
      </c>
    </row>
    <row r="254" spans="1:8" outlineLevel="1" x14ac:dyDescent="0.2">
      <c r="A254" s="55">
        <v>4031</v>
      </c>
      <c r="B254" s="20"/>
      <c r="C254" s="20" t="s">
        <v>190</v>
      </c>
      <c r="D254" s="31">
        <f>+D255</f>
        <v>1130.1600000000001</v>
      </c>
      <c r="E254" s="31">
        <f>+E255</f>
        <v>1200</v>
      </c>
      <c r="F254" s="31">
        <f>+F255</f>
        <v>1000</v>
      </c>
      <c r="G254" s="31">
        <f>+G255</f>
        <v>957</v>
      </c>
      <c r="H254" s="31">
        <f>IF(F254&lt;&gt;0,G254/F254*100,"-")</f>
        <v>95.7</v>
      </c>
    </row>
    <row r="255" spans="1:8" outlineLevel="2" x14ac:dyDescent="0.2">
      <c r="A255" s="55">
        <v>403101</v>
      </c>
      <c r="B255" s="20"/>
      <c r="C255" s="20" t="s">
        <v>191</v>
      </c>
      <c r="D255" s="31">
        <v>1130.1600000000001</v>
      </c>
      <c r="E255" s="31">
        <v>1200</v>
      </c>
      <c r="F255" s="31">
        <v>1000</v>
      </c>
      <c r="G255" s="31">
        <v>957</v>
      </c>
      <c r="H255" s="31">
        <f>IF(F255&lt;&gt;0,G255/F255*100,"-")</f>
        <v>95.7</v>
      </c>
    </row>
    <row r="256" spans="1:8" outlineLevel="1" x14ac:dyDescent="0.2">
      <c r="A256" s="55">
        <v>4033</v>
      </c>
      <c r="B256" s="20"/>
      <c r="C256" s="20" t="s">
        <v>192</v>
      </c>
      <c r="D256" s="31">
        <f>+D257</f>
        <v>1313.76</v>
      </c>
      <c r="E256" s="31">
        <f>+E257</f>
        <v>1450</v>
      </c>
      <c r="F256" s="31">
        <f>+F257</f>
        <v>1000</v>
      </c>
      <c r="G256" s="31">
        <f>+G257</f>
        <v>1100.29</v>
      </c>
      <c r="H256" s="31">
        <f>IF(F256&lt;&gt;0,G256/F256*100,"-")</f>
        <v>110.029</v>
      </c>
    </row>
    <row r="257" spans="1:8" outlineLevel="2" x14ac:dyDescent="0.2">
      <c r="A257" s="55">
        <v>403305</v>
      </c>
      <c r="B257" s="20"/>
      <c r="C257" s="20" t="s">
        <v>193</v>
      </c>
      <c r="D257" s="31">
        <v>1313.76</v>
      </c>
      <c r="E257" s="31">
        <v>1450</v>
      </c>
      <c r="F257" s="31">
        <v>1000</v>
      </c>
      <c r="G257" s="31">
        <v>1100.29</v>
      </c>
      <c r="H257" s="31">
        <f>IF(F257&lt;&gt;0,G257/F257*100,"-")</f>
        <v>110.029</v>
      </c>
    </row>
    <row r="258" spans="1:8" outlineLevel="2" x14ac:dyDescent="0.2">
      <c r="A258" s="55"/>
      <c r="B258" s="20"/>
      <c r="C258" s="20"/>
      <c r="D258" s="31"/>
      <c r="E258" s="31"/>
      <c r="F258" s="31"/>
      <c r="G258" s="31"/>
      <c r="H258" s="31"/>
    </row>
    <row r="259" spans="1:8" x14ac:dyDescent="0.2">
      <c r="A259" s="55">
        <v>409</v>
      </c>
      <c r="B259" s="20"/>
      <c r="C259" s="20" t="s">
        <v>55</v>
      </c>
      <c r="D259" s="33">
        <f>+D260+D262+D264</f>
        <v>24752.81</v>
      </c>
      <c r="E259" s="33">
        <f>+E260+E262+E264</f>
        <v>55617</v>
      </c>
      <c r="F259" s="33">
        <f>+F260+F262+F264</f>
        <v>55617</v>
      </c>
      <c r="G259" s="33">
        <f>+G260+G262+G264</f>
        <v>21979.13</v>
      </c>
      <c r="H259" s="33">
        <f t="shared" ref="H259:H265" si="17">IF(F259&lt;&gt;0,G259/F259*100,"-")</f>
        <v>39.518726288724672</v>
      </c>
    </row>
    <row r="260" spans="1:8" outlineLevel="1" x14ac:dyDescent="0.2">
      <c r="A260" s="55">
        <v>4090</v>
      </c>
      <c r="B260" s="20"/>
      <c r="C260" s="20" t="s">
        <v>194</v>
      </c>
      <c r="D260" s="33">
        <f>+D261</f>
        <v>0</v>
      </c>
      <c r="E260" s="33">
        <f>+E261</f>
        <v>15917</v>
      </c>
      <c r="F260" s="33">
        <f>+F261</f>
        <v>15917</v>
      </c>
      <c r="G260" s="33">
        <f>+G261</f>
        <v>1000</v>
      </c>
      <c r="H260" s="33">
        <f t="shared" si="17"/>
        <v>6.282590940503864</v>
      </c>
    </row>
    <row r="261" spans="1:8" outlineLevel="2" x14ac:dyDescent="0.2">
      <c r="A261" s="55">
        <v>409000</v>
      </c>
      <c r="B261" s="20"/>
      <c r="C261" s="20" t="s">
        <v>194</v>
      </c>
      <c r="D261" s="33">
        <v>0</v>
      </c>
      <c r="E261" s="33">
        <v>15917</v>
      </c>
      <c r="F261" s="33">
        <v>15917</v>
      </c>
      <c r="G261" s="33">
        <v>1000</v>
      </c>
      <c r="H261" s="33">
        <f t="shared" si="17"/>
        <v>6.282590940503864</v>
      </c>
    </row>
    <row r="262" spans="1:8" outlineLevel="1" x14ac:dyDescent="0.2">
      <c r="A262" s="55">
        <v>4091</v>
      </c>
      <c r="B262" s="20"/>
      <c r="C262" s="20" t="s">
        <v>195</v>
      </c>
      <c r="D262" s="33">
        <f>+D263</f>
        <v>0</v>
      </c>
      <c r="E262" s="33">
        <f>+E263</f>
        <v>15700</v>
      </c>
      <c r="F262" s="33">
        <f>+F263</f>
        <v>15700</v>
      </c>
      <c r="G262" s="33">
        <f>+G263</f>
        <v>0</v>
      </c>
      <c r="H262" s="33">
        <f t="shared" si="17"/>
        <v>0</v>
      </c>
    </row>
    <row r="263" spans="1:8" outlineLevel="2" x14ac:dyDescent="0.2">
      <c r="A263" s="55">
        <v>409100</v>
      </c>
      <c r="B263" s="20"/>
      <c r="C263" s="20" t="s">
        <v>195</v>
      </c>
      <c r="D263" s="33">
        <v>0</v>
      </c>
      <c r="E263" s="33">
        <v>15700</v>
      </c>
      <c r="F263" s="33">
        <v>15700</v>
      </c>
      <c r="G263" s="33">
        <v>0</v>
      </c>
      <c r="H263" s="33">
        <f t="shared" si="17"/>
        <v>0</v>
      </c>
    </row>
    <row r="264" spans="1:8" outlineLevel="1" x14ac:dyDescent="0.2">
      <c r="A264" s="55">
        <v>4093</v>
      </c>
      <c r="B264" s="20"/>
      <c r="C264" s="20" t="s">
        <v>196</v>
      </c>
      <c r="D264" s="33">
        <f>+D265</f>
        <v>24752.81</v>
      </c>
      <c r="E264" s="33">
        <f>+E265</f>
        <v>24000</v>
      </c>
      <c r="F264" s="33">
        <f>+F265</f>
        <v>24000</v>
      </c>
      <c r="G264" s="33">
        <f>+G265</f>
        <v>20979.13</v>
      </c>
      <c r="H264" s="33">
        <f t="shared" si="17"/>
        <v>87.413041666666672</v>
      </c>
    </row>
    <row r="265" spans="1:8" outlineLevel="2" x14ac:dyDescent="0.2">
      <c r="A265" s="55">
        <v>409300</v>
      </c>
      <c r="B265" s="20"/>
      <c r="C265" s="20" t="s">
        <v>197</v>
      </c>
      <c r="D265" s="33">
        <v>24752.81</v>
      </c>
      <c r="E265" s="33">
        <v>24000</v>
      </c>
      <c r="F265" s="33">
        <v>24000</v>
      </c>
      <c r="G265" s="33">
        <v>20979.13</v>
      </c>
      <c r="H265" s="33">
        <f t="shared" si="17"/>
        <v>87.413041666666672</v>
      </c>
    </row>
    <row r="266" spans="1:8" outlineLevel="2" x14ac:dyDescent="0.2">
      <c r="A266" s="55"/>
      <c r="B266" s="20"/>
      <c r="C266" s="20"/>
      <c r="D266" s="33"/>
      <c r="E266" s="33"/>
      <c r="F266" s="33"/>
      <c r="G266" s="33"/>
      <c r="H266" s="33"/>
    </row>
    <row r="267" spans="1:8" x14ac:dyDescent="0.2">
      <c r="A267" s="54">
        <v>41</v>
      </c>
      <c r="B267" s="21"/>
      <c r="C267" s="21" t="s">
        <v>73</v>
      </c>
      <c r="D267" s="32">
        <f>+D268+D277+D293+D309</f>
        <v>1326881.3799999999</v>
      </c>
      <c r="E267" s="32">
        <f>+E268+E277+E293+E309</f>
        <v>1376940</v>
      </c>
      <c r="F267" s="32">
        <f>+F268+F277+F293+F309</f>
        <v>1442540</v>
      </c>
      <c r="G267" s="32">
        <f>+G268+G277+G293+G309</f>
        <v>1409741.03</v>
      </c>
      <c r="H267" s="32">
        <f t="shared" ref="H267:H275" si="18">IF(F267&lt;&gt;0,G267/F267*100,"-")</f>
        <v>97.726304296587969</v>
      </c>
    </row>
    <row r="268" spans="1:8" x14ac:dyDescent="0.2">
      <c r="A268" s="55">
        <v>410</v>
      </c>
      <c r="B268" s="20"/>
      <c r="C268" s="20" t="s">
        <v>28</v>
      </c>
      <c r="D268" s="31">
        <f>+D269+D271</f>
        <v>51417.590000000004</v>
      </c>
      <c r="E268" s="31">
        <f>+E269+E271</f>
        <v>67000</v>
      </c>
      <c r="F268" s="31">
        <f>+F269+F271</f>
        <v>82000</v>
      </c>
      <c r="G268" s="31">
        <f>+G269+G271</f>
        <v>76816.679999999993</v>
      </c>
      <c r="H268" s="31">
        <f t="shared" si="18"/>
        <v>93.678878048780476</v>
      </c>
    </row>
    <row r="269" spans="1:8" outlineLevel="1" x14ac:dyDescent="0.2">
      <c r="A269" s="55">
        <v>4100</v>
      </c>
      <c r="B269" s="20"/>
      <c r="C269" s="20" t="s">
        <v>198</v>
      </c>
      <c r="D269" s="31">
        <f>+D270</f>
        <v>45082.04</v>
      </c>
      <c r="E269" s="31">
        <f>+E270</f>
        <v>35000</v>
      </c>
      <c r="F269" s="31">
        <f>+F270</f>
        <v>35000</v>
      </c>
      <c r="G269" s="31">
        <f>+G270</f>
        <v>35892.879999999997</v>
      </c>
      <c r="H269" s="31">
        <f t="shared" si="18"/>
        <v>102.5510857142857</v>
      </c>
    </row>
    <row r="270" spans="1:8" outlineLevel="2" x14ac:dyDescent="0.2">
      <c r="A270" s="55">
        <v>410000</v>
      </c>
      <c r="B270" s="20"/>
      <c r="C270" s="20" t="s">
        <v>199</v>
      </c>
      <c r="D270" s="31">
        <v>45082.04</v>
      </c>
      <c r="E270" s="31">
        <v>35000</v>
      </c>
      <c r="F270" s="31">
        <v>35000</v>
      </c>
      <c r="G270" s="31">
        <v>35892.879999999997</v>
      </c>
      <c r="H270" s="31">
        <f t="shared" si="18"/>
        <v>102.5510857142857</v>
      </c>
    </row>
    <row r="271" spans="1:8" outlineLevel="1" x14ac:dyDescent="0.2">
      <c r="A271" s="55">
        <v>4102</v>
      </c>
      <c r="B271" s="20"/>
      <c r="C271" s="20" t="s">
        <v>200</v>
      </c>
      <c r="D271" s="31">
        <f>+D272+D273+D274+D275</f>
        <v>6335.55</v>
      </c>
      <c r="E271" s="31">
        <f>+E272+E273+E274+E275</f>
        <v>32000</v>
      </c>
      <c r="F271" s="31">
        <f>+F272+F273+F274+F275</f>
        <v>47000</v>
      </c>
      <c r="G271" s="31">
        <f>+G272+G273+G274+G275</f>
        <v>40923.799999999996</v>
      </c>
      <c r="H271" s="31">
        <f t="shared" si="18"/>
        <v>87.071914893617006</v>
      </c>
    </row>
    <row r="272" spans="1:8" outlineLevel="2" x14ac:dyDescent="0.2">
      <c r="A272" s="55">
        <v>410217</v>
      </c>
      <c r="B272" s="20"/>
      <c r="C272" s="20" t="s">
        <v>201</v>
      </c>
      <c r="D272" s="31">
        <v>6335.55</v>
      </c>
      <c r="E272" s="31">
        <v>10000</v>
      </c>
      <c r="F272" s="31">
        <v>10000</v>
      </c>
      <c r="G272" s="31">
        <v>7941.49</v>
      </c>
      <c r="H272" s="31">
        <f t="shared" si="18"/>
        <v>79.414900000000003</v>
      </c>
    </row>
    <row r="273" spans="1:8" outlineLevel="2" x14ac:dyDescent="0.2">
      <c r="A273" s="55">
        <v>410299</v>
      </c>
      <c r="B273" s="20"/>
      <c r="C273" s="20" t="s">
        <v>202</v>
      </c>
      <c r="D273" s="31">
        <v>0</v>
      </c>
      <c r="E273" s="31">
        <v>10000</v>
      </c>
      <c r="F273" s="31">
        <v>25000</v>
      </c>
      <c r="G273" s="31">
        <v>21955.14</v>
      </c>
      <c r="H273" s="31">
        <f t="shared" si="18"/>
        <v>87.82056</v>
      </c>
    </row>
    <row r="274" spans="1:8" outlineLevel="2" x14ac:dyDescent="0.2">
      <c r="A274" s="55">
        <v>4102990</v>
      </c>
      <c r="B274" s="20"/>
      <c r="C274" s="20" t="s">
        <v>203</v>
      </c>
      <c r="D274" s="31">
        <v>0</v>
      </c>
      <c r="E274" s="31">
        <v>10000</v>
      </c>
      <c r="F274" s="31">
        <v>10000</v>
      </c>
      <c r="G274" s="31">
        <v>6500</v>
      </c>
      <c r="H274" s="31">
        <f t="shared" si="18"/>
        <v>65</v>
      </c>
    </row>
    <row r="275" spans="1:8" outlineLevel="2" x14ac:dyDescent="0.2">
      <c r="A275" s="55">
        <v>4102991</v>
      </c>
      <c r="B275" s="20"/>
      <c r="C275" s="20" t="s">
        <v>204</v>
      </c>
      <c r="D275" s="31">
        <v>0</v>
      </c>
      <c r="E275" s="31">
        <v>2000</v>
      </c>
      <c r="F275" s="31">
        <v>2000</v>
      </c>
      <c r="G275" s="31">
        <v>4527.17</v>
      </c>
      <c r="H275" s="31">
        <f t="shared" si="18"/>
        <v>226.35849999999999</v>
      </c>
    </row>
    <row r="276" spans="1:8" outlineLevel="2" x14ac:dyDescent="0.2">
      <c r="A276" s="55"/>
      <c r="B276" s="20"/>
      <c r="C276" s="20"/>
      <c r="D276" s="31"/>
      <c r="E276" s="31"/>
      <c r="F276" s="31"/>
      <c r="G276" s="31"/>
      <c r="H276" s="31"/>
    </row>
    <row r="277" spans="1:8" x14ac:dyDescent="0.2">
      <c r="A277" s="55">
        <v>411</v>
      </c>
      <c r="B277" s="20"/>
      <c r="C277" s="20" t="s">
        <v>29</v>
      </c>
      <c r="D277" s="31">
        <f>+D278</f>
        <v>872555.75</v>
      </c>
      <c r="E277" s="31">
        <f>+E278</f>
        <v>883603</v>
      </c>
      <c r="F277" s="31">
        <f>+F278</f>
        <v>933903</v>
      </c>
      <c r="G277" s="31">
        <f>+G278</f>
        <v>925299.05999999994</v>
      </c>
      <c r="H277" s="31">
        <f t="shared" ref="H277:H291" si="19">IF(F277&lt;&gt;0,G277/F277*100,"-")</f>
        <v>99.07871160066945</v>
      </c>
    </row>
    <row r="278" spans="1:8" outlineLevel="1" x14ac:dyDescent="0.2">
      <c r="A278" s="55">
        <v>4119</v>
      </c>
      <c r="B278" s="20"/>
      <c r="C278" s="20" t="s">
        <v>205</v>
      </c>
      <c r="D278" s="31">
        <f>+D279+D280+D281+D282+D283+D284+D285+D286+D287+D288+D289+D290+D291</f>
        <v>872555.75</v>
      </c>
      <c r="E278" s="31">
        <f>+E279+E280+E281+E282+E283+E284+E285+E286+E287+E288+E289+E290+E291</f>
        <v>883603</v>
      </c>
      <c r="F278" s="31">
        <f>+F279+F280+F281+F282+F283+F284+F285+F286+F287+F288+F289+F290+F291</f>
        <v>933903</v>
      </c>
      <c r="G278" s="31">
        <f>+G279+G280+G281+G282+G283+G284+G285+G286+G287+G288+G289+G290+G291</f>
        <v>925299.05999999994</v>
      </c>
      <c r="H278" s="31">
        <f t="shared" si="19"/>
        <v>99.07871160066945</v>
      </c>
    </row>
    <row r="279" spans="1:8" outlineLevel="2" x14ac:dyDescent="0.2">
      <c r="A279" s="55">
        <v>411900</v>
      </c>
      <c r="B279" s="20"/>
      <c r="C279" s="20" t="s">
        <v>206</v>
      </c>
      <c r="D279" s="31">
        <v>23501.02</v>
      </c>
      <c r="E279" s="31">
        <v>24000</v>
      </c>
      <c r="F279" s="31">
        <v>19500</v>
      </c>
      <c r="G279" s="31">
        <v>16367.37</v>
      </c>
      <c r="H279" s="31">
        <f t="shared" si="19"/>
        <v>83.93523076923077</v>
      </c>
    </row>
    <row r="280" spans="1:8" outlineLevel="2" x14ac:dyDescent="0.2">
      <c r="A280" s="55">
        <v>411908</v>
      </c>
      <c r="B280" s="20"/>
      <c r="C280" s="20" t="s">
        <v>207</v>
      </c>
      <c r="D280" s="31">
        <v>20745</v>
      </c>
      <c r="E280" s="31">
        <v>21200</v>
      </c>
      <c r="F280" s="31">
        <v>22000</v>
      </c>
      <c r="G280" s="31">
        <v>21292.5</v>
      </c>
      <c r="H280" s="31">
        <f t="shared" si="19"/>
        <v>96.784090909090921</v>
      </c>
    </row>
    <row r="281" spans="1:8" outlineLevel="2" x14ac:dyDescent="0.2">
      <c r="A281" s="55">
        <v>4119090</v>
      </c>
      <c r="B281" s="20"/>
      <c r="C281" s="20" t="s">
        <v>208</v>
      </c>
      <c r="D281" s="31">
        <v>118235.89</v>
      </c>
      <c r="E281" s="31">
        <v>120000</v>
      </c>
      <c r="F281" s="31">
        <v>125000</v>
      </c>
      <c r="G281" s="31">
        <v>121774.94</v>
      </c>
      <c r="H281" s="31">
        <f t="shared" si="19"/>
        <v>97.419951999999995</v>
      </c>
    </row>
    <row r="282" spans="1:8" outlineLevel="2" x14ac:dyDescent="0.2">
      <c r="A282" s="55">
        <v>411920</v>
      </c>
      <c r="B282" s="20"/>
      <c r="C282" s="20" t="s">
        <v>209</v>
      </c>
      <c r="D282" s="31">
        <v>442.68</v>
      </c>
      <c r="E282" s="31">
        <v>1000</v>
      </c>
      <c r="F282" s="31">
        <v>1000</v>
      </c>
      <c r="G282" s="31">
        <v>368.9</v>
      </c>
      <c r="H282" s="31">
        <f t="shared" si="19"/>
        <v>36.889999999999993</v>
      </c>
    </row>
    <row r="283" spans="1:8" outlineLevel="2" x14ac:dyDescent="0.2">
      <c r="A283" s="55">
        <v>411921</v>
      </c>
      <c r="B283" s="20"/>
      <c r="C283" s="20" t="s">
        <v>210</v>
      </c>
      <c r="D283" s="31">
        <v>691526.89</v>
      </c>
      <c r="E283" s="31">
        <v>700000</v>
      </c>
      <c r="F283" s="31">
        <v>750000</v>
      </c>
      <c r="G283" s="31">
        <v>749178.06</v>
      </c>
      <c r="H283" s="31">
        <f t="shared" si="19"/>
        <v>99.890408000000008</v>
      </c>
    </row>
    <row r="284" spans="1:8" outlineLevel="2" x14ac:dyDescent="0.2">
      <c r="A284" s="55">
        <v>411922</v>
      </c>
      <c r="B284" s="20"/>
      <c r="C284" s="20" t="s">
        <v>211</v>
      </c>
      <c r="D284" s="31">
        <v>6101.01</v>
      </c>
      <c r="E284" s="31">
        <v>0</v>
      </c>
      <c r="F284" s="31">
        <v>0</v>
      </c>
      <c r="G284" s="31">
        <v>0</v>
      </c>
      <c r="H284" s="31" t="str">
        <f t="shared" si="19"/>
        <v>-</v>
      </c>
    </row>
    <row r="285" spans="1:8" outlineLevel="2" x14ac:dyDescent="0.2">
      <c r="A285" s="55">
        <v>411999</v>
      </c>
      <c r="B285" s="20"/>
      <c r="C285" s="20" t="s">
        <v>212</v>
      </c>
      <c r="D285" s="31">
        <v>2392</v>
      </c>
      <c r="E285" s="31">
        <v>3828</v>
      </c>
      <c r="F285" s="31">
        <v>3828</v>
      </c>
      <c r="G285" s="31">
        <v>3828</v>
      </c>
      <c r="H285" s="31">
        <f t="shared" si="19"/>
        <v>100</v>
      </c>
    </row>
    <row r="286" spans="1:8" outlineLevel="2" x14ac:dyDescent="0.2">
      <c r="A286" s="55">
        <v>4119990</v>
      </c>
      <c r="B286" s="20"/>
      <c r="C286" s="20" t="s">
        <v>213</v>
      </c>
      <c r="D286" s="31">
        <v>828.64</v>
      </c>
      <c r="E286" s="31">
        <v>1200</v>
      </c>
      <c r="F286" s="31">
        <v>1200</v>
      </c>
      <c r="G286" s="31">
        <v>4420.72</v>
      </c>
      <c r="H286" s="31">
        <f t="shared" si="19"/>
        <v>368.39333333333337</v>
      </c>
    </row>
    <row r="287" spans="1:8" outlineLevel="2" x14ac:dyDescent="0.2">
      <c r="A287" s="55">
        <v>4119991</v>
      </c>
      <c r="B287" s="20"/>
      <c r="C287" s="20" t="s">
        <v>214</v>
      </c>
      <c r="D287" s="31">
        <v>2900</v>
      </c>
      <c r="E287" s="31">
        <v>7000</v>
      </c>
      <c r="F287" s="31">
        <v>7000</v>
      </c>
      <c r="G287" s="31">
        <v>5100</v>
      </c>
      <c r="H287" s="31">
        <f t="shared" si="19"/>
        <v>72.857142857142847</v>
      </c>
    </row>
    <row r="288" spans="1:8" outlineLevel="2" x14ac:dyDescent="0.2">
      <c r="A288" s="55">
        <v>4119992</v>
      </c>
      <c r="B288" s="20"/>
      <c r="C288" s="20" t="s">
        <v>215</v>
      </c>
      <c r="D288" s="31">
        <v>1500</v>
      </c>
      <c r="E288" s="31">
        <v>1500</v>
      </c>
      <c r="F288" s="31">
        <v>1500</v>
      </c>
      <c r="G288" s="31">
        <v>1000</v>
      </c>
      <c r="H288" s="31">
        <f t="shared" si="19"/>
        <v>66.666666666666657</v>
      </c>
    </row>
    <row r="289" spans="1:8" outlineLevel="2" x14ac:dyDescent="0.2">
      <c r="A289" s="55">
        <v>4119993</v>
      </c>
      <c r="B289" s="20"/>
      <c r="C289" s="20" t="s">
        <v>216</v>
      </c>
      <c r="D289" s="31">
        <v>500</v>
      </c>
      <c r="E289" s="31">
        <v>875</v>
      </c>
      <c r="F289" s="31">
        <v>875</v>
      </c>
      <c r="G289" s="31">
        <v>770</v>
      </c>
      <c r="H289" s="31">
        <f t="shared" si="19"/>
        <v>88</v>
      </c>
    </row>
    <row r="290" spans="1:8" outlineLevel="2" x14ac:dyDescent="0.2">
      <c r="A290" s="55">
        <v>4119995</v>
      </c>
      <c r="B290" s="20"/>
      <c r="C290" s="20" t="s">
        <v>217</v>
      </c>
      <c r="D290" s="31">
        <v>480</v>
      </c>
      <c r="E290" s="31">
        <v>0</v>
      </c>
      <c r="F290" s="31">
        <v>0</v>
      </c>
      <c r="G290" s="31">
        <v>0</v>
      </c>
      <c r="H290" s="31" t="str">
        <f t="shared" si="19"/>
        <v>-</v>
      </c>
    </row>
    <row r="291" spans="1:8" outlineLevel="2" x14ac:dyDescent="0.2">
      <c r="A291" s="55">
        <v>4119996</v>
      </c>
      <c r="B291" s="20"/>
      <c r="C291" s="20" t="s">
        <v>218</v>
      </c>
      <c r="D291" s="31">
        <v>3402.62</v>
      </c>
      <c r="E291" s="31">
        <v>3000</v>
      </c>
      <c r="F291" s="31">
        <v>2000</v>
      </c>
      <c r="G291" s="31">
        <v>1198.57</v>
      </c>
      <c r="H291" s="31">
        <f t="shared" si="19"/>
        <v>59.928499999999993</v>
      </c>
    </row>
    <row r="292" spans="1:8" outlineLevel="2" x14ac:dyDescent="0.2">
      <c r="A292" s="55"/>
      <c r="B292" s="20"/>
      <c r="C292" s="20"/>
      <c r="D292" s="31"/>
      <c r="E292" s="31"/>
      <c r="F292" s="31"/>
      <c r="G292" s="31"/>
      <c r="H292" s="31"/>
    </row>
    <row r="293" spans="1:8" x14ac:dyDescent="0.2">
      <c r="A293" s="55">
        <v>412</v>
      </c>
      <c r="B293" s="20"/>
      <c r="C293" s="20" t="s">
        <v>58</v>
      </c>
      <c r="D293" s="31">
        <f>+D294</f>
        <v>60982.189999999995</v>
      </c>
      <c r="E293" s="31">
        <f>+E294</f>
        <v>72328</v>
      </c>
      <c r="F293" s="31">
        <f>+F294</f>
        <v>63628</v>
      </c>
      <c r="G293" s="31">
        <f>+G294</f>
        <v>43720.490000000005</v>
      </c>
      <c r="H293" s="31">
        <f t="shared" ref="H293:H307" si="20">IF(F293&lt;&gt;0,G293/F293*100,"-")</f>
        <v>68.712657949330492</v>
      </c>
    </row>
    <row r="294" spans="1:8" outlineLevel="1" x14ac:dyDescent="0.2">
      <c r="A294" s="55">
        <v>4120</v>
      </c>
      <c r="B294" s="20"/>
      <c r="C294" s="20" t="s">
        <v>219</v>
      </c>
      <c r="D294" s="31">
        <f>+D295+D296+D297+D298+D299+D300+D301+D302+D303+D304+D305+D306+D307</f>
        <v>60982.189999999995</v>
      </c>
      <c r="E294" s="31">
        <f>+E295+E296+E297+E298+E299+E300+E301+E302+E303+E304+E305+E306+E307</f>
        <v>72328</v>
      </c>
      <c r="F294" s="31">
        <f>+F295+F296+F297+F298+F299+F300+F301+F302+F303+F304+F305+F306+F307</f>
        <v>63628</v>
      </c>
      <c r="G294" s="31">
        <f>+G295+G296+G297+G298+G299+G300+G301+G302+G303+G304+G305+G306+G307</f>
        <v>43720.490000000005</v>
      </c>
      <c r="H294" s="31">
        <f t="shared" si="20"/>
        <v>68.712657949330492</v>
      </c>
    </row>
    <row r="295" spans="1:8" outlineLevel="2" x14ac:dyDescent="0.2">
      <c r="A295" s="55">
        <v>4120001</v>
      </c>
      <c r="B295" s="20"/>
      <c r="C295" s="20" t="s">
        <v>220</v>
      </c>
      <c r="D295" s="31">
        <v>23181.69</v>
      </c>
      <c r="E295" s="31">
        <v>27828</v>
      </c>
      <c r="F295" s="31">
        <v>27828</v>
      </c>
      <c r="G295" s="31">
        <v>16916.36</v>
      </c>
      <c r="H295" s="31">
        <f t="shared" si="20"/>
        <v>60.788989506971404</v>
      </c>
    </row>
    <row r="296" spans="1:8" outlineLevel="2" x14ac:dyDescent="0.2">
      <c r="A296" s="55">
        <v>41200010</v>
      </c>
      <c r="B296" s="20"/>
      <c r="C296" s="20" t="s">
        <v>221</v>
      </c>
      <c r="D296" s="31">
        <v>1200</v>
      </c>
      <c r="E296" s="31">
        <v>1200</v>
      </c>
      <c r="F296" s="31">
        <v>1200</v>
      </c>
      <c r="G296" s="31">
        <v>1200</v>
      </c>
      <c r="H296" s="31">
        <f t="shared" si="20"/>
        <v>100</v>
      </c>
    </row>
    <row r="297" spans="1:8" outlineLevel="2" x14ac:dyDescent="0.2">
      <c r="A297" s="55">
        <v>41200012</v>
      </c>
      <c r="B297" s="20"/>
      <c r="C297" s="20" t="s">
        <v>222</v>
      </c>
      <c r="D297" s="31">
        <v>3999.37</v>
      </c>
      <c r="E297" s="31">
        <v>4800</v>
      </c>
      <c r="F297" s="31">
        <v>0</v>
      </c>
      <c r="G297" s="31">
        <v>0</v>
      </c>
      <c r="H297" s="31" t="str">
        <f t="shared" si="20"/>
        <v>-</v>
      </c>
    </row>
    <row r="298" spans="1:8" outlineLevel="2" x14ac:dyDescent="0.2">
      <c r="A298" s="55">
        <v>41200013</v>
      </c>
      <c r="B298" s="20"/>
      <c r="C298" s="20" t="s">
        <v>223</v>
      </c>
      <c r="D298" s="31">
        <v>1000</v>
      </c>
      <c r="E298" s="31">
        <v>1000</v>
      </c>
      <c r="F298" s="31">
        <v>1000</v>
      </c>
      <c r="G298" s="31">
        <v>1000</v>
      </c>
      <c r="H298" s="31">
        <f t="shared" si="20"/>
        <v>100</v>
      </c>
    </row>
    <row r="299" spans="1:8" outlineLevel="2" x14ac:dyDescent="0.2">
      <c r="A299" s="55">
        <v>41200015</v>
      </c>
      <c r="B299" s="20"/>
      <c r="C299" s="20" t="s">
        <v>224</v>
      </c>
      <c r="D299" s="31">
        <v>335.06</v>
      </c>
      <c r="E299" s="31">
        <v>330</v>
      </c>
      <c r="F299" s="31">
        <v>330</v>
      </c>
      <c r="G299" s="31">
        <v>400</v>
      </c>
      <c r="H299" s="31">
        <f t="shared" si="20"/>
        <v>121.21212121212122</v>
      </c>
    </row>
    <row r="300" spans="1:8" outlineLevel="2" x14ac:dyDescent="0.2">
      <c r="A300" s="55">
        <v>41200016</v>
      </c>
      <c r="B300" s="20"/>
      <c r="C300" s="20" t="s">
        <v>225</v>
      </c>
      <c r="D300" s="31">
        <v>835</v>
      </c>
      <c r="E300" s="31">
        <v>835</v>
      </c>
      <c r="F300" s="31">
        <v>835</v>
      </c>
      <c r="G300" s="31">
        <v>835</v>
      </c>
      <c r="H300" s="31">
        <f t="shared" si="20"/>
        <v>100</v>
      </c>
    </row>
    <row r="301" spans="1:8" outlineLevel="2" x14ac:dyDescent="0.2">
      <c r="A301" s="55">
        <v>41200017</v>
      </c>
      <c r="B301" s="20"/>
      <c r="C301" s="20" t="s">
        <v>226</v>
      </c>
      <c r="D301" s="31">
        <v>0</v>
      </c>
      <c r="E301" s="31">
        <v>1440</v>
      </c>
      <c r="F301" s="31">
        <v>1440</v>
      </c>
      <c r="G301" s="31">
        <v>1080</v>
      </c>
      <c r="H301" s="31">
        <f t="shared" si="20"/>
        <v>75</v>
      </c>
    </row>
    <row r="302" spans="1:8" outlineLevel="2" x14ac:dyDescent="0.2">
      <c r="A302" s="55">
        <v>41200018</v>
      </c>
      <c r="B302" s="20"/>
      <c r="C302" s="20" t="s">
        <v>227</v>
      </c>
      <c r="D302" s="31">
        <v>0</v>
      </c>
      <c r="E302" s="31">
        <v>2000</v>
      </c>
      <c r="F302" s="31">
        <v>2000</v>
      </c>
      <c r="G302" s="31">
        <v>2000</v>
      </c>
      <c r="H302" s="31">
        <f t="shared" si="20"/>
        <v>100</v>
      </c>
    </row>
    <row r="303" spans="1:8" outlineLevel="2" x14ac:dyDescent="0.2">
      <c r="A303" s="55">
        <v>4120004</v>
      </c>
      <c r="B303" s="20"/>
      <c r="C303" s="20" t="s">
        <v>228</v>
      </c>
      <c r="D303" s="31">
        <v>2340</v>
      </c>
      <c r="E303" s="31">
        <v>2400</v>
      </c>
      <c r="F303" s="31">
        <v>1500</v>
      </c>
      <c r="G303" s="31">
        <v>1170</v>
      </c>
      <c r="H303" s="31">
        <f t="shared" si="20"/>
        <v>78</v>
      </c>
    </row>
    <row r="304" spans="1:8" outlineLevel="2" x14ac:dyDescent="0.2">
      <c r="A304" s="55">
        <v>4120005</v>
      </c>
      <c r="B304" s="20"/>
      <c r="C304" s="20" t="s">
        <v>229</v>
      </c>
      <c r="D304" s="31">
        <v>10800</v>
      </c>
      <c r="E304" s="31">
        <v>12960</v>
      </c>
      <c r="F304" s="31">
        <v>12960</v>
      </c>
      <c r="G304" s="31">
        <v>6539.48</v>
      </c>
      <c r="H304" s="31">
        <f t="shared" si="20"/>
        <v>50.458950617283946</v>
      </c>
    </row>
    <row r="305" spans="1:8" outlineLevel="2" x14ac:dyDescent="0.2">
      <c r="A305" s="55">
        <v>4120006</v>
      </c>
      <c r="B305" s="20"/>
      <c r="C305" s="20" t="s">
        <v>230</v>
      </c>
      <c r="D305" s="31">
        <v>8378.31</v>
      </c>
      <c r="E305" s="31">
        <v>8622</v>
      </c>
      <c r="F305" s="31">
        <v>5622</v>
      </c>
      <c r="G305" s="31">
        <v>3866.89</v>
      </c>
      <c r="H305" s="31">
        <f t="shared" si="20"/>
        <v>68.781394521522586</v>
      </c>
    </row>
    <row r="306" spans="1:8" outlineLevel="2" x14ac:dyDescent="0.2">
      <c r="A306" s="55">
        <v>4120007</v>
      </c>
      <c r="B306" s="20"/>
      <c r="C306" s="20" t="s">
        <v>231</v>
      </c>
      <c r="D306" s="31">
        <v>1000</v>
      </c>
      <c r="E306" s="31">
        <v>1000</v>
      </c>
      <c r="F306" s="31">
        <v>1000</v>
      </c>
      <c r="G306" s="31">
        <v>800</v>
      </c>
      <c r="H306" s="31">
        <f t="shared" si="20"/>
        <v>80</v>
      </c>
    </row>
    <row r="307" spans="1:8" outlineLevel="2" x14ac:dyDescent="0.2">
      <c r="A307" s="55">
        <v>4120009</v>
      </c>
      <c r="B307" s="20"/>
      <c r="C307" s="20" t="s">
        <v>232</v>
      </c>
      <c r="D307" s="31">
        <v>7912.76</v>
      </c>
      <c r="E307" s="31">
        <v>7913</v>
      </c>
      <c r="F307" s="31">
        <v>7913</v>
      </c>
      <c r="G307" s="31">
        <v>7912.76</v>
      </c>
      <c r="H307" s="31">
        <f t="shared" si="20"/>
        <v>99.996967016302278</v>
      </c>
    </row>
    <row r="308" spans="1:8" outlineLevel="2" x14ac:dyDescent="0.2">
      <c r="A308" s="55"/>
      <c r="B308" s="20"/>
      <c r="C308" s="20"/>
      <c r="D308" s="31"/>
      <c r="E308" s="31"/>
      <c r="F308" s="31"/>
      <c r="G308" s="31"/>
      <c r="H308" s="31"/>
    </row>
    <row r="309" spans="1:8" x14ac:dyDescent="0.2">
      <c r="A309" s="55">
        <v>413</v>
      </c>
      <c r="B309" s="20"/>
      <c r="C309" s="20" t="s">
        <v>30</v>
      </c>
      <c r="D309" s="31">
        <f>+D310+D313+D315+D334+D337</f>
        <v>341925.85000000003</v>
      </c>
      <c r="E309" s="31">
        <f>+E310+E313+E315+E334+E337</f>
        <v>354009</v>
      </c>
      <c r="F309" s="31">
        <f>+F310+F313+F315+F334+F337</f>
        <v>363009</v>
      </c>
      <c r="G309" s="31">
        <f>+G310+G313+G315+G334+G337</f>
        <v>363904.8</v>
      </c>
      <c r="H309" s="31">
        <f t="shared" ref="H309:H338" si="21">IF(F309&lt;&gt;0,G309/F309*100,"-")</f>
        <v>100.24677074122128</v>
      </c>
    </row>
    <row r="310" spans="1:8" outlineLevel="1" x14ac:dyDescent="0.2">
      <c r="A310" s="55">
        <v>4130</v>
      </c>
      <c r="B310" s="20"/>
      <c r="C310" s="20" t="s">
        <v>233</v>
      </c>
      <c r="D310" s="31">
        <f>+D311+D312</f>
        <v>17288.009999999998</v>
      </c>
      <c r="E310" s="31">
        <f>+E311+E312</f>
        <v>17955</v>
      </c>
      <c r="F310" s="31">
        <f>+F311+F312</f>
        <v>17955</v>
      </c>
      <c r="G310" s="31">
        <f>+G311+G312</f>
        <v>19186.169999999998</v>
      </c>
      <c r="H310" s="31">
        <f t="shared" si="21"/>
        <v>106.85697577276522</v>
      </c>
    </row>
    <row r="311" spans="1:8" outlineLevel="2" x14ac:dyDescent="0.2">
      <c r="A311" s="55">
        <v>413003</v>
      </c>
      <c r="B311" s="20"/>
      <c r="C311" s="20" t="s">
        <v>234</v>
      </c>
      <c r="D311" s="31">
        <v>16414.28</v>
      </c>
      <c r="E311" s="31">
        <v>17000</v>
      </c>
      <c r="F311" s="31">
        <v>17000</v>
      </c>
      <c r="G311" s="31">
        <v>18233.009999999998</v>
      </c>
      <c r="H311" s="31">
        <f t="shared" si="21"/>
        <v>107.253</v>
      </c>
    </row>
    <row r="312" spans="1:8" outlineLevel="2" x14ac:dyDescent="0.2">
      <c r="A312" s="55">
        <v>4130031</v>
      </c>
      <c r="B312" s="20"/>
      <c r="C312" s="20" t="s">
        <v>235</v>
      </c>
      <c r="D312" s="31">
        <v>873.73</v>
      </c>
      <c r="E312" s="31">
        <v>955</v>
      </c>
      <c r="F312" s="31">
        <v>955</v>
      </c>
      <c r="G312" s="31">
        <v>953.16</v>
      </c>
      <c r="H312" s="31">
        <f t="shared" si="21"/>
        <v>99.807329842931935</v>
      </c>
    </row>
    <row r="313" spans="1:8" outlineLevel="1" x14ac:dyDescent="0.2">
      <c r="A313" s="55">
        <v>4131</v>
      </c>
      <c r="B313" s="20"/>
      <c r="C313" s="20" t="s">
        <v>236</v>
      </c>
      <c r="D313" s="31">
        <f>+D314</f>
        <v>80222.87</v>
      </c>
      <c r="E313" s="31">
        <f>+E314</f>
        <v>83000</v>
      </c>
      <c r="F313" s="31">
        <f>+F314</f>
        <v>83000</v>
      </c>
      <c r="G313" s="31">
        <f>+G314</f>
        <v>81087.28</v>
      </c>
      <c r="H313" s="31">
        <f t="shared" si="21"/>
        <v>97.695518072289161</v>
      </c>
    </row>
    <row r="314" spans="1:8" outlineLevel="2" x14ac:dyDescent="0.2">
      <c r="A314" s="55">
        <v>413105</v>
      </c>
      <c r="B314" s="20"/>
      <c r="C314" s="20" t="s">
        <v>237</v>
      </c>
      <c r="D314" s="31">
        <v>80222.87</v>
      </c>
      <c r="E314" s="31">
        <v>83000</v>
      </c>
      <c r="F314" s="31">
        <v>83000</v>
      </c>
      <c r="G314" s="31">
        <v>81087.28</v>
      </c>
      <c r="H314" s="31">
        <f t="shared" si="21"/>
        <v>97.695518072289161</v>
      </c>
    </row>
    <row r="315" spans="1:8" outlineLevel="1" x14ac:dyDescent="0.2">
      <c r="A315" s="55">
        <v>4133</v>
      </c>
      <c r="B315" s="20"/>
      <c r="C315" s="20" t="s">
        <v>238</v>
      </c>
      <c r="D315" s="31">
        <f>+D316+D317+D318+D319+D320+D321+D322+D323+D324+D325+D326+D327+D328+D329+D330+D331+D332+D333</f>
        <v>210279.91000000003</v>
      </c>
      <c r="E315" s="31">
        <f>+E316+E317+E318+E319+E320+E321+E322+E323+E324+E325+E326+E327+E328+E329+E330+E331+E332+E333</f>
        <v>212034</v>
      </c>
      <c r="F315" s="31">
        <f>+F316+F317+F318+F319+F320+F321+F322+F323+F324+F325+F326+F327+F328+F329+F330+F331+F332+F333</f>
        <v>220034</v>
      </c>
      <c r="G315" s="31">
        <f>+G316+G317+G318+G319+G320+G321+G322+G323+G324+G325+G326+G327+G328+G329+G330+G331+G332+G333</f>
        <v>220395.09</v>
      </c>
      <c r="H315" s="31">
        <f t="shared" si="21"/>
        <v>100.16410645627494</v>
      </c>
    </row>
    <row r="316" spans="1:8" outlineLevel="2" x14ac:dyDescent="0.2">
      <c r="A316" s="55">
        <v>4133000</v>
      </c>
      <c r="B316" s="20"/>
      <c r="C316" s="20" t="s">
        <v>239</v>
      </c>
      <c r="D316" s="31">
        <v>6516.75</v>
      </c>
      <c r="E316" s="31">
        <v>5000</v>
      </c>
      <c r="F316" s="31">
        <v>5000</v>
      </c>
      <c r="G316" s="31">
        <v>4523.18</v>
      </c>
      <c r="H316" s="31">
        <f t="shared" si="21"/>
        <v>90.463600000000014</v>
      </c>
    </row>
    <row r="317" spans="1:8" outlineLevel="2" x14ac:dyDescent="0.2">
      <c r="A317" s="55">
        <v>41330001</v>
      </c>
      <c r="B317" s="20"/>
      <c r="C317" s="20" t="s">
        <v>240</v>
      </c>
      <c r="D317" s="31">
        <v>28798.639999999999</v>
      </c>
      <c r="E317" s="31">
        <v>27500</v>
      </c>
      <c r="F317" s="31">
        <v>27500</v>
      </c>
      <c r="G317" s="31">
        <v>30633.29</v>
      </c>
      <c r="H317" s="31">
        <f t="shared" si="21"/>
        <v>111.39378181818182</v>
      </c>
    </row>
    <row r="318" spans="1:8" outlineLevel="2" x14ac:dyDescent="0.2">
      <c r="A318" s="55">
        <v>41330002</v>
      </c>
      <c r="B318" s="20"/>
      <c r="C318" s="20" t="s">
        <v>241</v>
      </c>
      <c r="D318" s="31">
        <v>200</v>
      </c>
      <c r="E318" s="31">
        <v>200</v>
      </c>
      <c r="F318" s="31">
        <v>200</v>
      </c>
      <c r="G318" s="31">
        <v>200</v>
      </c>
      <c r="H318" s="31">
        <f t="shared" si="21"/>
        <v>100</v>
      </c>
    </row>
    <row r="319" spans="1:8" outlineLevel="2" x14ac:dyDescent="0.2">
      <c r="A319" s="55">
        <v>41330010</v>
      </c>
      <c r="B319" s="20"/>
      <c r="C319" s="20" t="s">
        <v>242</v>
      </c>
      <c r="D319" s="31">
        <v>5856.39</v>
      </c>
      <c r="E319" s="31">
        <v>6000</v>
      </c>
      <c r="F319" s="31">
        <v>6000</v>
      </c>
      <c r="G319" s="31">
        <v>5900.1</v>
      </c>
      <c r="H319" s="31">
        <f t="shared" si="21"/>
        <v>98.335000000000008</v>
      </c>
    </row>
    <row r="320" spans="1:8" outlineLevel="2" x14ac:dyDescent="0.2">
      <c r="A320" s="55">
        <v>4133002</v>
      </c>
      <c r="B320" s="20"/>
      <c r="C320" s="20" t="s">
        <v>243</v>
      </c>
      <c r="D320" s="31">
        <v>7229.26</v>
      </c>
      <c r="E320" s="31">
        <v>7230</v>
      </c>
      <c r="F320" s="31">
        <v>7230</v>
      </c>
      <c r="G320" s="31">
        <v>7362.25</v>
      </c>
      <c r="H320" s="31">
        <f t="shared" si="21"/>
        <v>101.82918395573996</v>
      </c>
    </row>
    <row r="321" spans="1:8" outlineLevel="2" x14ac:dyDescent="0.2">
      <c r="A321" s="55">
        <v>4133004</v>
      </c>
      <c r="B321" s="20"/>
      <c r="C321" s="20" t="s">
        <v>244</v>
      </c>
      <c r="D321" s="31">
        <v>13188.93</v>
      </c>
      <c r="E321" s="31">
        <v>18000</v>
      </c>
      <c r="F321" s="31">
        <v>18000</v>
      </c>
      <c r="G321" s="31">
        <v>20072.009999999998</v>
      </c>
      <c r="H321" s="31">
        <f t="shared" si="21"/>
        <v>111.51116666666665</v>
      </c>
    </row>
    <row r="322" spans="1:8" outlineLevel="2" x14ac:dyDescent="0.2">
      <c r="A322" s="55">
        <v>4133007</v>
      </c>
      <c r="B322" s="20"/>
      <c r="C322" s="20" t="s">
        <v>245</v>
      </c>
      <c r="D322" s="31">
        <v>1425</v>
      </c>
      <c r="E322" s="31">
        <v>1425</v>
      </c>
      <c r="F322" s="31">
        <v>1425</v>
      </c>
      <c r="G322" s="31">
        <v>1425</v>
      </c>
      <c r="H322" s="31">
        <f t="shared" si="21"/>
        <v>100</v>
      </c>
    </row>
    <row r="323" spans="1:8" outlineLevel="2" x14ac:dyDescent="0.2">
      <c r="A323" s="55">
        <v>4133010</v>
      </c>
      <c r="B323" s="20"/>
      <c r="C323" s="20" t="s">
        <v>246</v>
      </c>
      <c r="D323" s="31">
        <v>3199.32</v>
      </c>
      <c r="E323" s="31">
        <v>3200</v>
      </c>
      <c r="F323" s="31">
        <v>3200</v>
      </c>
      <c r="G323" s="31">
        <v>3199.32</v>
      </c>
      <c r="H323" s="31">
        <f t="shared" si="21"/>
        <v>99.978750000000005</v>
      </c>
    </row>
    <row r="324" spans="1:8" outlineLevel="2" x14ac:dyDescent="0.2">
      <c r="A324" s="55">
        <v>4133011</v>
      </c>
      <c r="B324" s="20"/>
      <c r="C324" s="20" t="s">
        <v>247</v>
      </c>
      <c r="D324" s="31">
        <v>6593.74</v>
      </c>
      <c r="E324" s="31">
        <v>6594</v>
      </c>
      <c r="F324" s="31">
        <v>6594</v>
      </c>
      <c r="G324" s="31">
        <v>6460.75</v>
      </c>
      <c r="H324" s="31">
        <f t="shared" si="21"/>
        <v>97.979223536548375</v>
      </c>
    </row>
    <row r="325" spans="1:8" outlineLevel="2" x14ac:dyDescent="0.2">
      <c r="A325" s="55">
        <v>4133015</v>
      </c>
      <c r="B325" s="20"/>
      <c r="C325" s="20" t="s">
        <v>248</v>
      </c>
      <c r="D325" s="31">
        <v>10000</v>
      </c>
      <c r="E325" s="31">
        <v>8000</v>
      </c>
      <c r="F325" s="31">
        <v>8000</v>
      </c>
      <c r="G325" s="31">
        <v>8000</v>
      </c>
      <c r="H325" s="31">
        <f t="shared" si="21"/>
        <v>100</v>
      </c>
    </row>
    <row r="326" spans="1:8" outlineLevel="2" x14ac:dyDescent="0.2">
      <c r="A326" s="55">
        <v>4133020</v>
      </c>
      <c r="B326" s="20"/>
      <c r="C326" s="20" t="s">
        <v>249</v>
      </c>
      <c r="D326" s="31">
        <v>0</v>
      </c>
      <c r="E326" s="31">
        <v>250</v>
      </c>
      <c r="F326" s="31">
        <v>250</v>
      </c>
      <c r="G326" s="31">
        <v>0</v>
      </c>
      <c r="H326" s="31">
        <f t="shared" si="21"/>
        <v>0</v>
      </c>
    </row>
    <row r="327" spans="1:8" outlineLevel="2" x14ac:dyDescent="0.2">
      <c r="A327" s="55">
        <v>41330200</v>
      </c>
      <c r="B327" s="20"/>
      <c r="C327" s="20" t="s">
        <v>250</v>
      </c>
      <c r="D327" s="31">
        <v>1024</v>
      </c>
      <c r="E327" s="31">
        <v>1100</v>
      </c>
      <c r="F327" s="31">
        <v>1100</v>
      </c>
      <c r="G327" s="31">
        <v>992.27</v>
      </c>
      <c r="H327" s="31">
        <f t="shared" si="21"/>
        <v>90.206363636363633</v>
      </c>
    </row>
    <row r="328" spans="1:8" outlineLevel="2" x14ac:dyDescent="0.2">
      <c r="A328" s="55">
        <v>4133026</v>
      </c>
      <c r="B328" s="20"/>
      <c r="C328" s="20" t="s">
        <v>251</v>
      </c>
      <c r="D328" s="31">
        <v>64029</v>
      </c>
      <c r="E328" s="31">
        <v>64029</v>
      </c>
      <c r="F328" s="31">
        <v>70029</v>
      </c>
      <c r="G328" s="31">
        <v>70029</v>
      </c>
      <c r="H328" s="31">
        <f t="shared" si="21"/>
        <v>100</v>
      </c>
    </row>
    <row r="329" spans="1:8" outlineLevel="2" x14ac:dyDescent="0.2">
      <c r="A329" s="55">
        <v>4133027</v>
      </c>
      <c r="B329" s="20"/>
      <c r="C329" s="20" t="s">
        <v>252</v>
      </c>
      <c r="D329" s="31">
        <v>44576</v>
      </c>
      <c r="E329" s="31">
        <v>41576</v>
      </c>
      <c r="F329" s="31">
        <v>43576</v>
      </c>
      <c r="G329" s="31">
        <v>43576</v>
      </c>
      <c r="H329" s="31">
        <f t="shared" si="21"/>
        <v>100</v>
      </c>
    </row>
    <row r="330" spans="1:8" outlineLevel="2" x14ac:dyDescent="0.2">
      <c r="A330" s="55">
        <v>4133028</v>
      </c>
      <c r="B330" s="20"/>
      <c r="C330" s="20" t="s">
        <v>253</v>
      </c>
      <c r="D330" s="31">
        <v>8556</v>
      </c>
      <c r="E330" s="31">
        <v>9356</v>
      </c>
      <c r="F330" s="31">
        <v>9356</v>
      </c>
      <c r="G330" s="31">
        <v>8575.99</v>
      </c>
      <c r="H330" s="31">
        <f t="shared" si="21"/>
        <v>91.662997007268061</v>
      </c>
    </row>
    <row r="331" spans="1:8" outlineLevel="2" x14ac:dyDescent="0.2">
      <c r="A331" s="55">
        <v>41330280</v>
      </c>
      <c r="B331" s="20"/>
      <c r="C331" s="20" t="s">
        <v>254</v>
      </c>
      <c r="D331" s="31">
        <v>4787.42</v>
      </c>
      <c r="E331" s="31">
        <v>7500</v>
      </c>
      <c r="F331" s="31">
        <v>7500</v>
      </c>
      <c r="G331" s="31">
        <v>5204.34</v>
      </c>
      <c r="H331" s="31">
        <f t="shared" si="21"/>
        <v>69.391199999999998</v>
      </c>
    </row>
    <row r="332" spans="1:8" outlineLevel="2" x14ac:dyDescent="0.2">
      <c r="A332" s="55">
        <v>41330281</v>
      </c>
      <c r="B332" s="20"/>
      <c r="C332" s="20" t="s">
        <v>255</v>
      </c>
      <c r="D332" s="31">
        <v>3556.96</v>
      </c>
      <c r="E332" s="31">
        <v>4450</v>
      </c>
      <c r="F332" s="31">
        <v>4450</v>
      </c>
      <c r="G332" s="31">
        <v>3617.59</v>
      </c>
      <c r="H332" s="31">
        <f t="shared" si="21"/>
        <v>81.294157303370781</v>
      </c>
    </row>
    <row r="333" spans="1:8" outlineLevel="2" x14ac:dyDescent="0.2">
      <c r="A333" s="55">
        <v>41330282</v>
      </c>
      <c r="B333" s="20"/>
      <c r="C333" s="20" t="s">
        <v>256</v>
      </c>
      <c r="D333" s="31">
        <v>742.5</v>
      </c>
      <c r="E333" s="31">
        <v>624</v>
      </c>
      <c r="F333" s="31">
        <v>624</v>
      </c>
      <c r="G333" s="31">
        <v>624</v>
      </c>
      <c r="H333" s="31">
        <f t="shared" si="21"/>
        <v>100</v>
      </c>
    </row>
    <row r="334" spans="1:8" outlineLevel="1" x14ac:dyDescent="0.2">
      <c r="A334" s="55">
        <v>4135</v>
      </c>
      <c r="B334" s="20"/>
      <c r="C334" s="20" t="s">
        <v>257</v>
      </c>
      <c r="D334" s="31">
        <f>+D335+D336</f>
        <v>31512.080000000002</v>
      </c>
      <c r="E334" s="31">
        <f>+E335+E336</f>
        <v>37100</v>
      </c>
      <c r="F334" s="31">
        <f>+F335+F336</f>
        <v>38100</v>
      </c>
      <c r="G334" s="31">
        <f>+G335+G336</f>
        <v>40026.870000000003</v>
      </c>
      <c r="H334" s="31">
        <f t="shared" si="21"/>
        <v>105.05740157480317</v>
      </c>
    </row>
    <row r="335" spans="1:8" outlineLevel="2" x14ac:dyDescent="0.2">
      <c r="A335" s="55">
        <v>4135001</v>
      </c>
      <c r="B335" s="20"/>
      <c r="C335" s="20" t="s">
        <v>258</v>
      </c>
      <c r="D335" s="31">
        <v>3512.08</v>
      </c>
      <c r="E335" s="31">
        <v>3500</v>
      </c>
      <c r="F335" s="31">
        <v>4500</v>
      </c>
      <c r="G335" s="31">
        <v>6426.87</v>
      </c>
      <c r="H335" s="31">
        <f t="shared" si="21"/>
        <v>142.81933333333333</v>
      </c>
    </row>
    <row r="336" spans="1:8" outlineLevel="2" x14ac:dyDescent="0.2">
      <c r="A336" s="55">
        <v>4135004</v>
      </c>
      <c r="B336" s="20"/>
      <c r="C336" s="20" t="s">
        <v>259</v>
      </c>
      <c r="D336" s="31">
        <v>28000</v>
      </c>
      <c r="E336" s="31">
        <v>33600</v>
      </c>
      <c r="F336" s="31">
        <v>33600</v>
      </c>
      <c r="G336" s="31">
        <v>33600</v>
      </c>
      <c r="H336" s="31">
        <f t="shared" si="21"/>
        <v>100</v>
      </c>
    </row>
    <row r="337" spans="1:8" outlineLevel="1" x14ac:dyDescent="0.2">
      <c r="A337" s="55">
        <v>4136</v>
      </c>
      <c r="B337" s="20"/>
      <c r="C337" s="20" t="s">
        <v>260</v>
      </c>
      <c r="D337" s="31">
        <f>+D338</f>
        <v>2622.98</v>
      </c>
      <c r="E337" s="31">
        <f>+E338</f>
        <v>3920</v>
      </c>
      <c r="F337" s="31">
        <f>+F338</f>
        <v>3920</v>
      </c>
      <c r="G337" s="31">
        <f>+G338</f>
        <v>3209.39</v>
      </c>
      <c r="H337" s="31">
        <f t="shared" si="21"/>
        <v>81.872193877551013</v>
      </c>
    </row>
    <row r="338" spans="1:8" outlineLevel="2" x14ac:dyDescent="0.2">
      <c r="A338" s="55">
        <v>4136002</v>
      </c>
      <c r="B338" s="20"/>
      <c r="C338" s="20" t="s">
        <v>261</v>
      </c>
      <c r="D338" s="31">
        <v>2622.98</v>
      </c>
      <c r="E338" s="31">
        <v>3920</v>
      </c>
      <c r="F338" s="31">
        <v>3920</v>
      </c>
      <c r="G338" s="31">
        <v>3209.39</v>
      </c>
      <c r="H338" s="31">
        <f t="shared" si="21"/>
        <v>81.872193877551013</v>
      </c>
    </row>
    <row r="339" spans="1:8" outlineLevel="2" x14ac:dyDescent="0.2">
      <c r="A339" s="55"/>
      <c r="B339" s="20"/>
      <c r="C339" s="20"/>
      <c r="D339" s="31"/>
      <c r="E339" s="31"/>
      <c r="F339" s="31"/>
      <c r="G339" s="31"/>
      <c r="H339" s="31"/>
    </row>
    <row r="340" spans="1:8" x14ac:dyDescent="0.2">
      <c r="A340" s="55">
        <v>414</v>
      </c>
      <c r="B340" s="20"/>
      <c r="C340" s="20" t="s">
        <v>83</v>
      </c>
      <c r="D340" s="31">
        <v>0</v>
      </c>
      <c r="E340" s="31">
        <v>0</v>
      </c>
      <c r="F340" s="31">
        <v>0</v>
      </c>
      <c r="G340" s="31">
        <v>0</v>
      </c>
      <c r="H340" s="31" t="str">
        <f>IF(F340&lt;&gt;0,G340/F340*100,"-")</f>
        <v>-</v>
      </c>
    </row>
    <row r="341" spans="1:8" x14ac:dyDescent="0.2">
      <c r="A341" s="55"/>
      <c r="B341" s="20"/>
      <c r="C341" s="20"/>
      <c r="D341" s="31"/>
      <c r="E341" s="31"/>
      <c r="F341" s="31"/>
      <c r="G341" s="31"/>
      <c r="H341" s="31"/>
    </row>
    <row r="342" spans="1:8" x14ac:dyDescent="0.2">
      <c r="A342" s="54">
        <v>42</v>
      </c>
      <c r="B342" s="21" t="s">
        <v>31</v>
      </c>
      <c r="C342" s="21" t="s">
        <v>74</v>
      </c>
      <c r="D342" s="32">
        <f>+D343</f>
        <v>355244.2</v>
      </c>
      <c r="E342" s="32">
        <f>+E343</f>
        <v>1231443</v>
      </c>
      <c r="F342" s="32">
        <f>+F343</f>
        <v>972848.87</v>
      </c>
      <c r="G342" s="32">
        <f>+G343</f>
        <v>758075.43</v>
      </c>
      <c r="H342" s="32">
        <f t="shared" ref="H342:H377" si="22">IF(F342&lt;&gt;0,G342/F342*100,"-")</f>
        <v>77.923247215160984</v>
      </c>
    </row>
    <row r="343" spans="1:8" x14ac:dyDescent="0.2">
      <c r="A343" s="55">
        <v>420</v>
      </c>
      <c r="B343" s="20"/>
      <c r="C343" s="20" t="s">
        <v>32</v>
      </c>
      <c r="D343" s="31">
        <f>+D344+D346+D353+D357+D368+D373+D375</f>
        <v>355244.2</v>
      </c>
      <c r="E343" s="31">
        <f>+E344+E346+E353+E357+E368+E373+E375</f>
        <v>1231443</v>
      </c>
      <c r="F343" s="31">
        <f>+F344+F346+F353+F357+F368+F373+F375</f>
        <v>972848.87</v>
      </c>
      <c r="G343" s="31">
        <f>+G344+G346+G353+G357+G368+G373+G375</f>
        <v>758075.43</v>
      </c>
      <c r="H343" s="31">
        <f t="shared" si="22"/>
        <v>77.923247215160984</v>
      </c>
    </row>
    <row r="344" spans="1:8" outlineLevel="1" x14ac:dyDescent="0.2">
      <c r="A344" s="55">
        <v>4200</v>
      </c>
      <c r="B344" s="20"/>
      <c r="C344" s="20" t="s">
        <v>262</v>
      </c>
      <c r="D344" s="31">
        <f>+D345</f>
        <v>0</v>
      </c>
      <c r="E344" s="31">
        <f>+E345</f>
        <v>32000</v>
      </c>
      <c r="F344" s="31">
        <f>+F345</f>
        <v>32000</v>
      </c>
      <c r="G344" s="31">
        <f>+G345</f>
        <v>0</v>
      </c>
      <c r="H344" s="31">
        <f t="shared" si="22"/>
        <v>0</v>
      </c>
    </row>
    <row r="345" spans="1:8" outlineLevel="2" x14ac:dyDescent="0.2">
      <c r="A345" s="55">
        <v>420099</v>
      </c>
      <c r="B345" s="20"/>
      <c r="C345" s="20" t="s">
        <v>263</v>
      </c>
      <c r="D345" s="31">
        <v>0</v>
      </c>
      <c r="E345" s="31">
        <v>32000</v>
      </c>
      <c r="F345" s="31">
        <v>32000</v>
      </c>
      <c r="G345" s="31">
        <v>0</v>
      </c>
      <c r="H345" s="31">
        <f t="shared" si="22"/>
        <v>0</v>
      </c>
    </row>
    <row r="346" spans="1:8" outlineLevel="1" x14ac:dyDescent="0.2">
      <c r="A346" s="55">
        <v>4202</v>
      </c>
      <c r="B346" s="20"/>
      <c r="C346" s="20" t="s">
        <v>264</v>
      </c>
      <c r="D346" s="31">
        <f>+D347+D348+D349+D350+D351+D352</f>
        <v>35808.85</v>
      </c>
      <c r="E346" s="31">
        <f>+E347+E348+E349+E350+E351+E352</f>
        <v>6000</v>
      </c>
      <c r="F346" s="31">
        <f>+F347+F348+F349+F350+F351+F352</f>
        <v>4600</v>
      </c>
      <c r="G346" s="31">
        <f>+G347+G348+G349+G350+G351+G352</f>
        <v>1463.46</v>
      </c>
      <c r="H346" s="31">
        <f t="shared" si="22"/>
        <v>31.814347826086959</v>
      </c>
    </row>
    <row r="347" spans="1:8" outlineLevel="2" x14ac:dyDescent="0.2">
      <c r="A347" s="55">
        <v>420200</v>
      </c>
      <c r="B347" s="20"/>
      <c r="C347" s="20" t="s">
        <v>265</v>
      </c>
      <c r="D347" s="31">
        <v>678.32</v>
      </c>
      <c r="E347" s="31">
        <v>2000</v>
      </c>
      <c r="F347" s="31">
        <v>2000</v>
      </c>
      <c r="G347" s="31">
        <v>671.34</v>
      </c>
      <c r="H347" s="31">
        <f t="shared" si="22"/>
        <v>33.567</v>
      </c>
    </row>
    <row r="348" spans="1:8" outlineLevel="2" x14ac:dyDescent="0.2">
      <c r="A348" s="55">
        <v>420201</v>
      </c>
      <c r="B348" s="20"/>
      <c r="C348" s="20" t="s">
        <v>266</v>
      </c>
      <c r="D348" s="31">
        <v>2156.96</v>
      </c>
      <c r="E348" s="31">
        <v>0</v>
      </c>
      <c r="F348" s="31">
        <v>0</v>
      </c>
      <c r="G348" s="31">
        <v>0</v>
      </c>
      <c r="H348" s="31" t="str">
        <f t="shared" si="22"/>
        <v>-</v>
      </c>
    </row>
    <row r="349" spans="1:8" outlineLevel="2" x14ac:dyDescent="0.2">
      <c r="A349" s="55">
        <v>420202</v>
      </c>
      <c r="B349" s="20"/>
      <c r="C349" s="20" t="s">
        <v>267</v>
      </c>
      <c r="D349" s="31">
        <v>675.39</v>
      </c>
      <c r="E349" s="31">
        <v>2000</v>
      </c>
      <c r="F349" s="31">
        <v>2000</v>
      </c>
      <c r="G349" s="31">
        <v>441.6</v>
      </c>
      <c r="H349" s="31">
        <f t="shared" si="22"/>
        <v>22.080000000000002</v>
      </c>
    </row>
    <row r="350" spans="1:8" outlineLevel="2" x14ac:dyDescent="0.2">
      <c r="A350" s="55">
        <v>420224</v>
      </c>
      <c r="B350" s="20"/>
      <c r="C350" s="20" t="s">
        <v>268</v>
      </c>
      <c r="D350" s="31">
        <v>364.43</v>
      </c>
      <c r="E350" s="31">
        <v>0</v>
      </c>
      <c r="F350" s="31">
        <v>0</v>
      </c>
      <c r="G350" s="31">
        <v>0</v>
      </c>
      <c r="H350" s="31" t="str">
        <f t="shared" si="22"/>
        <v>-</v>
      </c>
    </row>
    <row r="351" spans="1:8" outlineLevel="2" x14ac:dyDescent="0.2">
      <c r="A351" s="55">
        <v>420230</v>
      </c>
      <c r="B351" s="20"/>
      <c r="C351" s="20" t="s">
        <v>269</v>
      </c>
      <c r="D351" s="31">
        <v>31312.76</v>
      </c>
      <c r="E351" s="31">
        <v>2000</v>
      </c>
      <c r="F351" s="31">
        <v>600</v>
      </c>
      <c r="G351" s="31">
        <v>350.52</v>
      </c>
      <c r="H351" s="31">
        <f t="shared" si="22"/>
        <v>58.419999999999995</v>
      </c>
    </row>
    <row r="352" spans="1:8" outlineLevel="2" x14ac:dyDescent="0.2">
      <c r="A352" s="55">
        <v>420238</v>
      </c>
      <c r="B352" s="20"/>
      <c r="C352" s="20" t="s">
        <v>270</v>
      </c>
      <c r="D352" s="31">
        <v>620.99</v>
      </c>
      <c r="E352" s="31">
        <v>0</v>
      </c>
      <c r="F352" s="31">
        <v>0</v>
      </c>
      <c r="G352" s="31">
        <v>0</v>
      </c>
      <c r="H352" s="31" t="str">
        <f t="shared" si="22"/>
        <v>-</v>
      </c>
    </row>
    <row r="353" spans="1:8" outlineLevel="1" x14ac:dyDescent="0.2">
      <c r="A353" s="55">
        <v>4203</v>
      </c>
      <c r="B353" s="20"/>
      <c r="C353" s="20" t="s">
        <v>271</v>
      </c>
      <c r="D353" s="31">
        <f>+D354+D355+D356</f>
        <v>2999.02</v>
      </c>
      <c r="E353" s="31">
        <f>+E354+E355+E356</f>
        <v>5000</v>
      </c>
      <c r="F353" s="31">
        <f>+F354+F355+F356</f>
        <v>9400</v>
      </c>
      <c r="G353" s="31">
        <f>+G354+G355+G356</f>
        <v>3947.7200000000003</v>
      </c>
      <c r="H353" s="31">
        <f t="shared" si="22"/>
        <v>41.997021276595746</v>
      </c>
    </row>
    <row r="354" spans="1:8" outlineLevel="2" x14ac:dyDescent="0.2">
      <c r="A354" s="55">
        <v>420300</v>
      </c>
      <c r="B354" s="20"/>
      <c r="C354" s="20" t="s">
        <v>271</v>
      </c>
      <c r="D354" s="31">
        <v>2999.02</v>
      </c>
      <c r="E354" s="31">
        <v>0</v>
      </c>
      <c r="F354" s="31">
        <v>3000</v>
      </c>
      <c r="G354" s="31">
        <v>2586.4</v>
      </c>
      <c r="H354" s="31">
        <f t="shared" si="22"/>
        <v>86.213333333333338</v>
      </c>
    </row>
    <row r="355" spans="1:8" outlineLevel="2" x14ac:dyDescent="0.2">
      <c r="A355" s="55">
        <v>4203001</v>
      </c>
      <c r="B355" s="20"/>
      <c r="C355" s="20" t="s">
        <v>272</v>
      </c>
      <c r="D355" s="31">
        <v>0</v>
      </c>
      <c r="E355" s="31">
        <v>5000</v>
      </c>
      <c r="F355" s="31">
        <v>5000</v>
      </c>
      <c r="G355" s="31">
        <v>0</v>
      </c>
      <c r="H355" s="31">
        <f t="shared" si="22"/>
        <v>0</v>
      </c>
    </row>
    <row r="356" spans="1:8" outlineLevel="2" x14ac:dyDescent="0.2">
      <c r="A356" s="55">
        <v>4203002</v>
      </c>
      <c r="B356" s="20"/>
      <c r="C356" s="20" t="s">
        <v>273</v>
      </c>
      <c r="D356" s="31">
        <v>0</v>
      </c>
      <c r="E356" s="31">
        <v>0</v>
      </c>
      <c r="F356" s="31">
        <v>1400</v>
      </c>
      <c r="G356" s="31">
        <v>1361.32</v>
      </c>
      <c r="H356" s="31">
        <f t="shared" si="22"/>
        <v>97.237142857142857</v>
      </c>
    </row>
    <row r="357" spans="1:8" outlineLevel="1" x14ac:dyDescent="0.2">
      <c r="A357" s="55">
        <v>4204</v>
      </c>
      <c r="B357" s="20"/>
      <c r="C357" s="20" t="s">
        <v>274</v>
      </c>
      <c r="D357" s="31">
        <f>+D358+D359+D360+D361+D362+D363+D364+D365+D366+D367</f>
        <v>120340.95999999999</v>
      </c>
      <c r="E357" s="31">
        <f>+E358+E359+E360+E361+E362+E363+E364+E365+E366+E367</f>
        <v>449609</v>
      </c>
      <c r="F357" s="31">
        <f>+F358+F359+F360+F361+F362+F363+F364+F365+F366+F367</f>
        <v>251898.08000000002</v>
      </c>
      <c r="G357" s="31">
        <f>+G358+G359+G360+G361+G362+G363+G364+G365+G366+G367</f>
        <v>243592.08000000002</v>
      </c>
      <c r="H357" s="31">
        <f t="shared" si="22"/>
        <v>96.702634652872305</v>
      </c>
    </row>
    <row r="358" spans="1:8" outlineLevel="2" x14ac:dyDescent="0.2">
      <c r="A358" s="55">
        <v>4204010</v>
      </c>
      <c r="B358" s="20"/>
      <c r="C358" s="20" t="s">
        <v>275</v>
      </c>
      <c r="D358" s="31">
        <v>19544.939999999999</v>
      </c>
      <c r="E358" s="31">
        <v>17000</v>
      </c>
      <c r="F358" s="31">
        <v>17000</v>
      </c>
      <c r="G358" s="31">
        <v>11312.52</v>
      </c>
      <c r="H358" s="31">
        <f t="shared" si="22"/>
        <v>66.544235294117655</v>
      </c>
    </row>
    <row r="359" spans="1:8" outlineLevel="2" x14ac:dyDescent="0.2">
      <c r="A359" s="55">
        <v>4204018</v>
      </c>
      <c r="B359" s="20"/>
      <c r="C359" s="20" t="s">
        <v>276</v>
      </c>
      <c r="D359" s="31">
        <v>0</v>
      </c>
      <c r="E359" s="31">
        <v>0</v>
      </c>
      <c r="F359" s="31">
        <v>8400</v>
      </c>
      <c r="G359" s="31">
        <v>11642.1</v>
      </c>
      <c r="H359" s="31">
        <f t="shared" si="22"/>
        <v>138.59642857142859</v>
      </c>
    </row>
    <row r="360" spans="1:8" outlineLevel="2" x14ac:dyDescent="0.2">
      <c r="A360" s="55">
        <v>42040185</v>
      </c>
      <c r="B360" s="20"/>
      <c r="C360" s="20" t="s">
        <v>277</v>
      </c>
      <c r="D360" s="31">
        <v>3635.6</v>
      </c>
      <c r="E360" s="31">
        <v>165600</v>
      </c>
      <c r="F360" s="31">
        <v>5000</v>
      </c>
      <c r="G360" s="31">
        <v>578.52</v>
      </c>
      <c r="H360" s="31">
        <f t="shared" si="22"/>
        <v>11.570399999999999</v>
      </c>
    </row>
    <row r="361" spans="1:8" outlineLevel="2" x14ac:dyDescent="0.2">
      <c r="A361" s="55">
        <v>42040186</v>
      </c>
      <c r="B361" s="20"/>
      <c r="C361" s="20" t="s">
        <v>278</v>
      </c>
      <c r="D361" s="31">
        <v>768.6</v>
      </c>
      <c r="E361" s="31">
        <v>190000</v>
      </c>
      <c r="F361" s="31">
        <v>5000</v>
      </c>
      <c r="G361" s="31">
        <v>6451.89</v>
      </c>
      <c r="H361" s="31">
        <f t="shared" si="22"/>
        <v>129.0378</v>
      </c>
    </row>
    <row r="362" spans="1:8" outlineLevel="2" x14ac:dyDescent="0.2">
      <c r="A362" s="55">
        <v>42040187</v>
      </c>
      <c r="B362" s="20"/>
      <c r="C362" s="20" t="s">
        <v>279</v>
      </c>
      <c r="D362" s="31">
        <v>5034.9799999999996</v>
      </c>
      <c r="E362" s="31">
        <v>0</v>
      </c>
      <c r="F362" s="31">
        <v>0</v>
      </c>
      <c r="G362" s="31">
        <v>0</v>
      </c>
      <c r="H362" s="31" t="str">
        <f t="shared" si="22"/>
        <v>-</v>
      </c>
    </row>
    <row r="363" spans="1:8" outlineLevel="2" x14ac:dyDescent="0.2">
      <c r="A363" s="55">
        <v>4204023</v>
      </c>
      <c r="B363" s="20"/>
      <c r="C363" s="20" t="s">
        <v>280</v>
      </c>
      <c r="D363" s="31">
        <v>8616.5</v>
      </c>
      <c r="E363" s="31">
        <v>0</v>
      </c>
      <c r="F363" s="31">
        <v>5935</v>
      </c>
      <c r="G363" s="31">
        <v>5932.05</v>
      </c>
      <c r="H363" s="31">
        <f t="shared" si="22"/>
        <v>99.950294860994106</v>
      </c>
    </row>
    <row r="364" spans="1:8" outlineLevel="2" x14ac:dyDescent="0.2">
      <c r="A364" s="55">
        <v>4204024</v>
      </c>
      <c r="B364" s="20"/>
      <c r="C364" s="20" t="s">
        <v>281</v>
      </c>
      <c r="D364" s="31">
        <v>57740.34</v>
      </c>
      <c r="E364" s="31">
        <v>0</v>
      </c>
      <c r="F364" s="31">
        <v>586</v>
      </c>
      <c r="G364" s="31">
        <v>585.6</v>
      </c>
      <c r="H364" s="31">
        <f t="shared" si="22"/>
        <v>99.931740614334473</v>
      </c>
    </row>
    <row r="365" spans="1:8" outlineLevel="2" x14ac:dyDescent="0.2">
      <c r="A365" s="55">
        <v>4204026</v>
      </c>
      <c r="B365" s="20"/>
      <c r="C365" s="20" t="s">
        <v>282</v>
      </c>
      <c r="D365" s="31">
        <v>0</v>
      </c>
      <c r="E365" s="31">
        <v>77009</v>
      </c>
      <c r="F365" s="31">
        <v>80000</v>
      </c>
      <c r="G365" s="31">
        <v>77112.320000000007</v>
      </c>
      <c r="H365" s="31">
        <f t="shared" si="22"/>
        <v>96.390400000000014</v>
      </c>
    </row>
    <row r="366" spans="1:8" outlineLevel="2" x14ac:dyDescent="0.2">
      <c r="A366" s="55">
        <v>4204027</v>
      </c>
      <c r="B366" s="20"/>
      <c r="C366" s="20" t="s">
        <v>283</v>
      </c>
      <c r="D366" s="31">
        <v>25000</v>
      </c>
      <c r="E366" s="31">
        <v>0</v>
      </c>
      <c r="F366" s="31">
        <v>0</v>
      </c>
      <c r="G366" s="31">
        <v>0</v>
      </c>
      <c r="H366" s="31" t="str">
        <f t="shared" si="22"/>
        <v>-</v>
      </c>
    </row>
    <row r="367" spans="1:8" outlineLevel="2" x14ac:dyDescent="0.2">
      <c r="A367" s="55">
        <v>4204028</v>
      </c>
      <c r="B367" s="20"/>
      <c r="C367" s="20" t="s">
        <v>284</v>
      </c>
      <c r="D367" s="31">
        <v>0</v>
      </c>
      <c r="E367" s="31">
        <v>0</v>
      </c>
      <c r="F367" s="31">
        <v>129977.08</v>
      </c>
      <c r="G367" s="31">
        <v>129977.08</v>
      </c>
      <c r="H367" s="31">
        <f t="shared" si="22"/>
        <v>100</v>
      </c>
    </row>
    <row r="368" spans="1:8" outlineLevel="1" x14ac:dyDescent="0.2">
      <c r="A368" s="55">
        <v>4205</v>
      </c>
      <c r="B368" s="20"/>
      <c r="C368" s="20" t="s">
        <v>285</v>
      </c>
      <c r="D368" s="31">
        <f>+D369+D370+D371+D372</f>
        <v>128377.35</v>
      </c>
      <c r="E368" s="31">
        <f>+E369+E370+E371+E372</f>
        <v>670000</v>
      </c>
      <c r="F368" s="31">
        <f>+F369+F370+F371+F372</f>
        <v>577201.92000000004</v>
      </c>
      <c r="G368" s="31">
        <f>+G369+G370+G371+G372</f>
        <v>413164.89</v>
      </c>
      <c r="H368" s="31">
        <f t="shared" si="22"/>
        <v>71.580650667274284</v>
      </c>
    </row>
    <row r="369" spans="1:8" outlineLevel="2" x14ac:dyDescent="0.2">
      <c r="A369" s="55">
        <v>4205002</v>
      </c>
      <c r="B369" s="20"/>
      <c r="C369" s="20" t="s">
        <v>286</v>
      </c>
      <c r="D369" s="31">
        <v>15305.19</v>
      </c>
      <c r="E369" s="31">
        <v>0</v>
      </c>
      <c r="F369" s="31">
        <v>0</v>
      </c>
      <c r="G369" s="31">
        <v>0</v>
      </c>
      <c r="H369" s="31" t="str">
        <f t="shared" si="22"/>
        <v>-</v>
      </c>
    </row>
    <row r="370" spans="1:8" outlineLevel="2" x14ac:dyDescent="0.2">
      <c r="A370" s="55">
        <v>42050020</v>
      </c>
      <c r="B370" s="20"/>
      <c r="C370" s="20" t="s">
        <v>287</v>
      </c>
      <c r="D370" s="31">
        <v>89242.52</v>
      </c>
      <c r="E370" s="31">
        <v>580000</v>
      </c>
      <c r="F370" s="31">
        <v>548022.92000000004</v>
      </c>
      <c r="G370" s="31">
        <v>410814.89</v>
      </c>
      <c r="H370" s="31">
        <f t="shared" si="22"/>
        <v>74.96308548554866</v>
      </c>
    </row>
    <row r="371" spans="1:8" outlineLevel="2" x14ac:dyDescent="0.2">
      <c r="A371" s="55">
        <v>42050021</v>
      </c>
      <c r="B371" s="20"/>
      <c r="C371" s="20" t="s">
        <v>288</v>
      </c>
      <c r="D371" s="31">
        <v>0</v>
      </c>
      <c r="E371" s="31">
        <v>90000</v>
      </c>
      <c r="F371" s="31">
        <v>29179</v>
      </c>
      <c r="G371" s="31">
        <v>2350</v>
      </c>
      <c r="H371" s="31">
        <f t="shared" si="22"/>
        <v>8.053737276808663</v>
      </c>
    </row>
    <row r="372" spans="1:8" outlineLevel="2" x14ac:dyDescent="0.2">
      <c r="A372" s="55">
        <v>42050035</v>
      </c>
      <c r="B372" s="20"/>
      <c r="C372" s="20" t="s">
        <v>289</v>
      </c>
      <c r="D372" s="31">
        <v>23829.64</v>
      </c>
      <c r="E372" s="31">
        <v>0</v>
      </c>
      <c r="F372" s="31">
        <v>0</v>
      </c>
      <c r="G372" s="31">
        <v>0</v>
      </c>
      <c r="H372" s="31" t="str">
        <f t="shared" si="22"/>
        <v>-</v>
      </c>
    </row>
    <row r="373" spans="1:8" outlineLevel="1" x14ac:dyDescent="0.2">
      <c r="A373" s="55">
        <v>4206</v>
      </c>
      <c r="B373" s="20"/>
      <c r="C373" s="20" t="s">
        <v>290</v>
      </c>
      <c r="D373" s="31">
        <f>+D374</f>
        <v>24975.87</v>
      </c>
      <c r="E373" s="31">
        <f>+E374</f>
        <v>5000</v>
      </c>
      <c r="F373" s="31">
        <f>+F374</f>
        <v>21448.87</v>
      </c>
      <c r="G373" s="31">
        <f>+G374</f>
        <v>19675.509999999998</v>
      </c>
      <c r="H373" s="31">
        <f t="shared" si="22"/>
        <v>91.732151856950978</v>
      </c>
    </row>
    <row r="374" spans="1:8" outlineLevel="2" x14ac:dyDescent="0.2">
      <c r="A374" s="55">
        <v>420600</v>
      </c>
      <c r="B374" s="20"/>
      <c r="C374" s="20" t="s">
        <v>291</v>
      </c>
      <c r="D374" s="31">
        <v>24975.87</v>
      </c>
      <c r="E374" s="31">
        <v>5000</v>
      </c>
      <c r="F374" s="31">
        <v>21448.87</v>
      </c>
      <c r="G374" s="31">
        <v>19675.509999999998</v>
      </c>
      <c r="H374" s="31">
        <f t="shared" si="22"/>
        <v>91.732151856950978</v>
      </c>
    </row>
    <row r="375" spans="1:8" outlineLevel="1" x14ac:dyDescent="0.2">
      <c r="A375" s="55">
        <v>4208</v>
      </c>
      <c r="B375" s="20"/>
      <c r="C375" s="20" t="s">
        <v>292</v>
      </c>
      <c r="D375" s="31">
        <f>+D376+D377</f>
        <v>42742.15</v>
      </c>
      <c r="E375" s="31">
        <f>+E376+E377</f>
        <v>63834</v>
      </c>
      <c r="F375" s="31">
        <f>+F376+F377</f>
        <v>76300</v>
      </c>
      <c r="G375" s="31">
        <f>+G376+G377</f>
        <v>76231.77</v>
      </c>
      <c r="H375" s="31">
        <f t="shared" si="22"/>
        <v>99.910576671035386</v>
      </c>
    </row>
    <row r="376" spans="1:8" outlineLevel="2" x14ac:dyDescent="0.2">
      <c r="A376" s="55">
        <v>420804</v>
      </c>
      <c r="B376" s="20"/>
      <c r="C376" s="20" t="s">
        <v>293</v>
      </c>
      <c r="D376" s="31">
        <v>42742.15</v>
      </c>
      <c r="E376" s="31">
        <v>42500</v>
      </c>
      <c r="F376" s="31">
        <v>76300</v>
      </c>
      <c r="G376" s="31">
        <v>76231.77</v>
      </c>
      <c r="H376" s="31">
        <f t="shared" si="22"/>
        <v>99.910576671035386</v>
      </c>
    </row>
    <row r="377" spans="1:8" outlineLevel="2" x14ac:dyDescent="0.2">
      <c r="A377" s="55">
        <v>42080402</v>
      </c>
      <c r="B377" s="20"/>
      <c r="C377" s="20" t="s">
        <v>294</v>
      </c>
      <c r="D377" s="31">
        <v>0</v>
      </c>
      <c r="E377" s="31">
        <v>21334</v>
      </c>
      <c r="F377" s="31">
        <v>0</v>
      </c>
      <c r="G377" s="31">
        <v>0</v>
      </c>
      <c r="H377" s="31" t="str">
        <f t="shared" si="22"/>
        <v>-</v>
      </c>
    </row>
    <row r="378" spans="1:8" outlineLevel="2" x14ac:dyDescent="0.2">
      <c r="A378" s="55"/>
      <c r="B378" s="20"/>
      <c r="C378" s="20"/>
      <c r="D378" s="31"/>
      <c r="E378" s="31"/>
      <c r="F378" s="31"/>
      <c r="G378" s="31"/>
      <c r="H378" s="31"/>
    </row>
    <row r="379" spans="1:8" x14ac:dyDescent="0.2">
      <c r="A379" s="54">
        <v>43</v>
      </c>
      <c r="B379" s="21"/>
      <c r="C379" s="21" t="s">
        <v>75</v>
      </c>
      <c r="D379" s="32">
        <f>D380+D388</f>
        <v>104046.94</v>
      </c>
      <c r="E379" s="32">
        <f>E380+E388</f>
        <v>123500</v>
      </c>
      <c r="F379" s="32">
        <f>F380+F388</f>
        <v>65000</v>
      </c>
      <c r="G379" s="32">
        <f>G380+G388</f>
        <v>65000</v>
      </c>
      <c r="H379" s="32">
        <f t="shared" ref="H379:H386" si="23">IF(F379&lt;&gt;0,G379/F379*100,"-")</f>
        <v>100</v>
      </c>
    </row>
    <row r="380" spans="1:8" s="16" customFormat="1" ht="14.25" x14ac:dyDescent="0.2">
      <c r="A380" s="56">
        <v>431</v>
      </c>
      <c r="B380" s="22"/>
      <c r="C380" s="22" t="s">
        <v>49</v>
      </c>
      <c r="D380" s="34">
        <f>+D381+D383</f>
        <v>62851.82</v>
      </c>
      <c r="E380" s="34">
        <f>+E381+E383</f>
        <v>53500</v>
      </c>
      <c r="F380" s="34">
        <f>+F381+F383</f>
        <v>55000</v>
      </c>
      <c r="G380" s="34">
        <f>+G381+G383</f>
        <v>55000</v>
      </c>
      <c r="H380" s="34">
        <f t="shared" si="23"/>
        <v>100</v>
      </c>
    </row>
    <row r="381" spans="1:8" s="16" customFormat="1" ht="14.25" outlineLevel="1" x14ac:dyDescent="0.2">
      <c r="A381" s="56">
        <v>4310</v>
      </c>
      <c r="B381" s="22"/>
      <c r="C381" s="22" t="s">
        <v>295</v>
      </c>
      <c r="D381" s="34">
        <f>+D382</f>
        <v>0</v>
      </c>
      <c r="E381" s="34">
        <f>+E382</f>
        <v>8500</v>
      </c>
      <c r="F381" s="34">
        <f>+F382</f>
        <v>10000</v>
      </c>
      <c r="G381" s="34">
        <f>+G382</f>
        <v>10000</v>
      </c>
      <c r="H381" s="34">
        <f t="shared" si="23"/>
        <v>100</v>
      </c>
    </row>
    <row r="382" spans="1:8" s="16" customFormat="1" ht="14.25" outlineLevel="2" x14ac:dyDescent="0.2">
      <c r="A382" s="56">
        <v>431000</v>
      </c>
      <c r="B382" s="22"/>
      <c r="C382" s="22" t="s">
        <v>296</v>
      </c>
      <c r="D382" s="34">
        <v>0</v>
      </c>
      <c r="E382" s="34">
        <v>8500</v>
      </c>
      <c r="F382" s="34">
        <v>10000</v>
      </c>
      <c r="G382" s="34">
        <v>10000</v>
      </c>
      <c r="H382" s="34">
        <f t="shared" si="23"/>
        <v>100</v>
      </c>
    </row>
    <row r="383" spans="1:8" s="16" customFormat="1" ht="14.25" outlineLevel="1" x14ac:dyDescent="0.2">
      <c r="A383" s="56">
        <v>4315</v>
      </c>
      <c r="B383" s="22"/>
      <c r="C383" s="22" t="s">
        <v>297</v>
      </c>
      <c r="D383" s="34">
        <f>+D384+D385+D386</f>
        <v>62851.82</v>
      </c>
      <c r="E383" s="34">
        <f>+E384+E385+E386</f>
        <v>45000</v>
      </c>
      <c r="F383" s="34">
        <f>+F384+F385+F386</f>
        <v>45000</v>
      </c>
      <c r="G383" s="34">
        <f>+G384+G385+G386</f>
        <v>45000</v>
      </c>
      <c r="H383" s="34">
        <f t="shared" si="23"/>
        <v>100</v>
      </c>
    </row>
    <row r="384" spans="1:8" s="16" customFormat="1" ht="14.25" outlineLevel="2" x14ac:dyDescent="0.2">
      <c r="A384" s="56">
        <v>4315001</v>
      </c>
      <c r="B384" s="22"/>
      <c r="C384" s="22" t="s">
        <v>298</v>
      </c>
      <c r="D384" s="34">
        <v>27600</v>
      </c>
      <c r="E384" s="34">
        <v>25000</v>
      </c>
      <c r="F384" s="34">
        <v>25000</v>
      </c>
      <c r="G384" s="34">
        <v>25000</v>
      </c>
      <c r="H384" s="34">
        <f t="shared" si="23"/>
        <v>100</v>
      </c>
    </row>
    <row r="385" spans="1:8" s="16" customFormat="1" ht="14.25" outlineLevel="2" x14ac:dyDescent="0.2">
      <c r="A385" s="56">
        <v>4315002</v>
      </c>
      <c r="B385" s="22"/>
      <c r="C385" s="22" t="s">
        <v>299</v>
      </c>
      <c r="D385" s="34">
        <v>25000</v>
      </c>
      <c r="E385" s="34">
        <v>20000</v>
      </c>
      <c r="F385" s="34">
        <v>20000</v>
      </c>
      <c r="G385" s="34">
        <v>20000</v>
      </c>
      <c r="H385" s="34">
        <f t="shared" si="23"/>
        <v>100</v>
      </c>
    </row>
    <row r="386" spans="1:8" s="16" customFormat="1" ht="14.25" outlineLevel="2" x14ac:dyDescent="0.2">
      <c r="A386" s="56">
        <v>4315006</v>
      </c>
      <c r="B386" s="22"/>
      <c r="C386" s="22" t="s">
        <v>300</v>
      </c>
      <c r="D386" s="34">
        <v>10251.82</v>
      </c>
      <c r="E386" s="34">
        <v>0</v>
      </c>
      <c r="F386" s="34">
        <v>0</v>
      </c>
      <c r="G386" s="34">
        <v>0</v>
      </c>
      <c r="H386" s="34" t="str">
        <f t="shared" si="23"/>
        <v>-</v>
      </c>
    </row>
    <row r="387" spans="1:8" s="16" customFormat="1" ht="14.25" outlineLevel="2" x14ac:dyDescent="0.2">
      <c r="A387" s="56"/>
      <c r="B387" s="22"/>
      <c r="C387" s="22"/>
      <c r="D387" s="34"/>
      <c r="E387" s="34"/>
      <c r="F387" s="34"/>
      <c r="G387" s="34"/>
      <c r="H387" s="34"/>
    </row>
    <row r="388" spans="1:8" x14ac:dyDescent="0.2">
      <c r="A388" s="55">
        <v>432</v>
      </c>
      <c r="B388" s="20"/>
      <c r="C388" s="20" t="s">
        <v>50</v>
      </c>
      <c r="D388" s="31">
        <f t="shared" ref="D388:G389" si="24">+D389</f>
        <v>41195.120000000003</v>
      </c>
      <c r="E388" s="31">
        <f t="shared" si="24"/>
        <v>70000</v>
      </c>
      <c r="F388" s="31">
        <f t="shared" si="24"/>
        <v>10000</v>
      </c>
      <c r="G388" s="31">
        <f t="shared" si="24"/>
        <v>10000</v>
      </c>
      <c r="H388" s="31">
        <f>IF(F388&lt;&gt;0,G388/F388*100,"-")</f>
        <v>100</v>
      </c>
    </row>
    <row r="389" spans="1:8" outlineLevel="1" x14ac:dyDescent="0.2">
      <c r="A389" s="55">
        <v>4323</v>
      </c>
      <c r="B389" s="20"/>
      <c r="C389" s="20" t="s">
        <v>301</v>
      </c>
      <c r="D389" s="31">
        <f t="shared" si="24"/>
        <v>41195.120000000003</v>
      </c>
      <c r="E389" s="31">
        <f t="shared" si="24"/>
        <v>70000</v>
      </c>
      <c r="F389" s="31">
        <f t="shared" si="24"/>
        <v>10000</v>
      </c>
      <c r="G389" s="31">
        <f t="shared" si="24"/>
        <v>10000</v>
      </c>
      <c r="H389" s="31">
        <f>IF(F389&lt;&gt;0,G389/F389*100,"-")</f>
        <v>100</v>
      </c>
    </row>
    <row r="390" spans="1:8" outlineLevel="2" x14ac:dyDescent="0.2">
      <c r="A390" s="55">
        <v>432300</v>
      </c>
      <c r="B390" s="20"/>
      <c r="C390" s="20" t="s">
        <v>302</v>
      </c>
      <c r="D390" s="31">
        <v>41195.120000000003</v>
      </c>
      <c r="E390" s="31">
        <v>70000</v>
      </c>
      <c r="F390" s="31">
        <v>10000</v>
      </c>
      <c r="G390" s="31">
        <v>10000</v>
      </c>
      <c r="H390" s="31">
        <f>IF(F390&lt;&gt;0,G390/F390*100,"-")</f>
        <v>100</v>
      </c>
    </row>
    <row r="391" spans="1:8" ht="21.75" customHeight="1" x14ac:dyDescent="0.2">
      <c r="A391" s="53"/>
      <c r="B391" s="17" t="s">
        <v>2</v>
      </c>
      <c r="C391" s="18" t="s">
        <v>62</v>
      </c>
      <c r="D391" s="31">
        <f>+D13-D136</f>
        <v>176324.1100000008</v>
      </c>
      <c r="E391" s="31">
        <f>+E13-E136</f>
        <v>-538854</v>
      </c>
      <c r="F391" s="31">
        <f>+F13-F136</f>
        <v>-416279.87000000011</v>
      </c>
      <c r="G391" s="31">
        <f>+G13-G136</f>
        <v>-55892.839999999385</v>
      </c>
      <c r="H391" s="31">
        <f>IF(F391&lt;&gt;0,G391/F391*100,"-")</f>
        <v>13.426745809255531</v>
      </c>
    </row>
    <row r="392" spans="1:8" x14ac:dyDescent="0.2">
      <c r="A392" s="57" t="s">
        <v>33</v>
      </c>
      <c r="B392" s="23"/>
      <c r="C392" s="47"/>
      <c r="D392" s="48"/>
      <c r="E392" s="48"/>
      <c r="F392" s="35"/>
      <c r="G392" s="35"/>
      <c r="H392" s="35"/>
    </row>
    <row r="393" spans="1:8" ht="24" x14ac:dyDescent="0.2">
      <c r="A393" s="54">
        <v>75</v>
      </c>
      <c r="B393" s="24" t="s">
        <v>3</v>
      </c>
      <c r="C393" s="25" t="s">
        <v>76</v>
      </c>
      <c r="D393" s="32">
        <f>+D394+D396+D398</f>
        <v>0</v>
      </c>
      <c r="E393" s="32">
        <f>+E394+E396+E398</f>
        <v>0</v>
      </c>
      <c r="F393" s="32">
        <f>+F394+F396+F398</f>
        <v>0</v>
      </c>
      <c r="G393" s="32">
        <f>+G394+G396+G398</f>
        <v>0</v>
      </c>
      <c r="H393" s="32" t="str">
        <f>IF(F393&lt;&gt;0,G393/F393*100,"-")</f>
        <v>-</v>
      </c>
    </row>
    <row r="394" spans="1:8" x14ac:dyDescent="0.2">
      <c r="A394" s="55">
        <v>750</v>
      </c>
      <c r="B394" s="20"/>
      <c r="C394" s="20" t="s">
        <v>34</v>
      </c>
      <c r="D394" s="31">
        <v>0</v>
      </c>
      <c r="E394" s="31">
        <v>0</v>
      </c>
      <c r="F394" s="31">
        <v>0</v>
      </c>
      <c r="G394" s="31">
        <v>0</v>
      </c>
      <c r="H394" s="31" t="str">
        <f>IF(F394&lt;&gt;0,G394/F394*100,"-")</f>
        <v>-</v>
      </c>
    </row>
    <row r="395" spans="1:8" x14ac:dyDescent="0.2">
      <c r="A395" s="55"/>
      <c r="B395" s="20"/>
      <c r="C395" s="20"/>
      <c r="D395" s="31"/>
      <c r="E395" s="31"/>
      <c r="F395" s="31"/>
      <c r="G395" s="31"/>
      <c r="H395" s="31"/>
    </row>
    <row r="396" spans="1:8" x14ac:dyDescent="0.2">
      <c r="A396" s="55">
        <v>751</v>
      </c>
      <c r="B396" s="20"/>
      <c r="C396" s="20" t="s">
        <v>35</v>
      </c>
      <c r="D396" s="31">
        <v>0</v>
      </c>
      <c r="E396" s="31">
        <v>0</v>
      </c>
      <c r="F396" s="31">
        <v>0</v>
      </c>
      <c r="G396" s="31">
        <v>0</v>
      </c>
      <c r="H396" s="31" t="str">
        <f>IF(F396&lt;&gt;0,G396/F396*100,"-")</f>
        <v>-</v>
      </c>
    </row>
    <row r="397" spans="1:8" x14ac:dyDescent="0.2">
      <c r="A397" s="58"/>
      <c r="B397" s="26"/>
      <c r="C397" s="20"/>
      <c r="D397" s="31"/>
      <c r="E397" s="31"/>
      <c r="F397" s="31"/>
      <c r="G397" s="31"/>
      <c r="H397" s="31"/>
    </row>
    <row r="398" spans="1:8" x14ac:dyDescent="0.2">
      <c r="A398" s="59" t="s">
        <v>52</v>
      </c>
      <c r="B398" s="26"/>
      <c r="C398" s="27" t="s">
        <v>53</v>
      </c>
      <c r="D398" s="31">
        <v>0</v>
      </c>
      <c r="E398" s="31">
        <v>0</v>
      </c>
      <c r="F398" s="31">
        <v>0</v>
      </c>
      <c r="G398" s="31">
        <v>0</v>
      </c>
      <c r="H398" s="31" t="str">
        <f>IF(F398&lt;&gt;0,G398/F398*100,"-")</f>
        <v>-</v>
      </c>
    </row>
    <row r="399" spans="1:8" x14ac:dyDescent="0.2">
      <c r="A399" s="60"/>
      <c r="B399" s="26"/>
      <c r="C399" s="28"/>
      <c r="D399" s="31"/>
      <c r="E399" s="31"/>
      <c r="F399" s="31"/>
      <c r="G399" s="31"/>
      <c r="H399" s="31"/>
    </row>
    <row r="400" spans="1:8" ht="24" x14ac:dyDescent="0.2">
      <c r="A400" s="61" t="s">
        <v>36</v>
      </c>
      <c r="B400" s="24" t="s">
        <v>37</v>
      </c>
      <c r="C400" s="25" t="s">
        <v>38</v>
      </c>
      <c r="D400" s="32">
        <f>+D401+D403</f>
        <v>0</v>
      </c>
      <c r="E400" s="32">
        <f>+E401+E403</f>
        <v>0</v>
      </c>
      <c r="F400" s="32">
        <f>+F401+F403</f>
        <v>0</v>
      </c>
      <c r="G400" s="32">
        <f>+G401+G403</f>
        <v>0</v>
      </c>
      <c r="H400" s="32" t="str">
        <f>IF(F400&lt;&gt;0,G400/F400*100,"-")</f>
        <v>-</v>
      </c>
    </row>
    <row r="401" spans="1:8" x14ac:dyDescent="0.2">
      <c r="A401" s="55">
        <v>440</v>
      </c>
      <c r="B401" s="20"/>
      <c r="C401" s="20" t="s">
        <v>39</v>
      </c>
      <c r="D401" s="31">
        <v>0</v>
      </c>
      <c r="E401" s="31">
        <v>0</v>
      </c>
      <c r="F401" s="31">
        <v>0</v>
      </c>
      <c r="G401" s="31">
        <v>0</v>
      </c>
      <c r="H401" s="31" t="str">
        <f>IF(F401&lt;&gt;0,G401/F401*100,"-")</f>
        <v>-</v>
      </c>
    </row>
    <row r="402" spans="1:8" x14ac:dyDescent="0.2">
      <c r="A402" s="55"/>
      <c r="B402" s="20"/>
      <c r="C402" s="20"/>
      <c r="D402" s="31"/>
      <c r="E402" s="31"/>
      <c r="F402" s="31"/>
      <c r="G402" s="31"/>
      <c r="H402" s="31"/>
    </row>
    <row r="403" spans="1:8" x14ac:dyDescent="0.2">
      <c r="A403" s="55">
        <v>441</v>
      </c>
      <c r="B403" s="20"/>
      <c r="C403" s="20" t="s">
        <v>59</v>
      </c>
      <c r="D403" s="31">
        <v>0</v>
      </c>
      <c r="E403" s="31">
        <v>0</v>
      </c>
      <c r="F403" s="31">
        <v>0</v>
      </c>
      <c r="G403" s="31">
        <v>0</v>
      </c>
      <c r="H403" s="31" t="str">
        <f>IF(F403&lt;&gt;0,G403/F403*100,"-")</f>
        <v>-</v>
      </c>
    </row>
    <row r="404" spans="1:8" ht="24" x14ac:dyDescent="0.2">
      <c r="A404" s="53" t="s">
        <v>15</v>
      </c>
      <c r="B404" s="17" t="s">
        <v>40</v>
      </c>
      <c r="C404" s="18" t="s">
        <v>77</v>
      </c>
      <c r="D404" s="31">
        <f>+D393-D400</f>
        <v>0</v>
      </c>
      <c r="E404" s="31">
        <f>+E393-E400</f>
        <v>0</v>
      </c>
      <c r="F404" s="31">
        <f>+F393-F400</f>
        <v>0</v>
      </c>
      <c r="G404" s="31">
        <f>+G393-G400</f>
        <v>0</v>
      </c>
      <c r="H404" s="31" t="str">
        <f>IF(F404&lt;&gt;0,G404/F404*100,"-")</f>
        <v>-</v>
      </c>
    </row>
    <row r="405" spans="1:8" x14ac:dyDescent="0.2">
      <c r="A405" s="57" t="s">
        <v>65</v>
      </c>
      <c r="B405" s="23"/>
      <c r="C405" s="47"/>
      <c r="D405" s="48"/>
      <c r="E405" s="48"/>
      <c r="F405" s="35"/>
      <c r="G405" s="35"/>
      <c r="H405" s="35"/>
    </row>
    <row r="406" spans="1:8" x14ac:dyDescent="0.2">
      <c r="A406" s="54">
        <v>50</v>
      </c>
      <c r="B406" s="24" t="s">
        <v>41</v>
      </c>
      <c r="C406" s="21" t="s">
        <v>43</v>
      </c>
      <c r="D406" s="32">
        <f t="shared" ref="D406:G408" si="25">+D407</f>
        <v>0</v>
      </c>
      <c r="E406" s="32">
        <f t="shared" si="25"/>
        <v>48924</v>
      </c>
      <c r="F406" s="32">
        <f t="shared" si="25"/>
        <v>48924</v>
      </c>
      <c r="G406" s="32">
        <f t="shared" si="25"/>
        <v>48924</v>
      </c>
      <c r="H406" s="32">
        <f>IF(F406&lt;&gt;0,G406/F406*100,"-")</f>
        <v>100</v>
      </c>
    </row>
    <row r="407" spans="1:8" x14ac:dyDescent="0.2">
      <c r="A407" s="55">
        <v>500</v>
      </c>
      <c r="B407" s="20"/>
      <c r="C407" s="20" t="s">
        <v>44</v>
      </c>
      <c r="D407" s="31">
        <f t="shared" si="25"/>
        <v>0</v>
      </c>
      <c r="E407" s="31">
        <f t="shared" si="25"/>
        <v>48924</v>
      </c>
      <c r="F407" s="31">
        <f t="shared" si="25"/>
        <v>48924</v>
      </c>
      <c r="G407" s="31">
        <f t="shared" si="25"/>
        <v>48924</v>
      </c>
      <c r="H407" s="31">
        <f>IF(F407&lt;&gt;0,G407/F407*100,"-")</f>
        <v>100</v>
      </c>
    </row>
    <row r="408" spans="1:8" outlineLevel="1" x14ac:dyDescent="0.2">
      <c r="A408" s="55">
        <v>5003</v>
      </c>
      <c r="B408" s="20"/>
      <c r="C408" s="20" t="s">
        <v>303</v>
      </c>
      <c r="D408" s="31">
        <f t="shared" si="25"/>
        <v>0</v>
      </c>
      <c r="E408" s="31">
        <f t="shared" si="25"/>
        <v>48924</v>
      </c>
      <c r="F408" s="31">
        <f t="shared" si="25"/>
        <v>48924</v>
      </c>
      <c r="G408" s="31">
        <f t="shared" si="25"/>
        <v>48924</v>
      </c>
      <c r="H408" s="31">
        <f>IF(F408&lt;&gt;0,G408/F408*100,"-")</f>
        <v>100</v>
      </c>
    </row>
    <row r="409" spans="1:8" outlineLevel="2" x14ac:dyDescent="0.2">
      <c r="A409" s="55">
        <v>500307</v>
      </c>
      <c r="B409" s="20"/>
      <c r="C409" s="20" t="s">
        <v>304</v>
      </c>
      <c r="D409" s="31">
        <v>0</v>
      </c>
      <c r="E409" s="31">
        <v>48924</v>
      </c>
      <c r="F409" s="31">
        <v>48924</v>
      </c>
      <c r="G409" s="31">
        <v>48924</v>
      </c>
      <c r="H409" s="31">
        <f>IF(F409&lt;&gt;0,G409/F409*100,"-")</f>
        <v>100</v>
      </c>
    </row>
    <row r="410" spans="1:8" outlineLevel="2" x14ac:dyDescent="0.2">
      <c r="A410" s="55"/>
      <c r="B410" s="20"/>
      <c r="C410" s="20"/>
      <c r="D410" s="31"/>
      <c r="E410" s="31"/>
      <c r="F410" s="31"/>
      <c r="G410" s="31"/>
      <c r="H410" s="31"/>
    </row>
    <row r="411" spans="1:8" x14ac:dyDescent="0.2">
      <c r="A411" s="54">
        <v>55</v>
      </c>
      <c r="B411" s="24" t="s">
        <v>42</v>
      </c>
      <c r="C411" s="21" t="s">
        <v>46</v>
      </c>
      <c r="D411" s="32">
        <f>+D412</f>
        <v>52409.72</v>
      </c>
      <c r="E411" s="32">
        <f>+E412</f>
        <v>60070</v>
      </c>
      <c r="F411" s="32">
        <f>+F412</f>
        <v>60070</v>
      </c>
      <c r="G411" s="32">
        <f>+G412</f>
        <v>60009.760000000002</v>
      </c>
      <c r="H411" s="32">
        <f t="shared" ref="H411:H420" si="26">IF(F411&lt;&gt;0,G411/F411*100,"-")</f>
        <v>99.899716996837029</v>
      </c>
    </row>
    <row r="412" spans="1:8" x14ac:dyDescent="0.2">
      <c r="A412" s="55">
        <v>550</v>
      </c>
      <c r="B412" s="20"/>
      <c r="C412" s="20" t="s">
        <v>47</v>
      </c>
      <c r="D412" s="31">
        <f>+D413+D415</f>
        <v>52409.72</v>
      </c>
      <c r="E412" s="31">
        <f>+E413+E415</f>
        <v>60070</v>
      </c>
      <c r="F412" s="31">
        <f>+F413+F415</f>
        <v>60070</v>
      </c>
      <c r="G412" s="31">
        <f>+G413+G415</f>
        <v>60009.760000000002</v>
      </c>
      <c r="H412" s="31">
        <f t="shared" si="26"/>
        <v>99.899716996837029</v>
      </c>
    </row>
    <row r="413" spans="1:8" outlineLevel="1" x14ac:dyDescent="0.2">
      <c r="A413" s="55">
        <v>5501</v>
      </c>
      <c r="B413" s="20"/>
      <c r="C413" s="20" t="s">
        <v>305</v>
      </c>
      <c r="D413" s="31">
        <f>+D414</f>
        <v>20000.04</v>
      </c>
      <c r="E413" s="31">
        <f>+E414</f>
        <v>20010</v>
      </c>
      <c r="F413" s="31">
        <f>+F414</f>
        <v>20010</v>
      </c>
      <c r="G413" s="31">
        <f>+G414</f>
        <v>20000.04</v>
      </c>
      <c r="H413" s="31">
        <f t="shared" si="26"/>
        <v>99.950224887556232</v>
      </c>
    </row>
    <row r="414" spans="1:8" outlineLevel="2" x14ac:dyDescent="0.2">
      <c r="A414" s="55">
        <v>550101</v>
      </c>
      <c r="B414" s="20"/>
      <c r="C414" s="20" t="s">
        <v>306</v>
      </c>
      <c r="D414" s="31">
        <v>20000.04</v>
      </c>
      <c r="E414" s="31">
        <v>20010</v>
      </c>
      <c r="F414" s="31">
        <v>20010</v>
      </c>
      <c r="G414" s="31">
        <v>20000.04</v>
      </c>
      <c r="H414" s="31">
        <f t="shared" si="26"/>
        <v>99.950224887556232</v>
      </c>
    </row>
    <row r="415" spans="1:8" outlineLevel="1" x14ac:dyDescent="0.2">
      <c r="A415" s="55">
        <v>5503</v>
      </c>
      <c r="B415" s="20"/>
      <c r="C415" s="20" t="s">
        <v>307</v>
      </c>
      <c r="D415" s="31">
        <f>+D416+D417</f>
        <v>32409.68</v>
      </c>
      <c r="E415" s="31">
        <f>+E416+E417</f>
        <v>40060</v>
      </c>
      <c r="F415" s="31">
        <f>+F416+F417</f>
        <v>40060</v>
      </c>
      <c r="G415" s="31">
        <f>+G416+G417</f>
        <v>40009.72</v>
      </c>
      <c r="H415" s="31">
        <f t="shared" si="26"/>
        <v>99.874488267598608</v>
      </c>
    </row>
    <row r="416" spans="1:8" outlineLevel="2" x14ac:dyDescent="0.2">
      <c r="A416" s="55">
        <v>550305</v>
      </c>
      <c r="B416" s="20"/>
      <c r="C416" s="20" t="s">
        <v>308</v>
      </c>
      <c r="D416" s="31">
        <v>17900.04</v>
      </c>
      <c r="E416" s="31">
        <v>17950</v>
      </c>
      <c r="F416" s="31">
        <v>17950</v>
      </c>
      <c r="G416" s="31">
        <v>17900.04</v>
      </c>
      <c r="H416" s="31">
        <f t="shared" si="26"/>
        <v>99.721671309192203</v>
      </c>
    </row>
    <row r="417" spans="1:8" outlineLevel="2" x14ac:dyDescent="0.2">
      <c r="A417" s="55">
        <v>550307</v>
      </c>
      <c r="B417" s="20"/>
      <c r="C417" s="20" t="s">
        <v>309</v>
      </c>
      <c r="D417" s="31">
        <v>14509.64</v>
      </c>
      <c r="E417" s="31">
        <v>22110</v>
      </c>
      <c r="F417" s="31">
        <v>22110</v>
      </c>
      <c r="G417" s="31">
        <v>22109.68</v>
      </c>
      <c r="H417" s="31">
        <f t="shared" si="26"/>
        <v>99.998552691089998</v>
      </c>
    </row>
    <row r="418" spans="1:8" ht="24" x14ac:dyDescent="0.2">
      <c r="A418" s="53" t="s">
        <v>15</v>
      </c>
      <c r="B418" s="17" t="s">
        <v>45</v>
      </c>
      <c r="C418" s="18" t="s">
        <v>81</v>
      </c>
      <c r="D418" s="31">
        <f>ROUND(+D391+D404+D419,2)</f>
        <v>123914.39</v>
      </c>
      <c r="E418" s="31">
        <f>ROUND(+E391+E404+E419,2)</f>
        <v>-550000</v>
      </c>
      <c r="F418" s="31">
        <f>ROUND(+F391+F404+F419,2)</f>
        <v>-427425.87</v>
      </c>
      <c r="G418" s="31">
        <f>ROUND(+G391+G404+G419,2)</f>
        <v>-66978.600000000006</v>
      </c>
      <c r="H418" s="31">
        <f t="shared" si="26"/>
        <v>15.670226044109123</v>
      </c>
    </row>
    <row r="419" spans="1:8" x14ac:dyDescent="0.2">
      <c r="A419" s="53" t="s">
        <v>15</v>
      </c>
      <c r="B419" s="17" t="s">
        <v>48</v>
      </c>
      <c r="C419" s="20" t="s">
        <v>80</v>
      </c>
      <c r="D419" s="31">
        <f>+D406-D411</f>
        <v>-52409.72</v>
      </c>
      <c r="E419" s="31">
        <f>+E406-E411</f>
        <v>-11146</v>
      </c>
      <c r="F419" s="31">
        <f>+F406-F411</f>
        <v>-11146</v>
      </c>
      <c r="G419" s="31">
        <f>+G406-G411</f>
        <v>-11085.760000000002</v>
      </c>
      <c r="H419" s="31">
        <f t="shared" si="26"/>
        <v>99.459537053651545</v>
      </c>
    </row>
    <row r="420" spans="1:8" x14ac:dyDescent="0.2">
      <c r="A420" s="53" t="s">
        <v>15</v>
      </c>
      <c r="B420" s="17" t="s">
        <v>79</v>
      </c>
      <c r="C420" s="20" t="s">
        <v>82</v>
      </c>
      <c r="D420" s="31">
        <f>+D404+D419-D418</f>
        <v>-176324.11</v>
      </c>
      <c r="E420" s="31">
        <f>+E404+E419-E418</f>
        <v>538854</v>
      </c>
      <c r="F420" s="31">
        <f>+F404+F419-F418</f>
        <v>416279.87</v>
      </c>
      <c r="G420" s="31">
        <f>+G404+G419-G418</f>
        <v>55892.840000000004</v>
      </c>
      <c r="H420" s="31">
        <f t="shared" si="26"/>
        <v>13.426745809255683</v>
      </c>
    </row>
    <row r="421" spans="1:8" ht="24" x14ac:dyDescent="0.2">
      <c r="A421" s="53"/>
      <c r="B421" s="19"/>
      <c r="C421" s="18" t="s">
        <v>61</v>
      </c>
      <c r="D421" s="33"/>
      <c r="E421" s="33"/>
      <c r="F421" s="33"/>
      <c r="G421" s="33">
        <v>427425.87</v>
      </c>
      <c r="H421" s="33"/>
    </row>
    <row r="422" spans="1:8" ht="24.75" thickBot="1" x14ac:dyDescent="0.25">
      <c r="A422" s="62"/>
      <c r="B422" s="29"/>
      <c r="C422" s="30" t="s">
        <v>78</v>
      </c>
      <c r="D422" s="36"/>
      <c r="E422" s="36"/>
      <c r="F422" s="36"/>
      <c r="G422" s="36">
        <v>0</v>
      </c>
      <c r="H422" s="36"/>
    </row>
    <row r="423" spans="1:8" x14ac:dyDescent="0.2">
      <c r="A423" s="63"/>
      <c r="B423" s="11"/>
      <c r="C423" s="12"/>
      <c r="D423" s="9"/>
      <c r="E423" s="9"/>
      <c r="F423" s="9"/>
      <c r="G423" s="9"/>
      <c r="H423" s="9"/>
    </row>
    <row r="424" spans="1:8" x14ac:dyDescent="0.2">
      <c r="A424" s="64"/>
      <c r="B424" s="10"/>
      <c r="C424" s="10"/>
      <c r="D424" s="10"/>
      <c r="E424" s="10"/>
      <c r="F424" s="10"/>
      <c r="G424" s="10"/>
      <c r="H424" s="10"/>
    </row>
    <row r="425" spans="1:8" ht="15" x14ac:dyDescent="0.2">
      <c r="A425" s="64"/>
      <c r="B425" s="10"/>
      <c r="C425" s="10"/>
      <c r="D425" s="14"/>
      <c r="E425" s="14"/>
      <c r="F425" s="14"/>
      <c r="G425" s="14"/>
      <c r="H425" s="14"/>
    </row>
    <row r="426" spans="1:8" ht="15" x14ac:dyDescent="0.2">
      <c r="A426" s="64"/>
      <c r="B426" s="10"/>
      <c r="C426" s="15"/>
      <c r="D426" s="10"/>
      <c r="E426" s="10"/>
      <c r="F426" s="10"/>
      <c r="G426" s="10"/>
      <c r="H426" s="10"/>
    </row>
    <row r="427" spans="1:8" ht="15" x14ac:dyDescent="0.2">
      <c r="A427" s="65"/>
      <c r="B427" s="12"/>
      <c r="C427" s="12"/>
      <c r="D427" s="13"/>
      <c r="E427" s="13"/>
      <c r="F427" s="13"/>
      <c r="G427" s="13"/>
      <c r="H427" s="13"/>
    </row>
    <row r="428" spans="1:8" x14ac:dyDescent="0.2">
      <c r="A428" s="63"/>
      <c r="B428" s="9"/>
      <c r="C428" s="9"/>
      <c r="D428" s="9"/>
      <c r="E428" s="9"/>
      <c r="F428" s="9"/>
      <c r="G428" s="9"/>
      <c r="H428" s="9"/>
    </row>
    <row r="429" spans="1:8" x14ac:dyDescent="0.2">
      <c r="A429" s="63"/>
      <c r="B429" s="9"/>
      <c r="C429" s="9"/>
      <c r="D429" s="9"/>
      <c r="E429" s="9"/>
      <c r="F429" s="9"/>
      <c r="G429" s="9"/>
      <c r="H429" s="9"/>
    </row>
    <row r="430" spans="1:8" x14ac:dyDescent="0.2">
      <c r="A430" s="66"/>
      <c r="B430" s="8"/>
      <c r="C430" s="8"/>
      <c r="D430" s="8"/>
      <c r="E430" s="8"/>
      <c r="F430" s="8"/>
      <c r="G430" s="8"/>
      <c r="H430" s="8"/>
    </row>
    <row r="431" spans="1:8" x14ac:dyDescent="0.2">
      <c r="A431" s="66"/>
      <c r="B431" s="8"/>
      <c r="C431" s="8"/>
      <c r="D431" s="8"/>
      <c r="E431" s="8"/>
      <c r="F431" s="8"/>
      <c r="G431" s="8"/>
      <c r="H431" s="8"/>
    </row>
    <row r="432" spans="1:8" x14ac:dyDescent="0.2">
      <c r="A432" s="66"/>
      <c r="B432" s="8"/>
      <c r="C432" s="8"/>
      <c r="D432" s="8"/>
      <c r="E432" s="8"/>
      <c r="F432" s="8"/>
      <c r="G432" s="8"/>
      <c r="H432" s="8"/>
    </row>
    <row r="433" spans="1:8" x14ac:dyDescent="0.2">
      <c r="A433" s="66"/>
      <c r="B433" s="8"/>
      <c r="C433" s="8"/>
      <c r="D433" s="8"/>
      <c r="E433" s="8"/>
      <c r="F433" s="8"/>
      <c r="G433" s="8"/>
      <c r="H433" s="8"/>
    </row>
    <row r="434" spans="1:8" x14ac:dyDescent="0.2">
      <c r="A434" s="66"/>
      <c r="B434" s="8"/>
      <c r="C434" s="8"/>
      <c r="D434" s="8"/>
      <c r="E434" s="8"/>
      <c r="F434" s="8"/>
      <c r="G434" s="8"/>
      <c r="H434" s="8"/>
    </row>
    <row r="435" spans="1:8" x14ac:dyDescent="0.2">
      <c r="A435" s="66"/>
      <c r="B435" s="8"/>
      <c r="C435" s="8"/>
      <c r="D435" s="8"/>
      <c r="E435" s="8"/>
      <c r="F435" s="8"/>
      <c r="G435" s="8"/>
      <c r="H435" s="8"/>
    </row>
    <row r="436" spans="1:8" x14ac:dyDescent="0.2">
      <c r="A436" s="66"/>
      <c r="B436" s="8"/>
      <c r="C436" s="8"/>
      <c r="D436" s="8"/>
      <c r="E436" s="8"/>
      <c r="F436" s="8"/>
      <c r="G436" s="8"/>
      <c r="H436" s="8"/>
    </row>
    <row r="437" spans="1:8" x14ac:dyDescent="0.2">
      <c r="A437" s="66"/>
      <c r="B437" s="8"/>
      <c r="C437" s="8"/>
      <c r="D437" s="8"/>
      <c r="E437" s="8"/>
      <c r="F437" s="8"/>
      <c r="G437" s="8"/>
      <c r="H437" s="8"/>
    </row>
    <row r="438" spans="1:8" x14ac:dyDescent="0.2">
      <c r="A438" s="66"/>
      <c r="B438" s="8"/>
      <c r="C438" s="8"/>
      <c r="D438" s="8"/>
      <c r="E438" s="8"/>
      <c r="F438" s="8"/>
      <c r="G438" s="8"/>
      <c r="H438" s="8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orientation="landscape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Milena Antolin</cp:lastModifiedBy>
  <cp:lastPrinted>2021-03-23T11:12:50Z</cp:lastPrinted>
  <dcterms:created xsi:type="dcterms:W3CDTF">1999-09-22T06:59:43Z</dcterms:created>
  <dcterms:modified xsi:type="dcterms:W3CDTF">2021-03-24T08:53:16Z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