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2007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2007'!$5:$5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<sst xmlns="http://schemas.openxmlformats.org/spreadsheetml/2006/main" count="168" uniqueCount="158">
  <si>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</si>
  <si>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</si>
  <si>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</si>
  <si>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</si>
  <si>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</si>
  <si>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</si>
  <si>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</si>
  <si>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</si>
  <si>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</si>
  <si>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</si>
  <si>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</si>
  <si>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</si>
  <si>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</si>
  <si>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</si>
  <si>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</si>
  <si>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</si>
  <si>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</si>
  <si>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</si>
  <si>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</si>
  <si>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</si>
  <si>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</si>
  <si>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</si>
  <si>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</si>
  <si>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</si>
  <si>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</si>
  <si>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</si>
  <si>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</si>
  <si>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</si>
  <si>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</si>
  <si>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</si>
  <si>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</si>
  <si>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</si>
  <si>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</si>
  <si>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</si>
  <si>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</si>
  <si>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</si>
  <si>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</si>
  <si>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</si>
  <si>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</si>
  <si>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</si>
  <si>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</si>
  <si>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</si>
  <si>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</si>
  <si>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</si>
  <si>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</si>
  <si>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</si>
  <si>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</si>
  <si>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</si>
  <si>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</si>
  <si>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 xml:space="preserve">INVESTICIJSKI TRANSFERI 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</si>
  <si>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</si>
  <si>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</si>
  <si>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</si>
  <si>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</si>
  <si>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</si>
  <si>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</si>
  <si>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</si>
  <si>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</si>
  <si>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</si>
  <si>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</si>
  <si>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</si>
  <si>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</si>
  <si>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</si>
  <si>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</si>
  <si>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</si>
  <si>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</si>
  <si>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</si>
  <si>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</si>
  <si>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</si>
  <si>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</si>
  <si>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</si>
  <si>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</si>
  <si>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</si>
  <si>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</si>
  <si>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PRORAČUNSKI PRESEŽEK (PRIMANJKLJAJ)
(I. - II.)
(SKUPAJ PRIHODKI MINUS SKUPAJ ODHODKI)</t>
  </si>
  <si>
    <t>INVESTICIJSKI TRANSFERI PRAVNIM IN FIZIČNIM OSEBAM,
KI NISO PRORAČUNSKI UPORABNIKI</t>
  </si>
  <si>
    <t>INVESTICIJSKI TRANSFERI PRORAČUNSKIM UPORABNIKOM</t>
  </si>
  <si>
    <t>PREJETA SR.IZ DRŽ.PRORAČUNA IZ SREDSTEV PRORAČ.EU</t>
  </si>
  <si>
    <t>Sprejeti proračun 2007    [1]</t>
  </si>
  <si>
    <t>Prerazporeditve    [2]</t>
  </si>
  <si>
    <t>Veljavni proračun 2007    [3]</t>
  </si>
  <si>
    <t>Realizacija od 1.1. do 30.6.07    [4]</t>
  </si>
  <si>
    <t>Indeks 4:3</t>
  </si>
  <si>
    <t>NAJETI KREDITI PRI POSLOVNIH BANKAH</t>
  </si>
  <si>
    <t>DOHODNINA</t>
  </si>
  <si>
    <t>DAVKI NA NEPREMIČNINE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</si>
  <si>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</si>
  <si>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</si>
  <si>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</si>
  <si>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</si>
  <si>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</si>
  <si>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</si>
  <si>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</si>
  <si>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</si>
  <si>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</si>
  <si>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</si>
  <si>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PREVOZNIH SREDSTEV</t>
  </si>
  <si>
    <t>PRIHODKI OD PRODAJE OPREME</t>
  </si>
  <si>
    <t>PRIHODKI OD PRODAJE KMETIJSKIH ZEMLJIŠČ IN GOZDOV</t>
  </si>
  <si>
    <t>PRIHODKI OD PRODAJE STAVBNIH ZEMLJIŠČ</t>
  </si>
  <si>
    <t>PREJETE DONACIJE IZ TUJINE ZA INVESTICIJE</t>
  </si>
  <si>
    <t>PREJETA SREDSTVA IZ DRŽAVNEGA PRORAČUNA</t>
  </si>
  <si>
    <t>PREJETA SREDSTVA IZ OBČINSKIH PRORAČUNOV</t>
  </si>
  <si>
    <t>PREJETA SREDSTVA IZ JAVNIH AGENCIJ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</si>
  <si>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</si>
  <si>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</si>
  <si>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</si>
  <si>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</si>
  <si>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</si>
  <si>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</si>
  <si>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</si>
  <si>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</si>
  <si>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</si>
  <si>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</si>
  <si>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</si>
  <si>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</si>
  <si>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</si>
  <si>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</si>
  <si>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</si>
  <si>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</si>
  <si>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</si>
  <si>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</si>
  <si>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</si>
  <si>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</si>
  <si>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</si>
  <si>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KREDITOV-POSLOVNIM BANKAM</t>
  </si>
  <si>
    <t>SPLOŠNA PRORAČUNSKA REZERVACIJA</t>
  </si>
  <si>
    <t>PRORAČUNSKA REZERVA</t>
  </si>
  <si>
    <t>SUBVENCIJE PRIVATNIM PODJETJEM IN ZASEBNIKOM</t>
  </si>
  <si>
    <t>TRANSFERI VOJNIM INVALIDOM,VETERANOM IN ŽRTVAM VOJNEGA</t>
  </si>
  <si>
    <t>ŠTIPENDIJE</t>
  </si>
  <si>
    <t>DRUGI TRANSFERI POSAMEZNIKOM</t>
  </si>
  <si>
    <t>TEKOČI TRANSFERI NEPROFITNIM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</si>
  <si>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</si>
  <si>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</si>
  <si>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</si>
  <si>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</si>
  <si>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NAKUP ZGRADB IN PROSTOROV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</si>
  <si>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</si>
  <si>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</si>
  <si>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</si>
  <si>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</si>
  <si>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</si>
  <si>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</si>
  <si>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</si>
  <si>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</si>
  <si>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</si>
  <si>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</si>
  <si>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OBČINAM</t>
  </si>
  <si>
    <t>INVESTICIJSKI TRANSFERI JAVNIM ZAVODOM</t>
  </si>
  <si>
    <t>POVEČANJE KAPITALSKIH DELEŽEV V JAVNIH PODJETJIH</t>
  </si>
  <si>
    <t>ODPLAČILA KREDITOV POSLOVNIM BANKAM</t>
  </si>
  <si>
    <t>OBČINA TRŽIČ, Trg svobode 18, 4290 Tržič</t>
  </si>
  <si>
    <t>POLLETNO POROČILO O IZVRŠEVANJU PRORAČUNA ZA ODBODJE OD JANUARJA DO JUNIJA 2007 - SPLOŠNI DEL</t>
  </si>
  <si>
    <t>V eur</t>
  </si>
  <si>
    <t>Župan Občine Tržič</t>
  </si>
  <si>
    <t>mag. Borut Sajovic</t>
  </si>
  <si>
    <t>(BREZ LASTNIH PRIHODKOV KRAJEVNIH SKUPNOSTI)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</si>
</sst>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;[Red]#,##0"/>
    <numFmt numFmtId="166" formatCode="#,##0.0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 horizontal="center" wrapText="1"/>
    </xf>
    <xf numFmtId="1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4" xfId="0" applyNumberFormat="1" applyFont="1" applyFill="1" applyBorder="1" applyAlignment="1">
      <alignment horizontal="centerContinuous" vertical="center"/>
    </xf>
    <xf numFmtId="1" fontId="4" fillId="0" borderId="9" xfId="0" applyNumberFormat="1" applyFont="1" applyBorder="1" applyAlignment="1">
      <alignment vertical="center"/>
    </xf>
    <xf numFmtId="1" fontId="1" fillId="4" borderId="9" xfId="0" applyNumberFormat="1" applyFont="1" applyFill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1" fontId="0" fillId="0" borderId="9" xfId="0" applyNumberFormat="1" applyFont="1" applyBorder="1" applyAlignment="1" applyProtection="1">
      <alignment vertical="center"/>
      <protection locked="0"/>
    </xf>
    <xf numFmtId="1" fontId="6" fillId="0" borderId="9" xfId="0" applyNumberFormat="1" applyFont="1" applyBorder="1" applyAlignment="1">
      <alignment vertical="center"/>
    </xf>
    <xf numFmtId="1" fontId="5" fillId="0" borderId="9" xfId="0" applyNumberFormat="1" applyFont="1" applyBorder="1" applyAlignment="1" applyProtection="1">
      <alignment vertical="center"/>
      <protection locked="0"/>
    </xf>
    <xf numFmtId="1" fontId="0" fillId="2" borderId="9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 applyProtection="1">
      <alignment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52"/>
  <sheetViews>
    <sheetView tabSelected="1" zoomScale="75" zoomScaleNormal="75" workbookViewId="0" topLeftCell="A112">
      <selection activeCell="H112" sqref="H1:H16384"/>
    </sheetView>
  </sheetViews>
  <sheetFormatPr defaultColWidth="9.00390625" defaultRowHeight="12.75" outlineLevelRow="1"/>
  <cols>
    <col min="1" max="1" width="9.625" style="0" customWidth="1"/>
    <col min="2" max="2" width="4.00390625" style="0" customWidth="1"/>
    <col min="3" max="3" width="65.25390625" style="0" customWidth="1"/>
    <col min="4" max="7" width="16.125" style="0" customWidth="1"/>
    <col min="8" max="8" width="16.125" style="49" customWidth="1"/>
    <col min="9" max="16384" width="9.125" style="1" customWidth="1"/>
  </cols>
  <sheetData>
    <row r="1" spans="2:3" ht="19.5" customHeight="1">
      <c r="B1" s="66" t="s">
        <v>152</v>
      </c>
      <c r="C1" s="66"/>
    </row>
    <row r="2" spans="2:8" ht="19.5" customHeight="1">
      <c r="B2" s="66" t="s">
        <v>153</v>
      </c>
      <c r="C2" s="66"/>
      <c r="D2" s="67"/>
      <c r="E2" s="67"/>
      <c r="F2" s="67"/>
      <c r="G2" s="67"/>
      <c r="H2" s="67"/>
    </row>
    <row r="3" spans="1:3" ht="14.25" customHeight="1">
      <c r="A3" s="1"/>
      <c r="B3" s="1" t="s">
        <v>157</v>
      </c>
      <c r="C3" s="12"/>
    </row>
    <row r="4" spans="1:8" ht="19.5" customHeight="1" thickBot="1">
      <c r="A4" s="1"/>
      <c r="B4" s="1"/>
      <c r="C4" s="12"/>
      <c r="D4" s="6"/>
      <c r="E4" s="6"/>
      <c r="F4" s="6"/>
      <c r="G4" s="6"/>
      <c r="H4" s="50" t="s">
        <v>154</v>
      </c>
    </row>
    <row r="5" spans="1:8" s="15" customFormat="1" ht="51" customHeight="1" thickBot="1">
      <c r="A5" s="7" t="s">
        <v>16</v>
      </c>
      <c r="B5" s="8"/>
      <c r="C5" s="9" t="s">
        <v>4</v>
      </c>
      <c r="D5" s="10" t="s">
        <v>78</v>
      </c>
      <c r="E5" s="10" t="s">
        <v>79</v>
      </c>
      <c r="F5" s="10" t="s">
        <v>80</v>
      </c>
      <c r="G5" s="10" t="s">
        <v>81</v>
      </c>
      <c r="H5" s="51" t="s">
        <v>82</v>
      </c>
    </row>
    <row r="6" spans="1:8" s="11" customFormat="1" ht="20.25" customHeight="1">
      <c r="A6" s="13" t="s">
        <v>5</v>
      </c>
      <c r="B6" s="4"/>
      <c r="C6" s="4"/>
      <c r="D6" s="5"/>
      <c r="E6" s="5"/>
      <c r="F6" s="5"/>
      <c r="G6" s="5"/>
      <c r="H6" s="52"/>
    </row>
    <row r="7" spans="1:8" ht="30" customHeight="1">
      <c r="A7" s="16" t="s">
        <v>17</v>
      </c>
      <c r="B7" s="17" t="s">
        <v>0</v>
      </c>
      <c r="C7" s="18" t="s">
        <v>18</v>
      </c>
      <c r="D7" s="19">
        <f>+D8+D33+D42+D47</f>
        <v>13237642.24</v>
      </c>
      <c r="E7" s="19">
        <f>+E8+E33+E42+E47</f>
        <v>0</v>
      </c>
      <c r="F7" s="19">
        <f>+F8+F33+F42+F47</f>
        <v>13237642.24</v>
      </c>
      <c r="G7" s="19">
        <f>+G8+G33+G42+G47</f>
        <v>4145203.59</v>
      </c>
      <c r="H7" s="53">
        <f aca="true" t="shared" si="0" ref="H7:H18">IF(F7&lt;&gt;0,G7/F7*100,)</f>
        <v>31.313760523565865</v>
      </c>
    </row>
    <row r="8" spans="1:8" ht="16.5">
      <c r="A8" s="16"/>
      <c r="B8" s="20" t="s">
        <v>19</v>
      </c>
      <c r="C8" s="17" t="s">
        <v>6</v>
      </c>
      <c r="D8" s="19">
        <f>+D9+D20</f>
        <v>8310454.16</v>
      </c>
      <c r="E8" s="19">
        <f>+E9+E20</f>
        <v>0</v>
      </c>
      <c r="F8" s="19">
        <f>+F9+F20</f>
        <v>8310454.16</v>
      </c>
      <c r="G8" s="19">
        <f>+G9+G20</f>
        <v>3989917.63</v>
      </c>
      <c r="H8" s="53">
        <f t="shared" si="0"/>
        <v>48.01082531932286</v>
      </c>
    </row>
    <row r="9" spans="1:8" ht="15.75">
      <c r="A9" s="36">
        <v>70</v>
      </c>
      <c r="B9" s="37"/>
      <c r="C9" s="37" t="s">
        <v>20</v>
      </c>
      <c r="D9" s="38">
        <f>D10+D12+D16+D19</f>
        <v>7477720.58</v>
      </c>
      <c r="E9" s="38">
        <f>E10+E12+E16+E19</f>
        <v>0</v>
      </c>
      <c r="F9" s="38">
        <f>F10+F12+F16+F19</f>
        <v>7477720.58</v>
      </c>
      <c r="G9" s="38">
        <f>G10+G12+G16+G19</f>
        <v>3646673.67</v>
      </c>
      <c r="H9" s="54">
        <f t="shared" si="0"/>
        <v>48.767182873260026</v>
      </c>
    </row>
    <row r="10" spans="1:8" ht="15.75" customHeight="1">
      <c r="A10" s="21">
        <v>700</v>
      </c>
      <c r="B10" s="22"/>
      <c r="C10" s="22" t="s">
        <v>7</v>
      </c>
      <c r="D10" s="23">
        <f>D11</f>
        <v>6679248</v>
      </c>
      <c r="E10" s="23">
        <f>E11</f>
        <v>0</v>
      </c>
      <c r="F10" s="23">
        <f>F11</f>
        <v>6679248</v>
      </c>
      <c r="G10" s="23">
        <f>G11</f>
        <v>3339622</v>
      </c>
      <c r="H10" s="55">
        <f t="shared" si="0"/>
        <v>49.999970056509355</v>
      </c>
    </row>
    <row r="11" spans="1:8" ht="15.75" customHeight="1" outlineLevel="1">
      <c r="A11" s="21">
        <v>7000</v>
      </c>
      <c r="B11" s="22"/>
      <c r="C11" s="22" t="s">
        <v>84</v>
      </c>
      <c r="D11" s="23">
        <v>6679248</v>
      </c>
      <c r="E11" s="23">
        <v>0</v>
      </c>
      <c r="F11" s="23">
        <v>6679248</v>
      </c>
      <c r="G11" s="23">
        <v>3339622</v>
      </c>
      <c r="H11" s="55">
        <f t="shared" si="0"/>
        <v>49.999970056509355</v>
      </c>
    </row>
    <row r="12" spans="1:8" ht="15">
      <c r="A12" s="21">
        <v>703</v>
      </c>
      <c r="B12" s="22"/>
      <c r="C12" s="22" t="s">
        <v>8</v>
      </c>
      <c r="D12" s="23">
        <f>D13+D14+D15</f>
        <v>747230.97</v>
      </c>
      <c r="E12" s="23">
        <f>E13+E14+E15</f>
        <v>0</v>
      </c>
      <c r="F12" s="23">
        <f>F13+F14+F15</f>
        <v>747230.97</v>
      </c>
      <c r="G12" s="23">
        <f>G13+G14+G15</f>
        <v>292486.37</v>
      </c>
      <c r="H12" s="55">
        <f t="shared" si="0"/>
        <v>39.14269907736828</v>
      </c>
    </row>
    <row r="13" spans="1:8" ht="15" outlineLevel="1">
      <c r="A13" s="21">
        <v>7030</v>
      </c>
      <c r="B13" s="22"/>
      <c r="C13" s="22" t="s">
        <v>85</v>
      </c>
      <c r="D13" s="23">
        <v>472218</v>
      </c>
      <c r="E13" s="23">
        <v>0</v>
      </c>
      <c r="F13" s="23">
        <v>472218</v>
      </c>
      <c r="G13" s="23">
        <v>157457.54</v>
      </c>
      <c r="H13" s="55">
        <f t="shared" si="0"/>
        <v>33.34424778386254</v>
      </c>
    </row>
    <row r="14" spans="1:8" ht="15" outlineLevel="1">
      <c r="A14" s="21">
        <v>7032</v>
      </c>
      <c r="B14" s="22"/>
      <c r="C14" s="22" t="s">
        <v>86</v>
      </c>
      <c r="D14" s="23">
        <v>13845.06</v>
      </c>
      <c r="E14" s="23">
        <v>0</v>
      </c>
      <c r="F14" s="23">
        <v>13845.06</v>
      </c>
      <c r="G14" s="23">
        <v>9994.43</v>
      </c>
      <c r="H14" s="55">
        <f t="shared" si="0"/>
        <v>72.18769727252898</v>
      </c>
    </row>
    <row r="15" spans="1:8" ht="15" outlineLevel="1">
      <c r="A15" s="21">
        <v>7033</v>
      </c>
      <c r="B15" s="22"/>
      <c r="C15" s="22" t="s">
        <v>87</v>
      </c>
      <c r="D15" s="23">
        <v>261167.91</v>
      </c>
      <c r="E15" s="23">
        <v>0</v>
      </c>
      <c r="F15" s="23">
        <v>261167.91</v>
      </c>
      <c r="G15" s="23">
        <v>125034.4</v>
      </c>
      <c r="H15" s="55">
        <f t="shared" si="0"/>
        <v>47.87510073500224</v>
      </c>
    </row>
    <row r="16" spans="1:8" ht="15">
      <c r="A16" s="21">
        <v>704</v>
      </c>
      <c r="B16" s="22"/>
      <c r="C16" s="22" t="s">
        <v>9</v>
      </c>
      <c r="D16" s="23">
        <f>D17+D18</f>
        <v>51241.61</v>
      </c>
      <c r="E16" s="23">
        <f>E17+E18</f>
        <v>0</v>
      </c>
      <c r="F16" s="23">
        <f>F17+F18</f>
        <v>51241.61</v>
      </c>
      <c r="G16" s="23">
        <f>G17+G18</f>
        <v>14565.3</v>
      </c>
      <c r="H16" s="55">
        <f t="shared" si="0"/>
        <v>28.42475090068403</v>
      </c>
    </row>
    <row r="17" spans="1:8" ht="15" outlineLevel="1">
      <c r="A17" s="21">
        <v>7044</v>
      </c>
      <c r="B17" s="22"/>
      <c r="C17" s="22" t="s">
        <v>88</v>
      </c>
      <c r="D17" s="23">
        <v>7771.26</v>
      </c>
      <c r="E17" s="23">
        <v>0</v>
      </c>
      <c r="F17" s="23">
        <v>7771.26</v>
      </c>
      <c r="G17" s="23">
        <v>2384.42</v>
      </c>
      <c r="H17" s="55">
        <f t="shared" si="0"/>
        <v>30.682540540401426</v>
      </c>
    </row>
    <row r="18" spans="1:8" ht="15" outlineLevel="1">
      <c r="A18" s="21">
        <v>7047</v>
      </c>
      <c r="B18" s="22"/>
      <c r="C18" s="22" t="s">
        <v>89</v>
      </c>
      <c r="D18" s="23">
        <v>43470.35</v>
      </c>
      <c r="E18" s="23">
        <v>0</v>
      </c>
      <c r="F18" s="23">
        <v>43470.35</v>
      </c>
      <c r="G18" s="23">
        <v>12180.88</v>
      </c>
      <c r="H18" s="55">
        <f t="shared" si="0"/>
        <v>28.021122443228546</v>
      </c>
    </row>
    <row r="19" spans="1:8" ht="15">
      <c r="A19" s="21">
        <v>706</v>
      </c>
      <c r="B19" s="22"/>
      <c r="C19" s="22" t="s">
        <v>21</v>
      </c>
      <c r="D19" s="23"/>
      <c r="E19" s="23"/>
      <c r="F19" s="23"/>
      <c r="G19" s="23"/>
      <c r="H19" s="55"/>
    </row>
    <row r="20" spans="1:8" ht="15.75">
      <c r="A20" s="36">
        <v>71</v>
      </c>
      <c r="B20" s="37"/>
      <c r="C20" s="37" t="s">
        <v>22</v>
      </c>
      <c r="D20" s="38">
        <f>+D21+D25+D27+D29+D31</f>
        <v>832733.5800000001</v>
      </c>
      <c r="E20" s="38">
        <f>+E21+E25+E27+E29+E31</f>
        <v>0</v>
      </c>
      <c r="F20" s="38">
        <f>+F21+F25+F27+F29+F31</f>
        <v>832733.5800000001</v>
      </c>
      <c r="G20" s="38">
        <f>+G21+G25+G27+G29+G31</f>
        <v>343243.95999999996</v>
      </c>
      <c r="H20" s="54">
        <f>IF(F20&lt;&gt;0,G20/F20*100,)</f>
        <v>41.218940636451805</v>
      </c>
    </row>
    <row r="21" spans="1:8" ht="15">
      <c r="A21" s="21">
        <v>710</v>
      </c>
      <c r="B21" s="22"/>
      <c r="C21" s="22" t="s">
        <v>23</v>
      </c>
      <c r="D21" s="23">
        <f>D22+D23+D24</f>
        <v>501756.66</v>
      </c>
      <c r="E21" s="23">
        <f>E22+E23+E24</f>
        <v>0</v>
      </c>
      <c r="F21" s="23">
        <f>F22+F23+F24</f>
        <v>501756.66</v>
      </c>
      <c r="G21" s="23">
        <f>G22+G23+G24</f>
        <v>211992.68</v>
      </c>
      <c r="H21" s="55">
        <f>IF(F21&lt;&gt;0,G21/F21*100,)</f>
        <v>42.25009788609483</v>
      </c>
    </row>
    <row r="22" spans="1:8" ht="15" outlineLevel="1">
      <c r="A22" s="21">
        <v>7100</v>
      </c>
      <c r="B22" s="22"/>
      <c r="C22" s="22" t="s">
        <v>90</v>
      </c>
      <c r="D22" s="23">
        <v>852.11</v>
      </c>
      <c r="E22" s="23">
        <v>0</v>
      </c>
      <c r="F22" s="23">
        <v>852.11</v>
      </c>
      <c r="G22" s="23">
        <v>0</v>
      </c>
      <c r="H22" s="55"/>
    </row>
    <row r="23" spans="1:8" ht="15" outlineLevel="1">
      <c r="A23" s="21">
        <v>7102</v>
      </c>
      <c r="B23" s="22"/>
      <c r="C23" s="22" t="s">
        <v>91</v>
      </c>
      <c r="D23" s="23">
        <v>13398.18</v>
      </c>
      <c r="E23" s="23">
        <v>0</v>
      </c>
      <c r="F23" s="23">
        <v>13398.18</v>
      </c>
      <c r="G23" s="23">
        <v>2281.21</v>
      </c>
      <c r="H23" s="55">
        <f aca="true" t="shared" si="1" ref="H23:H36">IF(F23&lt;&gt;0,G23/F23*100,)</f>
        <v>17.026267746813375</v>
      </c>
    </row>
    <row r="24" spans="1:8" ht="15" outlineLevel="1">
      <c r="A24" s="21">
        <v>7103</v>
      </c>
      <c r="B24" s="22"/>
      <c r="C24" s="22" t="s">
        <v>92</v>
      </c>
      <c r="D24" s="23">
        <v>487506.37</v>
      </c>
      <c r="E24" s="23">
        <v>0</v>
      </c>
      <c r="F24" s="23">
        <v>487506.37</v>
      </c>
      <c r="G24" s="23">
        <v>209711.47</v>
      </c>
      <c r="H24" s="55">
        <f t="shared" si="1"/>
        <v>43.01717534480626</v>
      </c>
    </row>
    <row r="25" spans="1:8" ht="15">
      <c r="A25" s="21">
        <v>711</v>
      </c>
      <c r="B25" s="22"/>
      <c r="C25" s="22" t="s">
        <v>10</v>
      </c>
      <c r="D25" s="23">
        <f>D26</f>
        <v>26665.33</v>
      </c>
      <c r="E25" s="23">
        <f>E26</f>
        <v>0</v>
      </c>
      <c r="F25" s="23">
        <f>F26</f>
        <v>26665.33</v>
      </c>
      <c r="G25" s="23">
        <f>G26</f>
        <v>10090.3</v>
      </c>
      <c r="H25" s="55">
        <f t="shared" si="1"/>
        <v>37.840521756153024</v>
      </c>
    </row>
    <row r="26" spans="1:8" ht="15" outlineLevel="1">
      <c r="A26" s="21">
        <v>7111</v>
      </c>
      <c r="B26" s="22"/>
      <c r="C26" s="22" t="s">
        <v>93</v>
      </c>
      <c r="D26" s="23">
        <v>26665.33</v>
      </c>
      <c r="E26" s="23">
        <v>0</v>
      </c>
      <c r="F26" s="23">
        <v>26665.33</v>
      </c>
      <c r="G26" s="23">
        <v>10090.3</v>
      </c>
      <c r="H26" s="55">
        <f t="shared" si="1"/>
        <v>37.840521756153024</v>
      </c>
    </row>
    <row r="27" spans="1:8" ht="15">
      <c r="A27" s="21">
        <v>712</v>
      </c>
      <c r="B27" s="22"/>
      <c r="C27" s="22" t="s">
        <v>24</v>
      </c>
      <c r="D27" s="23">
        <f>D28</f>
        <v>23091.54</v>
      </c>
      <c r="E27" s="23">
        <f>E28</f>
        <v>0</v>
      </c>
      <c r="F27" s="23">
        <f>F28</f>
        <v>23091.54</v>
      </c>
      <c r="G27" s="23">
        <f>G28</f>
        <v>11896.2</v>
      </c>
      <c r="H27" s="55">
        <f t="shared" si="1"/>
        <v>51.51756877193986</v>
      </c>
    </row>
    <row r="28" spans="1:8" ht="15" outlineLevel="1">
      <c r="A28" s="21">
        <v>7120</v>
      </c>
      <c r="B28" s="22"/>
      <c r="C28" s="22" t="s">
        <v>94</v>
      </c>
      <c r="D28" s="23">
        <v>23091.54</v>
      </c>
      <c r="E28" s="23">
        <v>0</v>
      </c>
      <c r="F28" s="23">
        <v>23091.54</v>
      </c>
      <c r="G28" s="23">
        <v>11896.2</v>
      </c>
      <c r="H28" s="55">
        <f t="shared" si="1"/>
        <v>51.51756877193986</v>
      </c>
    </row>
    <row r="29" spans="1:8" ht="15">
      <c r="A29" s="21">
        <v>713</v>
      </c>
      <c r="B29" s="22"/>
      <c r="C29" s="22" t="s">
        <v>11</v>
      </c>
      <c r="D29" s="23">
        <f>D30</f>
        <v>27693.62</v>
      </c>
      <c r="E29" s="23">
        <f>E30</f>
        <v>0</v>
      </c>
      <c r="F29" s="23">
        <f>F30</f>
        <v>27693.62</v>
      </c>
      <c r="G29" s="23">
        <f>G30</f>
        <v>10932.8</v>
      </c>
      <c r="H29" s="55">
        <f t="shared" si="1"/>
        <v>39.47768475193925</v>
      </c>
    </row>
    <row r="30" spans="1:8" ht="15" outlineLevel="1">
      <c r="A30" s="21">
        <v>7130</v>
      </c>
      <c r="B30" s="22"/>
      <c r="C30" s="22" t="s">
        <v>11</v>
      </c>
      <c r="D30" s="23">
        <v>27693.62</v>
      </c>
      <c r="E30" s="23">
        <v>0</v>
      </c>
      <c r="F30" s="23">
        <v>27693.62</v>
      </c>
      <c r="G30" s="23">
        <v>10932.8</v>
      </c>
      <c r="H30" s="55">
        <f t="shared" si="1"/>
        <v>39.47768475193925</v>
      </c>
    </row>
    <row r="31" spans="1:8" ht="15">
      <c r="A31" s="21">
        <v>714</v>
      </c>
      <c r="B31" s="22"/>
      <c r="C31" s="22" t="s">
        <v>12</v>
      </c>
      <c r="D31" s="23">
        <f>D32</f>
        <v>253526.43</v>
      </c>
      <c r="E31" s="23">
        <f>E32</f>
        <v>0</v>
      </c>
      <c r="F31" s="23">
        <f>F32</f>
        <v>253526.43</v>
      </c>
      <c r="G31" s="23">
        <f>G32</f>
        <v>98331.98</v>
      </c>
      <c r="H31" s="55">
        <f t="shared" si="1"/>
        <v>38.7856918901907</v>
      </c>
    </row>
    <row r="32" spans="1:8" ht="15" outlineLevel="1">
      <c r="A32" s="21">
        <v>7141</v>
      </c>
      <c r="B32" s="22"/>
      <c r="C32" s="22" t="s">
        <v>12</v>
      </c>
      <c r="D32" s="23">
        <v>253526.43</v>
      </c>
      <c r="E32" s="23">
        <v>0</v>
      </c>
      <c r="F32" s="23">
        <v>253526.43</v>
      </c>
      <c r="G32" s="23">
        <v>98331.98</v>
      </c>
      <c r="H32" s="55">
        <f t="shared" si="1"/>
        <v>38.7856918901907</v>
      </c>
    </row>
    <row r="33" spans="1:8" ht="15.75">
      <c r="A33" s="36">
        <v>72</v>
      </c>
      <c r="B33" s="37" t="s">
        <v>25</v>
      </c>
      <c r="C33" s="37" t="s">
        <v>26</v>
      </c>
      <c r="D33" s="38">
        <f>+D34+D38+D39</f>
        <v>1259308.25</v>
      </c>
      <c r="E33" s="38">
        <f>+E34+E38+E39</f>
        <v>0</v>
      </c>
      <c r="F33" s="38">
        <f>+F34+F38+F39</f>
        <v>1259308.25</v>
      </c>
      <c r="G33" s="38">
        <f>+G34+G38+G39</f>
        <v>118554.59000000001</v>
      </c>
      <c r="H33" s="54">
        <f t="shared" si="1"/>
        <v>9.414262949520104</v>
      </c>
    </row>
    <row r="34" spans="1:8" ht="15">
      <c r="A34" s="21">
        <v>720</v>
      </c>
      <c r="B34" s="22"/>
      <c r="C34" s="22" t="s">
        <v>13</v>
      </c>
      <c r="D34" s="23">
        <f>D35+D36+D37</f>
        <v>692517.2</v>
      </c>
      <c r="E34" s="23">
        <f>E35+E36+E37</f>
        <v>0</v>
      </c>
      <c r="F34" s="23">
        <f>F35+F36+F37</f>
        <v>692517.2</v>
      </c>
      <c r="G34" s="23">
        <f>G35+G36+G37</f>
        <v>101474.73000000001</v>
      </c>
      <c r="H34" s="55">
        <f t="shared" si="1"/>
        <v>14.653026668507296</v>
      </c>
    </row>
    <row r="35" spans="1:8" ht="15" outlineLevel="1">
      <c r="A35" s="21">
        <v>7200</v>
      </c>
      <c r="B35" s="22"/>
      <c r="C35" s="22" t="s">
        <v>95</v>
      </c>
      <c r="D35" s="23">
        <v>682084.88</v>
      </c>
      <c r="E35" s="23">
        <v>0</v>
      </c>
      <c r="F35" s="23">
        <v>682084.88</v>
      </c>
      <c r="G35" s="23">
        <v>97103.3</v>
      </c>
      <c r="H35" s="55">
        <f t="shared" si="1"/>
        <v>14.236248720247252</v>
      </c>
    </row>
    <row r="36" spans="1:8" ht="15" outlineLevel="1">
      <c r="A36" s="21">
        <v>7201</v>
      </c>
      <c r="B36" s="22"/>
      <c r="C36" s="22" t="s">
        <v>96</v>
      </c>
      <c r="D36" s="23">
        <v>0</v>
      </c>
      <c r="E36" s="23">
        <v>0</v>
      </c>
      <c r="F36" s="23">
        <v>0</v>
      </c>
      <c r="G36" s="23">
        <v>4371.43</v>
      </c>
      <c r="H36" s="55">
        <f t="shared" si="1"/>
        <v>0</v>
      </c>
    </row>
    <row r="37" spans="1:8" ht="15" outlineLevel="1">
      <c r="A37" s="21">
        <v>7202</v>
      </c>
      <c r="B37" s="22"/>
      <c r="C37" s="22" t="s">
        <v>97</v>
      </c>
      <c r="D37" s="23">
        <v>10432.32</v>
      </c>
      <c r="E37" s="23">
        <v>0</v>
      </c>
      <c r="F37" s="23">
        <v>10432.32</v>
      </c>
      <c r="G37" s="23">
        <v>0</v>
      </c>
      <c r="H37" s="55"/>
    </row>
    <row r="38" spans="1:8" ht="15">
      <c r="A38" s="21">
        <v>721</v>
      </c>
      <c r="B38" s="22"/>
      <c r="C38" s="22" t="s">
        <v>27</v>
      </c>
      <c r="D38" s="23"/>
      <c r="E38" s="23"/>
      <c r="F38" s="23"/>
      <c r="G38" s="23"/>
      <c r="H38" s="55"/>
    </row>
    <row r="39" spans="1:8" ht="30">
      <c r="A39" s="21">
        <v>722</v>
      </c>
      <c r="B39" s="22"/>
      <c r="C39" s="26" t="s">
        <v>28</v>
      </c>
      <c r="D39" s="23">
        <f>D40+D41</f>
        <v>566791.05</v>
      </c>
      <c r="E39" s="23">
        <f>E40+E41</f>
        <v>0</v>
      </c>
      <c r="F39" s="23">
        <f>F40+F41</f>
        <v>566791.05</v>
      </c>
      <c r="G39" s="23">
        <f>G40+G41</f>
        <v>17079.86</v>
      </c>
      <c r="H39" s="55">
        <f>IF(F39&lt;&gt;0,G39/F39*100,)</f>
        <v>3.013431492963765</v>
      </c>
    </row>
    <row r="40" spans="1:8" ht="15" outlineLevel="1">
      <c r="A40" s="21">
        <v>7220</v>
      </c>
      <c r="B40" s="22"/>
      <c r="C40" s="26" t="s">
        <v>98</v>
      </c>
      <c r="D40" s="23">
        <v>45175.29</v>
      </c>
      <c r="E40" s="23">
        <v>0</v>
      </c>
      <c r="F40" s="23">
        <v>45175.29</v>
      </c>
      <c r="G40" s="23">
        <v>3550.47</v>
      </c>
      <c r="H40" s="55">
        <f>IF(F40&lt;&gt;0,G40/F40*100,)</f>
        <v>7.859318667351111</v>
      </c>
    </row>
    <row r="41" spans="1:8" ht="15" outlineLevel="1">
      <c r="A41" s="21">
        <v>7221</v>
      </c>
      <c r="B41" s="22"/>
      <c r="C41" s="26" t="s">
        <v>99</v>
      </c>
      <c r="D41" s="23">
        <v>521615.76</v>
      </c>
      <c r="E41" s="23">
        <v>0</v>
      </c>
      <c r="F41" s="23">
        <v>521615.76</v>
      </c>
      <c r="G41" s="23">
        <v>13529.39</v>
      </c>
      <c r="H41" s="55">
        <f>IF(F41&lt;&gt;0,G41/F41*100,)</f>
        <v>2.593746400607221</v>
      </c>
    </row>
    <row r="42" spans="1:8" ht="15.75">
      <c r="A42" s="36">
        <v>73</v>
      </c>
      <c r="B42" s="37" t="s">
        <v>19</v>
      </c>
      <c r="C42" s="37" t="s">
        <v>29</v>
      </c>
      <c r="D42" s="38">
        <f>+D43+D45</f>
        <v>178000</v>
      </c>
      <c r="E42" s="38">
        <f>+E43+E45</f>
        <v>0</v>
      </c>
      <c r="F42" s="38">
        <f>+F43+F45</f>
        <v>178000</v>
      </c>
      <c r="G42" s="38">
        <f>+G43+G45</f>
        <v>0</v>
      </c>
      <c r="H42" s="54"/>
    </row>
    <row r="43" spans="1:8" ht="15">
      <c r="A43" s="21">
        <v>730</v>
      </c>
      <c r="B43" s="22"/>
      <c r="C43" s="22" t="s">
        <v>30</v>
      </c>
      <c r="D43" s="23"/>
      <c r="E43" s="23"/>
      <c r="F43" s="23"/>
      <c r="G43" s="23"/>
      <c r="H43" s="55"/>
    </row>
    <row r="44" spans="1:8" ht="12.75" hidden="1">
      <c r="A44" s="16">
        <v>730100</v>
      </c>
      <c r="B44" s="20"/>
      <c r="C44" s="20" t="s">
        <v>31</v>
      </c>
      <c r="D44" s="24"/>
      <c r="E44" s="24"/>
      <c r="F44" s="24"/>
      <c r="G44" s="24"/>
      <c r="H44" s="56"/>
    </row>
    <row r="45" spans="1:8" ht="15">
      <c r="A45" s="21">
        <v>731</v>
      </c>
      <c r="B45" s="22"/>
      <c r="C45" s="22" t="s">
        <v>14</v>
      </c>
      <c r="D45" s="23">
        <f>D46</f>
        <v>178000</v>
      </c>
      <c r="E45" s="23">
        <f>E46</f>
        <v>0</v>
      </c>
      <c r="F45" s="23">
        <f>F46</f>
        <v>178000</v>
      </c>
      <c r="G45" s="23">
        <f>G46</f>
        <v>0</v>
      </c>
      <c r="H45" s="55"/>
    </row>
    <row r="46" spans="1:8" ht="15" outlineLevel="1">
      <c r="A46" s="21">
        <v>7311</v>
      </c>
      <c r="B46" s="22"/>
      <c r="C46" s="22" t="s">
        <v>100</v>
      </c>
      <c r="D46" s="23">
        <v>178000</v>
      </c>
      <c r="E46" s="23">
        <v>0</v>
      </c>
      <c r="F46" s="23">
        <v>178000</v>
      </c>
      <c r="G46" s="23">
        <v>0</v>
      </c>
      <c r="H46" s="55"/>
    </row>
    <row r="47" spans="1:8" ht="15.75">
      <c r="A47" s="36">
        <v>74</v>
      </c>
      <c r="B47" s="37" t="s">
        <v>19</v>
      </c>
      <c r="C47" s="37" t="s">
        <v>32</v>
      </c>
      <c r="D47" s="38">
        <f>D48+D52</f>
        <v>3489879.83</v>
      </c>
      <c r="E47" s="38">
        <f>E48+E52</f>
        <v>0</v>
      </c>
      <c r="F47" s="38">
        <f>F48+F52</f>
        <v>3489879.83</v>
      </c>
      <c r="G47" s="38">
        <f>G48+G52</f>
        <v>36731.37</v>
      </c>
      <c r="H47" s="54">
        <f>IF(F47&lt;&gt;0,G47/F47*100,)</f>
        <v>1.0525110258595924</v>
      </c>
    </row>
    <row r="48" spans="1:8" ht="30.75" customHeight="1">
      <c r="A48" s="21">
        <v>740</v>
      </c>
      <c r="B48" s="22"/>
      <c r="C48" s="26" t="s">
        <v>15</v>
      </c>
      <c r="D48" s="23">
        <f>D49+D50+D51</f>
        <v>3489879.83</v>
      </c>
      <c r="E48" s="23">
        <f>E49+E50+E51</f>
        <v>0</v>
      </c>
      <c r="F48" s="23">
        <f>F49+F50+F51</f>
        <v>3489879.83</v>
      </c>
      <c r="G48" s="23">
        <f>G49+G50+G51</f>
        <v>36731.37</v>
      </c>
      <c r="H48" s="55">
        <f>IF(F48&lt;&gt;0,G48/F48*100,)</f>
        <v>1.0525110258595924</v>
      </c>
    </row>
    <row r="49" spans="1:8" ht="15.75" customHeight="1" outlineLevel="1">
      <c r="A49" s="21">
        <v>7400</v>
      </c>
      <c r="B49" s="22"/>
      <c r="C49" s="26" t="s">
        <v>101</v>
      </c>
      <c r="D49" s="23">
        <v>3478404.29</v>
      </c>
      <c r="E49" s="23">
        <v>0</v>
      </c>
      <c r="F49" s="23">
        <v>3478404.29</v>
      </c>
      <c r="G49" s="23">
        <v>36731.37</v>
      </c>
      <c r="H49" s="55">
        <f>IF(F49&lt;&gt;0,G49/F49*100,)</f>
        <v>1.0559833457427112</v>
      </c>
    </row>
    <row r="50" spans="1:8" ht="15.75" customHeight="1" outlineLevel="1">
      <c r="A50" s="21">
        <v>7401</v>
      </c>
      <c r="B50" s="22"/>
      <c r="C50" s="26" t="s">
        <v>102</v>
      </c>
      <c r="D50" s="23">
        <v>8345.85</v>
      </c>
      <c r="E50" s="23">
        <v>0</v>
      </c>
      <c r="F50" s="23">
        <v>8345.85</v>
      </c>
      <c r="G50" s="23">
        <v>0</v>
      </c>
      <c r="H50" s="55"/>
    </row>
    <row r="51" spans="1:8" ht="15.75" customHeight="1" outlineLevel="1">
      <c r="A51" s="21">
        <v>7404</v>
      </c>
      <c r="B51" s="22"/>
      <c r="C51" s="26" t="s">
        <v>103</v>
      </c>
      <c r="D51" s="23">
        <v>3129.69</v>
      </c>
      <c r="E51" s="23">
        <v>0</v>
      </c>
      <c r="F51" s="23">
        <v>3129.69</v>
      </c>
      <c r="G51" s="23">
        <v>0</v>
      </c>
      <c r="H51" s="55"/>
    </row>
    <row r="52" spans="1:8" ht="28.5" customHeight="1">
      <c r="A52" s="21">
        <v>741</v>
      </c>
      <c r="B52" s="22"/>
      <c r="C52" s="26" t="s">
        <v>77</v>
      </c>
      <c r="D52" s="23"/>
      <c r="E52" s="23"/>
      <c r="F52" s="23"/>
      <c r="G52" s="23"/>
      <c r="H52" s="55"/>
    </row>
    <row r="53" spans="1:8" ht="18">
      <c r="A53" s="16" t="s">
        <v>17</v>
      </c>
      <c r="B53" s="27" t="s">
        <v>1</v>
      </c>
      <c r="C53" s="27" t="s">
        <v>33</v>
      </c>
      <c r="D53" s="39">
        <f>D54+D84+D98+D109</f>
        <v>14171618.260000002</v>
      </c>
      <c r="E53" s="39">
        <f>E54+E84+E98+E109</f>
        <v>0</v>
      </c>
      <c r="F53" s="39">
        <f>F54+F84+F98+F109</f>
        <v>14171618.260000002</v>
      </c>
      <c r="G53" s="39">
        <f>G54+G84+G98+G109</f>
        <v>4107930.9483402492</v>
      </c>
      <c r="H53" s="57">
        <f aca="true" t="shared" si="2" ref="H53:H81">IF(F53&lt;&gt;0,G53/F53*100,)</f>
        <v>28.98702796655947</v>
      </c>
    </row>
    <row r="54" spans="1:8" ht="15.75">
      <c r="A54" s="36">
        <v>40</v>
      </c>
      <c r="B54" s="37" t="s">
        <v>25</v>
      </c>
      <c r="C54" s="37" t="s">
        <v>34</v>
      </c>
      <c r="D54" s="38">
        <f>+D55+D62+D68+D79+D81</f>
        <v>3097828.93</v>
      </c>
      <c r="E54" s="38">
        <f>+E55+E62+E68+E79+E81</f>
        <v>69930.02</v>
      </c>
      <c r="F54" s="38">
        <f>+F55+F62+F68+F79+F81</f>
        <v>3167758.9499999997</v>
      </c>
      <c r="G54" s="38">
        <f>+G55+G62+G68+G79+G81</f>
        <v>1591794.1583402492</v>
      </c>
      <c r="H54" s="54">
        <f t="shared" si="2"/>
        <v>50.24985118707499</v>
      </c>
    </row>
    <row r="55" spans="1:8" ht="15">
      <c r="A55" s="21">
        <v>400</v>
      </c>
      <c r="B55" s="22"/>
      <c r="C55" s="22" t="s">
        <v>35</v>
      </c>
      <c r="D55" s="25">
        <f>D56+D57+D58+D59+D60+D61</f>
        <v>597516.4</v>
      </c>
      <c r="E55" s="25">
        <f>E56+E57+E58+E59+E60+E61</f>
        <v>1610</v>
      </c>
      <c r="F55" s="25">
        <f>F56+F57+F58+F59+F60+F61</f>
        <v>599126.4</v>
      </c>
      <c r="G55" s="25">
        <f>G56+G57+G58+G59+G60+G61</f>
        <v>315815.00000000006</v>
      </c>
      <c r="H55" s="58">
        <f t="shared" si="2"/>
        <v>52.71258285396871</v>
      </c>
    </row>
    <row r="56" spans="1:8" ht="15" outlineLevel="1">
      <c r="A56" s="21">
        <v>4000</v>
      </c>
      <c r="B56" s="22"/>
      <c r="C56" s="22" t="s">
        <v>104</v>
      </c>
      <c r="D56" s="25">
        <v>484561.77</v>
      </c>
      <c r="E56" s="25">
        <v>0</v>
      </c>
      <c r="F56" s="25">
        <v>484561.77</v>
      </c>
      <c r="G56" s="25">
        <v>251706.79</v>
      </c>
      <c r="H56" s="58">
        <f t="shared" si="2"/>
        <v>51.9452432246151</v>
      </c>
    </row>
    <row r="57" spans="1:8" ht="15" outlineLevel="1">
      <c r="A57" s="21">
        <v>4001</v>
      </c>
      <c r="B57" s="22"/>
      <c r="C57" s="22" t="s">
        <v>105</v>
      </c>
      <c r="D57" s="25">
        <v>31986.47</v>
      </c>
      <c r="E57" s="25">
        <v>0</v>
      </c>
      <c r="F57" s="25">
        <v>31986.47</v>
      </c>
      <c r="G57" s="25">
        <v>21673.59</v>
      </c>
      <c r="H57" s="58">
        <f t="shared" si="2"/>
        <v>67.75861794064802</v>
      </c>
    </row>
    <row r="58" spans="1:8" ht="15" outlineLevel="1">
      <c r="A58" s="21">
        <v>4002</v>
      </c>
      <c r="B58" s="22"/>
      <c r="C58" s="22" t="s">
        <v>106</v>
      </c>
      <c r="D58" s="25">
        <v>40914.23</v>
      </c>
      <c r="E58" s="25">
        <v>1610</v>
      </c>
      <c r="F58" s="25">
        <v>42524.23</v>
      </c>
      <c r="G58" s="25">
        <v>27382.08</v>
      </c>
      <c r="H58" s="58">
        <f t="shared" si="2"/>
        <v>64.39171267768987</v>
      </c>
    </row>
    <row r="59" spans="1:8" ht="15" outlineLevel="1">
      <c r="A59" s="21">
        <v>4003</v>
      </c>
      <c r="B59" s="22"/>
      <c r="C59" s="22" t="s">
        <v>107</v>
      </c>
      <c r="D59" s="25">
        <v>21992.43</v>
      </c>
      <c r="E59" s="25">
        <v>0</v>
      </c>
      <c r="F59" s="25">
        <v>21992.43</v>
      </c>
      <c r="G59" s="25">
        <v>12159.94</v>
      </c>
      <c r="H59" s="58">
        <f t="shared" si="2"/>
        <v>55.291479841018024</v>
      </c>
    </row>
    <row r="60" spans="1:8" ht="15" outlineLevel="1">
      <c r="A60" s="21">
        <v>4004</v>
      </c>
      <c r="B60" s="22"/>
      <c r="C60" s="22" t="s">
        <v>108</v>
      </c>
      <c r="D60" s="25">
        <v>7497.5</v>
      </c>
      <c r="E60" s="25">
        <v>0</v>
      </c>
      <c r="F60" s="25">
        <v>7497.5</v>
      </c>
      <c r="G60" s="25">
        <v>2357.58</v>
      </c>
      <c r="H60" s="58">
        <f t="shared" si="2"/>
        <v>31.44488162720907</v>
      </c>
    </row>
    <row r="61" spans="1:8" ht="15" outlineLevel="1">
      <c r="A61" s="21">
        <v>4009</v>
      </c>
      <c r="B61" s="22"/>
      <c r="C61" s="22" t="s">
        <v>109</v>
      </c>
      <c r="D61" s="25">
        <v>10564</v>
      </c>
      <c r="E61" s="25">
        <v>0</v>
      </c>
      <c r="F61" s="25">
        <v>10564</v>
      </c>
      <c r="G61" s="25">
        <v>535.02</v>
      </c>
      <c r="H61" s="58">
        <f t="shared" si="2"/>
        <v>5.064558879212419</v>
      </c>
    </row>
    <row r="62" spans="1:8" ht="15">
      <c r="A62" s="21">
        <v>401</v>
      </c>
      <c r="B62" s="22"/>
      <c r="C62" s="22" t="s">
        <v>36</v>
      </c>
      <c r="D62" s="25">
        <f>D63+D64+D65+D66+D67</f>
        <v>106408.86</v>
      </c>
      <c r="E62" s="25">
        <f>E63+E64+E65+E66+E67</f>
        <v>0</v>
      </c>
      <c r="F62" s="25">
        <f>F63+F64+F65+F66+F67</f>
        <v>106408.86</v>
      </c>
      <c r="G62" s="25">
        <f>G63+G64+G65+G66+G67</f>
        <v>49533.149999999994</v>
      </c>
      <c r="H62" s="58">
        <f t="shared" si="2"/>
        <v>46.5498361696573</v>
      </c>
    </row>
    <row r="63" spans="1:8" ht="15" outlineLevel="1">
      <c r="A63" s="21">
        <v>4010</v>
      </c>
      <c r="B63" s="22"/>
      <c r="C63" s="22" t="s">
        <v>110</v>
      </c>
      <c r="D63" s="25">
        <v>58674.41</v>
      </c>
      <c r="E63" s="25">
        <v>0</v>
      </c>
      <c r="F63" s="25">
        <v>58674.41</v>
      </c>
      <c r="G63" s="25">
        <v>25783.51</v>
      </c>
      <c r="H63" s="58">
        <f t="shared" si="2"/>
        <v>43.94336474793696</v>
      </c>
    </row>
    <row r="64" spans="1:8" ht="15" outlineLevel="1">
      <c r="A64" s="21">
        <v>4011</v>
      </c>
      <c r="B64" s="22"/>
      <c r="C64" s="22" t="s">
        <v>111</v>
      </c>
      <c r="D64" s="25">
        <v>37952.72</v>
      </c>
      <c r="E64" s="25">
        <v>0</v>
      </c>
      <c r="F64" s="25">
        <v>37952.72</v>
      </c>
      <c r="G64" s="25">
        <v>18729.92</v>
      </c>
      <c r="H64" s="58">
        <f t="shared" si="2"/>
        <v>49.350665775733596</v>
      </c>
    </row>
    <row r="65" spans="1:8" ht="15" outlineLevel="1">
      <c r="A65" s="21">
        <v>4012</v>
      </c>
      <c r="B65" s="22"/>
      <c r="C65" s="22" t="s">
        <v>112</v>
      </c>
      <c r="D65" s="25">
        <v>358.87</v>
      </c>
      <c r="E65" s="25">
        <v>0</v>
      </c>
      <c r="F65" s="25">
        <v>358.87</v>
      </c>
      <c r="G65" s="25">
        <v>172.77</v>
      </c>
      <c r="H65" s="58">
        <f t="shared" si="2"/>
        <v>48.142781508624296</v>
      </c>
    </row>
    <row r="66" spans="1:8" ht="15" outlineLevel="1">
      <c r="A66" s="21">
        <v>4013</v>
      </c>
      <c r="B66" s="22"/>
      <c r="C66" s="22" t="s">
        <v>113</v>
      </c>
      <c r="D66" s="25">
        <v>628.12</v>
      </c>
      <c r="E66" s="25">
        <v>0</v>
      </c>
      <c r="F66" s="25">
        <v>628.12</v>
      </c>
      <c r="G66" s="25">
        <v>289.08</v>
      </c>
      <c r="H66" s="58">
        <f t="shared" si="2"/>
        <v>46.02305291982424</v>
      </c>
    </row>
    <row r="67" spans="1:8" ht="15" outlineLevel="1">
      <c r="A67" s="21">
        <v>4015</v>
      </c>
      <c r="B67" s="22"/>
      <c r="C67" s="22" t="s">
        <v>114</v>
      </c>
      <c r="D67" s="25">
        <v>8794.74</v>
      </c>
      <c r="E67" s="25">
        <v>0</v>
      </c>
      <c r="F67" s="25">
        <v>8794.74</v>
      </c>
      <c r="G67" s="25">
        <v>4557.87</v>
      </c>
      <c r="H67" s="58">
        <f t="shared" si="2"/>
        <v>51.82495446141671</v>
      </c>
    </row>
    <row r="68" spans="1:8" ht="15">
      <c r="A68" s="21">
        <v>402</v>
      </c>
      <c r="B68" s="22"/>
      <c r="C68" s="22" t="s">
        <v>37</v>
      </c>
      <c r="D68" s="23">
        <f>D69+D70+D71+D72+D73+D74+D75+D76+D77+D78</f>
        <v>2242239.98</v>
      </c>
      <c r="E68" s="23">
        <f>E69+E70+E71+E72+E73+E74+E75+E76+E77+E78</f>
        <v>66470.02</v>
      </c>
      <c r="F68" s="23">
        <f>F69+F70+F71+F72+F73+F74+F75+F76+F77+F78</f>
        <v>2308710</v>
      </c>
      <c r="G68" s="23">
        <f>G69+G70+G71+G72+G73+G74+G75+G76+G77+G78</f>
        <v>1186984.368340249</v>
      </c>
      <c r="H68" s="55">
        <f t="shared" si="2"/>
        <v>51.413316022378254</v>
      </c>
    </row>
    <row r="69" spans="1:8" ht="15" outlineLevel="1">
      <c r="A69" s="21">
        <v>4020</v>
      </c>
      <c r="B69" s="22"/>
      <c r="C69" s="22" t="s">
        <v>115</v>
      </c>
      <c r="D69" s="23">
        <v>452782.87</v>
      </c>
      <c r="E69" s="23">
        <v>13876.03</v>
      </c>
      <c r="F69" s="23">
        <v>466658.9</v>
      </c>
      <c r="G69" s="23">
        <v>201412.09</v>
      </c>
      <c r="H69" s="55">
        <f t="shared" si="2"/>
        <v>43.16045188466351</v>
      </c>
    </row>
    <row r="70" spans="1:8" ht="15" outlineLevel="1">
      <c r="A70" s="21">
        <v>4021</v>
      </c>
      <c r="B70" s="22"/>
      <c r="C70" s="22" t="s">
        <v>116</v>
      </c>
      <c r="D70" s="23">
        <v>25489.92</v>
      </c>
      <c r="E70" s="23">
        <v>2</v>
      </c>
      <c r="F70" s="23">
        <v>25491.92</v>
      </c>
      <c r="G70" s="23">
        <v>10369.33</v>
      </c>
      <c r="H70" s="55">
        <f t="shared" si="2"/>
        <v>40.676928218823846</v>
      </c>
    </row>
    <row r="71" spans="1:8" ht="15" outlineLevel="1">
      <c r="A71" s="21">
        <v>4022</v>
      </c>
      <c r="B71" s="22"/>
      <c r="C71" s="22" t="s">
        <v>117</v>
      </c>
      <c r="D71" s="23">
        <v>160554.72</v>
      </c>
      <c r="E71" s="23">
        <v>2652</v>
      </c>
      <c r="F71" s="23">
        <v>163206.72</v>
      </c>
      <c r="G71" s="23">
        <v>94239.53834024894</v>
      </c>
      <c r="H71" s="55">
        <f t="shared" si="2"/>
        <v>57.74243752968563</v>
      </c>
    </row>
    <row r="72" spans="1:8" ht="15" outlineLevel="1">
      <c r="A72" s="21">
        <v>4023</v>
      </c>
      <c r="B72" s="22"/>
      <c r="C72" s="22" t="s">
        <v>118</v>
      </c>
      <c r="D72" s="23">
        <v>24566.44</v>
      </c>
      <c r="E72" s="23">
        <v>135</v>
      </c>
      <c r="F72" s="23">
        <v>24701.44</v>
      </c>
      <c r="G72" s="23">
        <v>10400.45</v>
      </c>
      <c r="H72" s="55">
        <f t="shared" si="2"/>
        <v>42.104630337340666</v>
      </c>
    </row>
    <row r="73" spans="1:8" ht="15" outlineLevel="1">
      <c r="A73" s="21">
        <v>4024</v>
      </c>
      <c r="B73" s="22"/>
      <c r="C73" s="22" t="s">
        <v>119</v>
      </c>
      <c r="D73" s="23">
        <v>21100.89</v>
      </c>
      <c r="E73" s="23">
        <v>0</v>
      </c>
      <c r="F73" s="23">
        <v>21100.89</v>
      </c>
      <c r="G73" s="23">
        <v>6382.37</v>
      </c>
      <c r="H73" s="55">
        <f t="shared" si="2"/>
        <v>30.24692323404368</v>
      </c>
    </row>
    <row r="74" spans="1:8" ht="15" outlineLevel="1">
      <c r="A74" s="21">
        <v>4025</v>
      </c>
      <c r="B74" s="22"/>
      <c r="C74" s="22" t="s">
        <v>120</v>
      </c>
      <c r="D74" s="23">
        <v>1199506.72</v>
      </c>
      <c r="E74" s="23">
        <v>38268</v>
      </c>
      <c r="F74" s="23">
        <v>1237774.72</v>
      </c>
      <c r="G74" s="23">
        <v>632924.85</v>
      </c>
      <c r="H74" s="55">
        <f t="shared" si="2"/>
        <v>51.1340908626733</v>
      </c>
    </row>
    <row r="75" spans="1:8" ht="15" outlineLevel="1">
      <c r="A75" s="21">
        <v>4026</v>
      </c>
      <c r="B75" s="22"/>
      <c r="C75" s="22" t="s">
        <v>121</v>
      </c>
      <c r="D75" s="23">
        <v>55083.16</v>
      </c>
      <c r="E75" s="23">
        <v>164</v>
      </c>
      <c r="F75" s="23">
        <v>55247.16</v>
      </c>
      <c r="G75" s="23">
        <v>30880.35</v>
      </c>
      <c r="H75" s="55">
        <f t="shared" si="2"/>
        <v>55.89490934918645</v>
      </c>
    </row>
    <row r="76" spans="1:8" ht="15" outlineLevel="1">
      <c r="A76" s="21">
        <v>4027</v>
      </c>
      <c r="B76" s="22"/>
      <c r="C76" s="22" t="s">
        <v>122</v>
      </c>
      <c r="D76" s="23">
        <v>16960.59</v>
      </c>
      <c r="E76" s="23">
        <v>-82</v>
      </c>
      <c r="F76" s="23">
        <v>16878.59</v>
      </c>
      <c r="G76" s="23">
        <v>2061.07</v>
      </c>
      <c r="H76" s="55">
        <f t="shared" si="2"/>
        <v>12.211150338979738</v>
      </c>
    </row>
    <row r="77" spans="1:8" ht="15" outlineLevel="1">
      <c r="A77" s="21">
        <v>4028</v>
      </c>
      <c r="B77" s="22"/>
      <c r="C77" s="22" t="s">
        <v>123</v>
      </c>
      <c r="D77" s="23">
        <v>24598.71</v>
      </c>
      <c r="E77" s="23">
        <v>0</v>
      </c>
      <c r="F77" s="23">
        <v>24598.71</v>
      </c>
      <c r="G77" s="23">
        <v>8698.13</v>
      </c>
      <c r="H77" s="55">
        <f t="shared" si="2"/>
        <v>35.36010628199608</v>
      </c>
    </row>
    <row r="78" spans="1:8" ht="15" outlineLevel="1">
      <c r="A78" s="21">
        <v>4029</v>
      </c>
      <c r="B78" s="22"/>
      <c r="C78" s="22" t="s">
        <v>124</v>
      </c>
      <c r="D78" s="23">
        <v>261595.96</v>
      </c>
      <c r="E78" s="23">
        <v>11454.99</v>
      </c>
      <c r="F78" s="23">
        <v>273050.95</v>
      </c>
      <c r="G78" s="23">
        <v>189616.19</v>
      </c>
      <c r="H78" s="55">
        <f t="shared" si="2"/>
        <v>69.4435196068719</v>
      </c>
    </row>
    <row r="79" spans="1:8" ht="15">
      <c r="A79" s="21">
        <v>403</v>
      </c>
      <c r="B79" s="22"/>
      <c r="C79" s="22" t="s">
        <v>38</v>
      </c>
      <c r="D79" s="23">
        <f>D80</f>
        <v>70974.85</v>
      </c>
      <c r="E79" s="23">
        <f>E80</f>
        <v>1850</v>
      </c>
      <c r="F79" s="23">
        <f>F80</f>
        <v>72824.85</v>
      </c>
      <c r="G79" s="23">
        <f>G80</f>
        <v>38125.33</v>
      </c>
      <c r="H79" s="55">
        <f t="shared" si="2"/>
        <v>52.35208860711694</v>
      </c>
    </row>
    <row r="80" spans="1:8" ht="15" outlineLevel="1">
      <c r="A80" s="21">
        <v>4031</v>
      </c>
      <c r="B80" s="22"/>
      <c r="C80" s="22" t="s">
        <v>125</v>
      </c>
      <c r="D80" s="23">
        <v>70974.85</v>
      </c>
      <c r="E80" s="23">
        <v>1850</v>
      </c>
      <c r="F80" s="23">
        <v>72824.85</v>
      </c>
      <c r="G80" s="23">
        <v>38125.33</v>
      </c>
      <c r="H80" s="55">
        <f t="shared" si="2"/>
        <v>52.35208860711694</v>
      </c>
    </row>
    <row r="81" spans="1:8" ht="15">
      <c r="A81" s="21">
        <v>409</v>
      </c>
      <c r="B81" s="22"/>
      <c r="C81" s="22" t="s">
        <v>39</v>
      </c>
      <c r="D81" s="25">
        <f>D82+D83</f>
        <v>80688.84000000001</v>
      </c>
      <c r="E81" s="25">
        <f>E82+E83</f>
        <v>0</v>
      </c>
      <c r="F81" s="25">
        <f>F82+F83</f>
        <v>80688.84000000001</v>
      </c>
      <c r="G81" s="25">
        <f>G82+G83</f>
        <v>1336.31</v>
      </c>
      <c r="H81" s="58">
        <f t="shared" si="2"/>
        <v>1.6561274148940546</v>
      </c>
    </row>
    <row r="82" spans="1:8" ht="15" outlineLevel="1">
      <c r="A82" s="21">
        <v>4090</v>
      </c>
      <c r="B82" s="22"/>
      <c r="C82" s="22" t="s">
        <v>126</v>
      </c>
      <c r="D82" s="25">
        <v>14346.99</v>
      </c>
      <c r="E82" s="25">
        <v>0</v>
      </c>
      <c r="F82" s="25">
        <v>14346.99</v>
      </c>
      <c r="G82" s="25">
        <v>0</v>
      </c>
      <c r="H82" s="58"/>
    </row>
    <row r="83" spans="1:8" ht="15" outlineLevel="1">
      <c r="A83" s="21">
        <v>4091</v>
      </c>
      <c r="B83" s="22"/>
      <c r="C83" s="22" t="s">
        <v>127</v>
      </c>
      <c r="D83" s="25">
        <v>66341.85</v>
      </c>
      <c r="E83" s="25">
        <v>0</v>
      </c>
      <c r="F83" s="25">
        <v>66341.85</v>
      </c>
      <c r="G83" s="25">
        <v>1336.31</v>
      </c>
      <c r="H83" s="58">
        <f>IF(F83&lt;&gt;0,G83/F83*100,)</f>
        <v>2.0142790712046765</v>
      </c>
    </row>
    <row r="84" spans="1:8" ht="15.75">
      <c r="A84" s="36">
        <v>41</v>
      </c>
      <c r="B84" s="37"/>
      <c r="C84" s="37" t="s">
        <v>40</v>
      </c>
      <c r="D84" s="38">
        <f>+D85+D87+D91+D93</f>
        <v>3355091.71</v>
      </c>
      <c r="E84" s="38">
        <f>+E85+E87+E91+E93</f>
        <v>-1189</v>
      </c>
      <c r="F84" s="38">
        <f>+F85+F87+F91+F93</f>
        <v>3353902.71</v>
      </c>
      <c r="G84" s="38">
        <f>+G85+G87+G91+G93</f>
        <v>1573689.56</v>
      </c>
      <c r="H84" s="54">
        <f>IF(F84&lt;&gt;0,G84/F84*100,)</f>
        <v>46.9211451873033</v>
      </c>
    </row>
    <row r="85" spans="1:8" ht="15">
      <c r="A85" s="21">
        <v>410</v>
      </c>
      <c r="B85" s="22"/>
      <c r="C85" s="22" t="s">
        <v>41</v>
      </c>
      <c r="D85" s="23">
        <f>D86</f>
        <v>58893</v>
      </c>
      <c r="E85" s="23">
        <f>E86</f>
        <v>0</v>
      </c>
      <c r="F85" s="23">
        <f>F86</f>
        <v>58893</v>
      </c>
      <c r="G85" s="23">
        <f>G86</f>
        <v>-1089.91</v>
      </c>
      <c r="H85" s="55">
        <f>IF(F85&lt;&gt;0,G85/F85*100,)</f>
        <v>-1.8506613689233016</v>
      </c>
    </row>
    <row r="86" spans="1:8" ht="15" outlineLevel="1">
      <c r="A86" s="21">
        <v>4102</v>
      </c>
      <c r="B86" s="22"/>
      <c r="C86" s="22" t="s">
        <v>128</v>
      </c>
      <c r="D86" s="23">
        <v>58893</v>
      </c>
      <c r="E86" s="23">
        <v>0</v>
      </c>
      <c r="F86" s="23">
        <v>58893</v>
      </c>
      <c r="G86" s="23">
        <v>-1089.91</v>
      </c>
      <c r="H86" s="55">
        <f>IF(F86&lt;&gt;0,G86/F86*100,)</f>
        <v>-1.8506613689233016</v>
      </c>
    </row>
    <row r="87" spans="1:8" ht="15">
      <c r="A87" s="21">
        <v>411</v>
      </c>
      <c r="B87" s="22"/>
      <c r="C87" s="22" t="s">
        <v>42</v>
      </c>
      <c r="D87" s="23">
        <f>D88+D89+D90</f>
        <v>760083.57</v>
      </c>
      <c r="E87" s="23">
        <f>E88+E89+E90</f>
        <v>1220</v>
      </c>
      <c r="F87" s="23">
        <f>F88+F89+F90</f>
        <v>761303.57</v>
      </c>
      <c r="G87" s="23">
        <f>G88+G89+G90</f>
        <v>379460.92000000004</v>
      </c>
      <c r="H87" s="55">
        <f>IF(F87&lt;&gt;0,G87/F87*100,)</f>
        <v>49.84357553978107</v>
      </c>
    </row>
    <row r="88" spans="1:8" ht="15" outlineLevel="1">
      <c r="A88" s="21">
        <v>4113</v>
      </c>
      <c r="B88" s="22"/>
      <c r="C88" s="22" t="s">
        <v>129</v>
      </c>
      <c r="D88" s="23">
        <v>1105.18</v>
      </c>
      <c r="E88" s="23">
        <v>0</v>
      </c>
      <c r="F88" s="23">
        <v>1105.18</v>
      </c>
      <c r="G88" s="23">
        <v>0</v>
      </c>
      <c r="H88" s="55"/>
    </row>
    <row r="89" spans="1:8" ht="15" outlineLevel="1">
      <c r="A89" s="21">
        <v>4117</v>
      </c>
      <c r="B89" s="22"/>
      <c r="C89" s="22" t="s">
        <v>130</v>
      </c>
      <c r="D89" s="23">
        <v>12518.78</v>
      </c>
      <c r="E89" s="23">
        <v>-120</v>
      </c>
      <c r="F89" s="23">
        <v>12398.78</v>
      </c>
      <c r="G89" s="23">
        <v>4256.4</v>
      </c>
      <c r="H89" s="55">
        <f aca="true" t="shared" si="3" ref="H89:H99">IF(F89&lt;&gt;0,G89/F89*100,)</f>
        <v>34.32918400036132</v>
      </c>
    </row>
    <row r="90" spans="1:8" ht="15" outlineLevel="1">
      <c r="A90" s="21">
        <v>4119</v>
      </c>
      <c r="B90" s="22"/>
      <c r="C90" s="22" t="s">
        <v>131</v>
      </c>
      <c r="D90" s="23">
        <v>746459.61</v>
      </c>
      <c r="E90" s="23">
        <v>1340</v>
      </c>
      <c r="F90" s="23">
        <v>747799.61</v>
      </c>
      <c r="G90" s="23">
        <v>375204.52</v>
      </c>
      <c r="H90" s="55">
        <f t="shared" si="3"/>
        <v>50.1744738807767</v>
      </c>
    </row>
    <row r="91" spans="1:8" ht="15">
      <c r="A91" s="21">
        <v>412</v>
      </c>
      <c r="B91" s="22"/>
      <c r="C91" s="22" t="s">
        <v>43</v>
      </c>
      <c r="D91" s="23">
        <f>D92</f>
        <v>427304.43</v>
      </c>
      <c r="E91" s="23">
        <f>E92</f>
        <v>-12557.66</v>
      </c>
      <c r="F91" s="23">
        <f>F92</f>
        <v>414746.77</v>
      </c>
      <c r="G91" s="23">
        <f>G92</f>
        <v>173050.49</v>
      </c>
      <c r="H91" s="55">
        <f t="shared" si="3"/>
        <v>41.72437316389468</v>
      </c>
    </row>
    <row r="92" spans="1:8" ht="15" outlineLevel="1">
      <c r="A92" s="21">
        <v>4120</v>
      </c>
      <c r="B92" s="22"/>
      <c r="C92" s="22" t="s">
        <v>132</v>
      </c>
      <c r="D92" s="23">
        <v>427304.43</v>
      </c>
      <c r="E92" s="23">
        <v>-12557.66</v>
      </c>
      <c r="F92" s="23">
        <v>414746.77</v>
      </c>
      <c r="G92" s="23">
        <v>173050.49</v>
      </c>
      <c r="H92" s="55">
        <f t="shared" si="3"/>
        <v>41.72437316389468</v>
      </c>
    </row>
    <row r="93" spans="1:8" ht="15">
      <c r="A93" s="21">
        <v>413</v>
      </c>
      <c r="B93" s="22"/>
      <c r="C93" s="22" t="s">
        <v>44</v>
      </c>
      <c r="D93" s="23">
        <f>D94+D95+D96+D97</f>
        <v>2108810.71</v>
      </c>
      <c r="E93" s="23">
        <f>E94+E95+E96+E97</f>
        <v>10148.66</v>
      </c>
      <c r="F93" s="23">
        <f>F94+F95+F96+F97</f>
        <v>2118959.37</v>
      </c>
      <c r="G93" s="23">
        <f>G94+G95+G96+G97</f>
        <v>1022268.0599999999</v>
      </c>
      <c r="H93" s="55">
        <f t="shared" si="3"/>
        <v>48.24387265150818</v>
      </c>
    </row>
    <row r="94" spans="1:8" ht="15" outlineLevel="1">
      <c r="A94" s="21">
        <v>4130</v>
      </c>
      <c r="B94" s="22"/>
      <c r="C94" s="22" t="s">
        <v>133</v>
      </c>
      <c r="D94" s="23">
        <v>125582.28</v>
      </c>
      <c r="E94" s="23">
        <v>10637.66</v>
      </c>
      <c r="F94" s="23">
        <v>136219.94</v>
      </c>
      <c r="G94" s="23">
        <v>51758.37</v>
      </c>
      <c r="H94" s="55">
        <f t="shared" si="3"/>
        <v>37.996177358468955</v>
      </c>
    </row>
    <row r="95" spans="1:8" ht="15" outlineLevel="1">
      <c r="A95" s="21">
        <v>4131</v>
      </c>
      <c r="B95" s="22"/>
      <c r="C95" s="22" t="s">
        <v>134</v>
      </c>
      <c r="D95" s="23">
        <v>108496.08</v>
      </c>
      <c r="E95" s="23">
        <v>0</v>
      </c>
      <c r="F95" s="23">
        <v>108496.08</v>
      </c>
      <c r="G95" s="23">
        <v>56264.43</v>
      </c>
      <c r="H95" s="55">
        <f t="shared" si="3"/>
        <v>51.85849110861886</v>
      </c>
    </row>
    <row r="96" spans="1:8" ht="15" outlineLevel="1">
      <c r="A96" s="21">
        <v>4132</v>
      </c>
      <c r="B96" s="22"/>
      <c r="C96" s="22" t="s">
        <v>135</v>
      </c>
      <c r="D96" s="23">
        <v>7511.27</v>
      </c>
      <c r="E96" s="23">
        <v>0</v>
      </c>
      <c r="F96" s="23">
        <v>7511.27</v>
      </c>
      <c r="G96" s="23">
        <v>6162.18</v>
      </c>
      <c r="H96" s="55">
        <f t="shared" si="3"/>
        <v>82.03912254518876</v>
      </c>
    </row>
    <row r="97" spans="1:8" ht="15" outlineLevel="1">
      <c r="A97" s="21">
        <v>4133</v>
      </c>
      <c r="B97" s="22"/>
      <c r="C97" s="22" t="s">
        <v>136</v>
      </c>
      <c r="D97" s="23">
        <v>1867221.08</v>
      </c>
      <c r="E97" s="23">
        <v>-489</v>
      </c>
      <c r="F97" s="23">
        <v>1866732.08</v>
      </c>
      <c r="G97" s="23">
        <v>908083.08</v>
      </c>
      <c r="H97" s="55">
        <f t="shared" si="3"/>
        <v>48.64560317622012</v>
      </c>
    </row>
    <row r="98" spans="1:8" ht="15.75">
      <c r="A98" s="36">
        <v>42</v>
      </c>
      <c r="B98" s="37" t="s">
        <v>45</v>
      </c>
      <c r="C98" s="37" t="s">
        <v>46</v>
      </c>
      <c r="D98" s="38">
        <f>+D99</f>
        <v>6388468.98</v>
      </c>
      <c r="E98" s="38">
        <f>+E99</f>
        <v>-67681.02</v>
      </c>
      <c r="F98" s="38">
        <f>+F99</f>
        <v>6320787.96</v>
      </c>
      <c r="G98" s="38">
        <f>+G99</f>
        <v>916327.8700000001</v>
      </c>
      <c r="H98" s="54">
        <f t="shared" si="3"/>
        <v>14.497051250553264</v>
      </c>
    </row>
    <row r="99" spans="1:8" ht="15">
      <c r="A99" s="21">
        <v>420</v>
      </c>
      <c r="B99" s="22"/>
      <c r="C99" s="22" t="s">
        <v>47</v>
      </c>
      <c r="D99" s="23">
        <f>D100+D101+D102+D103+D104+D105+D106+D107+D108</f>
        <v>6388468.98</v>
      </c>
      <c r="E99" s="23">
        <f>E100+E101+E102+E103+E104+E105+E106+E107+E108</f>
        <v>-67681.02</v>
      </c>
      <c r="F99" s="23">
        <f>F100+F101+F102+F103+F104+F105+F106+F107+F108</f>
        <v>6320787.96</v>
      </c>
      <c r="G99" s="23">
        <f>G100+G101+G102+G103+G104+G105+G106+G107+G108</f>
        <v>916327.8700000001</v>
      </c>
      <c r="H99" s="55">
        <f t="shared" si="3"/>
        <v>14.497051250553264</v>
      </c>
    </row>
    <row r="100" spans="1:8" ht="15" outlineLevel="1">
      <c r="A100" s="21">
        <v>4200</v>
      </c>
      <c r="B100" s="22"/>
      <c r="C100" s="22" t="s">
        <v>137</v>
      </c>
      <c r="D100" s="23">
        <v>41729.26</v>
      </c>
      <c r="E100" s="23">
        <v>-12860</v>
      </c>
      <c r="F100" s="23">
        <v>28869.26</v>
      </c>
      <c r="G100" s="23">
        <v>0</v>
      </c>
      <c r="H100" s="55"/>
    </row>
    <row r="101" spans="1:8" ht="15" outlineLevel="1">
      <c r="A101" s="21">
        <v>4201</v>
      </c>
      <c r="B101" s="22"/>
      <c r="C101" s="22" t="s">
        <v>138</v>
      </c>
      <c r="D101" s="23">
        <v>8345.85</v>
      </c>
      <c r="E101" s="23">
        <v>0</v>
      </c>
      <c r="F101" s="23">
        <v>8345.85</v>
      </c>
      <c r="G101" s="23">
        <v>0</v>
      </c>
      <c r="H101" s="55"/>
    </row>
    <row r="102" spans="1:8" ht="15" outlineLevel="1">
      <c r="A102" s="21">
        <v>4202</v>
      </c>
      <c r="B102" s="22"/>
      <c r="C102" s="22" t="s">
        <v>139</v>
      </c>
      <c r="D102" s="23">
        <v>412863.15</v>
      </c>
      <c r="E102" s="23">
        <v>21719</v>
      </c>
      <c r="F102" s="23">
        <v>434582.15</v>
      </c>
      <c r="G102" s="23">
        <v>108298.62</v>
      </c>
      <c r="H102" s="55">
        <f aca="true" t="shared" si="4" ref="H102:H109">IF(F102&lt;&gt;0,G102/F102*100,)</f>
        <v>24.92017216997983</v>
      </c>
    </row>
    <row r="103" spans="1:8" ht="15" outlineLevel="1">
      <c r="A103" s="21">
        <v>4203</v>
      </c>
      <c r="B103" s="22"/>
      <c r="C103" s="22" t="s">
        <v>140</v>
      </c>
      <c r="D103" s="23">
        <v>16704.35</v>
      </c>
      <c r="E103" s="23">
        <v>420</v>
      </c>
      <c r="F103" s="23">
        <v>17124.35</v>
      </c>
      <c r="G103" s="23">
        <v>412.25</v>
      </c>
      <c r="H103" s="55">
        <f t="shared" si="4"/>
        <v>2.4073906454843543</v>
      </c>
    </row>
    <row r="104" spans="1:8" ht="15" outlineLevel="1">
      <c r="A104" s="21">
        <v>4204</v>
      </c>
      <c r="B104" s="22"/>
      <c r="C104" s="22" t="s">
        <v>141</v>
      </c>
      <c r="D104" s="23">
        <v>3638903.08</v>
      </c>
      <c r="E104" s="23">
        <v>-76220.01</v>
      </c>
      <c r="F104" s="23">
        <v>3562683.07</v>
      </c>
      <c r="G104" s="23">
        <v>252589.78</v>
      </c>
      <c r="H104" s="55">
        <f t="shared" si="4"/>
        <v>7.089875103597134</v>
      </c>
    </row>
    <row r="105" spans="1:8" ht="15" outlineLevel="1">
      <c r="A105" s="21">
        <v>4205</v>
      </c>
      <c r="B105" s="22"/>
      <c r="C105" s="22" t="s">
        <v>142</v>
      </c>
      <c r="D105" s="23">
        <v>1675690.47</v>
      </c>
      <c r="E105" s="23">
        <v>-24985.39</v>
      </c>
      <c r="F105" s="23">
        <v>1650705.08</v>
      </c>
      <c r="G105" s="23">
        <v>387541.26</v>
      </c>
      <c r="H105" s="55">
        <f t="shared" si="4"/>
        <v>23.47731673546434</v>
      </c>
    </row>
    <row r="106" spans="1:8" ht="15" outlineLevel="1">
      <c r="A106" s="21">
        <v>4206</v>
      </c>
      <c r="B106" s="22"/>
      <c r="C106" s="22" t="s">
        <v>143</v>
      </c>
      <c r="D106" s="23">
        <v>330090.93</v>
      </c>
      <c r="E106" s="23">
        <v>-1224.6</v>
      </c>
      <c r="F106" s="23">
        <v>328866.33</v>
      </c>
      <c r="G106" s="23">
        <v>65987.66</v>
      </c>
      <c r="H106" s="55">
        <f t="shared" si="4"/>
        <v>20.065191836452215</v>
      </c>
    </row>
    <row r="107" spans="1:8" ht="15" outlineLevel="1">
      <c r="A107" s="21">
        <v>4207</v>
      </c>
      <c r="B107" s="22"/>
      <c r="C107" s="22" t="s">
        <v>144</v>
      </c>
      <c r="D107" s="23">
        <v>7157.73</v>
      </c>
      <c r="E107" s="23">
        <v>0</v>
      </c>
      <c r="F107" s="23">
        <v>7157.73</v>
      </c>
      <c r="G107" s="23">
        <v>5657.25</v>
      </c>
      <c r="H107" s="55">
        <f t="shared" si="4"/>
        <v>79.03692930579946</v>
      </c>
    </row>
    <row r="108" spans="1:8" ht="15" outlineLevel="1">
      <c r="A108" s="21">
        <v>4208</v>
      </c>
      <c r="B108" s="22"/>
      <c r="C108" s="22" t="s">
        <v>145</v>
      </c>
      <c r="D108" s="23">
        <v>256984.16</v>
      </c>
      <c r="E108" s="23">
        <v>25469.98</v>
      </c>
      <c r="F108" s="23">
        <v>282454.14</v>
      </c>
      <c r="G108" s="23">
        <v>95841.05</v>
      </c>
      <c r="H108" s="55">
        <f t="shared" si="4"/>
        <v>33.931543718920175</v>
      </c>
    </row>
    <row r="109" spans="1:8" ht="15.75">
      <c r="A109" s="36">
        <v>43</v>
      </c>
      <c r="B109" s="37"/>
      <c r="C109" s="37" t="s">
        <v>48</v>
      </c>
      <c r="D109" s="38">
        <f>D110+D111+D114</f>
        <v>1330228.64</v>
      </c>
      <c r="E109" s="38">
        <f>E110+E111+E114</f>
        <v>-1060</v>
      </c>
      <c r="F109" s="38">
        <f>F110+F111+F114</f>
        <v>1329168.64</v>
      </c>
      <c r="G109" s="38">
        <f>G110+G111+G114</f>
        <v>26119.36</v>
      </c>
      <c r="H109" s="54">
        <f t="shared" si="4"/>
        <v>1.965089997910273</v>
      </c>
    </row>
    <row r="110" spans="1:8" ht="15">
      <c r="A110" s="21">
        <v>430</v>
      </c>
      <c r="B110" s="22"/>
      <c r="C110" s="22" t="s">
        <v>49</v>
      </c>
      <c r="D110" s="23"/>
      <c r="E110" s="23"/>
      <c r="F110" s="23"/>
      <c r="G110" s="23"/>
      <c r="H110" s="55"/>
    </row>
    <row r="111" spans="1:8" ht="30">
      <c r="A111" s="21">
        <v>431</v>
      </c>
      <c r="B111" s="22"/>
      <c r="C111" s="26" t="s">
        <v>75</v>
      </c>
      <c r="D111" s="23">
        <f>D112+D113</f>
        <v>1210923.88</v>
      </c>
      <c r="E111" s="23">
        <f>E112+E113</f>
        <v>-1060</v>
      </c>
      <c r="F111" s="23">
        <f>F112+F113</f>
        <v>1209863.88</v>
      </c>
      <c r="G111" s="23">
        <f>G112+G113</f>
        <v>8067.72</v>
      </c>
      <c r="H111" s="55">
        <f>IF(F111&lt;&gt;0,G111/F111*100,)</f>
        <v>0.6668287344854035</v>
      </c>
    </row>
    <row r="112" spans="1:8" ht="30" outlineLevel="1">
      <c r="A112" s="21">
        <v>4310</v>
      </c>
      <c r="B112" s="22"/>
      <c r="C112" s="26" t="s">
        <v>146</v>
      </c>
      <c r="D112" s="23">
        <v>166070.16</v>
      </c>
      <c r="E112" s="23">
        <v>-1060</v>
      </c>
      <c r="F112" s="23">
        <v>165010.16</v>
      </c>
      <c r="G112" s="23">
        <v>0</v>
      </c>
      <c r="H112" s="55"/>
    </row>
    <row r="113" spans="1:8" ht="30" outlineLevel="1">
      <c r="A113" s="21">
        <v>4311</v>
      </c>
      <c r="B113" s="22"/>
      <c r="C113" s="26" t="s">
        <v>147</v>
      </c>
      <c r="D113" s="23">
        <v>1044853.72</v>
      </c>
      <c r="E113" s="23">
        <v>0</v>
      </c>
      <c r="F113" s="23">
        <v>1044853.72</v>
      </c>
      <c r="G113" s="23">
        <v>8067.72</v>
      </c>
      <c r="H113" s="55">
        <f>IF(F113&lt;&gt;0,G113/F113*100,)</f>
        <v>0.7721387066507263</v>
      </c>
    </row>
    <row r="114" spans="1:8" ht="15" customHeight="1">
      <c r="A114" s="21">
        <v>432</v>
      </c>
      <c r="B114" s="22"/>
      <c r="C114" s="26" t="s">
        <v>76</v>
      </c>
      <c r="D114" s="23">
        <f>D115+D116</f>
        <v>119304.76</v>
      </c>
      <c r="E114" s="23">
        <f>E115+E116</f>
        <v>0</v>
      </c>
      <c r="F114" s="23">
        <f>F115+F116</f>
        <v>119304.76</v>
      </c>
      <c r="G114" s="23">
        <f>G115+G116</f>
        <v>18051.64</v>
      </c>
      <c r="H114" s="55">
        <f>IF(F114&lt;&gt;0,G114/F114*100,)</f>
        <v>15.130695539725322</v>
      </c>
    </row>
    <row r="115" spans="1:8" ht="15" customHeight="1" outlineLevel="1">
      <c r="A115" s="21">
        <v>4320</v>
      </c>
      <c r="B115" s="22"/>
      <c r="C115" s="26" t="s">
        <v>148</v>
      </c>
      <c r="D115" s="23">
        <v>12518.78</v>
      </c>
      <c r="E115" s="23">
        <v>0</v>
      </c>
      <c r="F115" s="23">
        <v>12518.78</v>
      </c>
      <c r="G115" s="23">
        <v>0</v>
      </c>
      <c r="H115" s="55"/>
    </row>
    <row r="116" spans="1:8" ht="15" customHeight="1" outlineLevel="1">
      <c r="A116" s="21">
        <v>4323</v>
      </c>
      <c r="B116" s="22"/>
      <c r="C116" s="26" t="s">
        <v>149</v>
      </c>
      <c r="D116" s="23">
        <v>106785.98</v>
      </c>
      <c r="E116" s="23">
        <v>0</v>
      </c>
      <c r="F116" s="23">
        <v>106785.98</v>
      </c>
      <c r="G116" s="23">
        <v>18051.64</v>
      </c>
      <c r="H116" s="55">
        <f>IF(F116&lt;&gt;0,G116/F116*100,)</f>
        <v>16.904503756017412</v>
      </c>
    </row>
    <row r="117" spans="1:8" ht="54">
      <c r="A117" s="16"/>
      <c r="B117" s="40" t="s">
        <v>2</v>
      </c>
      <c r="C117" s="30" t="s">
        <v>74</v>
      </c>
      <c r="D117" s="39">
        <f>+D7-D53</f>
        <v>-933976.0200000014</v>
      </c>
      <c r="E117" s="39">
        <f>+E7-E53</f>
        <v>0</v>
      </c>
      <c r="F117" s="39">
        <f>+F7-F53</f>
        <v>-933976.0200000014</v>
      </c>
      <c r="G117" s="39">
        <f>+G7-G53</f>
        <v>37272.6416597506</v>
      </c>
      <c r="H117" s="57">
        <f>IF(F117&lt;&gt;0,G117/F117*100,)</f>
        <v>-3.990749319211702</v>
      </c>
    </row>
    <row r="118" spans="1:8" ht="20.25">
      <c r="A118" s="2" t="s">
        <v>50</v>
      </c>
      <c r="B118" s="3"/>
      <c r="C118" s="3"/>
      <c r="D118" s="14"/>
      <c r="E118" s="14"/>
      <c r="F118" s="14"/>
      <c r="G118" s="14"/>
      <c r="H118" s="59"/>
    </row>
    <row r="119" spans="1:8" ht="36">
      <c r="A119" s="36">
        <v>75</v>
      </c>
      <c r="B119" s="41" t="s">
        <v>3</v>
      </c>
      <c r="C119" s="42" t="s">
        <v>51</v>
      </c>
      <c r="D119" s="38">
        <f>+D120+D121</f>
        <v>0</v>
      </c>
      <c r="E119" s="38">
        <f>+E120+E121</f>
        <v>0</v>
      </c>
      <c r="F119" s="38">
        <f>+F120+F121</f>
        <v>0</v>
      </c>
      <c r="G119" s="38">
        <f>+G120+G121</f>
        <v>0</v>
      </c>
      <c r="H119" s="54"/>
    </row>
    <row r="120" spans="1:8" ht="15">
      <c r="A120" s="21">
        <v>750</v>
      </c>
      <c r="B120" s="22"/>
      <c r="C120" s="22" t="s">
        <v>52</v>
      </c>
      <c r="D120" s="23"/>
      <c r="E120" s="23"/>
      <c r="F120" s="23"/>
      <c r="G120" s="23"/>
      <c r="H120" s="55"/>
    </row>
    <row r="121" spans="1:8" ht="15">
      <c r="A121" s="21">
        <v>751</v>
      </c>
      <c r="B121" s="22"/>
      <c r="C121" s="22" t="s">
        <v>53</v>
      </c>
      <c r="D121" s="23"/>
      <c r="E121" s="23"/>
      <c r="F121" s="23"/>
      <c r="G121" s="23"/>
      <c r="H121" s="55"/>
    </row>
    <row r="122" spans="1:8" ht="36">
      <c r="A122" s="43" t="s">
        <v>54</v>
      </c>
      <c r="B122" s="41" t="s">
        <v>55</v>
      </c>
      <c r="C122" s="42" t="s">
        <v>56</v>
      </c>
      <c r="D122" s="38">
        <f>+D123+D124</f>
        <v>18000</v>
      </c>
      <c r="E122" s="38">
        <f>+E123+E124</f>
        <v>0</v>
      </c>
      <c r="F122" s="38">
        <f>+F123+F124</f>
        <v>18000</v>
      </c>
      <c r="G122" s="38">
        <f>+G123+G124</f>
        <v>18008.23</v>
      </c>
      <c r="H122" s="54">
        <f>IF(F122&lt;&gt;0,G122/F122*100,)</f>
        <v>100.04572222222221</v>
      </c>
    </row>
    <row r="123" spans="1:8" ht="15">
      <c r="A123" s="21">
        <v>440</v>
      </c>
      <c r="B123" s="22"/>
      <c r="C123" s="22" t="s">
        <v>57</v>
      </c>
      <c r="D123" s="23"/>
      <c r="E123" s="23"/>
      <c r="F123" s="23"/>
      <c r="G123" s="23"/>
      <c r="H123" s="55"/>
    </row>
    <row r="124" spans="1:8" ht="15">
      <c r="A124" s="21">
        <v>441</v>
      </c>
      <c r="B124" s="22"/>
      <c r="C124" s="22" t="s">
        <v>58</v>
      </c>
      <c r="D124" s="23">
        <f>D125</f>
        <v>18000</v>
      </c>
      <c r="E124" s="23">
        <f>E125</f>
        <v>0</v>
      </c>
      <c r="F124" s="23">
        <f>F125</f>
        <v>18000</v>
      </c>
      <c r="G124" s="23">
        <f>G125</f>
        <v>18008.23</v>
      </c>
      <c r="H124" s="55">
        <f>IF(F124&lt;&gt;0,G124/F124*100,)</f>
        <v>100.04572222222221</v>
      </c>
    </row>
    <row r="125" spans="1:8" ht="15" outlineLevel="1">
      <c r="A125" s="21">
        <v>4410</v>
      </c>
      <c r="B125" s="22"/>
      <c r="C125" s="22" t="s">
        <v>150</v>
      </c>
      <c r="D125" s="23">
        <v>18000</v>
      </c>
      <c r="E125" s="23">
        <v>0</v>
      </c>
      <c r="F125" s="23">
        <v>18000</v>
      </c>
      <c r="G125" s="23">
        <v>18008.23</v>
      </c>
      <c r="H125" s="55">
        <f>IF(F125&lt;&gt;0,G125/F125*100,)</f>
        <v>100.04572222222221</v>
      </c>
    </row>
    <row r="126" spans="1:8" ht="54">
      <c r="A126" s="16" t="s">
        <v>17</v>
      </c>
      <c r="B126" s="40" t="s">
        <v>59</v>
      </c>
      <c r="C126" s="30" t="s">
        <v>60</v>
      </c>
      <c r="D126" s="39">
        <f>+D119-D122</f>
        <v>-18000</v>
      </c>
      <c r="E126" s="39">
        <f>+E119-E122</f>
        <v>0</v>
      </c>
      <c r="F126" s="39">
        <f>+F119-F122</f>
        <v>-18000</v>
      </c>
      <c r="G126" s="39">
        <f>+G119-G122</f>
        <v>-18008.23</v>
      </c>
      <c r="H126" s="57">
        <f>IF(F126&lt;&gt;0,G126/F126*100,)</f>
        <v>100.04572222222221</v>
      </c>
    </row>
    <row r="127" spans="1:8" ht="72">
      <c r="A127" s="16" t="s">
        <v>17</v>
      </c>
      <c r="B127" s="40" t="s">
        <v>61</v>
      </c>
      <c r="C127" s="30" t="s">
        <v>62</v>
      </c>
      <c r="D127" s="39">
        <f>+D117+D126</f>
        <v>-951976.0200000014</v>
      </c>
      <c r="E127" s="39">
        <f>+E117+E126</f>
        <v>0</v>
      </c>
      <c r="F127" s="39">
        <f>+F117+F126</f>
        <v>-951976.0200000014</v>
      </c>
      <c r="G127" s="39">
        <f>+G117+G126</f>
        <v>19264.411659750604</v>
      </c>
      <c r="H127" s="57">
        <f>IF(F127&lt;&gt;0,G127/F127*100,)</f>
        <v>-2.0236236265437206</v>
      </c>
    </row>
    <row r="128" spans="1:8" ht="20.25">
      <c r="A128" s="2" t="s">
        <v>63</v>
      </c>
      <c r="B128" s="3"/>
      <c r="C128" s="3"/>
      <c r="D128" s="14"/>
      <c r="E128" s="14"/>
      <c r="F128" s="14"/>
      <c r="G128" s="14"/>
      <c r="H128" s="59"/>
    </row>
    <row r="129" spans="1:8" ht="18">
      <c r="A129" s="44">
        <v>50</v>
      </c>
      <c r="B129" s="45" t="s">
        <v>64</v>
      </c>
      <c r="C129" s="45" t="s">
        <v>65</v>
      </c>
      <c r="D129" s="38">
        <f>+D130</f>
        <v>1523118.01</v>
      </c>
      <c r="E129" s="38">
        <f>+E130</f>
        <v>0</v>
      </c>
      <c r="F129" s="38">
        <f>+F130</f>
        <v>1523118.01</v>
      </c>
      <c r="G129" s="38">
        <f>+G130</f>
        <v>420000</v>
      </c>
      <c r="H129" s="54">
        <f aca="true" t="shared" si="5" ref="H129:H136">IF(F129&lt;&gt;0,G129/F129*100,)</f>
        <v>27.57501370494595</v>
      </c>
    </row>
    <row r="130" spans="1:8" ht="15">
      <c r="A130" s="21">
        <v>500</v>
      </c>
      <c r="B130" s="22"/>
      <c r="C130" s="22" t="s">
        <v>66</v>
      </c>
      <c r="D130" s="23">
        <f>D131</f>
        <v>1523118.01</v>
      </c>
      <c r="E130" s="23">
        <f>E131</f>
        <v>0</v>
      </c>
      <c r="F130" s="23">
        <f>F131</f>
        <v>1523118.01</v>
      </c>
      <c r="G130" s="23">
        <f>G131</f>
        <v>420000</v>
      </c>
      <c r="H130" s="55">
        <f t="shared" si="5"/>
        <v>27.57501370494595</v>
      </c>
    </row>
    <row r="131" spans="1:8" ht="15" outlineLevel="1">
      <c r="A131" s="21">
        <v>5001</v>
      </c>
      <c r="B131" s="22"/>
      <c r="C131" s="22" t="s">
        <v>83</v>
      </c>
      <c r="D131" s="23">
        <v>1523118.01</v>
      </c>
      <c r="E131" s="23">
        <v>0</v>
      </c>
      <c r="F131" s="23">
        <v>1523118.01</v>
      </c>
      <c r="G131" s="23">
        <v>420000</v>
      </c>
      <c r="H131" s="55">
        <f t="shared" si="5"/>
        <v>27.57501370494595</v>
      </c>
    </row>
    <row r="132" spans="1:8" ht="18">
      <c r="A132" s="44">
        <v>55</v>
      </c>
      <c r="B132" s="41" t="s">
        <v>67</v>
      </c>
      <c r="C132" s="45" t="s">
        <v>68</v>
      </c>
      <c r="D132" s="38">
        <f>+D133</f>
        <v>688532.8</v>
      </c>
      <c r="E132" s="38">
        <f>+E133</f>
        <v>0</v>
      </c>
      <c r="F132" s="38">
        <f>+F133</f>
        <v>688532.8</v>
      </c>
      <c r="G132" s="38">
        <f>+G133</f>
        <v>190909.1</v>
      </c>
      <c r="H132" s="54">
        <f t="shared" si="5"/>
        <v>27.72694343682683</v>
      </c>
    </row>
    <row r="133" spans="1:8" ht="15">
      <c r="A133" s="21">
        <v>550</v>
      </c>
      <c r="B133" s="22"/>
      <c r="C133" s="22" t="s">
        <v>69</v>
      </c>
      <c r="D133" s="23">
        <f>D134</f>
        <v>688532.8</v>
      </c>
      <c r="E133" s="23">
        <f>E134</f>
        <v>0</v>
      </c>
      <c r="F133" s="23">
        <f>F134</f>
        <v>688532.8</v>
      </c>
      <c r="G133" s="23">
        <f>G134</f>
        <v>190909.1</v>
      </c>
      <c r="H133" s="55">
        <f t="shared" si="5"/>
        <v>27.72694343682683</v>
      </c>
    </row>
    <row r="134" spans="1:8" ht="15" outlineLevel="1">
      <c r="A134" s="21">
        <v>5501</v>
      </c>
      <c r="B134" s="22"/>
      <c r="C134" s="22" t="s">
        <v>151</v>
      </c>
      <c r="D134" s="23">
        <v>688532.8</v>
      </c>
      <c r="E134" s="23">
        <v>0</v>
      </c>
      <c r="F134" s="23">
        <v>688532.8</v>
      </c>
      <c r="G134" s="23">
        <v>190909.1</v>
      </c>
      <c r="H134" s="55">
        <f t="shared" si="5"/>
        <v>27.72694343682683</v>
      </c>
    </row>
    <row r="135" spans="1:8" ht="18">
      <c r="A135" s="16" t="s">
        <v>17</v>
      </c>
      <c r="B135" s="40" t="s">
        <v>70</v>
      </c>
      <c r="C135" s="27" t="s">
        <v>71</v>
      </c>
      <c r="D135" s="39">
        <f>+D129-D132</f>
        <v>834585.21</v>
      </c>
      <c r="E135" s="39">
        <f>+E129-E132</f>
        <v>0</v>
      </c>
      <c r="F135" s="39">
        <f>+F129-F132</f>
        <v>834585.21</v>
      </c>
      <c r="G135" s="39">
        <f>+G129-G132</f>
        <v>229090.9</v>
      </c>
      <c r="H135" s="57">
        <f t="shared" si="5"/>
        <v>27.44967167582565</v>
      </c>
    </row>
    <row r="136" spans="1:8" ht="54">
      <c r="A136" s="16" t="s">
        <v>17</v>
      </c>
      <c r="B136" s="40" t="s">
        <v>72</v>
      </c>
      <c r="C136" s="30" t="s">
        <v>73</v>
      </c>
      <c r="D136" s="46">
        <f>+D117+D126+D135</f>
        <v>-117390.81000000145</v>
      </c>
      <c r="E136" s="46">
        <f>+E117+E126+E135</f>
        <v>0</v>
      </c>
      <c r="F136" s="46">
        <f>+F117+F126+F135</f>
        <v>-117390.81000000145</v>
      </c>
      <c r="G136" s="46">
        <f>+G117+G126+G135</f>
        <v>248355.3116597506</v>
      </c>
      <c r="H136" s="60">
        <f t="shared" si="5"/>
        <v>-211.56282306915463</v>
      </c>
    </row>
    <row r="137" spans="1:8" ht="15">
      <c r="A137" s="32"/>
      <c r="B137" s="33"/>
      <c r="C137" s="34"/>
      <c r="D137" s="29"/>
      <c r="E137" s="29"/>
      <c r="F137" s="29"/>
      <c r="G137" s="29"/>
      <c r="H137" s="61"/>
    </row>
    <row r="138" spans="1:8" ht="12.75">
      <c r="A138" s="31"/>
      <c r="B138" s="31"/>
      <c r="C138" s="31"/>
      <c r="D138" s="31"/>
      <c r="E138" s="31"/>
      <c r="F138" s="31" t="s">
        <v>155</v>
      </c>
      <c r="G138" s="31"/>
      <c r="H138" s="62"/>
    </row>
    <row r="139" spans="1:8" ht="15">
      <c r="A139" s="31"/>
      <c r="B139" s="31"/>
      <c r="C139" s="31"/>
      <c r="D139" s="47"/>
      <c r="E139" s="47"/>
      <c r="F139" s="31" t="s">
        <v>156</v>
      </c>
      <c r="G139" s="47"/>
      <c r="H139" s="63"/>
    </row>
    <row r="140" spans="1:8" ht="15">
      <c r="A140" s="31"/>
      <c r="B140" s="31"/>
      <c r="C140" s="48"/>
      <c r="D140" s="31"/>
      <c r="E140" s="31"/>
      <c r="F140" s="31"/>
      <c r="G140" s="31"/>
      <c r="H140" s="62"/>
    </row>
    <row r="141" spans="1:8" ht="15">
      <c r="A141" s="35"/>
      <c r="B141" s="34"/>
      <c r="C141" s="34"/>
      <c r="D141" s="35"/>
      <c r="E141" s="35"/>
      <c r="F141" s="35"/>
      <c r="G141" s="35"/>
      <c r="H141" s="64"/>
    </row>
    <row r="142" spans="1:8" ht="12.75">
      <c r="A142" s="29"/>
      <c r="B142" s="29"/>
      <c r="C142" s="29"/>
      <c r="D142" s="29"/>
      <c r="E142" s="29"/>
      <c r="F142" s="29"/>
      <c r="G142" s="29"/>
      <c r="H142" s="61"/>
    </row>
    <row r="143" spans="1:8" ht="12.75">
      <c r="A143" s="29"/>
      <c r="B143" s="29"/>
      <c r="C143" s="29"/>
      <c r="D143" s="29"/>
      <c r="E143" s="29"/>
      <c r="F143" s="29"/>
      <c r="G143" s="29"/>
      <c r="H143" s="61"/>
    </row>
    <row r="144" spans="1:8" ht="12.75">
      <c r="A144" s="28"/>
      <c r="B144" s="28"/>
      <c r="C144" s="28"/>
      <c r="D144" s="28"/>
      <c r="E144" s="28"/>
      <c r="F144" s="28"/>
      <c r="G144" s="28"/>
      <c r="H144" s="65"/>
    </row>
    <row r="145" spans="1:8" ht="12.75">
      <c r="A145" s="28"/>
      <c r="B145" s="28"/>
      <c r="C145" s="28"/>
      <c r="D145" s="28"/>
      <c r="E145" s="28"/>
      <c r="F145" s="28"/>
      <c r="G145" s="28"/>
      <c r="H145" s="65"/>
    </row>
    <row r="146" spans="1:8" ht="12.75">
      <c r="A146" s="28"/>
      <c r="B146" s="28"/>
      <c r="C146" s="28"/>
      <c r="D146" s="28"/>
      <c r="E146" s="28"/>
      <c r="F146" s="28"/>
      <c r="G146" s="28"/>
      <c r="H146" s="65"/>
    </row>
    <row r="147" spans="1:8" ht="12.75">
      <c r="A147" s="28"/>
      <c r="B147" s="28"/>
      <c r="C147" s="28"/>
      <c r="D147" s="28"/>
      <c r="E147" s="28"/>
      <c r="F147" s="28"/>
      <c r="G147" s="28"/>
      <c r="H147" s="65"/>
    </row>
    <row r="148" spans="1:8" ht="12.75">
      <c r="A148" s="28"/>
      <c r="B148" s="28"/>
      <c r="C148" s="28"/>
      <c r="D148" s="28"/>
      <c r="E148" s="28"/>
      <c r="F148" s="28"/>
      <c r="G148" s="28"/>
      <c r="H148" s="65"/>
    </row>
    <row r="149" spans="1:8" ht="12.75">
      <c r="A149" s="28"/>
      <c r="B149" s="28"/>
      <c r="C149" s="28"/>
      <c r="D149" s="28"/>
      <c r="E149" s="28"/>
      <c r="F149" s="28"/>
      <c r="G149" s="28"/>
      <c r="H149" s="65"/>
    </row>
    <row r="150" spans="1:8" ht="12.75">
      <c r="A150" s="28"/>
      <c r="B150" s="28"/>
      <c r="C150" s="28"/>
      <c r="D150" s="28"/>
      <c r="E150" s="28"/>
      <c r="F150" s="28"/>
      <c r="G150" s="28"/>
      <c r="H150" s="65"/>
    </row>
    <row r="151" spans="1:8" ht="12.75">
      <c r="A151" s="28"/>
      <c r="B151" s="28"/>
      <c r="C151" s="28"/>
      <c r="D151" s="28"/>
      <c r="E151" s="28"/>
      <c r="F151" s="28"/>
      <c r="G151" s="28"/>
      <c r="H151" s="65"/>
    </row>
    <row r="152" spans="1:8" ht="12.75">
      <c r="A152" s="28"/>
      <c r="B152" s="28"/>
      <c r="C152" s="28"/>
      <c r="D152" s="28"/>
      <c r="E152" s="28"/>
      <c r="F152" s="28"/>
      <c r="G152" s="28"/>
      <c r="H152" s="65"/>
    </row>
  </sheetData>
  <mergeCells count="2">
    <mergeCell ref="B1:C1"/>
    <mergeCell ref="B2:H2"/>
  </mergeCells>
  <printOptions/>
  <pageMargins left="0.82" right="0.75" top="0.3937007874015748" bottom="0.7874015748031497" header="0" footer="0"/>
  <pageSetup horizontalDpi="1200" verticalDpi="1200" orientation="landscape" paperSize="9" scale="86" r:id="rId1"/>
  <headerFooter alignWithMargins="0">
    <oddFooter>&amp;CStran &amp;P</oddFooter>
  </headerFooter>
  <rowBreaks count="3" manualBreakCount="3">
    <brk id="69" max="255" man="1"/>
    <brk id="97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GASILSKA ZVEZA TIŠINA</dc:creator>
  <cp:keywords/>
  <dc:description/>
  <cp:lastModifiedBy>natasap</cp:lastModifiedBy>
  <cp:lastPrinted>2007-07-20T12:40:14Z</cp:lastPrinted>
  <dcterms:created xsi:type="dcterms:W3CDTF">1999-09-22T06:59:43Z</dcterms:created>
  <dcterms:modified xsi:type="dcterms:W3CDTF">2007-09-13T06:56:24Z</dcterms:modified>
  <cp:category/>
  <cp:version/>
  <cp:contentType/>
  <cp:contentStatus/>
</cp:coreProperties>
</file>