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895" windowHeight="6960" tabRatio="857" activeTab="0"/>
  </bookViews>
  <sheets>
    <sheet name="Proračun 2003" sheetId="1" r:id="rId1"/>
  </sheets>
  <externalReferences>
    <externalReference r:id="rId4"/>
  </externalReferences>
  <definedNames>
    <definedName name="CESTNO_GOSPODARSTVO">#REF!</definedName>
    <definedName name="DRUGE_JAVNE_POTREBE">#REF!</definedName>
    <definedName name="IZOBRAŽEVANJE">#REF!</definedName>
    <definedName name="KAPITALNE_INVESTICIJE">#REF!</definedName>
    <definedName name="KMETIJSTVO">#REF!</definedName>
    <definedName name="KOMUNALNO_GOSPODARSTVO">#REF!</definedName>
    <definedName name="KULTURA">#REF!</definedName>
    <definedName name="OTROŠKO_VARSTVO">#REF!</definedName>
    <definedName name="PLAČILA_OBRESTI">#REF!</definedName>
    <definedName name="SOCIALNO_VARSTVO">#REF!</definedName>
    <definedName name="SREDSTVA_ZA_DELO_OBČINSKIH_ORGANOV">#REF!</definedName>
    <definedName name="STANOVANJSKO_GOSPODARSTVO">#REF!</definedName>
    <definedName name="ŠPORT">#REF!</definedName>
    <definedName name="_xlnm.Print_Titles" localSheetId="0">'Proračun 2003'!$5:$5</definedName>
    <definedName name="TURIZEM_IN_DROBNO_GOSPODARSTVO">#REF!</definedName>
    <definedName name="UREJANJE_PROSTORA">#REF!</definedName>
    <definedName name="VARSTVO_OKOLJA">#REF!</definedName>
    <definedName name="VARSTVO_PRED_NARAVN._IN_DRUGIMI_NESREČAMI">#REF!</definedName>
    <definedName name="ZDRAVSTVO">#REF!</definedName>
    <definedName name="ZNANOS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<sst xmlns="http://schemas.openxmlformats.org/spreadsheetml/2006/main" count="170" uniqueCount="160">
  <si>
    <t>I.</t>
  </si>
  <si>
    <t>II.</t>
  </si>
  <si>
    <t>III.</t>
  </si>
  <si>
    <t>IV.</t>
  </si>
  <si>
    <t>OPIS</t>
  </si>
  <si>
    <t>A. BILANCA PRIHODKOV IN ODHODKOV</t>
  </si>
  <si>
    <t>TEKOČI PRIHODKI (70+71)</t>
  </si>
  <si>
    <t>DAVKI NA DOHODEK IN DOBIČEK</t>
  </si>
  <si>
    <t>DAVKI NA PREMOŽENJE</t>
  </si>
  <si>
    <t>DOMAČI DAVKI NA BLAGO IN STORITVE</t>
  </si>
  <si>
    <t>TAKSE IN PRISTOJBINE</t>
  </si>
  <si>
    <t>PRIHODKI OD PRODAJE BLAGA IN STORITEV</t>
  </si>
  <si>
    <t>DRUGI NEDAVČNI PRIHODKI</t>
  </si>
  <si>
    <t>PRIHODKI OD PRODAJE OSNOVNIH SREDSTEV</t>
  </si>
  <si>
    <t>PREJETE DONACIJE IZ TUJINE</t>
  </si>
  <si>
    <t>TRANSFERNI PRIHODKI IZ DRUGIH JAVNOFINANČNIH INSTITUCIJ</t>
  </si>
  <si>
    <t>KONTO</t>
  </si>
  <si>
    <t xml:space="preserve"> </t>
  </si>
  <si>
    <t>S K U P A J    P R I H O D K I (70+71+72+73+74)</t>
  </si>
  <si>
    <t xml:space="preserve">   </t>
  </si>
  <si>
    <t xml:space="preserve">DAVČNI PRIHODKI   (700+703+704+706)     </t>
  </si>
  <si>
    <t>DRUGI DAVKI</t>
  </si>
  <si>
    <t>NEDAVČNI  PRIHODKI (710+711+712+713+714)</t>
  </si>
  <si>
    <t xml:space="preserve">UDELEŽBA NA DOBIČKU IN DOHODKI OD PREMOŽENJA </t>
  </si>
  <si>
    <t xml:space="preserve">DENARNE KAZNI </t>
  </si>
  <si>
    <t xml:space="preserve">  </t>
  </si>
  <si>
    <t>KAPITALSKI PRIHODKI (720+721+722)</t>
  </si>
  <si>
    <t>PRIHODKI OD PRODAJE ZALOG</t>
  </si>
  <si>
    <t>PRIHODKI OD PRODAJE ZEMLJIŠČ IN NEMATERIALNEGA  PREMOŽENJA</t>
  </si>
  <si>
    <t>PREJETE DONACIJE (730+731)</t>
  </si>
  <si>
    <t xml:space="preserve">PREJETE DONACIJE IZ DOMAČIH VIROV </t>
  </si>
  <si>
    <t>Prejete donacije od domačih pravnih oseb za investicije</t>
  </si>
  <si>
    <t xml:space="preserve">TRANSFERNI PRIHODKI    </t>
  </si>
  <si>
    <t>S K U P A J    O D H O D K I  (40+41+42+43)</t>
  </si>
  <si>
    <t>TEKOČI ODHODKI  (400+401+402+403+409)</t>
  </si>
  <si>
    <t>PLAČE IN DRUGI IZDATKI ZAPOSLENIM</t>
  </si>
  <si>
    <t>PRISPEVKI DELODAJALCEV ZA SOCIALNO VARNOST</t>
  </si>
  <si>
    <t xml:space="preserve">IZDATKI ZA BLAGO IN STORITVE </t>
  </si>
  <si>
    <t>PLAČILA DOMAČIH OBRESTI</t>
  </si>
  <si>
    <t>SREDSTVA, IZLOČENA V REZERVE</t>
  </si>
  <si>
    <t>TEKOČI TRANSFERI (410+411+412+413)</t>
  </si>
  <si>
    <t>SUBVENCIJE</t>
  </si>
  <si>
    <t>TRANSFERI POSAMEZNIKOM IN GOSPODINJSTVOM</t>
  </si>
  <si>
    <t>TRANSFERI NEPROFITNIM ORGANIZAC. IN USTANOVAM</t>
  </si>
  <si>
    <t xml:space="preserve">DRUGI TEKOČI DOMAČI TRANSFERI </t>
  </si>
  <si>
    <t xml:space="preserve">    </t>
  </si>
  <si>
    <t>INVESTICIJSKI ODHODKI (420)</t>
  </si>
  <si>
    <t>NAKUP IN GRADNJA OSNOVNIH SREDSTEV</t>
  </si>
  <si>
    <t>INVESTICIJSKI TRANSFERI (430)</t>
  </si>
  <si>
    <t xml:space="preserve">INVESTICIJSKI TRANSFERI </t>
  </si>
  <si>
    <t>B.   RAČUN FINANČNIH TERJATEV IN NALOŽB</t>
  </si>
  <si>
    <t>PREJETA VRAČILA DANIH POSOJIL IN PRODAJA KAPITALSKIH DELEŽEV (750+751)</t>
  </si>
  <si>
    <t xml:space="preserve">PREJETA VRAČILA DANIH POSOJIL </t>
  </si>
  <si>
    <t xml:space="preserve">PRODAJA KAPITALSKIH DELEŽEV </t>
  </si>
  <si>
    <t>44</t>
  </si>
  <si>
    <t>V.</t>
  </si>
  <si>
    <t>DANA POSOJILA IN POVEČANJE KAPITALSKIH DELEŽEV  (440+441)</t>
  </si>
  <si>
    <t>DANA POSOJILA</t>
  </si>
  <si>
    <t xml:space="preserve">POVEČANJE KAPITALSKIH DELEŽEV </t>
  </si>
  <si>
    <t>VI.</t>
  </si>
  <si>
    <t>PREJETA MINUS DANA POSOJILA   IN SPREMEMBE KAPITALSKIH DELEŽEV                 (IV. - V.)</t>
  </si>
  <si>
    <t>VII.</t>
  </si>
  <si>
    <t>SKUPNI PRESEŽEK (PRIMANJKLJAJ)             PRIHODKI MINUS ODHODKI TER                                   SALDO PREJETIH IN DANIH POSOJIL                           (I. + IV.) - (II. + V.)</t>
  </si>
  <si>
    <t>C.   R A Č U N    F I N A N C I R A N J A</t>
  </si>
  <si>
    <t>VIII.</t>
  </si>
  <si>
    <t>ZADOLŽEVANJE  (500)</t>
  </si>
  <si>
    <t>DOMAČE ZADOLŽEVANJE</t>
  </si>
  <si>
    <t>IX.</t>
  </si>
  <si>
    <t>ODPLAČILA  DOLGA  (550)</t>
  </si>
  <si>
    <t xml:space="preserve">ODPLAČILA DOMAČEGA DOLGA </t>
  </si>
  <si>
    <t>X.</t>
  </si>
  <si>
    <t>NETO ZADOLŽEVANJE  (VIII.-IX.)</t>
  </si>
  <si>
    <t>XI.</t>
  </si>
  <si>
    <t>POVEČANJE (ZMANJŠANJE)  SREDSTEV NA RAČUNIH                                                                  (III.+VI.+X) = (I.+IV.+VIII.) - (II.+V.+IX.)</t>
  </si>
  <si>
    <t>STANJE SREDSTEV NA RAČUNIH OB KONCU                   PRETEKLEGA LETA</t>
  </si>
  <si>
    <t>- OD TEGA PRESEŽEK FINANČNE  IZRAVNAVE IZ PRETEKLEGA LETA</t>
  </si>
  <si>
    <t>PRORAČUNSKI PRESEŽEK (PRIMANJKLJAJ)
(I. - II.)
(SKUPAJ PRIHODKI MINUS SKUPAJ ODHODKI)</t>
  </si>
  <si>
    <t>INVESTICIJSKI TRANSFERI PRAVNIM IN FIZIČNIM OSEBAM,
KI NISO PRORAČUNSKI UPORABNIKI</t>
  </si>
  <si>
    <t>INVESTICIJSKI TRANSFERI PRORAČUNSKIM UPORABNIKOM</t>
  </si>
  <si>
    <t>PREJETA SR.IZ DRŽ.PRORAČUNA IZ SREDSTEV PRORAČ.EU</t>
  </si>
  <si>
    <t>Plan 2008    [1]</t>
  </si>
  <si>
    <t>Predlogi sprememb 08    [2]</t>
  </si>
  <si>
    <t>Nova vrednost 08    [3]</t>
  </si>
  <si>
    <t>Plan 2009    [4]</t>
  </si>
  <si>
    <t>Predlogi sprememb 09    [5]</t>
  </si>
  <si>
    <t>Nova vrednost 09    [6]</t>
  </si>
  <si>
    <t>NAJETI KREDITI PRI POSLOVNIH BANKAH</t>
  </si>
  <si>
    <t>DOHODNINA</t>
  </si>
  <si>
    <t>DAVKI NA NEPREMIČNINE</t>
  </si>
  <si>
    <t>DAVKI NA DEDIŠČINE IN DARILA</t>
  </si>
  <si>
    <t>DAVKI NA PROMET NEPREMIČNIN IN NA FINANČNO PREMOŽENJE</t>
  </si>
  <si>
    <t>DAVKI NA POSEBNE STORITVE</t>
  </si>
  <si>
    <t>DRUGI DAVKI NA UPORABO BLAGA IN STORITEV</t>
  </si>
  <si>
    <t>PRIHODKI OD UDELEŽBE NA DOBIČKU IN DIVIDEND TER PRESEŽKOV</t>
  </si>
  <si>
    <t>PRIHODKI OD OBRESTI</t>
  </si>
  <si>
    <t>PRIHODKI OD PREMOŽENJA</t>
  </si>
  <si>
    <t>UPRAVNE TAKSE IN PRISTOJBINE</t>
  </si>
  <si>
    <t>DENARNE KAZNI</t>
  </si>
  <si>
    <t>PRIHODKI OD PRODAJE ZGRADB IN PROSTOROV</t>
  </si>
  <si>
    <t>PRIHODKI OD PRODAJE OPREME</t>
  </si>
  <si>
    <t>PRIHODKI OD PRODAJE KMETIJSKIH ZEMLJIŠČ IN GOZDOV</t>
  </si>
  <si>
    <t>PRIHODKI OD PRODAJE STAVBNIH ZEMLJIŠČ</t>
  </si>
  <si>
    <t>PREJETE DONACIJE IZ TUJINE ZA INVESTICIJE</t>
  </si>
  <si>
    <t>PREJETA SREDSTVA IZ DRŽAVNEGA PRORAČUNA</t>
  </si>
  <si>
    <t>PREJETA SREDSTVA IZ OBČINSKIH PRORAČUNOV</t>
  </si>
  <si>
    <t>PREJETA SREDSTVA IZ DRŽAVNEGA PRORAČUNA IZ SREDSTEV PRORAČU-</t>
  </si>
  <si>
    <t>SREDSTVA,PRIDOBLJENA S PRODAJO KAPITALSKIH DELEŽEV V PRIVAT-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</si>
  <si>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</si>
  <si>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</si>
  <si>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</si>
  <si>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</si>
  <si>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</si>
  <si>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DRUGI IZDATKI ZAPOSLENIM</t>
  </si>
  <si>
    <t>PRISPEVEK ZA POKOJNINSKO IN INVALIDSKO ZAVAROVANJE</t>
  </si>
  <si>
    <t>PRISPEVEK ZA ZDRAVSTVENO ZAVAROVANJE</t>
  </si>
  <si>
    <t>PRISPEVEK ZA ZAPOSLOVANJE</t>
  </si>
  <si>
    <t>PRISPEVEK ZA STARŠEVSKO VARSTVO</t>
  </si>
  <si>
    <t>PREMIJE KOLEKT.DOD.POK.ZAVAROVANJA, NA PODLAGI ZKDPZJU</t>
  </si>
  <si>
    <t>PISARNIŠKI IN SPLOŠNI MATERIAL IN STORITVE</t>
  </si>
  <si>
    <t>POSEBNI MATERIAL IN STORITVE</t>
  </si>
  <si>
    <t>ENERGIJA,VODA,KOMUNALNE STORITVE IN KOMUNIKACIJE</t>
  </si>
  <si>
    <t>PREVOZNI STROŠKI IN STORITVE</t>
  </si>
  <si>
    <t>IZDATKI ZA SLUŽBENA POTOVANJA</t>
  </si>
  <si>
    <t>TEKOČE VZDRŽEVANJE</t>
  </si>
  <si>
    <t>POSLOVNE NAJEMNINE IN ZAKUPNINE</t>
  </si>
  <si>
    <t>KAZNI IN ODŠKODNINE</t>
  </si>
  <si>
    <t>DAVEK NA IZPLAČANE PLAČE</t>
  </si>
  <si>
    <t>DRUGI OPERATIVNI ODHODKI</t>
  </si>
  <si>
    <t>PLAČILA OBRESTI OD KREDITOV-POSLOVNIM BANKAM</t>
  </si>
  <si>
    <t>SPLOŠNA PRORAČUNSKA REZERVACIJA</t>
  </si>
  <si>
    <t>PRORAČUNSKA REZERVA</t>
  </si>
  <si>
    <t>SUBVENCIJE PRIVATNIM PODJETJEM IN ZASEBNIKOM</t>
  </si>
  <si>
    <t>TRANSFERI VOJNIM INVALIDOM,VETERANOM IN ŽRTVAM VOJNEGA</t>
  </si>
  <si>
    <t>NADOMESTILA PLAČ</t>
  </si>
  <si>
    <t>ŠTIPENDIJE</t>
  </si>
  <si>
    <t>DRUGI TRANSFERI POSAMEZNIKOM</t>
  </si>
  <si>
    <t>TEKOČI TRANSFERI NEPROFITNIM ORGANIZACIJAM IN USTANOVAM</t>
  </si>
  <si>
    <t>TEKOČI TRANSFERI DRUGIM RAVNEM DRŽAVE</t>
  </si>
  <si>
    <t>TEKOČI TRANSFERI V SKLADE SOCIALNEGA ZAVAROVANJA</t>
  </si>
  <si>
    <t>TEKOČI TRANSFERI V JAVNE SKLADE</t>
  </si>
  <si>
    <t>TEKOČI TRANSFERI V JAVNE ZAVODE IN DRUGE IZVAJALCE JAVNIH</t>
  </si>
  <si>
    <t>TEKOČA PLAČILA DRUGIM IZVAJALCEM JAVNIH SLUŽB, KI NISO</t>
  </si>
  <si>
    <t>NAKUP ZGRADB IN PROSTOROV</t>
  </si>
  <si>
    <t>NAKUP PREVOZNIH SREDSTEV</t>
  </si>
  <si>
    <t>NAKUP OPREME</t>
  </si>
  <si>
    <t>NAKUP DRUGIH OSNOVNIH SREDSTEV</t>
  </si>
  <si>
    <t>NOVOGRADNJE,REKONSTRUKCIJE IN ADAPTACIJE</t>
  </si>
  <si>
    <t>INVESTICIJSKO VZDRŽEVANJE IN OBNOVE</t>
  </si>
  <si>
    <t>NAKUP ZEMLJIŠČ IN NARAVNIH BOGASTEV</t>
  </si>
  <si>
    <t>NAKUP NEMATERIALNEGA PREMOŽENJA</t>
  </si>
  <si>
    <t>ŠTUDIJE O IZVEDLJIVOSTI PROJEKTOV IN PROJEKTNA DOKUMENTACIJA</t>
  </si>
  <si>
    <t>INVESTICIJSKI TRANSFERI NEPROFITNIM ORGANIZACIJAM IN USTANOV</t>
  </si>
  <si>
    <t>INVESTICIJSKI TRANSFERI JAVNIM PODJETJEM IN DRUŽBAM, KI</t>
  </si>
  <si>
    <t>INVESTICIJSKI TRANSFERI JAVNIM ZAVODOM</t>
  </si>
  <si>
    <t>POVEČANJE KAPITALSKIH DELEŽEV V JAVNIH PODJETJIH</t>
  </si>
  <si>
    <t>ODPLAČILA KREDITOV POSLOVNIM BANKAM</t>
  </si>
  <si>
    <t>OBČINA TRŽIČ, Trg svobode 18, 4290 Tržič</t>
  </si>
  <si>
    <t>PREDLOG REBALANSA (I)  PRORAČUNA ZA LETI 2008 IN 2009</t>
  </si>
  <si>
    <t>Datum: 2.6.2008</t>
  </si>
  <si>
    <t>SPLOŠNI DEL</t>
  </si>
</sst>
</file>

<file path=xl/styles.xml><?xml version="1.0" encoding="utf-8"?>
<styleSheet xmlns="http://schemas.openxmlformats.org/spreadsheetml/2006/main">
  <numFmts count="1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%"/>
    <numFmt numFmtId="165" formatCode="#,##0;[Red]#,##0"/>
    <numFmt numFmtId="166" formatCode="#,##0.0"/>
    <numFmt numFmtId="167" formatCode="&quot;True&quot;;&quot;True&quot;;&quot;False&quot;"/>
    <numFmt numFmtId="168" formatCode="&quot;On&quot;;&quot;On&quot;;&quot;Off&quot;"/>
  </numFmts>
  <fonts count="10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13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2" borderId="1" xfId="0" applyFont="1" applyFill="1" applyBorder="1" applyAlignment="1">
      <alignment horizontal="centerContinuous" vertical="center"/>
    </xf>
    <xf numFmtId="0" fontId="0" fillId="2" borderId="2" xfId="0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3" fontId="7" fillId="0" borderId="0" xfId="0" applyNumberFormat="1" applyFont="1" applyBorder="1" applyAlignment="1">
      <alignment horizontal="center" wrapText="1"/>
    </xf>
    <xf numFmtId="0" fontId="0" fillId="3" borderId="5" xfId="0" applyFont="1" applyFill="1" applyBorder="1" applyAlignment="1">
      <alignment vertical="center"/>
    </xf>
    <xf numFmtId="0" fontId="0" fillId="3" borderId="6" xfId="0" applyFont="1" applyFill="1" applyBorder="1" applyAlignment="1">
      <alignment wrapText="1"/>
    </xf>
    <xf numFmtId="0" fontId="0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/>
    </xf>
    <xf numFmtId="49" fontId="2" fillId="0" borderId="0" xfId="0" applyNumberFormat="1" applyFont="1" applyBorder="1" applyAlignment="1">
      <alignment vertical="center" wrapText="1"/>
    </xf>
    <xf numFmtId="0" fontId="6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3" fontId="4" fillId="0" borderId="9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0" fillId="0" borderId="9" xfId="0" applyNumberFormat="1" applyFont="1" applyBorder="1" applyAlignment="1" applyProtection="1">
      <alignment vertical="center"/>
      <protection locked="0"/>
    </xf>
    <xf numFmtId="3" fontId="5" fillId="0" borderId="9" xfId="0" applyNumberFormat="1" applyFont="1" applyBorder="1" applyAlignment="1" applyProtection="1">
      <alignment vertical="center"/>
      <protection locked="0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0" borderId="11" xfId="0" applyFont="1" applyBorder="1" applyAlignment="1" quotePrefix="1">
      <alignment vertical="center" wrapText="1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1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3" fontId="1" fillId="4" borderId="9" xfId="0" applyNumberFormat="1" applyFont="1" applyFill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1" fillId="0" borderId="9" xfId="0" applyNumberFormat="1" applyFont="1" applyBorder="1" applyAlignment="1" applyProtection="1">
      <alignment vertical="center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9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eze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155"/>
  <sheetViews>
    <sheetView tabSelected="1" zoomScale="75" zoomScaleNormal="75" workbookViewId="0" topLeftCell="A21">
      <selection activeCell="G21" sqref="G21"/>
    </sheetView>
  </sheetViews>
  <sheetFormatPr defaultColWidth="9.00390625" defaultRowHeight="12.75" outlineLevelRow="1"/>
  <cols>
    <col min="1" max="1" width="9.625" style="0" customWidth="1"/>
    <col min="2" max="2" width="4.00390625" style="0" customWidth="1"/>
    <col min="3" max="3" width="65.25390625" style="0" customWidth="1"/>
    <col min="4" max="9" width="16.125" style="0" customWidth="1"/>
    <col min="10" max="16384" width="9.125" style="1" customWidth="1"/>
  </cols>
  <sheetData>
    <row r="1" spans="2:3" ht="19.5" customHeight="1">
      <c r="B1" s="55" t="s">
        <v>156</v>
      </c>
      <c r="C1" s="55"/>
    </row>
    <row r="2" spans="2:8" ht="19.5" customHeight="1">
      <c r="B2" s="55" t="s">
        <v>157</v>
      </c>
      <c r="C2" s="55"/>
      <c r="H2" t="s">
        <v>158</v>
      </c>
    </row>
    <row r="3" spans="1:3" ht="14.25" customHeight="1">
      <c r="A3" s="1"/>
      <c r="B3" s="1" t="s">
        <v>159</v>
      </c>
      <c r="C3" s="12"/>
    </row>
    <row r="4" spans="1:9" ht="19.5" customHeight="1" thickBot="1">
      <c r="A4" s="1"/>
      <c r="B4" s="1"/>
      <c r="C4" s="12"/>
      <c r="D4" s="6"/>
      <c r="E4" s="6"/>
      <c r="F4" s="6"/>
      <c r="G4" s="6"/>
      <c r="H4" s="6"/>
      <c r="I4" s="6"/>
    </row>
    <row r="5" spans="1:9" s="15" customFormat="1" ht="51" customHeight="1" thickBot="1">
      <c r="A5" s="7" t="s">
        <v>16</v>
      </c>
      <c r="B5" s="8"/>
      <c r="C5" s="9" t="s">
        <v>4</v>
      </c>
      <c r="D5" s="10" t="s">
        <v>80</v>
      </c>
      <c r="E5" s="10" t="s">
        <v>81</v>
      </c>
      <c r="F5" s="10" t="s">
        <v>82</v>
      </c>
      <c r="G5" s="10" t="s">
        <v>83</v>
      </c>
      <c r="H5" s="10" t="s">
        <v>84</v>
      </c>
      <c r="I5" s="10" t="s">
        <v>85</v>
      </c>
    </row>
    <row r="6" spans="1:9" s="11" customFormat="1" ht="20.25" customHeight="1">
      <c r="A6" s="13" t="s">
        <v>5</v>
      </c>
      <c r="B6" s="4"/>
      <c r="C6" s="4"/>
      <c r="D6" s="5"/>
      <c r="E6" s="5"/>
      <c r="F6" s="5"/>
      <c r="G6" s="5"/>
      <c r="H6" s="5"/>
      <c r="I6" s="5"/>
    </row>
    <row r="7" spans="1:9" ht="30" customHeight="1">
      <c r="A7" s="16" t="s">
        <v>17</v>
      </c>
      <c r="B7" s="17" t="s">
        <v>0</v>
      </c>
      <c r="C7" s="18" t="s">
        <v>18</v>
      </c>
      <c r="D7" s="19">
        <f aca="true" t="shared" si="0" ref="D7:I7">+D8+D33+D41+D46</f>
        <v>16878967.900000002</v>
      </c>
      <c r="E7" s="19">
        <f t="shared" si="0"/>
        <v>-623044.31</v>
      </c>
      <c r="F7" s="19">
        <f t="shared" si="0"/>
        <v>16255923.59</v>
      </c>
      <c r="G7" s="19">
        <f t="shared" si="0"/>
        <v>18624384.449999996</v>
      </c>
      <c r="H7" s="19">
        <f t="shared" si="0"/>
        <v>1838804.0700000003</v>
      </c>
      <c r="I7" s="19">
        <f t="shared" si="0"/>
        <v>20463188.519999996</v>
      </c>
    </row>
    <row r="8" spans="1:9" ht="16.5">
      <c r="A8" s="16"/>
      <c r="B8" s="20" t="s">
        <v>19</v>
      </c>
      <c r="C8" s="17" t="s">
        <v>6</v>
      </c>
      <c r="D8" s="19">
        <f aca="true" t="shared" si="1" ref="D8:I8">+D9+D20</f>
        <v>9207958.290000001</v>
      </c>
      <c r="E8" s="19">
        <f t="shared" si="1"/>
        <v>327370.87</v>
      </c>
      <c r="F8" s="19">
        <f t="shared" si="1"/>
        <v>9535329.16</v>
      </c>
      <c r="G8" s="19">
        <f t="shared" si="1"/>
        <v>9643029.379999999</v>
      </c>
      <c r="H8" s="19">
        <f t="shared" si="1"/>
        <v>130544</v>
      </c>
      <c r="I8" s="19">
        <f t="shared" si="1"/>
        <v>9773573.379999999</v>
      </c>
    </row>
    <row r="9" spans="1:9" ht="15.75">
      <c r="A9" s="40">
        <v>70</v>
      </c>
      <c r="B9" s="41"/>
      <c r="C9" s="41" t="s">
        <v>20</v>
      </c>
      <c r="D9" s="42">
        <f aca="true" t="shared" si="2" ref="D9:I9">D10+D12+D16+D19</f>
        <v>8348707.78</v>
      </c>
      <c r="E9" s="42">
        <f t="shared" si="2"/>
        <v>275952.21</v>
      </c>
      <c r="F9" s="42">
        <f t="shared" si="2"/>
        <v>8624659.99</v>
      </c>
      <c r="G9" s="42">
        <f t="shared" si="2"/>
        <v>8773858.67</v>
      </c>
      <c r="H9" s="42">
        <f t="shared" si="2"/>
        <v>130544</v>
      </c>
      <c r="I9" s="42">
        <f t="shared" si="2"/>
        <v>8904402.67</v>
      </c>
    </row>
    <row r="10" spans="1:9" ht="15.75" customHeight="1">
      <c r="A10" s="21">
        <v>700</v>
      </c>
      <c r="B10" s="22"/>
      <c r="C10" s="22" t="s">
        <v>7</v>
      </c>
      <c r="D10" s="23">
        <f aca="true" t="shared" si="3" ref="D10:I10">D11</f>
        <v>6955031</v>
      </c>
      <c r="E10" s="23">
        <f t="shared" si="3"/>
        <v>0</v>
      </c>
      <c r="F10" s="23">
        <f t="shared" si="3"/>
        <v>6955031</v>
      </c>
      <c r="G10" s="23">
        <f t="shared" si="3"/>
        <v>7358267</v>
      </c>
      <c r="H10" s="23">
        <f t="shared" si="3"/>
        <v>130544</v>
      </c>
      <c r="I10" s="23">
        <f t="shared" si="3"/>
        <v>7488811</v>
      </c>
    </row>
    <row r="11" spans="1:9" ht="15.75" customHeight="1" outlineLevel="1">
      <c r="A11" s="21">
        <v>7000</v>
      </c>
      <c r="B11" s="22"/>
      <c r="C11" s="22" t="s">
        <v>87</v>
      </c>
      <c r="D11" s="23">
        <v>6955031</v>
      </c>
      <c r="E11" s="23">
        <v>0</v>
      </c>
      <c r="F11" s="23">
        <v>6955031</v>
      </c>
      <c r="G11" s="23">
        <v>7358267</v>
      </c>
      <c r="H11" s="23">
        <v>130544</v>
      </c>
      <c r="I11" s="23">
        <v>7488811</v>
      </c>
    </row>
    <row r="12" spans="1:9" ht="15">
      <c r="A12" s="21">
        <v>703</v>
      </c>
      <c r="B12" s="22"/>
      <c r="C12" s="22" t="s">
        <v>8</v>
      </c>
      <c r="D12" s="23">
        <f aca="true" t="shared" si="4" ref="D12:I12">D13+D14+D15</f>
        <v>778068.0700000001</v>
      </c>
      <c r="E12" s="23">
        <f t="shared" si="4"/>
        <v>272373</v>
      </c>
      <c r="F12" s="23">
        <f t="shared" si="4"/>
        <v>1050441.07</v>
      </c>
      <c r="G12" s="23">
        <f t="shared" si="4"/>
        <v>797232.55</v>
      </c>
      <c r="H12" s="23">
        <f t="shared" si="4"/>
        <v>0</v>
      </c>
      <c r="I12" s="23">
        <f t="shared" si="4"/>
        <v>797232.55</v>
      </c>
    </row>
    <row r="13" spans="1:9" ht="15" outlineLevel="1">
      <c r="A13" s="21">
        <v>7030</v>
      </c>
      <c r="B13" s="22"/>
      <c r="C13" s="22" t="s">
        <v>88</v>
      </c>
      <c r="D13" s="23">
        <v>490506</v>
      </c>
      <c r="E13" s="23">
        <v>272373</v>
      </c>
      <c r="F13" s="23">
        <v>762879</v>
      </c>
      <c r="G13" s="23">
        <v>502769</v>
      </c>
      <c r="H13" s="23">
        <v>0</v>
      </c>
      <c r="I13" s="23">
        <v>502769</v>
      </c>
    </row>
    <row r="14" spans="1:9" ht="15" outlineLevel="1">
      <c r="A14" s="21">
        <v>7032</v>
      </c>
      <c r="B14" s="22"/>
      <c r="C14" s="22" t="s">
        <v>89</v>
      </c>
      <c r="D14" s="23">
        <v>19603.78</v>
      </c>
      <c r="E14" s="23">
        <v>0</v>
      </c>
      <c r="F14" s="23">
        <v>19603.78</v>
      </c>
      <c r="G14" s="23">
        <v>20074.27</v>
      </c>
      <c r="H14" s="23">
        <v>0</v>
      </c>
      <c r="I14" s="23">
        <v>20074.27</v>
      </c>
    </row>
    <row r="15" spans="1:9" ht="15" outlineLevel="1">
      <c r="A15" s="21">
        <v>7033</v>
      </c>
      <c r="B15" s="22"/>
      <c r="C15" s="22" t="s">
        <v>90</v>
      </c>
      <c r="D15" s="23">
        <v>267958.29</v>
      </c>
      <c r="E15" s="23">
        <v>0</v>
      </c>
      <c r="F15" s="23">
        <v>267958.29</v>
      </c>
      <c r="G15" s="23">
        <v>274389.28</v>
      </c>
      <c r="H15" s="23">
        <v>0</v>
      </c>
      <c r="I15" s="23">
        <v>274389.28</v>
      </c>
    </row>
    <row r="16" spans="1:9" ht="15">
      <c r="A16" s="21">
        <v>704</v>
      </c>
      <c r="B16" s="22"/>
      <c r="C16" s="22" t="s">
        <v>9</v>
      </c>
      <c r="D16" s="23">
        <f aca="true" t="shared" si="5" ref="D16:I16">D17+D18</f>
        <v>615608.7100000001</v>
      </c>
      <c r="E16" s="23">
        <f t="shared" si="5"/>
        <v>3579.21</v>
      </c>
      <c r="F16" s="23">
        <f t="shared" si="5"/>
        <v>619187.92</v>
      </c>
      <c r="G16" s="23">
        <f t="shared" si="5"/>
        <v>618359.12</v>
      </c>
      <c r="H16" s="23">
        <f t="shared" si="5"/>
        <v>0</v>
      </c>
      <c r="I16" s="23">
        <f t="shared" si="5"/>
        <v>618359.12</v>
      </c>
    </row>
    <row r="17" spans="1:9" ht="15" outlineLevel="1">
      <c r="A17" s="21">
        <v>7044</v>
      </c>
      <c r="B17" s="22"/>
      <c r="C17" s="22" t="s">
        <v>91</v>
      </c>
      <c r="D17" s="23">
        <v>44923.41</v>
      </c>
      <c r="E17" s="23">
        <v>0</v>
      </c>
      <c r="F17" s="23">
        <v>44923.41</v>
      </c>
      <c r="G17" s="23">
        <v>46001.57</v>
      </c>
      <c r="H17" s="23">
        <v>0</v>
      </c>
      <c r="I17" s="23">
        <v>46001.57</v>
      </c>
    </row>
    <row r="18" spans="1:9" ht="15" outlineLevel="1">
      <c r="A18" s="21">
        <v>7047</v>
      </c>
      <c r="B18" s="22"/>
      <c r="C18" s="22" t="s">
        <v>92</v>
      </c>
      <c r="D18" s="23">
        <v>570685.3</v>
      </c>
      <c r="E18" s="23">
        <v>3579.21</v>
      </c>
      <c r="F18" s="23">
        <v>574264.51</v>
      </c>
      <c r="G18" s="23">
        <v>572357.55</v>
      </c>
      <c r="H18" s="23">
        <v>0</v>
      </c>
      <c r="I18" s="23">
        <v>572357.55</v>
      </c>
    </row>
    <row r="19" spans="1:9" ht="15">
      <c r="A19" s="21">
        <v>706</v>
      </c>
      <c r="B19" s="22"/>
      <c r="C19" s="22" t="s">
        <v>21</v>
      </c>
      <c r="D19" s="23"/>
      <c r="E19" s="23"/>
      <c r="F19" s="23"/>
      <c r="G19" s="23"/>
      <c r="H19" s="23"/>
      <c r="I19" s="23"/>
    </row>
    <row r="20" spans="1:9" ht="15.75">
      <c r="A20" s="40">
        <v>71</v>
      </c>
      <c r="B20" s="41"/>
      <c r="C20" s="41" t="s">
        <v>22</v>
      </c>
      <c r="D20" s="42">
        <f aca="true" t="shared" si="6" ref="D20:I20">+D21+D25+D27+D29+D31</f>
        <v>859250.51</v>
      </c>
      <c r="E20" s="42">
        <f t="shared" si="6"/>
        <v>51418.66</v>
      </c>
      <c r="F20" s="42">
        <f t="shared" si="6"/>
        <v>910669.17</v>
      </c>
      <c r="G20" s="42">
        <f t="shared" si="6"/>
        <v>869170.71</v>
      </c>
      <c r="H20" s="42">
        <f t="shared" si="6"/>
        <v>0</v>
      </c>
      <c r="I20" s="42">
        <f t="shared" si="6"/>
        <v>869170.71</v>
      </c>
    </row>
    <row r="21" spans="1:9" ht="15">
      <c r="A21" s="21">
        <v>710</v>
      </c>
      <c r="B21" s="22"/>
      <c r="C21" s="22" t="s">
        <v>23</v>
      </c>
      <c r="D21" s="23">
        <f aca="true" t="shared" si="7" ref="D21:I21">D22+D23+D24</f>
        <v>483083.64999999997</v>
      </c>
      <c r="E21" s="23">
        <f t="shared" si="7"/>
        <v>104345</v>
      </c>
      <c r="F21" s="23">
        <f t="shared" si="7"/>
        <v>587428.65</v>
      </c>
      <c r="G21" s="23">
        <f t="shared" si="7"/>
        <v>486304.41000000003</v>
      </c>
      <c r="H21" s="23">
        <f t="shared" si="7"/>
        <v>100000</v>
      </c>
      <c r="I21" s="23">
        <f t="shared" si="7"/>
        <v>586304.41</v>
      </c>
    </row>
    <row r="22" spans="1:9" ht="15" outlineLevel="1">
      <c r="A22" s="21">
        <v>7100</v>
      </c>
      <c r="B22" s="22"/>
      <c r="C22" s="22" t="s">
        <v>93</v>
      </c>
      <c r="D22" s="23">
        <v>874.26</v>
      </c>
      <c r="E22" s="23">
        <v>0</v>
      </c>
      <c r="F22" s="23">
        <v>874.26</v>
      </c>
      <c r="G22" s="23">
        <v>895.24</v>
      </c>
      <c r="H22" s="23">
        <v>0</v>
      </c>
      <c r="I22" s="23">
        <v>895.24</v>
      </c>
    </row>
    <row r="23" spans="1:9" ht="15" outlineLevel="1">
      <c r="A23" s="21">
        <v>7102</v>
      </c>
      <c r="B23" s="22"/>
      <c r="C23" s="22" t="s">
        <v>94</v>
      </c>
      <c r="D23" s="23">
        <v>5880.22</v>
      </c>
      <c r="E23" s="23">
        <v>0</v>
      </c>
      <c r="F23" s="23">
        <v>5880.22</v>
      </c>
      <c r="G23" s="23">
        <v>6166.03</v>
      </c>
      <c r="H23" s="23">
        <v>0</v>
      </c>
      <c r="I23" s="23">
        <v>6166.03</v>
      </c>
    </row>
    <row r="24" spans="1:9" ht="15" outlineLevel="1">
      <c r="A24" s="21">
        <v>7103</v>
      </c>
      <c r="B24" s="22"/>
      <c r="C24" s="22" t="s">
        <v>95</v>
      </c>
      <c r="D24" s="23">
        <v>476329.17</v>
      </c>
      <c r="E24" s="23">
        <v>104345</v>
      </c>
      <c r="F24" s="23">
        <v>580674.17</v>
      </c>
      <c r="G24" s="23">
        <v>479243.14</v>
      </c>
      <c r="H24" s="23">
        <v>100000</v>
      </c>
      <c r="I24" s="23">
        <v>579243.14</v>
      </c>
    </row>
    <row r="25" spans="1:9" ht="15">
      <c r="A25" s="21">
        <v>711</v>
      </c>
      <c r="B25" s="22"/>
      <c r="C25" s="22" t="s">
        <v>10</v>
      </c>
      <c r="D25" s="23">
        <f aca="true" t="shared" si="8" ref="D25:I25">D26</f>
        <v>27358.63</v>
      </c>
      <c r="E25" s="23">
        <f t="shared" si="8"/>
        <v>0</v>
      </c>
      <c r="F25" s="23">
        <f t="shared" si="8"/>
        <v>27358.63</v>
      </c>
      <c r="G25" s="23">
        <f t="shared" si="8"/>
        <v>28015.24</v>
      </c>
      <c r="H25" s="23">
        <f t="shared" si="8"/>
        <v>0</v>
      </c>
      <c r="I25" s="23">
        <f t="shared" si="8"/>
        <v>28015.24</v>
      </c>
    </row>
    <row r="26" spans="1:9" ht="15" outlineLevel="1">
      <c r="A26" s="21">
        <v>7111</v>
      </c>
      <c r="B26" s="22"/>
      <c r="C26" s="22" t="s">
        <v>96</v>
      </c>
      <c r="D26" s="23">
        <v>27358.63</v>
      </c>
      <c r="E26" s="23">
        <v>0</v>
      </c>
      <c r="F26" s="23">
        <v>27358.63</v>
      </c>
      <c r="G26" s="23">
        <v>28015.24</v>
      </c>
      <c r="H26" s="23">
        <v>0</v>
      </c>
      <c r="I26" s="23">
        <v>28015.24</v>
      </c>
    </row>
    <row r="27" spans="1:9" ht="15">
      <c r="A27" s="21">
        <v>712</v>
      </c>
      <c r="B27" s="22"/>
      <c r="C27" s="22" t="s">
        <v>24</v>
      </c>
      <c r="D27" s="23">
        <f aca="true" t="shared" si="9" ref="D27:I27">D28</f>
        <v>21331.57</v>
      </c>
      <c r="E27" s="23">
        <f t="shared" si="9"/>
        <v>0</v>
      </c>
      <c r="F27" s="23">
        <f t="shared" si="9"/>
        <v>21331.57</v>
      </c>
      <c r="G27" s="23">
        <f t="shared" si="9"/>
        <v>21843.53</v>
      </c>
      <c r="H27" s="23">
        <f t="shared" si="9"/>
        <v>0</v>
      </c>
      <c r="I27" s="23">
        <f t="shared" si="9"/>
        <v>21843.53</v>
      </c>
    </row>
    <row r="28" spans="1:9" ht="15" outlineLevel="1">
      <c r="A28" s="21">
        <v>7120</v>
      </c>
      <c r="B28" s="22"/>
      <c r="C28" s="22" t="s">
        <v>97</v>
      </c>
      <c r="D28" s="23">
        <v>21331.57</v>
      </c>
      <c r="E28" s="23">
        <v>0</v>
      </c>
      <c r="F28" s="23">
        <v>21331.57</v>
      </c>
      <c r="G28" s="23">
        <v>21843.53</v>
      </c>
      <c r="H28" s="23">
        <v>0</v>
      </c>
      <c r="I28" s="23">
        <v>21843.53</v>
      </c>
    </row>
    <row r="29" spans="1:9" ht="15">
      <c r="A29" s="21">
        <v>713</v>
      </c>
      <c r="B29" s="22"/>
      <c r="C29" s="22" t="s">
        <v>11</v>
      </c>
      <c r="D29" s="23">
        <f aca="true" t="shared" si="10" ref="D29:I29">D30</f>
        <v>128413.65</v>
      </c>
      <c r="E29" s="23">
        <f t="shared" si="10"/>
        <v>-100000</v>
      </c>
      <c r="F29" s="23">
        <f t="shared" si="10"/>
        <v>28413.65</v>
      </c>
      <c r="G29" s="23">
        <f t="shared" si="10"/>
        <v>129095.58</v>
      </c>
      <c r="H29" s="23">
        <f t="shared" si="10"/>
        <v>-100000</v>
      </c>
      <c r="I29" s="23">
        <f t="shared" si="10"/>
        <v>29095.58</v>
      </c>
    </row>
    <row r="30" spans="1:9" ht="15" outlineLevel="1">
      <c r="A30" s="21">
        <v>7130</v>
      </c>
      <c r="B30" s="22"/>
      <c r="C30" s="22" t="s">
        <v>11</v>
      </c>
      <c r="D30" s="23">
        <v>128413.65</v>
      </c>
      <c r="E30" s="23">
        <v>-100000</v>
      </c>
      <c r="F30" s="23">
        <v>28413.65</v>
      </c>
      <c r="G30" s="23">
        <v>129095.58</v>
      </c>
      <c r="H30" s="23">
        <v>-100000</v>
      </c>
      <c r="I30" s="23">
        <v>29095.58</v>
      </c>
    </row>
    <row r="31" spans="1:9" ht="15">
      <c r="A31" s="21">
        <v>714</v>
      </c>
      <c r="B31" s="22"/>
      <c r="C31" s="22" t="s">
        <v>12</v>
      </c>
      <c r="D31" s="23">
        <f aca="true" t="shared" si="11" ref="D31:I31">D32</f>
        <v>199063.01</v>
      </c>
      <c r="E31" s="23">
        <f t="shared" si="11"/>
        <v>47073.66</v>
      </c>
      <c r="F31" s="23">
        <f t="shared" si="11"/>
        <v>246136.67</v>
      </c>
      <c r="G31" s="23">
        <f t="shared" si="11"/>
        <v>203911.95</v>
      </c>
      <c r="H31" s="23">
        <f t="shared" si="11"/>
        <v>0</v>
      </c>
      <c r="I31" s="23">
        <f t="shared" si="11"/>
        <v>203911.95</v>
      </c>
    </row>
    <row r="32" spans="1:9" ht="15" outlineLevel="1">
      <c r="A32" s="21">
        <v>7141</v>
      </c>
      <c r="B32" s="22"/>
      <c r="C32" s="22" t="s">
        <v>12</v>
      </c>
      <c r="D32" s="23">
        <v>199063.01</v>
      </c>
      <c r="E32" s="23">
        <v>47073.66</v>
      </c>
      <c r="F32" s="23">
        <v>246136.67</v>
      </c>
      <c r="G32" s="23">
        <v>203911.95</v>
      </c>
      <c r="H32" s="23">
        <v>0</v>
      </c>
      <c r="I32" s="23">
        <v>203911.95</v>
      </c>
    </row>
    <row r="33" spans="1:9" ht="15.75">
      <c r="A33" s="40">
        <v>72</v>
      </c>
      <c r="B33" s="41" t="s">
        <v>25</v>
      </c>
      <c r="C33" s="41" t="s">
        <v>26</v>
      </c>
      <c r="D33" s="42">
        <f aca="true" t="shared" si="12" ref="D33:I33">+D34+D37+D38</f>
        <v>1966078.58</v>
      </c>
      <c r="E33" s="42">
        <f t="shared" si="12"/>
        <v>354657.87</v>
      </c>
      <c r="F33" s="42">
        <f t="shared" si="12"/>
        <v>2320736.45</v>
      </c>
      <c r="G33" s="42">
        <f t="shared" si="12"/>
        <v>375175.04000000004</v>
      </c>
      <c r="H33" s="42">
        <f t="shared" si="12"/>
        <v>1039132.66</v>
      </c>
      <c r="I33" s="42">
        <f t="shared" si="12"/>
        <v>1414307.7000000002</v>
      </c>
    </row>
    <row r="34" spans="1:9" ht="15">
      <c r="A34" s="21">
        <v>720</v>
      </c>
      <c r="B34" s="22"/>
      <c r="C34" s="22" t="s">
        <v>13</v>
      </c>
      <c r="D34" s="23">
        <f aca="true" t="shared" si="13" ref="D34:I34">D35+D36</f>
        <v>1762354.82</v>
      </c>
      <c r="E34" s="23">
        <f t="shared" si="13"/>
        <v>-453005.98</v>
      </c>
      <c r="F34" s="23">
        <f t="shared" si="13"/>
        <v>1309348.84</v>
      </c>
      <c r="G34" s="23">
        <f t="shared" si="13"/>
        <v>169528.92</v>
      </c>
      <c r="H34" s="23">
        <f t="shared" si="13"/>
        <v>973219.62</v>
      </c>
      <c r="I34" s="23">
        <f t="shared" si="13"/>
        <v>1142748.54</v>
      </c>
    </row>
    <row r="35" spans="1:9" ht="15" outlineLevel="1">
      <c r="A35" s="21">
        <v>7200</v>
      </c>
      <c r="B35" s="22"/>
      <c r="C35" s="22" t="s">
        <v>98</v>
      </c>
      <c r="D35" s="23">
        <v>1761354.82</v>
      </c>
      <c r="E35" s="23">
        <v>-453005.98</v>
      </c>
      <c r="F35" s="23">
        <v>1308348.84</v>
      </c>
      <c r="G35" s="23">
        <v>168528.92</v>
      </c>
      <c r="H35" s="23">
        <v>973219.62</v>
      </c>
      <c r="I35" s="23">
        <v>1141748.54</v>
      </c>
    </row>
    <row r="36" spans="1:9" ht="15" outlineLevel="1">
      <c r="A36" s="21">
        <v>7202</v>
      </c>
      <c r="B36" s="22"/>
      <c r="C36" s="22" t="s">
        <v>99</v>
      </c>
      <c r="D36" s="23">
        <v>1000</v>
      </c>
      <c r="E36" s="23">
        <v>0</v>
      </c>
      <c r="F36" s="23">
        <v>1000</v>
      </c>
      <c r="G36" s="23">
        <v>1000</v>
      </c>
      <c r="H36" s="23">
        <v>0</v>
      </c>
      <c r="I36" s="23">
        <v>1000</v>
      </c>
    </row>
    <row r="37" spans="1:9" ht="15">
      <c r="A37" s="21">
        <v>721</v>
      </c>
      <c r="B37" s="22"/>
      <c r="C37" s="22" t="s">
        <v>27</v>
      </c>
      <c r="D37" s="23"/>
      <c r="E37" s="23"/>
      <c r="F37" s="23"/>
      <c r="G37" s="23"/>
      <c r="H37" s="23"/>
      <c r="I37" s="23"/>
    </row>
    <row r="38" spans="1:9" ht="30">
      <c r="A38" s="21">
        <v>722</v>
      </c>
      <c r="B38" s="22"/>
      <c r="C38" s="26" t="s">
        <v>28</v>
      </c>
      <c r="D38" s="23">
        <f aca="true" t="shared" si="14" ref="D38:I38">D39+D40</f>
        <v>203723.76</v>
      </c>
      <c r="E38" s="23">
        <f t="shared" si="14"/>
        <v>807663.85</v>
      </c>
      <c r="F38" s="23">
        <f t="shared" si="14"/>
        <v>1011387.61</v>
      </c>
      <c r="G38" s="23">
        <f t="shared" si="14"/>
        <v>205646.12</v>
      </c>
      <c r="H38" s="23">
        <f t="shared" si="14"/>
        <v>65913.04</v>
      </c>
      <c r="I38" s="23">
        <f t="shared" si="14"/>
        <v>271559.16000000003</v>
      </c>
    </row>
    <row r="39" spans="1:9" ht="15" outlineLevel="1">
      <c r="A39" s="21">
        <v>7220</v>
      </c>
      <c r="B39" s="22"/>
      <c r="C39" s="26" t="s">
        <v>100</v>
      </c>
      <c r="D39" s="23">
        <v>40495</v>
      </c>
      <c r="E39" s="23">
        <v>56706.63</v>
      </c>
      <c r="F39" s="23">
        <v>97201.63</v>
      </c>
      <c r="G39" s="23">
        <v>40495</v>
      </c>
      <c r="H39" s="23">
        <v>-13163.88</v>
      </c>
      <c r="I39" s="23">
        <v>27331.12</v>
      </c>
    </row>
    <row r="40" spans="1:9" ht="15" outlineLevel="1">
      <c r="A40" s="21">
        <v>7221</v>
      </c>
      <c r="B40" s="22"/>
      <c r="C40" s="26" t="s">
        <v>101</v>
      </c>
      <c r="D40" s="23">
        <v>163228.76</v>
      </c>
      <c r="E40" s="23">
        <v>750957.22</v>
      </c>
      <c r="F40" s="23">
        <v>914185.98</v>
      </c>
      <c r="G40" s="23">
        <v>165151.12</v>
      </c>
      <c r="H40" s="23">
        <v>79076.92</v>
      </c>
      <c r="I40" s="23">
        <v>244228.04</v>
      </c>
    </row>
    <row r="41" spans="1:9" ht="15.75">
      <c r="A41" s="40">
        <v>73</v>
      </c>
      <c r="B41" s="41" t="s">
        <v>19</v>
      </c>
      <c r="C41" s="41" t="s">
        <v>29</v>
      </c>
      <c r="D41" s="42">
        <f aca="true" t="shared" si="15" ref="D41:I41">+D42+D44</f>
        <v>240000</v>
      </c>
      <c r="E41" s="42">
        <f t="shared" si="15"/>
        <v>0</v>
      </c>
      <c r="F41" s="42">
        <f t="shared" si="15"/>
        <v>240000</v>
      </c>
      <c r="G41" s="42">
        <f t="shared" si="15"/>
        <v>0</v>
      </c>
      <c r="H41" s="42">
        <f t="shared" si="15"/>
        <v>0</v>
      </c>
      <c r="I41" s="42">
        <f t="shared" si="15"/>
        <v>0</v>
      </c>
    </row>
    <row r="42" spans="1:9" ht="15">
      <c r="A42" s="21">
        <v>730</v>
      </c>
      <c r="B42" s="22"/>
      <c r="C42" s="22" t="s">
        <v>30</v>
      </c>
      <c r="D42" s="23"/>
      <c r="E42" s="23"/>
      <c r="F42" s="23"/>
      <c r="G42" s="23"/>
      <c r="H42" s="23"/>
      <c r="I42" s="23"/>
    </row>
    <row r="43" spans="1:9" ht="12.75" hidden="1">
      <c r="A43" s="16">
        <v>730100</v>
      </c>
      <c r="B43" s="20"/>
      <c r="C43" s="20" t="s">
        <v>31</v>
      </c>
      <c r="D43" s="24"/>
      <c r="E43" s="24"/>
      <c r="F43" s="24"/>
      <c r="G43" s="24"/>
      <c r="H43" s="24"/>
      <c r="I43" s="24"/>
    </row>
    <row r="44" spans="1:9" ht="15">
      <c r="A44" s="21">
        <v>731</v>
      </c>
      <c r="B44" s="22"/>
      <c r="C44" s="22" t="s">
        <v>14</v>
      </c>
      <c r="D44" s="23">
        <f aca="true" t="shared" si="16" ref="D44:I44">D45</f>
        <v>240000</v>
      </c>
      <c r="E44" s="23">
        <f t="shared" si="16"/>
        <v>0</v>
      </c>
      <c r="F44" s="23">
        <f t="shared" si="16"/>
        <v>240000</v>
      </c>
      <c r="G44" s="23">
        <f t="shared" si="16"/>
        <v>0</v>
      </c>
      <c r="H44" s="23">
        <f t="shared" si="16"/>
        <v>0</v>
      </c>
      <c r="I44" s="23">
        <f t="shared" si="16"/>
        <v>0</v>
      </c>
    </row>
    <row r="45" spans="1:9" ht="15" outlineLevel="1">
      <c r="A45" s="21">
        <v>7311</v>
      </c>
      <c r="B45" s="22"/>
      <c r="C45" s="22" t="s">
        <v>102</v>
      </c>
      <c r="D45" s="23">
        <v>240000</v>
      </c>
      <c r="E45" s="23">
        <v>0</v>
      </c>
      <c r="F45" s="23">
        <v>240000</v>
      </c>
      <c r="G45" s="23">
        <v>0</v>
      </c>
      <c r="H45" s="23">
        <v>0</v>
      </c>
      <c r="I45" s="23">
        <v>0</v>
      </c>
    </row>
    <row r="46" spans="1:9" ht="15.75">
      <c r="A46" s="40">
        <v>74</v>
      </c>
      <c r="B46" s="41" t="s">
        <v>19</v>
      </c>
      <c r="C46" s="41" t="s">
        <v>32</v>
      </c>
      <c r="D46" s="42">
        <f aca="true" t="shared" si="17" ref="D46:I46">D47+D50</f>
        <v>5464931.03</v>
      </c>
      <c r="E46" s="42">
        <f t="shared" si="17"/>
        <v>-1305073.05</v>
      </c>
      <c r="F46" s="42">
        <f t="shared" si="17"/>
        <v>4159857.98</v>
      </c>
      <c r="G46" s="42">
        <f t="shared" si="17"/>
        <v>8606180.03</v>
      </c>
      <c r="H46" s="42">
        <f t="shared" si="17"/>
        <v>669127.41</v>
      </c>
      <c r="I46" s="42">
        <f t="shared" si="17"/>
        <v>9275307.44</v>
      </c>
    </row>
    <row r="47" spans="1:9" ht="33" customHeight="1">
      <c r="A47" s="21">
        <v>740</v>
      </c>
      <c r="B47" s="22"/>
      <c r="C47" s="26" t="s">
        <v>15</v>
      </c>
      <c r="D47" s="23">
        <f aca="true" t="shared" si="18" ref="D47:I47">D48+D49</f>
        <v>1885934.03</v>
      </c>
      <c r="E47" s="23">
        <f t="shared" si="18"/>
        <v>169290.95</v>
      </c>
      <c r="F47" s="23">
        <f t="shared" si="18"/>
        <v>2055224.98</v>
      </c>
      <c r="G47" s="23">
        <f t="shared" si="18"/>
        <v>2953073.03</v>
      </c>
      <c r="H47" s="23">
        <f t="shared" si="18"/>
        <v>534648.41</v>
      </c>
      <c r="I47" s="23">
        <f t="shared" si="18"/>
        <v>3487721.44</v>
      </c>
    </row>
    <row r="48" spans="1:9" ht="15.75" customHeight="1" outlineLevel="1">
      <c r="A48" s="21">
        <v>7400</v>
      </c>
      <c r="B48" s="22"/>
      <c r="C48" s="26" t="s">
        <v>103</v>
      </c>
      <c r="D48" s="23">
        <v>1810891.03</v>
      </c>
      <c r="E48" s="23">
        <v>244333.95</v>
      </c>
      <c r="F48" s="23">
        <v>2055224.98</v>
      </c>
      <c r="G48" s="23">
        <v>2876229.44</v>
      </c>
      <c r="H48" s="23">
        <v>611492</v>
      </c>
      <c r="I48" s="23">
        <v>3487721.44</v>
      </c>
    </row>
    <row r="49" spans="1:9" ht="15.75" customHeight="1" outlineLevel="1">
      <c r="A49" s="21">
        <v>7401</v>
      </c>
      <c r="B49" s="22"/>
      <c r="C49" s="26" t="s">
        <v>104</v>
      </c>
      <c r="D49" s="23">
        <v>75043</v>
      </c>
      <c r="E49" s="23">
        <v>-75043</v>
      </c>
      <c r="F49" s="23">
        <v>0</v>
      </c>
      <c r="G49" s="23">
        <v>76843.59</v>
      </c>
      <c r="H49" s="23">
        <v>-76843.59</v>
      </c>
      <c r="I49" s="23">
        <v>0</v>
      </c>
    </row>
    <row r="50" spans="1:9" ht="32.25" customHeight="1">
      <c r="A50" s="21">
        <v>741</v>
      </c>
      <c r="B50" s="22"/>
      <c r="C50" s="26" t="s">
        <v>79</v>
      </c>
      <c r="D50" s="23">
        <f aca="true" t="shared" si="19" ref="D50:I50">D51</f>
        <v>3578997</v>
      </c>
      <c r="E50" s="23">
        <f t="shared" si="19"/>
        <v>-1474364</v>
      </c>
      <c r="F50" s="23">
        <f t="shared" si="19"/>
        <v>2104633</v>
      </c>
      <c r="G50" s="23">
        <f t="shared" si="19"/>
        <v>5653107</v>
      </c>
      <c r="H50" s="23">
        <f t="shared" si="19"/>
        <v>134479</v>
      </c>
      <c r="I50" s="23">
        <f t="shared" si="19"/>
        <v>5787586</v>
      </c>
    </row>
    <row r="51" spans="1:9" ht="32.25" customHeight="1" outlineLevel="1">
      <c r="A51" s="21">
        <v>7413</v>
      </c>
      <c r="B51" s="22"/>
      <c r="C51" s="26" t="s">
        <v>105</v>
      </c>
      <c r="D51" s="23">
        <v>3578997</v>
      </c>
      <c r="E51" s="23">
        <v>-1474364</v>
      </c>
      <c r="F51" s="23">
        <v>2104633</v>
      </c>
      <c r="G51" s="23">
        <v>5653107</v>
      </c>
      <c r="H51" s="23">
        <v>134479</v>
      </c>
      <c r="I51" s="23">
        <v>5787586</v>
      </c>
    </row>
    <row r="52" spans="1:9" ht="18">
      <c r="A52" s="16" t="s">
        <v>17</v>
      </c>
      <c r="B52" s="27" t="s">
        <v>1</v>
      </c>
      <c r="C52" s="27" t="s">
        <v>33</v>
      </c>
      <c r="D52" s="43">
        <f aca="true" t="shared" si="20" ref="D52:I52">D53+D83+D99+D110</f>
        <v>17991378.23</v>
      </c>
      <c r="E52" s="43">
        <f t="shared" si="20"/>
        <v>223637.48</v>
      </c>
      <c r="F52" s="43">
        <f t="shared" si="20"/>
        <v>18215015.71</v>
      </c>
      <c r="G52" s="43">
        <f t="shared" si="20"/>
        <v>19703852.25</v>
      </c>
      <c r="H52" s="43">
        <f t="shared" si="20"/>
        <v>3488794.97</v>
      </c>
      <c r="I52" s="43">
        <f t="shared" si="20"/>
        <v>23192647.220000003</v>
      </c>
    </row>
    <row r="53" spans="1:9" ht="15.75">
      <c r="A53" s="40">
        <v>40</v>
      </c>
      <c r="B53" s="41" t="s">
        <v>25</v>
      </c>
      <c r="C53" s="41" t="s">
        <v>34</v>
      </c>
      <c r="D53" s="42">
        <f aca="true" t="shared" si="21" ref="D53:I53">+D54+D61+D67+D78+D80</f>
        <v>3631457.16</v>
      </c>
      <c r="E53" s="42">
        <f t="shared" si="21"/>
        <v>58764.100000000006</v>
      </c>
      <c r="F53" s="42">
        <f t="shared" si="21"/>
        <v>3690221.26</v>
      </c>
      <c r="G53" s="42">
        <f t="shared" si="21"/>
        <v>3493322.3599999994</v>
      </c>
      <c r="H53" s="42">
        <f t="shared" si="21"/>
        <v>52701.95</v>
      </c>
      <c r="I53" s="42">
        <f t="shared" si="21"/>
        <v>3546024.31</v>
      </c>
    </row>
    <row r="54" spans="1:9" ht="15">
      <c r="A54" s="21">
        <v>400</v>
      </c>
      <c r="B54" s="22"/>
      <c r="C54" s="22" t="s">
        <v>35</v>
      </c>
      <c r="D54" s="25">
        <f aca="true" t="shared" si="22" ref="D54:I54">D55+D56+D57+D58+D59+D60</f>
        <v>704296.9299999999</v>
      </c>
      <c r="E54" s="25">
        <f t="shared" si="22"/>
        <v>0</v>
      </c>
      <c r="F54" s="25">
        <f t="shared" si="22"/>
        <v>704296.9299999999</v>
      </c>
      <c r="G54" s="25">
        <f t="shared" si="22"/>
        <v>720820.0299999998</v>
      </c>
      <c r="H54" s="25">
        <f t="shared" si="22"/>
        <v>0</v>
      </c>
      <c r="I54" s="25">
        <f t="shared" si="22"/>
        <v>720820.0299999998</v>
      </c>
    </row>
    <row r="55" spans="1:9" ht="15" outlineLevel="1">
      <c r="A55" s="21">
        <v>4000</v>
      </c>
      <c r="B55" s="22"/>
      <c r="C55" s="22" t="s">
        <v>107</v>
      </c>
      <c r="D55" s="25">
        <v>578085.38</v>
      </c>
      <c r="E55" s="25">
        <v>0</v>
      </c>
      <c r="F55" s="25">
        <v>578085.38</v>
      </c>
      <c r="G55" s="25">
        <v>593203.97</v>
      </c>
      <c r="H55" s="25">
        <v>0</v>
      </c>
      <c r="I55" s="25">
        <v>593203.97</v>
      </c>
    </row>
    <row r="56" spans="1:9" ht="15" outlineLevel="1">
      <c r="A56" s="21">
        <v>4001</v>
      </c>
      <c r="B56" s="22"/>
      <c r="C56" s="22" t="s">
        <v>108</v>
      </c>
      <c r="D56" s="25">
        <v>26570.95</v>
      </c>
      <c r="E56" s="25">
        <v>0</v>
      </c>
      <c r="F56" s="25">
        <v>26570.95</v>
      </c>
      <c r="G56" s="25">
        <v>26641.36</v>
      </c>
      <c r="H56" s="25">
        <v>0</v>
      </c>
      <c r="I56" s="25">
        <v>26641.36</v>
      </c>
    </row>
    <row r="57" spans="1:9" ht="15" outlineLevel="1">
      <c r="A57" s="21">
        <v>4002</v>
      </c>
      <c r="B57" s="22"/>
      <c r="C57" s="22" t="s">
        <v>109</v>
      </c>
      <c r="D57" s="25">
        <v>51877.25</v>
      </c>
      <c r="E57" s="25">
        <v>0</v>
      </c>
      <c r="F57" s="25">
        <v>51877.25</v>
      </c>
      <c r="G57" s="25">
        <v>53122.31</v>
      </c>
      <c r="H57" s="25">
        <v>0</v>
      </c>
      <c r="I57" s="25">
        <v>53122.31</v>
      </c>
    </row>
    <row r="58" spans="1:9" ht="15" outlineLevel="1">
      <c r="A58" s="21">
        <v>4003</v>
      </c>
      <c r="B58" s="22"/>
      <c r="C58" s="22" t="s">
        <v>110</v>
      </c>
      <c r="D58" s="25">
        <v>25927.04</v>
      </c>
      <c r="E58" s="25">
        <v>0</v>
      </c>
      <c r="F58" s="25">
        <v>25927.04</v>
      </c>
      <c r="G58" s="25">
        <v>26016.08</v>
      </c>
      <c r="H58" s="25">
        <v>0</v>
      </c>
      <c r="I58" s="25">
        <v>26016.08</v>
      </c>
    </row>
    <row r="59" spans="1:9" ht="15" outlineLevel="1">
      <c r="A59" s="21">
        <v>4004</v>
      </c>
      <c r="B59" s="22"/>
      <c r="C59" s="22" t="s">
        <v>111</v>
      </c>
      <c r="D59" s="25">
        <v>9064.46</v>
      </c>
      <c r="E59" s="25">
        <v>0</v>
      </c>
      <c r="F59" s="25">
        <v>9064.46</v>
      </c>
      <c r="G59" s="25">
        <v>9064.46</v>
      </c>
      <c r="H59" s="25">
        <v>0</v>
      </c>
      <c r="I59" s="25">
        <v>9064.46</v>
      </c>
    </row>
    <row r="60" spans="1:9" ht="15" outlineLevel="1">
      <c r="A60" s="21">
        <v>4009</v>
      </c>
      <c r="B60" s="22"/>
      <c r="C60" s="22" t="s">
        <v>112</v>
      </c>
      <c r="D60" s="25">
        <v>12771.85</v>
      </c>
      <c r="E60" s="25">
        <v>0</v>
      </c>
      <c r="F60" s="25">
        <v>12771.85</v>
      </c>
      <c r="G60" s="25">
        <v>12771.85</v>
      </c>
      <c r="H60" s="25">
        <v>0</v>
      </c>
      <c r="I60" s="25">
        <v>12771.85</v>
      </c>
    </row>
    <row r="61" spans="1:9" ht="15">
      <c r="A61" s="21">
        <v>401</v>
      </c>
      <c r="B61" s="22"/>
      <c r="C61" s="22" t="s">
        <v>36</v>
      </c>
      <c r="D61" s="25">
        <f aca="true" t="shared" si="23" ref="D61:I61">D62+D63+D64+D65+D66</f>
        <v>123358.35999999999</v>
      </c>
      <c r="E61" s="25">
        <f t="shared" si="23"/>
        <v>-1473.0099999999998</v>
      </c>
      <c r="F61" s="25">
        <f t="shared" si="23"/>
        <v>121885.35</v>
      </c>
      <c r="G61" s="25">
        <f t="shared" si="23"/>
        <v>123671.20999999999</v>
      </c>
      <c r="H61" s="25">
        <f t="shared" si="23"/>
        <v>-1540</v>
      </c>
      <c r="I61" s="25">
        <f t="shared" si="23"/>
        <v>122131.20999999999</v>
      </c>
    </row>
    <row r="62" spans="1:9" ht="15" outlineLevel="1">
      <c r="A62" s="21">
        <v>4010</v>
      </c>
      <c r="B62" s="22"/>
      <c r="C62" s="22" t="s">
        <v>113</v>
      </c>
      <c r="D62" s="25">
        <v>66024.98</v>
      </c>
      <c r="E62" s="25">
        <v>-1446.84</v>
      </c>
      <c r="F62" s="25">
        <v>64578.14</v>
      </c>
      <c r="G62" s="25">
        <v>66294.12</v>
      </c>
      <c r="H62" s="25">
        <v>-1513</v>
      </c>
      <c r="I62" s="25">
        <v>64781.12</v>
      </c>
    </row>
    <row r="63" spans="1:9" ht="15" outlineLevel="1">
      <c r="A63" s="21">
        <v>4011</v>
      </c>
      <c r="B63" s="22"/>
      <c r="C63" s="22" t="s">
        <v>114</v>
      </c>
      <c r="D63" s="25">
        <v>45585.92</v>
      </c>
      <c r="E63" s="25">
        <v>0</v>
      </c>
      <c r="F63" s="25">
        <v>45585.92</v>
      </c>
      <c r="G63" s="25">
        <v>45626.13</v>
      </c>
      <c r="H63" s="25">
        <v>0</v>
      </c>
      <c r="I63" s="25">
        <v>45626.13</v>
      </c>
    </row>
    <row r="64" spans="1:9" ht="15" outlineLevel="1">
      <c r="A64" s="21">
        <v>4012</v>
      </c>
      <c r="B64" s="22"/>
      <c r="C64" s="22" t="s">
        <v>115</v>
      </c>
      <c r="D64" s="25">
        <v>406.43</v>
      </c>
      <c r="E64" s="25">
        <v>-9.82</v>
      </c>
      <c r="F64" s="25">
        <v>396.61</v>
      </c>
      <c r="G64" s="25">
        <v>407.47</v>
      </c>
      <c r="H64" s="25">
        <v>-10</v>
      </c>
      <c r="I64" s="25">
        <v>397.47</v>
      </c>
    </row>
    <row r="65" spans="1:9" ht="15" outlineLevel="1">
      <c r="A65" s="21">
        <v>4013</v>
      </c>
      <c r="B65" s="22"/>
      <c r="C65" s="22" t="s">
        <v>116</v>
      </c>
      <c r="D65" s="25">
        <v>708.21</v>
      </c>
      <c r="E65" s="25">
        <v>-16.35</v>
      </c>
      <c r="F65" s="25">
        <v>691.86</v>
      </c>
      <c r="G65" s="25">
        <v>710.67</v>
      </c>
      <c r="H65" s="25">
        <v>-17</v>
      </c>
      <c r="I65" s="25">
        <v>693.67</v>
      </c>
    </row>
    <row r="66" spans="1:9" ht="15" outlineLevel="1">
      <c r="A66" s="21">
        <v>4015</v>
      </c>
      <c r="B66" s="22"/>
      <c r="C66" s="22" t="s">
        <v>117</v>
      </c>
      <c r="D66" s="25">
        <v>10632.82</v>
      </c>
      <c r="E66" s="25">
        <v>0</v>
      </c>
      <c r="F66" s="25">
        <v>10632.82</v>
      </c>
      <c r="G66" s="25">
        <v>10632.82</v>
      </c>
      <c r="H66" s="25">
        <v>0</v>
      </c>
      <c r="I66" s="25">
        <v>10632.82</v>
      </c>
    </row>
    <row r="67" spans="1:9" ht="15">
      <c r="A67" s="21">
        <v>402</v>
      </c>
      <c r="B67" s="22"/>
      <c r="C67" s="22" t="s">
        <v>37</v>
      </c>
      <c r="D67" s="23">
        <f aca="true" t="shared" si="24" ref="D67:I67">D68+D69+D70+D71+D72+D73+D74+D75+D76+D77</f>
        <v>2552176.38</v>
      </c>
      <c r="E67" s="23">
        <f t="shared" si="24"/>
        <v>40633.66</v>
      </c>
      <c r="F67" s="23">
        <f t="shared" si="24"/>
        <v>2592810.04</v>
      </c>
      <c r="G67" s="23">
        <f t="shared" si="24"/>
        <v>2415881.56</v>
      </c>
      <c r="H67" s="23">
        <f t="shared" si="24"/>
        <v>40000</v>
      </c>
      <c r="I67" s="23">
        <f t="shared" si="24"/>
        <v>2455881.5600000005</v>
      </c>
    </row>
    <row r="68" spans="1:9" ht="15" outlineLevel="1">
      <c r="A68" s="21">
        <v>4020</v>
      </c>
      <c r="B68" s="22"/>
      <c r="C68" s="22" t="s">
        <v>118</v>
      </c>
      <c r="D68" s="23">
        <v>581966.55</v>
      </c>
      <c r="E68" s="23">
        <v>30200</v>
      </c>
      <c r="F68" s="23">
        <v>612166.55</v>
      </c>
      <c r="G68" s="23">
        <v>536803.55</v>
      </c>
      <c r="H68" s="23">
        <v>40000</v>
      </c>
      <c r="I68" s="23">
        <v>576803.55</v>
      </c>
    </row>
    <row r="69" spans="1:9" ht="15" outlineLevel="1">
      <c r="A69" s="21">
        <v>4021</v>
      </c>
      <c r="B69" s="22"/>
      <c r="C69" s="22" t="s">
        <v>119</v>
      </c>
      <c r="D69" s="23">
        <v>25331.9</v>
      </c>
      <c r="E69" s="23">
        <v>5000</v>
      </c>
      <c r="F69" s="23">
        <v>30331.9</v>
      </c>
      <c r="G69" s="23">
        <v>25972.89</v>
      </c>
      <c r="H69" s="23">
        <v>0</v>
      </c>
      <c r="I69" s="23">
        <v>25972.89</v>
      </c>
    </row>
    <row r="70" spans="1:9" ht="15" outlineLevel="1">
      <c r="A70" s="21">
        <v>4022</v>
      </c>
      <c r="B70" s="22"/>
      <c r="C70" s="22" t="s">
        <v>120</v>
      </c>
      <c r="D70" s="23">
        <v>172624.69</v>
      </c>
      <c r="E70" s="23">
        <v>1253</v>
      </c>
      <c r="F70" s="23">
        <v>173877.69</v>
      </c>
      <c r="G70" s="23">
        <v>177157.28</v>
      </c>
      <c r="H70" s="23">
        <v>0</v>
      </c>
      <c r="I70" s="23">
        <v>177157.28</v>
      </c>
    </row>
    <row r="71" spans="1:9" ht="15" outlineLevel="1">
      <c r="A71" s="21">
        <v>4023</v>
      </c>
      <c r="B71" s="22"/>
      <c r="C71" s="22" t="s">
        <v>121</v>
      </c>
      <c r="D71" s="23">
        <v>29872.51</v>
      </c>
      <c r="E71" s="23">
        <v>0</v>
      </c>
      <c r="F71" s="23">
        <v>29872.51</v>
      </c>
      <c r="G71" s="23">
        <v>30271.71</v>
      </c>
      <c r="H71" s="23">
        <v>0</v>
      </c>
      <c r="I71" s="23">
        <v>30271.71</v>
      </c>
    </row>
    <row r="72" spans="1:9" ht="15" outlineLevel="1">
      <c r="A72" s="21">
        <v>4024</v>
      </c>
      <c r="B72" s="22"/>
      <c r="C72" s="22" t="s">
        <v>122</v>
      </c>
      <c r="D72" s="23">
        <v>21025.15</v>
      </c>
      <c r="E72" s="23">
        <v>0</v>
      </c>
      <c r="F72" s="23">
        <v>21025.15</v>
      </c>
      <c r="G72" s="23">
        <v>19337.68</v>
      </c>
      <c r="H72" s="23">
        <v>0</v>
      </c>
      <c r="I72" s="23">
        <v>19337.68</v>
      </c>
    </row>
    <row r="73" spans="1:9" ht="15" outlineLevel="1">
      <c r="A73" s="21">
        <v>4025</v>
      </c>
      <c r="B73" s="22"/>
      <c r="C73" s="22" t="s">
        <v>123</v>
      </c>
      <c r="D73" s="23">
        <v>1241731.76</v>
      </c>
      <c r="E73" s="23">
        <v>50</v>
      </c>
      <c r="F73" s="23">
        <v>1241781.76</v>
      </c>
      <c r="G73" s="23">
        <v>1193133.52</v>
      </c>
      <c r="H73" s="23">
        <v>0</v>
      </c>
      <c r="I73" s="23">
        <v>1193133.52</v>
      </c>
    </row>
    <row r="74" spans="1:9" ht="15" outlineLevel="1">
      <c r="A74" s="21">
        <v>4026</v>
      </c>
      <c r="B74" s="22"/>
      <c r="C74" s="22" t="s">
        <v>124</v>
      </c>
      <c r="D74" s="23">
        <v>64221.64</v>
      </c>
      <c r="E74" s="23">
        <v>1200</v>
      </c>
      <c r="F74" s="23">
        <v>65421.64</v>
      </c>
      <c r="G74" s="23">
        <v>64541.28</v>
      </c>
      <c r="H74" s="23">
        <v>0</v>
      </c>
      <c r="I74" s="23">
        <v>64541.28</v>
      </c>
    </row>
    <row r="75" spans="1:9" ht="15" outlineLevel="1">
      <c r="A75" s="21">
        <v>4027</v>
      </c>
      <c r="B75" s="22"/>
      <c r="C75" s="22" t="s">
        <v>125</v>
      </c>
      <c r="D75" s="23">
        <v>13967.23</v>
      </c>
      <c r="E75" s="23">
        <v>0</v>
      </c>
      <c r="F75" s="23">
        <v>13967.23</v>
      </c>
      <c r="G75" s="23">
        <v>10055.16</v>
      </c>
      <c r="H75" s="23">
        <v>0</v>
      </c>
      <c r="I75" s="23">
        <v>10055.16</v>
      </c>
    </row>
    <row r="76" spans="1:9" ht="15" outlineLevel="1">
      <c r="A76" s="21">
        <v>4028</v>
      </c>
      <c r="B76" s="22"/>
      <c r="C76" s="22" t="s">
        <v>126</v>
      </c>
      <c r="D76" s="23">
        <v>29739.78</v>
      </c>
      <c r="E76" s="23">
        <v>0</v>
      </c>
      <c r="F76" s="23">
        <v>29739.78</v>
      </c>
      <c r="G76" s="23">
        <v>0</v>
      </c>
      <c r="H76" s="23">
        <v>0</v>
      </c>
      <c r="I76" s="23">
        <v>0</v>
      </c>
    </row>
    <row r="77" spans="1:9" ht="15" outlineLevel="1">
      <c r="A77" s="21">
        <v>4029</v>
      </c>
      <c r="B77" s="22"/>
      <c r="C77" s="22" t="s">
        <v>127</v>
      </c>
      <c r="D77" s="23">
        <v>371695.17</v>
      </c>
      <c r="E77" s="23">
        <v>2930.66</v>
      </c>
      <c r="F77" s="23">
        <v>374625.83</v>
      </c>
      <c r="G77" s="23">
        <v>358608.49</v>
      </c>
      <c r="H77" s="23">
        <v>0</v>
      </c>
      <c r="I77" s="23">
        <v>358608.49</v>
      </c>
    </row>
    <row r="78" spans="1:9" ht="15">
      <c r="A78" s="21">
        <v>403</v>
      </c>
      <c r="B78" s="22"/>
      <c r="C78" s="22" t="s">
        <v>38</v>
      </c>
      <c r="D78" s="23">
        <f aca="true" t="shared" si="25" ref="D78:I78">D79</f>
        <v>78668.93</v>
      </c>
      <c r="E78" s="23">
        <f t="shared" si="25"/>
        <v>0</v>
      </c>
      <c r="F78" s="23">
        <f t="shared" si="25"/>
        <v>78668.93</v>
      </c>
      <c r="G78" s="23">
        <f t="shared" si="25"/>
        <v>79373.28</v>
      </c>
      <c r="H78" s="23">
        <f t="shared" si="25"/>
        <v>0</v>
      </c>
      <c r="I78" s="23">
        <f t="shared" si="25"/>
        <v>79373.28</v>
      </c>
    </row>
    <row r="79" spans="1:9" ht="15" outlineLevel="1">
      <c r="A79" s="21">
        <v>4031</v>
      </c>
      <c r="B79" s="22"/>
      <c r="C79" s="22" t="s">
        <v>128</v>
      </c>
      <c r="D79" s="23">
        <v>78668.93</v>
      </c>
      <c r="E79" s="23">
        <v>0</v>
      </c>
      <c r="F79" s="23">
        <v>78668.93</v>
      </c>
      <c r="G79" s="23">
        <v>79373.28</v>
      </c>
      <c r="H79" s="23">
        <v>0</v>
      </c>
      <c r="I79" s="23">
        <v>79373.28</v>
      </c>
    </row>
    <row r="80" spans="1:9" ht="15">
      <c r="A80" s="21">
        <v>409</v>
      </c>
      <c r="B80" s="22"/>
      <c r="C80" s="22" t="s">
        <v>39</v>
      </c>
      <c r="D80" s="25">
        <f aca="true" t="shared" si="26" ref="D80:I80">D81+D82</f>
        <v>172956.56</v>
      </c>
      <c r="E80" s="25">
        <f t="shared" si="26"/>
        <v>19603.45</v>
      </c>
      <c r="F80" s="25">
        <f t="shared" si="26"/>
        <v>192560.01</v>
      </c>
      <c r="G80" s="25">
        <f t="shared" si="26"/>
        <v>153576.28</v>
      </c>
      <c r="H80" s="25">
        <f t="shared" si="26"/>
        <v>14241.95</v>
      </c>
      <c r="I80" s="25">
        <f t="shared" si="26"/>
        <v>167818.23</v>
      </c>
    </row>
    <row r="81" spans="1:9" ht="15" outlineLevel="1">
      <c r="A81" s="21">
        <v>4090</v>
      </c>
      <c r="B81" s="22"/>
      <c r="C81" s="22" t="s">
        <v>129</v>
      </c>
      <c r="D81" s="25">
        <v>14720.01</v>
      </c>
      <c r="E81" s="25">
        <v>0</v>
      </c>
      <c r="F81" s="25">
        <v>14720.01</v>
      </c>
      <c r="G81" s="25">
        <v>0</v>
      </c>
      <c r="H81" s="25">
        <v>0</v>
      </c>
      <c r="I81" s="25">
        <v>0</v>
      </c>
    </row>
    <row r="82" spans="1:9" ht="15" outlineLevel="1">
      <c r="A82" s="21">
        <v>4091</v>
      </c>
      <c r="B82" s="22"/>
      <c r="C82" s="22" t="s">
        <v>130</v>
      </c>
      <c r="D82" s="25">
        <v>158236.55</v>
      </c>
      <c r="E82" s="25">
        <v>19603.45</v>
      </c>
      <c r="F82" s="25">
        <v>177840</v>
      </c>
      <c r="G82" s="25">
        <v>153576.28</v>
      </c>
      <c r="H82" s="25">
        <v>14241.95</v>
      </c>
      <c r="I82" s="25">
        <v>167818.23</v>
      </c>
    </row>
    <row r="83" spans="1:9" ht="15.75">
      <c r="A83" s="40">
        <v>41</v>
      </c>
      <c r="B83" s="41"/>
      <c r="C83" s="41" t="s">
        <v>40</v>
      </c>
      <c r="D83" s="42">
        <f aca="true" t="shared" si="27" ref="D83:I83">+D84+D86+D91+D93</f>
        <v>3522379.62</v>
      </c>
      <c r="E83" s="42">
        <f t="shared" si="27"/>
        <v>9972.879999999997</v>
      </c>
      <c r="F83" s="42">
        <f t="shared" si="27"/>
        <v>3532352.5</v>
      </c>
      <c r="G83" s="42">
        <f t="shared" si="27"/>
        <v>3595891.46</v>
      </c>
      <c r="H83" s="42">
        <f t="shared" si="27"/>
        <v>29143.02</v>
      </c>
      <c r="I83" s="42">
        <f t="shared" si="27"/>
        <v>3625034.4799999995</v>
      </c>
    </row>
    <row r="84" spans="1:9" ht="15">
      <c r="A84" s="21">
        <v>410</v>
      </c>
      <c r="B84" s="22"/>
      <c r="C84" s="22" t="s">
        <v>41</v>
      </c>
      <c r="D84" s="23">
        <f aca="true" t="shared" si="28" ref="D84:I84">D85</f>
        <v>60424.22</v>
      </c>
      <c r="E84" s="23">
        <f t="shared" si="28"/>
        <v>-28000</v>
      </c>
      <c r="F84" s="23">
        <f t="shared" si="28"/>
        <v>32424.22</v>
      </c>
      <c r="G84" s="23">
        <f t="shared" si="28"/>
        <v>61874.4</v>
      </c>
      <c r="H84" s="23">
        <f t="shared" si="28"/>
        <v>0</v>
      </c>
      <c r="I84" s="23">
        <f t="shared" si="28"/>
        <v>61874.4</v>
      </c>
    </row>
    <row r="85" spans="1:9" ht="15" outlineLevel="1">
      <c r="A85" s="21">
        <v>4102</v>
      </c>
      <c r="B85" s="22"/>
      <c r="C85" s="22" t="s">
        <v>131</v>
      </c>
      <c r="D85" s="23">
        <v>60424.22</v>
      </c>
      <c r="E85" s="23">
        <v>-28000</v>
      </c>
      <c r="F85" s="23">
        <v>32424.22</v>
      </c>
      <c r="G85" s="23">
        <v>61874.4</v>
      </c>
      <c r="H85" s="23">
        <v>0</v>
      </c>
      <c r="I85" s="23">
        <v>61874.4</v>
      </c>
    </row>
    <row r="86" spans="1:9" ht="15">
      <c r="A86" s="21">
        <v>411</v>
      </c>
      <c r="B86" s="22"/>
      <c r="C86" s="22" t="s">
        <v>42</v>
      </c>
      <c r="D86" s="23">
        <f aca="true" t="shared" si="29" ref="D86:I86">D87+D88+D89+D90</f>
        <v>795425.95</v>
      </c>
      <c r="E86" s="23">
        <f t="shared" si="29"/>
        <v>43380.13</v>
      </c>
      <c r="F86" s="23">
        <f t="shared" si="29"/>
        <v>838806.08</v>
      </c>
      <c r="G86" s="23">
        <f t="shared" si="29"/>
        <v>802076.45</v>
      </c>
      <c r="H86" s="23">
        <f t="shared" si="29"/>
        <v>-16941</v>
      </c>
      <c r="I86" s="23">
        <f t="shared" si="29"/>
        <v>785135.45</v>
      </c>
    </row>
    <row r="87" spans="1:9" ht="15" outlineLevel="1">
      <c r="A87" s="21">
        <v>4113</v>
      </c>
      <c r="B87" s="22"/>
      <c r="C87" s="22" t="s">
        <v>132</v>
      </c>
      <c r="D87" s="23">
        <v>1133.91</v>
      </c>
      <c r="E87" s="23">
        <v>0</v>
      </c>
      <c r="F87" s="23">
        <v>1133.91</v>
      </c>
      <c r="G87" s="23">
        <v>1161.12</v>
      </c>
      <c r="H87" s="23">
        <v>0</v>
      </c>
      <c r="I87" s="23">
        <v>1161.12</v>
      </c>
    </row>
    <row r="88" spans="1:9" ht="15" outlineLevel="1">
      <c r="A88" s="21">
        <v>4115</v>
      </c>
      <c r="B88" s="22"/>
      <c r="C88" s="22" t="s">
        <v>133</v>
      </c>
      <c r="D88" s="23">
        <v>544.81</v>
      </c>
      <c r="E88" s="23">
        <v>0</v>
      </c>
      <c r="F88" s="23">
        <v>544.81</v>
      </c>
      <c r="G88" s="23">
        <v>557.89</v>
      </c>
      <c r="H88" s="23">
        <v>0</v>
      </c>
      <c r="I88" s="23">
        <v>557.89</v>
      </c>
    </row>
    <row r="89" spans="1:9" ht="15" outlineLevel="1">
      <c r="A89" s="21">
        <v>4117</v>
      </c>
      <c r="B89" s="22"/>
      <c r="C89" s="22" t="s">
        <v>134</v>
      </c>
      <c r="D89" s="23">
        <v>11750</v>
      </c>
      <c r="E89" s="23">
        <v>0</v>
      </c>
      <c r="F89" s="23">
        <v>11750</v>
      </c>
      <c r="G89" s="23">
        <v>940</v>
      </c>
      <c r="H89" s="23">
        <v>0</v>
      </c>
      <c r="I89" s="23">
        <v>940</v>
      </c>
    </row>
    <row r="90" spans="1:9" ht="15" outlineLevel="1">
      <c r="A90" s="21">
        <v>4119</v>
      </c>
      <c r="B90" s="22"/>
      <c r="C90" s="22" t="s">
        <v>135</v>
      </c>
      <c r="D90" s="23">
        <v>781997.23</v>
      </c>
      <c r="E90" s="23">
        <v>43380.13</v>
      </c>
      <c r="F90" s="23">
        <v>825377.36</v>
      </c>
      <c r="G90" s="23">
        <v>799417.44</v>
      </c>
      <c r="H90" s="23">
        <v>-16941</v>
      </c>
      <c r="I90" s="23">
        <v>782476.44</v>
      </c>
    </row>
    <row r="91" spans="1:9" ht="15">
      <c r="A91" s="21">
        <v>412</v>
      </c>
      <c r="B91" s="22"/>
      <c r="C91" s="22" t="s">
        <v>43</v>
      </c>
      <c r="D91" s="23">
        <f aca="true" t="shared" si="30" ref="D91:I91">D92</f>
        <v>429616.31</v>
      </c>
      <c r="E91" s="23">
        <f t="shared" si="30"/>
        <v>-5814.87</v>
      </c>
      <c r="F91" s="23">
        <f t="shared" si="30"/>
        <v>423801.44</v>
      </c>
      <c r="G91" s="23">
        <f t="shared" si="30"/>
        <v>444334.66</v>
      </c>
      <c r="H91" s="23">
        <f t="shared" si="30"/>
        <v>9194.02</v>
      </c>
      <c r="I91" s="23">
        <f t="shared" si="30"/>
        <v>453528.68</v>
      </c>
    </row>
    <row r="92" spans="1:9" ht="15" outlineLevel="1">
      <c r="A92" s="21">
        <v>4120</v>
      </c>
      <c r="B92" s="22"/>
      <c r="C92" s="22" t="s">
        <v>136</v>
      </c>
      <c r="D92" s="23">
        <v>429616.31</v>
      </c>
      <c r="E92" s="23">
        <v>-5814.87</v>
      </c>
      <c r="F92" s="23">
        <v>423801.44</v>
      </c>
      <c r="G92" s="23">
        <v>444334.66</v>
      </c>
      <c r="H92" s="23">
        <v>9194.02</v>
      </c>
      <c r="I92" s="23">
        <v>453528.68</v>
      </c>
    </row>
    <row r="93" spans="1:9" ht="15">
      <c r="A93" s="21">
        <v>413</v>
      </c>
      <c r="B93" s="22"/>
      <c r="C93" s="22" t="s">
        <v>44</v>
      </c>
      <c r="D93" s="23">
        <f aca="true" t="shared" si="31" ref="D93:I93">D94+D95+D96+D97+D98</f>
        <v>2236913.14</v>
      </c>
      <c r="E93" s="23">
        <f t="shared" si="31"/>
        <v>407.6199999999999</v>
      </c>
      <c r="F93" s="23">
        <f t="shared" si="31"/>
        <v>2237320.76</v>
      </c>
      <c r="G93" s="23">
        <f t="shared" si="31"/>
        <v>2287605.9499999997</v>
      </c>
      <c r="H93" s="23">
        <f t="shared" si="31"/>
        <v>36890</v>
      </c>
      <c r="I93" s="23">
        <f t="shared" si="31"/>
        <v>2324495.9499999997</v>
      </c>
    </row>
    <row r="94" spans="1:9" ht="15" outlineLevel="1">
      <c r="A94" s="21">
        <v>4130</v>
      </c>
      <c r="B94" s="22"/>
      <c r="C94" s="22" t="s">
        <v>137</v>
      </c>
      <c r="D94" s="23">
        <v>48043.95</v>
      </c>
      <c r="E94" s="23">
        <v>12915</v>
      </c>
      <c r="F94" s="23">
        <v>60958.95</v>
      </c>
      <c r="G94" s="23">
        <v>54850.9</v>
      </c>
      <c r="H94" s="23">
        <v>47890</v>
      </c>
      <c r="I94" s="23">
        <v>102740.9</v>
      </c>
    </row>
    <row r="95" spans="1:9" ht="15" outlineLevel="1">
      <c r="A95" s="21">
        <v>4131</v>
      </c>
      <c r="B95" s="22"/>
      <c r="C95" s="22" t="s">
        <v>138</v>
      </c>
      <c r="D95" s="23">
        <v>111316.98</v>
      </c>
      <c r="E95" s="23">
        <v>-11000</v>
      </c>
      <c r="F95" s="23">
        <v>100316.98</v>
      </c>
      <c r="G95" s="23">
        <v>113988.59</v>
      </c>
      <c r="H95" s="23">
        <v>-11000</v>
      </c>
      <c r="I95" s="23">
        <v>102988.59</v>
      </c>
    </row>
    <row r="96" spans="1:9" ht="15" outlineLevel="1">
      <c r="A96" s="21">
        <v>4132</v>
      </c>
      <c r="B96" s="22"/>
      <c r="C96" s="22" t="s">
        <v>139</v>
      </c>
      <c r="D96" s="23">
        <v>12368.43</v>
      </c>
      <c r="E96" s="23">
        <v>0</v>
      </c>
      <c r="F96" s="23">
        <v>12368.43</v>
      </c>
      <c r="G96" s="23">
        <v>12665.27</v>
      </c>
      <c r="H96" s="23">
        <v>0</v>
      </c>
      <c r="I96" s="23">
        <v>12665.27</v>
      </c>
    </row>
    <row r="97" spans="1:9" ht="15" outlineLevel="1">
      <c r="A97" s="21">
        <v>4133</v>
      </c>
      <c r="B97" s="22"/>
      <c r="C97" s="22" t="s">
        <v>140</v>
      </c>
      <c r="D97" s="23">
        <v>2043183.78</v>
      </c>
      <c r="E97" s="23">
        <v>-1507.38</v>
      </c>
      <c r="F97" s="23">
        <v>2041676.4</v>
      </c>
      <c r="G97" s="23">
        <v>2076101.19</v>
      </c>
      <c r="H97" s="23">
        <v>0</v>
      </c>
      <c r="I97" s="23">
        <v>2076101.19</v>
      </c>
    </row>
    <row r="98" spans="1:9" ht="15" outlineLevel="1">
      <c r="A98" s="21">
        <v>4135</v>
      </c>
      <c r="B98" s="22"/>
      <c r="C98" s="22" t="s">
        <v>141</v>
      </c>
      <c r="D98" s="23">
        <v>22000</v>
      </c>
      <c r="E98" s="23">
        <v>0</v>
      </c>
      <c r="F98" s="23">
        <v>22000</v>
      </c>
      <c r="G98" s="23">
        <v>30000</v>
      </c>
      <c r="H98" s="23">
        <v>0</v>
      </c>
      <c r="I98" s="23">
        <v>30000</v>
      </c>
    </row>
    <row r="99" spans="1:9" ht="15.75">
      <c r="A99" s="40">
        <v>42</v>
      </c>
      <c r="B99" s="41" t="s">
        <v>45</v>
      </c>
      <c r="C99" s="41" t="s">
        <v>46</v>
      </c>
      <c r="D99" s="42">
        <f aca="true" t="shared" si="32" ref="D99:I99">+D100</f>
        <v>9934343.74</v>
      </c>
      <c r="E99" s="42">
        <f t="shared" si="32"/>
        <v>52400.5</v>
      </c>
      <c r="F99" s="42">
        <f t="shared" si="32"/>
        <v>9986744.24</v>
      </c>
      <c r="G99" s="42">
        <f t="shared" si="32"/>
        <v>12206297.31</v>
      </c>
      <c r="H99" s="42">
        <f t="shared" si="32"/>
        <v>3208850</v>
      </c>
      <c r="I99" s="42">
        <f t="shared" si="32"/>
        <v>15415147.31</v>
      </c>
    </row>
    <row r="100" spans="1:9" ht="15">
      <c r="A100" s="21">
        <v>420</v>
      </c>
      <c r="B100" s="22"/>
      <c r="C100" s="22" t="s">
        <v>47</v>
      </c>
      <c r="D100" s="23">
        <f aca="true" t="shared" si="33" ref="D100:I100">D101+D102+D103+D104+D105+D106+D107+D108+D109</f>
        <v>9934343.74</v>
      </c>
      <c r="E100" s="23">
        <f t="shared" si="33"/>
        <v>52400.5</v>
      </c>
      <c r="F100" s="23">
        <f t="shared" si="33"/>
        <v>9986744.24</v>
      </c>
      <c r="G100" s="23">
        <f t="shared" si="33"/>
        <v>12206297.31</v>
      </c>
      <c r="H100" s="23">
        <f t="shared" si="33"/>
        <v>3208850</v>
      </c>
      <c r="I100" s="23">
        <f t="shared" si="33"/>
        <v>15415147.31</v>
      </c>
    </row>
    <row r="101" spans="1:9" ht="15" outlineLevel="1">
      <c r="A101" s="21">
        <v>4200</v>
      </c>
      <c r="B101" s="22"/>
      <c r="C101" s="22" t="s">
        <v>142</v>
      </c>
      <c r="D101" s="23">
        <v>61144</v>
      </c>
      <c r="E101" s="23">
        <v>17000</v>
      </c>
      <c r="F101" s="23">
        <v>78144</v>
      </c>
      <c r="G101" s="23">
        <v>161144</v>
      </c>
      <c r="H101" s="23">
        <v>-100000</v>
      </c>
      <c r="I101" s="23">
        <v>61144</v>
      </c>
    </row>
    <row r="102" spans="1:9" ht="15" outlineLevel="1">
      <c r="A102" s="21">
        <v>4201</v>
      </c>
      <c r="B102" s="22"/>
      <c r="C102" s="22" t="s">
        <v>143</v>
      </c>
      <c r="D102" s="23">
        <v>19889.23</v>
      </c>
      <c r="E102" s="23">
        <v>0</v>
      </c>
      <c r="F102" s="23">
        <v>19889.23</v>
      </c>
      <c r="G102" s="23">
        <v>10126.57</v>
      </c>
      <c r="H102" s="23">
        <v>0</v>
      </c>
      <c r="I102" s="23">
        <v>10126.57</v>
      </c>
    </row>
    <row r="103" spans="1:9" ht="15" outlineLevel="1">
      <c r="A103" s="21">
        <v>4202</v>
      </c>
      <c r="B103" s="22"/>
      <c r="C103" s="22" t="s">
        <v>144</v>
      </c>
      <c r="D103" s="23">
        <v>462380.29</v>
      </c>
      <c r="E103" s="23">
        <v>0</v>
      </c>
      <c r="F103" s="23">
        <v>462380.29</v>
      </c>
      <c r="G103" s="23">
        <v>47693.87</v>
      </c>
      <c r="H103" s="23">
        <v>0</v>
      </c>
      <c r="I103" s="23">
        <v>47693.87</v>
      </c>
    </row>
    <row r="104" spans="1:9" ht="15" outlineLevel="1">
      <c r="A104" s="21">
        <v>4203</v>
      </c>
      <c r="B104" s="22"/>
      <c r="C104" s="22" t="s">
        <v>145</v>
      </c>
      <c r="D104" s="23">
        <v>5437.19</v>
      </c>
      <c r="E104" s="23">
        <v>0</v>
      </c>
      <c r="F104" s="23">
        <v>5437.19</v>
      </c>
      <c r="G104" s="23">
        <v>5548.09</v>
      </c>
      <c r="H104" s="23">
        <v>0</v>
      </c>
      <c r="I104" s="23">
        <v>5548.09</v>
      </c>
    </row>
    <row r="105" spans="1:9" ht="15" outlineLevel="1">
      <c r="A105" s="21">
        <v>4204</v>
      </c>
      <c r="B105" s="22"/>
      <c r="C105" s="22" t="s">
        <v>146</v>
      </c>
      <c r="D105" s="23">
        <v>7742401.85</v>
      </c>
      <c r="E105" s="23">
        <v>-979279.5</v>
      </c>
      <c r="F105" s="23">
        <v>6763122.35</v>
      </c>
      <c r="G105" s="23">
        <v>10446235</v>
      </c>
      <c r="H105" s="23">
        <v>2524150</v>
      </c>
      <c r="I105" s="23">
        <v>12970385</v>
      </c>
    </row>
    <row r="106" spans="1:9" ht="15" outlineLevel="1">
      <c r="A106" s="21">
        <v>4205</v>
      </c>
      <c r="B106" s="22"/>
      <c r="C106" s="22" t="s">
        <v>147</v>
      </c>
      <c r="D106" s="23">
        <v>1216606.69</v>
      </c>
      <c r="E106" s="23">
        <v>944680</v>
      </c>
      <c r="F106" s="23">
        <v>2161286.69</v>
      </c>
      <c r="G106" s="23">
        <v>1222498.94</v>
      </c>
      <c r="H106" s="23">
        <v>524700</v>
      </c>
      <c r="I106" s="23">
        <v>1747198.94</v>
      </c>
    </row>
    <row r="107" spans="1:9" ht="15" outlineLevel="1">
      <c r="A107" s="21">
        <v>4206</v>
      </c>
      <c r="B107" s="22"/>
      <c r="C107" s="22" t="s">
        <v>148</v>
      </c>
      <c r="D107" s="23">
        <v>320920.55</v>
      </c>
      <c r="E107" s="23">
        <v>0</v>
      </c>
      <c r="F107" s="23">
        <v>320920.55</v>
      </c>
      <c r="G107" s="23">
        <v>222067.63</v>
      </c>
      <c r="H107" s="23">
        <v>140000</v>
      </c>
      <c r="I107" s="23">
        <v>362067.63</v>
      </c>
    </row>
    <row r="108" spans="1:9" ht="15" outlineLevel="1">
      <c r="A108" s="21">
        <v>4207</v>
      </c>
      <c r="B108" s="22"/>
      <c r="C108" s="22" t="s">
        <v>149</v>
      </c>
      <c r="D108" s="23">
        <v>10617.75</v>
      </c>
      <c r="E108" s="23">
        <v>0</v>
      </c>
      <c r="F108" s="23">
        <v>10617.75</v>
      </c>
      <c r="G108" s="23">
        <v>10872.58</v>
      </c>
      <c r="H108" s="23">
        <v>0</v>
      </c>
      <c r="I108" s="23">
        <v>10872.58</v>
      </c>
    </row>
    <row r="109" spans="1:9" ht="15" outlineLevel="1">
      <c r="A109" s="21">
        <v>4208</v>
      </c>
      <c r="B109" s="22"/>
      <c r="C109" s="22" t="s">
        <v>150</v>
      </c>
      <c r="D109" s="23">
        <v>94946.19</v>
      </c>
      <c r="E109" s="23">
        <v>70000</v>
      </c>
      <c r="F109" s="23">
        <v>164946.19</v>
      </c>
      <c r="G109" s="23">
        <v>80110.63</v>
      </c>
      <c r="H109" s="23">
        <v>120000</v>
      </c>
      <c r="I109" s="23">
        <v>200110.63</v>
      </c>
    </row>
    <row r="110" spans="1:9" ht="15.75">
      <c r="A110" s="40">
        <v>43</v>
      </c>
      <c r="B110" s="41"/>
      <c r="C110" s="41" t="s">
        <v>48</v>
      </c>
      <c r="D110" s="42">
        <f aca="true" t="shared" si="34" ref="D110:I110">D111+D112+D115</f>
        <v>903197.71</v>
      </c>
      <c r="E110" s="42">
        <f t="shared" si="34"/>
        <v>102500</v>
      </c>
      <c r="F110" s="42">
        <f t="shared" si="34"/>
        <v>1005697.71</v>
      </c>
      <c r="G110" s="42">
        <f t="shared" si="34"/>
        <v>408341.12</v>
      </c>
      <c r="H110" s="42">
        <f t="shared" si="34"/>
        <v>198100</v>
      </c>
      <c r="I110" s="42">
        <f t="shared" si="34"/>
        <v>606441.1200000001</v>
      </c>
    </row>
    <row r="111" spans="1:9" ht="15">
      <c r="A111" s="21">
        <v>430</v>
      </c>
      <c r="B111" s="22"/>
      <c r="C111" s="22" t="s">
        <v>49</v>
      </c>
      <c r="D111" s="23"/>
      <c r="E111" s="23"/>
      <c r="F111" s="23"/>
      <c r="G111" s="23"/>
      <c r="H111" s="23"/>
      <c r="I111" s="23"/>
    </row>
    <row r="112" spans="1:9" ht="30">
      <c r="A112" s="21">
        <v>431</v>
      </c>
      <c r="B112" s="22"/>
      <c r="C112" s="26" t="s">
        <v>77</v>
      </c>
      <c r="D112" s="23">
        <f aca="true" t="shared" si="35" ref="D112:I112">D113+D114</f>
        <v>796847.83</v>
      </c>
      <c r="E112" s="23">
        <f t="shared" si="35"/>
        <v>50000</v>
      </c>
      <c r="F112" s="23">
        <f t="shared" si="35"/>
        <v>846847.83</v>
      </c>
      <c r="G112" s="23">
        <f t="shared" si="35"/>
        <v>299446.55</v>
      </c>
      <c r="H112" s="23">
        <f t="shared" si="35"/>
        <v>198100</v>
      </c>
      <c r="I112" s="23">
        <f t="shared" si="35"/>
        <v>497546.55000000005</v>
      </c>
    </row>
    <row r="113" spans="1:9" ht="30" outlineLevel="1">
      <c r="A113" s="21">
        <v>4310</v>
      </c>
      <c r="B113" s="22"/>
      <c r="C113" s="26" t="s">
        <v>151</v>
      </c>
      <c r="D113" s="23">
        <v>122625.49</v>
      </c>
      <c r="E113" s="23">
        <v>50000</v>
      </c>
      <c r="F113" s="23">
        <v>172625.49</v>
      </c>
      <c r="G113" s="23">
        <v>55882.4</v>
      </c>
      <c r="H113" s="23">
        <v>0</v>
      </c>
      <c r="I113" s="23">
        <v>55882.4</v>
      </c>
    </row>
    <row r="114" spans="1:9" ht="30" outlineLevel="1">
      <c r="A114" s="21">
        <v>4311</v>
      </c>
      <c r="B114" s="22"/>
      <c r="C114" s="26" t="s">
        <v>152</v>
      </c>
      <c r="D114" s="23">
        <v>674222.34</v>
      </c>
      <c r="E114" s="23">
        <v>0</v>
      </c>
      <c r="F114" s="23">
        <v>674222.34</v>
      </c>
      <c r="G114" s="23">
        <v>243564.15</v>
      </c>
      <c r="H114" s="23">
        <v>198100</v>
      </c>
      <c r="I114" s="23">
        <v>441664.15</v>
      </c>
    </row>
    <row r="115" spans="1:9" ht="15" customHeight="1">
      <c r="A115" s="21">
        <v>432</v>
      </c>
      <c r="B115" s="22"/>
      <c r="C115" s="26" t="s">
        <v>78</v>
      </c>
      <c r="D115" s="23">
        <f aca="true" t="shared" si="36" ref="D115:I115">D116</f>
        <v>106349.88</v>
      </c>
      <c r="E115" s="23">
        <f t="shared" si="36"/>
        <v>52500</v>
      </c>
      <c r="F115" s="23">
        <f t="shared" si="36"/>
        <v>158849.88</v>
      </c>
      <c r="G115" s="23">
        <f t="shared" si="36"/>
        <v>108894.57</v>
      </c>
      <c r="H115" s="23">
        <f t="shared" si="36"/>
        <v>0</v>
      </c>
      <c r="I115" s="23">
        <f t="shared" si="36"/>
        <v>108894.57</v>
      </c>
    </row>
    <row r="116" spans="1:9" ht="15" customHeight="1" outlineLevel="1">
      <c r="A116" s="21">
        <v>4323</v>
      </c>
      <c r="B116" s="22"/>
      <c r="C116" s="26" t="s">
        <v>153</v>
      </c>
      <c r="D116" s="23">
        <v>106349.88</v>
      </c>
      <c r="E116" s="23">
        <v>52500</v>
      </c>
      <c r="F116" s="23">
        <v>158849.88</v>
      </c>
      <c r="G116" s="23">
        <v>108894.57</v>
      </c>
      <c r="H116" s="23">
        <v>0</v>
      </c>
      <c r="I116" s="23">
        <v>108894.57</v>
      </c>
    </row>
    <row r="117" spans="1:9" ht="54">
      <c r="A117" s="16"/>
      <c r="B117" s="44" t="s">
        <v>2</v>
      </c>
      <c r="C117" s="30" t="s">
        <v>76</v>
      </c>
      <c r="D117" s="43">
        <f aca="true" t="shared" si="37" ref="D117:I117">+D7-D52</f>
        <v>-1112410.3299999982</v>
      </c>
      <c r="E117" s="43">
        <f t="shared" si="37"/>
        <v>-846681.79</v>
      </c>
      <c r="F117" s="43">
        <f t="shared" si="37"/>
        <v>-1959092.120000001</v>
      </c>
      <c r="G117" s="43">
        <f t="shared" si="37"/>
        <v>-1079467.8000000045</v>
      </c>
      <c r="H117" s="43">
        <f t="shared" si="37"/>
        <v>-1649990.9</v>
      </c>
      <c r="I117" s="43">
        <f t="shared" si="37"/>
        <v>-2729458.7000000067</v>
      </c>
    </row>
    <row r="118" spans="1:9" ht="20.25">
      <c r="A118" s="2" t="s">
        <v>50</v>
      </c>
      <c r="B118" s="3"/>
      <c r="C118" s="3"/>
      <c r="D118" s="14"/>
      <c r="E118" s="14"/>
      <c r="F118" s="14"/>
      <c r="G118" s="14"/>
      <c r="H118" s="14"/>
      <c r="I118" s="14"/>
    </row>
    <row r="119" spans="1:9" ht="36">
      <c r="A119" s="40">
        <v>75</v>
      </c>
      <c r="B119" s="45" t="s">
        <v>3</v>
      </c>
      <c r="C119" s="46" t="s">
        <v>51</v>
      </c>
      <c r="D119" s="42">
        <f aca="true" t="shared" si="38" ref="D119:I119">+D120+D121</f>
        <v>45717.33</v>
      </c>
      <c r="E119" s="42">
        <f t="shared" si="38"/>
        <v>0</v>
      </c>
      <c r="F119" s="42">
        <f t="shared" si="38"/>
        <v>45717.33</v>
      </c>
      <c r="G119" s="42">
        <f t="shared" si="38"/>
        <v>0</v>
      </c>
      <c r="H119" s="42">
        <f t="shared" si="38"/>
        <v>0</v>
      </c>
      <c r="I119" s="42">
        <f t="shared" si="38"/>
        <v>0</v>
      </c>
    </row>
    <row r="120" spans="1:9" ht="15">
      <c r="A120" s="21">
        <v>750</v>
      </c>
      <c r="B120" s="22"/>
      <c r="C120" s="22" t="s">
        <v>52</v>
      </c>
      <c r="D120" s="23"/>
      <c r="E120" s="23"/>
      <c r="F120" s="23"/>
      <c r="G120" s="23"/>
      <c r="H120" s="23"/>
      <c r="I120" s="23"/>
    </row>
    <row r="121" spans="1:9" ht="15">
      <c r="A121" s="21">
        <v>751</v>
      </c>
      <c r="B121" s="22"/>
      <c r="C121" s="22" t="s">
        <v>53</v>
      </c>
      <c r="D121" s="23">
        <f aca="true" t="shared" si="39" ref="D121:I121">D122</f>
        <v>45717.33</v>
      </c>
      <c r="E121" s="23">
        <f t="shared" si="39"/>
        <v>0</v>
      </c>
      <c r="F121" s="23">
        <f t="shared" si="39"/>
        <v>45717.33</v>
      </c>
      <c r="G121" s="23">
        <f t="shared" si="39"/>
        <v>0</v>
      </c>
      <c r="H121" s="23">
        <f t="shared" si="39"/>
        <v>0</v>
      </c>
      <c r="I121" s="23">
        <f t="shared" si="39"/>
        <v>0</v>
      </c>
    </row>
    <row r="122" spans="1:9" ht="15" outlineLevel="1">
      <c r="A122" s="21">
        <v>7512</v>
      </c>
      <c r="B122" s="22"/>
      <c r="C122" s="22" t="s">
        <v>106</v>
      </c>
      <c r="D122" s="23">
        <v>45717.33</v>
      </c>
      <c r="E122" s="23">
        <v>0</v>
      </c>
      <c r="F122" s="23">
        <v>45717.33</v>
      </c>
      <c r="G122" s="23">
        <v>0</v>
      </c>
      <c r="H122" s="23">
        <v>0</v>
      </c>
      <c r="I122" s="23">
        <v>0</v>
      </c>
    </row>
    <row r="123" spans="1:9" ht="36">
      <c r="A123" s="47" t="s">
        <v>54</v>
      </c>
      <c r="B123" s="45" t="s">
        <v>55</v>
      </c>
      <c r="C123" s="46" t="s">
        <v>56</v>
      </c>
      <c r="D123" s="42">
        <f aca="true" t="shared" si="40" ref="D123:I123">+D124+D125</f>
        <v>126000</v>
      </c>
      <c r="E123" s="42">
        <f t="shared" si="40"/>
        <v>0</v>
      </c>
      <c r="F123" s="42">
        <f t="shared" si="40"/>
        <v>126000</v>
      </c>
      <c r="G123" s="42">
        <f t="shared" si="40"/>
        <v>0</v>
      </c>
      <c r="H123" s="42">
        <f t="shared" si="40"/>
        <v>0</v>
      </c>
      <c r="I123" s="42">
        <f t="shared" si="40"/>
        <v>0</v>
      </c>
    </row>
    <row r="124" spans="1:9" ht="15">
      <c r="A124" s="21">
        <v>440</v>
      </c>
      <c r="B124" s="22"/>
      <c r="C124" s="22" t="s">
        <v>57</v>
      </c>
      <c r="D124" s="23"/>
      <c r="E124" s="23"/>
      <c r="F124" s="23"/>
      <c r="G124" s="23"/>
      <c r="H124" s="23"/>
      <c r="I124" s="23"/>
    </row>
    <row r="125" spans="1:9" ht="15">
      <c r="A125" s="21">
        <v>441</v>
      </c>
      <c r="B125" s="22"/>
      <c r="C125" s="22" t="s">
        <v>58</v>
      </c>
      <c r="D125" s="23">
        <f aca="true" t="shared" si="41" ref="D125:I125">D126</f>
        <v>126000</v>
      </c>
      <c r="E125" s="23">
        <f t="shared" si="41"/>
        <v>0</v>
      </c>
      <c r="F125" s="23">
        <f t="shared" si="41"/>
        <v>126000</v>
      </c>
      <c r="G125" s="23">
        <f t="shared" si="41"/>
        <v>0</v>
      </c>
      <c r="H125" s="23">
        <f t="shared" si="41"/>
        <v>0</v>
      </c>
      <c r="I125" s="23">
        <f t="shared" si="41"/>
        <v>0</v>
      </c>
    </row>
    <row r="126" spans="1:9" ht="15" outlineLevel="1">
      <c r="A126" s="21">
        <v>4410</v>
      </c>
      <c r="B126" s="22"/>
      <c r="C126" s="22" t="s">
        <v>154</v>
      </c>
      <c r="D126" s="23">
        <v>126000</v>
      </c>
      <c r="E126" s="23">
        <v>0</v>
      </c>
      <c r="F126" s="23">
        <v>126000</v>
      </c>
      <c r="G126" s="23">
        <v>0</v>
      </c>
      <c r="H126" s="23">
        <v>0</v>
      </c>
      <c r="I126" s="23">
        <v>0</v>
      </c>
    </row>
    <row r="127" spans="1:9" ht="54">
      <c r="A127" s="16" t="s">
        <v>17</v>
      </c>
      <c r="B127" s="44" t="s">
        <v>59</v>
      </c>
      <c r="C127" s="30" t="s">
        <v>60</v>
      </c>
      <c r="D127" s="43">
        <f aca="true" t="shared" si="42" ref="D127:I127">+D119-D123</f>
        <v>-80282.67</v>
      </c>
      <c r="E127" s="43">
        <f t="shared" si="42"/>
        <v>0</v>
      </c>
      <c r="F127" s="43">
        <f t="shared" si="42"/>
        <v>-80282.67</v>
      </c>
      <c r="G127" s="43">
        <f t="shared" si="42"/>
        <v>0</v>
      </c>
      <c r="H127" s="43">
        <f t="shared" si="42"/>
        <v>0</v>
      </c>
      <c r="I127" s="43">
        <f t="shared" si="42"/>
        <v>0</v>
      </c>
    </row>
    <row r="128" spans="1:9" ht="72">
      <c r="A128" s="16" t="s">
        <v>17</v>
      </c>
      <c r="B128" s="44" t="s">
        <v>61</v>
      </c>
      <c r="C128" s="30" t="s">
        <v>62</v>
      </c>
      <c r="D128" s="43">
        <f aca="true" t="shared" si="43" ref="D128:I128">+D117+D127</f>
        <v>-1192692.9999999981</v>
      </c>
      <c r="E128" s="43">
        <f t="shared" si="43"/>
        <v>-846681.79</v>
      </c>
      <c r="F128" s="43">
        <f t="shared" si="43"/>
        <v>-2039374.790000001</v>
      </c>
      <c r="G128" s="43">
        <f t="shared" si="43"/>
        <v>-1079467.8000000045</v>
      </c>
      <c r="H128" s="43">
        <f t="shared" si="43"/>
        <v>-1649990.9</v>
      </c>
      <c r="I128" s="43">
        <f t="shared" si="43"/>
        <v>-2729458.7000000067</v>
      </c>
    </row>
    <row r="129" spans="1:9" ht="20.25">
      <c r="A129" s="2" t="s">
        <v>63</v>
      </c>
      <c r="B129" s="3"/>
      <c r="C129" s="3"/>
      <c r="D129" s="14"/>
      <c r="E129" s="14"/>
      <c r="F129" s="14"/>
      <c r="G129" s="14"/>
      <c r="H129" s="14"/>
      <c r="I129" s="14"/>
    </row>
    <row r="130" spans="1:9" ht="18">
      <c r="A130" s="48">
        <v>50</v>
      </c>
      <c r="B130" s="49" t="s">
        <v>64</v>
      </c>
      <c r="C130" s="49" t="s">
        <v>65</v>
      </c>
      <c r="D130" s="42">
        <f aca="true" t="shared" si="44" ref="D130:I130">+D131</f>
        <v>1843948.4</v>
      </c>
      <c r="E130" s="42">
        <f t="shared" si="44"/>
        <v>900000</v>
      </c>
      <c r="F130" s="42">
        <f t="shared" si="44"/>
        <v>2743948.4</v>
      </c>
      <c r="G130" s="42">
        <f t="shared" si="44"/>
        <v>1931200</v>
      </c>
      <c r="H130" s="42">
        <f t="shared" si="44"/>
        <v>1600000</v>
      </c>
      <c r="I130" s="42">
        <f t="shared" si="44"/>
        <v>3531200</v>
      </c>
    </row>
    <row r="131" spans="1:9" ht="15">
      <c r="A131" s="21">
        <v>500</v>
      </c>
      <c r="B131" s="22"/>
      <c r="C131" s="22" t="s">
        <v>66</v>
      </c>
      <c r="D131" s="23">
        <f aca="true" t="shared" si="45" ref="D131:I131">D132</f>
        <v>1843948.4</v>
      </c>
      <c r="E131" s="23">
        <f t="shared" si="45"/>
        <v>900000</v>
      </c>
      <c r="F131" s="23">
        <f t="shared" si="45"/>
        <v>2743948.4</v>
      </c>
      <c r="G131" s="23">
        <f t="shared" si="45"/>
        <v>1931200</v>
      </c>
      <c r="H131" s="23">
        <f t="shared" si="45"/>
        <v>1600000</v>
      </c>
      <c r="I131" s="23">
        <f t="shared" si="45"/>
        <v>3531200</v>
      </c>
    </row>
    <row r="132" spans="1:9" ht="15" outlineLevel="1">
      <c r="A132" s="21">
        <v>5001</v>
      </c>
      <c r="B132" s="22"/>
      <c r="C132" s="22" t="s">
        <v>86</v>
      </c>
      <c r="D132" s="23">
        <v>1843948.4</v>
      </c>
      <c r="E132" s="23">
        <v>900000</v>
      </c>
      <c r="F132" s="23">
        <v>2743948.4</v>
      </c>
      <c r="G132" s="23">
        <v>1931200</v>
      </c>
      <c r="H132" s="23">
        <v>1600000</v>
      </c>
      <c r="I132" s="23">
        <v>3531200</v>
      </c>
    </row>
    <row r="133" spans="1:9" ht="18">
      <c r="A133" s="48">
        <v>55</v>
      </c>
      <c r="B133" s="45" t="s">
        <v>67</v>
      </c>
      <c r="C133" s="49" t="s">
        <v>68</v>
      </c>
      <c r="D133" s="42">
        <f aca="true" t="shared" si="46" ref="D133:I133">+D134</f>
        <v>843948.4</v>
      </c>
      <c r="E133" s="42">
        <f t="shared" si="46"/>
        <v>0</v>
      </c>
      <c r="F133" s="42">
        <f t="shared" si="46"/>
        <v>843948.4</v>
      </c>
      <c r="G133" s="42">
        <f t="shared" si="46"/>
        <v>931200</v>
      </c>
      <c r="H133" s="42">
        <f t="shared" si="46"/>
        <v>0</v>
      </c>
      <c r="I133" s="42">
        <f t="shared" si="46"/>
        <v>931200</v>
      </c>
    </row>
    <row r="134" spans="1:9" ht="15">
      <c r="A134" s="21">
        <v>550</v>
      </c>
      <c r="B134" s="22"/>
      <c r="C134" s="22" t="s">
        <v>69</v>
      </c>
      <c r="D134" s="23">
        <f aca="true" t="shared" si="47" ref="D134:I134">D135</f>
        <v>843948.4</v>
      </c>
      <c r="E134" s="23">
        <f t="shared" si="47"/>
        <v>0</v>
      </c>
      <c r="F134" s="23">
        <f t="shared" si="47"/>
        <v>843948.4</v>
      </c>
      <c r="G134" s="23">
        <f t="shared" si="47"/>
        <v>931200</v>
      </c>
      <c r="H134" s="23">
        <f t="shared" si="47"/>
        <v>0</v>
      </c>
      <c r="I134" s="23">
        <f t="shared" si="47"/>
        <v>931200</v>
      </c>
    </row>
    <row r="135" spans="1:9" ht="15" outlineLevel="1">
      <c r="A135" s="21">
        <v>5501</v>
      </c>
      <c r="B135" s="22"/>
      <c r="C135" s="22" t="s">
        <v>155</v>
      </c>
      <c r="D135" s="23">
        <v>843948.4</v>
      </c>
      <c r="E135" s="23">
        <v>0</v>
      </c>
      <c r="F135" s="23">
        <v>843948.4</v>
      </c>
      <c r="G135" s="23">
        <v>931200</v>
      </c>
      <c r="H135" s="23">
        <v>0</v>
      </c>
      <c r="I135" s="23">
        <v>931200</v>
      </c>
    </row>
    <row r="136" spans="1:9" ht="18">
      <c r="A136" s="16" t="s">
        <v>17</v>
      </c>
      <c r="B136" s="44" t="s">
        <v>70</v>
      </c>
      <c r="C136" s="27" t="s">
        <v>71</v>
      </c>
      <c r="D136" s="43">
        <f aca="true" t="shared" si="48" ref="D136:I136">+D130-D133</f>
        <v>999999.9999999999</v>
      </c>
      <c r="E136" s="43">
        <f t="shared" si="48"/>
        <v>900000</v>
      </c>
      <c r="F136" s="43">
        <f t="shared" si="48"/>
        <v>1900000</v>
      </c>
      <c r="G136" s="43">
        <f t="shared" si="48"/>
        <v>1000000</v>
      </c>
      <c r="H136" s="43">
        <f t="shared" si="48"/>
        <v>1600000</v>
      </c>
      <c r="I136" s="43">
        <f t="shared" si="48"/>
        <v>2600000</v>
      </c>
    </row>
    <row r="137" spans="1:9" ht="54">
      <c r="A137" s="16" t="s">
        <v>17</v>
      </c>
      <c r="B137" s="44" t="s">
        <v>72</v>
      </c>
      <c r="C137" s="30" t="s">
        <v>73</v>
      </c>
      <c r="D137" s="50">
        <f aca="true" t="shared" si="49" ref="D137:I137">+D117+D127+D136</f>
        <v>-192692.99999999825</v>
      </c>
      <c r="E137" s="50">
        <f t="shared" si="49"/>
        <v>53318.20999999996</v>
      </c>
      <c r="F137" s="50">
        <f t="shared" si="49"/>
        <v>-139374.79000000097</v>
      </c>
      <c r="G137" s="50">
        <f t="shared" si="49"/>
        <v>-79467.80000000447</v>
      </c>
      <c r="H137" s="50">
        <f t="shared" si="49"/>
        <v>-49990.89999999991</v>
      </c>
      <c r="I137" s="50">
        <f t="shared" si="49"/>
        <v>-129458.7000000067</v>
      </c>
    </row>
    <row r="138" spans="1:9" ht="31.5">
      <c r="A138" s="16"/>
      <c r="B138" s="20"/>
      <c r="C138" s="31" t="s">
        <v>74</v>
      </c>
      <c r="D138" s="51"/>
      <c r="E138" s="51"/>
      <c r="F138" s="51"/>
      <c r="G138" s="51"/>
      <c r="H138" s="51"/>
      <c r="I138" s="51"/>
    </row>
    <row r="139" spans="1:9" ht="32.25" thickBot="1">
      <c r="A139" s="32"/>
      <c r="B139" s="33"/>
      <c r="C139" s="34" t="s">
        <v>75</v>
      </c>
      <c r="D139" s="52"/>
      <c r="E139" s="52"/>
      <c r="F139" s="52"/>
      <c r="G139" s="52"/>
      <c r="H139" s="52"/>
      <c r="I139" s="52"/>
    </row>
    <row r="140" spans="1:9" ht="15">
      <c r="A140" s="36"/>
      <c r="B140" s="37"/>
      <c r="C140" s="38"/>
      <c r="D140" s="29"/>
      <c r="E140" s="29"/>
      <c r="F140" s="29"/>
      <c r="G140" s="29"/>
      <c r="H140" s="29"/>
      <c r="I140" s="29"/>
    </row>
    <row r="141" spans="1:9" ht="12.75">
      <c r="A141" s="35"/>
      <c r="B141" s="35"/>
      <c r="C141" s="35"/>
      <c r="D141" s="35"/>
      <c r="E141" s="35"/>
      <c r="F141" s="35"/>
      <c r="G141" s="35"/>
      <c r="H141" s="35"/>
      <c r="I141" s="35"/>
    </row>
    <row r="142" spans="1:9" ht="15">
      <c r="A142" s="35"/>
      <c r="B142" s="35"/>
      <c r="C142" s="35"/>
      <c r="D142" s="53"/>
      <c r="E142" s="53"/>
      <c r="F142" s="53"/>
      <c r="G142" s="53"/>
      <c r="H142" s="53"/>
      <c r="I142" s="53"/>
    </row>
    <row r="143" spans="1:9" ht="15">
      <c r="A143" s="35"/>
      <c r="B143" s="35"/>
      <c r="C143" s="54"/>
      <c r="D143" s="35"/>
      <c r="E143" s="35"/>
      <c r="F143" s="35"/>
      <c r="G143" s="35"/>
      <c r="H143" s="35"/>
      <c r="I143" s="35"/>
    </row>
    <row r="144" spans="1:9" ht="15">
      <c r="A144" s="39"/>
      <c r="B144" s="38"/>
      <c r="C144" s="38"/>
      <c r="D144" s="39"/>
      <c r="E144" s="39"/>
      <c r="F144" s="39"/>
      <c r="G144" s="39"/>
      <c r="H144" s="39"/>
      <c r="I144" s="39"/>
    </row>
    <row r="145" spans="1:9" ht="12.75">
      <c r="A145" s="29"/>
      <c r="B145" s="29"/>
      <c r="C145" s="29"/>
      <c r="D145" s="29"/>
      <c r="E145" s="29"/>
      <c r="F145" s="29"/>
      <c r="G145" s="29"/>
      <c r="H145" s="29"/>
      <c r="I145" s="29"/>
    </row>
    <row r="146" spans="1:9" ht="12.75">
      <c r="A146" s="29"/>
      <c r="B146" s="29"/>
      <c r="C146" s="29"/>
      <c r="D146" s="29"/>
      <c r="E146" s="29"/>
      <c r="F146" s="29"/>
      <c r="G146" s="29"/>
      <c r="H146" s="29"/>
      <c r="I146" s="29"/>
    </row>
    <row r="147" spans="1:9" ht="12.75">
      <c r="A147" s="28"/>
      <c r="B147" s="28"/>
      <c r="C147" s="28"/>
      <c r="D147" s="28"/>
      <c r="E147" s="28"/>
      <c r="F147" s="28"/>
      <c r="G147" s="28"/>
      <c r="H147" s="28"/>
      <c r="I147" s="28"/>
    </row>
    <row r="148" spans="1:9" ht="12.75">
      <c r="A148" s="28"/>
      <c r="B148" s="28"/>
      <c r="C148" s="28"/>
      <c r="D148" s="28"/>
      <c r="E148" s="28"/>
      <c r="F148" s="28"/>
      <c r="G148" s="28"/>
      <c r="H148" s="28"/>
      <c r="I148" s="28"/>
    </row>
    <row r="149" spans="1:9" ht="12.75">
      <c r="A149" s="28"/>
      <c r="B149" s="28"/>
      <c r="C149" s="28"/>
      <c r="D149" s="28"/>
      <c r="E149" s="28"/>
      <c r="F149" s="28"/>
      <c r="G149" s="28"/>
      <c r="H149" s="28"/>
      <c r="I149" s="28"/>
    </row>
    <row r="150" spans="1:9" ht="12.75">
      <c r="A150" s="28"/>
      <c r="B150" s="28"/>
      <c r="C150" s="28"/>
      <c r="D150" s="28"/>
      <c r="E150" s="28"/>
      <c r="F150" s="28"/>
      <c r="G150" s="28"/>
      <c r="H150" s="28"/>
      <c r="I150" s="28"/>
    </row>
    <row r="151" spans="1:9" ht="12.75">
      <c r="A151" s="28"/>
      <c r="B151" s="28"/>
      <c r="C151" s="28"/>
      <c r="D151" s="28"/>
      <c r="E151" s="28"/>
      <c r="F151" s="28"/>
      <c r="G151" s="28"/>
      <c r="H151" s="28"/>
      <c r="I151" s="28"/>
    </row>
    <row r="152" spans="1:9" ht="12.75">
      <c r="A152" s="28"/>
      <c r="B152" s="28"/>
      <c r="C152" s="28"/>
      <c r="D152" s="28"/>
      <c r="E152" s="28"/>
      <c r="F152" s="28"/>
      <c r="G152" s="28"/>
      <c r="H152" s="28"/>
      <c r="I152" s="28"/>
    </row>
    <row r="153" spans="1:9" ht="12.75">
      <c r="A153" s="28"/>
      <c r="B153" s="28"/>
      <c r="C153" s="28"/>
      <c r="D153" s="28"/>
      <c r="E153" s="28"/>
      <c r="F153" s="28"/>
      <c r="G153" s="28"/>
      <c r="H153" s="28"/>
      <c r="I153" s="28"/>
    </row>
    <row r="154" spans="1:9" ht="12.75">
      <c r="A154" s="28"/>
      <c r="B154" s="28"/>
      <c r="C154" s="28"/>
      <c r="D154" s="28"/>
      <c r="E154" s="28"/>
      <c r="F154" s="28"/>
      <c r="G154" s="28"/>
      <c r="H154" s="28"/>
      <c r="I154" s="28"/>
    </row>
    <row r="155" spans="1:9" ht="12.75">
      <c r="A155" s="28"/>
      <c r="B155" s="28"/>
      <c r="C155" s="28"/>
      <c r="D155" s="28"/>
      <c r="E155" s="28"/>
      <c r="F155" s="28"/>
      <c r="G155" s="28"/>
      <c r="H155" s="28"/>
      <c r="I155" s="28"/>
    </row>
  </sheetData>
  <mergeCells count="2">
    <mergeCell ref="B1:C1"/>
    <mergeCell ref="B2:C2"/>
  </mergeCells>
  <printOptions/>
  <pageMargins left="0.82" right="0.75" top="0.3937007874015748" bottom="0.7874015748031497" header="0" footer="0"/>
  <pageSetup horizontalDpi="1200" verticalDpi="1200" orientation="landscape" paperSize="9" scale="77" r:id="rId1"/>
  <headerFooter alignWithMargins="0">
    <oddFooter>&amp;CStran &amp;P</oddFooter>
  </headerFooter>
  <rowBreaks count="2" manualBreakCount="2">
    <brk id="77" max="8" man="1"/>
    <brk id="1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GASILSKA ZVEZA TIŠINA</dc:creator>
  <cp:keywords/>
  <dc:description/>
  <cp:lastModifiedBy>marjetam</cp:lastModifiedBy>
  <cp:lastPrinted>2008-06-02T09:29:12Z</cp:lastPrinted>
  <dcterms:created xsi:type="dcterms:W3CDTF">1999-09-22T06:59:43Z</dcterms:created>
  <dcterms:modified xsi:type="dcterms:W3CDTF">2008-06-02T09:29:58Z</dcterms:modified>
  <cp:category/>
  <cp:version/>
  <cp:contentType/>
  <cp:contentStatus/>
</cp:coreProperties>
</file>