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2013\users\marjetam\Moji dokumenti\Proračun 2017\Osnutek gradivo OS\"/>
    </mc:Choice>
  </mc:AlternateContent>
  <bookViews>
    <workbookView xWindow="0" yWindow="0" windowWidth="14340" windowHeight="13935"/>
  </bookViews>
  <sheets>
    <sheet name="List1" sheetId="1" r:id="rId1"/>
  </sheets>
  <definedNames>
    <definedName name="_xlnm.Print_Titles" localSheetId="0">List1!$1:$1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8" i="1" l="1"/>
  <c r="G128" i="1"/>
  <c r="F127" i="1"/>
  <c r="E127" i="1"/>
  <c r="H127" i="1" s="1"/>
  <c r="D127" i="1"/>
  <c r="C127" i="1"/>
  <c r="H126" i="1"/>
  <c r="G126" i="1"/>
  <c r="H125" i="1"/>
  <c r="G125" i="1"/>
  <c r="H124" i="1"/>
  <c r="G124" i="1"/>
  <c r="F123" i="1"/>
  <c r="E123" i="1"/>
  <c r="D123" i="1"/>
  <c r="C123" i="1"/>
  <c r="H122" i="1"/>
  <c r="G122" i="1"/>
  <c r="F121" i="1"/>
  <c r="E121" i="1"/>
  <c r="H121" i="1" s="1"/>
  <c r="D121" i="1"/>
  <c r="G121" i="1" s="1"/>
  <c r="C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F107" i="1"/>
  <c r="E107" i="1"/>
  <c r="D107" i="1"/>
  <c r="C107" i="1"/>
  <c r="H105" i="1"/>
  <c r="G105" i="1"/>
  <c r="G104" i="1"/>
  <c r="F104" i="1"/>
  <c r="E104" i="1"/>
  <c r="H104" i="1" s="1"/>
  <c r="D104" i="1"/>
  <c r="C104" i="1"/>
  <c r="H103" i="1"/>
  <c r="G103" i="1"/>
  <c r="H102" i="1"/>
  <c r="G102" i="1"/>
  <c r="F101" i="1"/>
  <c r="F98" i="1" s="1"/>
  <c r="E101" i="1"/>
  <c r="D101" i="1"/>
  <c r="C101" i="1"/>
  <c r="H100" i="1"/>
  <c r="G100" i="1"/>
  <c r="F99" i="1"/>
  <c r="E99" i="1"/>
  <c r="E98" i="1" s="1"/>
  <c r="D99" i="1"/>
  <c r="G99" i="1" s="1"/>
  <c r="C99" i="1"/>
  <c r="C98" i="1"/>
  <c r="H97" i="1"/>
  <c r="G97" i="1"/>
  <c r="F96" i="1"/>
  <c r="E96" i="1"/>
  <c r="H96" i="1" s="1"/>
  <c r="D96" i="1"/>
  <c r="C96" i="1"/>
  <c r="H95" i="1"/>
  <c r="G95" i="1"/>
  <c r="H94" i="1"/>
  <c r="G94" i="1"/>
  <c r="F93" i="1"/>
  <c r="E93" i="1"/>
  <c r="H93" i="1" s="1"/>
  <c r="D93" i="1"/>
  <c r="C93" i="1"/>
  <c r="H92" i="1"/>
  <c r="G92" i="1"/>
  <c r="H91" i="1"/>
  <c r="G91" i="1"/>
  <c r="F90" i="1"/>
  <c r="F85" i="1" s="1"/>
  <c r="E90" i="1"/>
  <c r="H90" i="1" s="1"/>
  <c r="D90" i="1"/>
  <c r="G90" i="1" s="1"/>
  <c r="C90" i="1"/>
  <c r="H89" i="1"/>
  <c r="G89" i="1"/>
  <c r="H88" i="1"/>
  <c r="G88" i="1"/>
  <c r="H87" i="1"/>
  <c r="G87" i="1"/>
  <c r="F86" i="1"/>
  <c r="E86" i="1"/>
  <c r="D86" i="1"/>
  <c r="C86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F68" i="1"/>
  <c r="E68" i="1"/>
  <c r="D68" i="1"/>
  <c r="C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F60" i="1"/>
  <c r="E60" i="1"/>
  <c r="D60" i="1"/>
  <c r="C60" i="1"/>
  <c r="H59" i="1"/>
  <c r="G59" i="1"/>
  <c r="H58" i="1"/>
  <c r="G58" i="1"/>
  <c r="H57" i="1"/>
  <c r="G57" i="1"/>
  <c r="H56" i="1"/>
  <c r="G56" i="1"/>
  <c r="F55" i="1"/>
  <c r="E55" i="1"/>
  <c r="D55" i="1"/>
  <c r="C55" i="1"/>
  <c r="H54" i="1"/>
  <c r="G54" i="1"/>
  <c r="F53" i="1"/>
  <c r="E53" i="1"/>
  <c r="H53" i="1" s="1"/>
  <c r="D53" i="1"/>
  <c r="C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F40" i="1"/>
  <c r="E40" i="1"/>
  <c r="D40" i="1"/>
  <c r="C40" i="1"/>
  <c r="H39" i="1"/>
  <c r="G39" i="1"/>
  <c r="H38" i="1"/>
  <c r="G38" i="1"/>
  <c r="H37" i="1"/>
  <c r="G37" i="1"/>
  <c r="F36" i="1"/>
  <c r="E36" i="1"/>
  <c r="D36" i="1"/>
  <c r="C36" i="1"/>
  <c r="H35" i="1"/>
  <c r="G35" i="1"/>
  <c r="G34" i="1"/>
  <c r="F34" i="1"/>
  <c r="E34" i="1"/>
  <c r="H34" i="1" s="1"/>
  <c r="D34" i="1"/>
  <c r="C34" i="1"/>
  <c r="H32" i="1"/>
  <c r="G32" i="1"/>
  <c r="F31" i="1"/>
  <c r="E31" i="1"/>
  <c r="H31" i="1" s="1"/>
  <c r="D31" i="1"/>
  <c r="G31" i="1" s="1"/>
  <c r="C31" i="1"/>
  <c r="H30" i="1"/>
  <c r="G30" i="1"/>
  <c r="H29" i="1"/>
  <c r="G29" i="1"/>
  <c r="H28" i="1"/>
  <c r="G28" i="1"/>
  <c r="H27" i="1"/>
  <c r="G27" i="1"/>
  <c r="H26" i="1"/>
  <c r="G26" i="1"/>
  <c r="H25" i="1"/>
  <c r="G25" i="1"/>
  <c r="F24" i="1"/>
  <c r="E24" i="1"/>
  <c r="D24" i="1"/>
  <c r="C24" i="1"/>
  <c r="H23" i="1"/>
  <c r="G23" i="1"/>
  <c r="F22" i="1"/>
  <c r="E22" i="1"/>
  <c r="H22" i="1" s="1"/>
  <c r="D22" i="1"/>
  <c r="G22" i="1" s="1"/>
  <c r="C22" i="1"/>
  <c r="H21" i="1"/>
  <c r="G21" i="1"/>
  <c r="H20" i="1"/>
  <c r="G20" i="1"/>
  <c r="H19" i="1"/>
  <c r="G19" i="1"/>
  <c r="F18" i="1"/>
  <c r="E18" i="1"/>
  <c r="D18" i="1"/>
  <c r="C18" i="1"/>
  <c r="H17" i="1"/>
  <c r="G17" i="1"/>
  <c r="H16" i="1"/>
  <c r="G16" i="1"/>
  <c r="F15" i="1"/>
  <c r="E15" i="1"/>
  <c r="D15" i="1"/>
  <c r="C15" i="1"/>
  <c r="H14" i="1"/>
  <c r="G14" i="1"/>
  <c r="H13" i="1"/>
  <c r="G13" i="1"/>
  <c r="F12" i="1"/>
  <c r="E12" i="1"/>
  <c r="D12" i="1"/>
  <c r="C12" i="1"/>
  <c r="H11" i="1"/>
  <c r="G11" i="1"/>
  <c r="H10" i="1"/>
  <c r="G10" i="1"/>
  <c r="H9" i="1"/>
  <c r="G9" i="1"/>
  <c r="H8" i="1"/>
  <c r="G8" i="1"/>
  <c r="H7" i="1"/>
  <c r="G7" i="1"/>
  <c r="F6" i="1"/>
  <c r="E6" i="1"/>
  <c r="D6" i="1"/>
  <c r="C6" i="1"/>
  <c r="H5" i="1"/>
  <c r="G5" i="1"/>
  <c r="G4" i="1"/>
  <c r="F4" i="1"/>
  <c r="E4" i="1"/>
  <c r="D4" i="1"/>
  <c r="C4" i="1"/>
  <c r="G53" i="1" l="1"/>
  <c r="H123" i="1"/>
  <c r="D98" i="1"/>
  <c r="G98" i="1" s="1"/>
  <c r="G96" i="1"/>
  <c r="H101" i="1"/>
  <c r="G127" i="1"/>
  <c r="D106" i="1"/>
  <c r="E106" i="1"/>
  <c r="G106" i="1" s="1"/>
  <c r="G123" i="1"/>
  <c r="F106" i="1"/>
  <c r="C106" i="1"/>
  <c r="H107" i="1"/>
  <c r="G107" i="1"/>
  <c r="G101" i="1"/>
  <c r="H98" i="1"/>
  <c r="H99" i="1"/>
  <c r="G93" i="1"/>
  <c r="D85" i="1"/>
  <c r="E85" i="1"/>
  <c r="H85" i="1" s="1"/>
  <c r="C85" i="1"/>
  <c r="G86" i="1"/>
  <c r="H86" i="1"/>
  <c r="H68" i="1"/>
  <c r="G68" i="1"/>
  <c r="H60" i="1"/>
  <c r="G60" i="1"/>
  <c r="H55" i="1"/>
  <c r="G55" i="1"/>
  <c r="F33" i="1"/>
  <c r="H40" i="1"/>
  <c r="G40" i="1"/>
  <c r="D33" i="1"/>
  <c r="H36" i="1"/>
  <c r="E33" i="1"/>
  <c r="G36" i="1"/>
  <c r="C33" i="1"/>
  <c r="H24" i="1"/>
  <c r="G24" i="1"/>
  <c r="G18" i="1"/>
  <c r="H18" i="1"/>
  <c r="G15" i="1"/>
  <c r="H15" i="1"/>
  <c r="G12" i="1"/>
  <c r="D3" i="1"/>
  <c r="H12" i="1"/>
  <c r="F3" i="1"/>
  <c r="F129" i="1" s="1"/>
  <c r="H6" i="1"/>
  <c r="G6" i="1"/>
  <c r="E3" i="1"/>
  <c r="C3" i="1"/>
  <c r="C129" i="1" s="1"/>
  <c r="H4" i="1"/>
  <c r="E129" i="1" l="1"/>
  <c r="H129" i="1" s="1"/>
  <c r="D129" i="1"/>
  <c r="G129" i="1" s="1"/>
  <c r="H106" i="1"/>
  <c r="G85" i="1"/>
  <c r="H33" i="1"/>
  <c r="G33" i="1"/>
  <c r="H3" i="1"/>
  <c r="G3" i="1"/>
</calcChain>
</file>

<file path=xl/sharedStrings.xml><?xml version="1.0" encoding="utf-8"?>
<sst xmlns="http://schemas.openxmlformats.org/spreadsheetml/2006/main" count="260" uniqueCount="253">
  <si>
    <t>Konto</t>
  </si>
  <si>
    <t>Opis</t>
  </si>
  <si>
    <t>Realizacija: 2015</t>
  </si>
  <si>
    <t>Veljavni proračun: 2016/2</t>
  </si>
  <si>
    <t>OSN: Plan 2017</t>
  </si>
  <si>
    <t>OSN: Plan 2018</t>
  </si>
  <si>
    <t>Indeks 6:5</t>
  </si>
  <si>
    <t>Indeks 7:6</t>
  </si>
  <si>
    <t>70</t>
  </si>
  <si>
    <t>DAVČNI PRIHODKI</t>
  </si>
  <si>
    <t>7000</t>
  </si>
  <si>
    <t>DOHODNINA</t>
  </si>
  <si>
    <t>700020</t>
  </si>
  <si>
    <t>DOHODNINA - ODSTOPLJENI VIR OBČINAM</t>
  </si>
  <si>
    <t>7030</t>
  </si>
  <si>
    <t>DAVKI NA NEPREMIČNINE</t>
  </si>
  <si>
    <t>703000</t>
  </si>
  <si>
    <t>DAVEK OD PREMOŽENJA OD STAVB-OD FIZIČNIH OSEB</t>
  </si>
  <si>
    <t>703001</t>
  </si>
  <si>
    <t>DAVEK OD PREMOŽ.OD PROSTOROV ZA POČITEK IN REKREACI</t>
  </si>
  <si>
    <t>703003</t>
  </si>
  <si>
    <t>NADOMEST.UPORABO STAVBNEGA ZEMLJIŠČA-OD PO</t>
  </si>
  <si>
    <t>703004</t>
  </si>
  <si>
    <t>NADOMEST.ZA UPOR.STAVBNEGA ZEMLJIŠČA-OD FO</t>
  </si>
  <si>
    <t>703005</t>
  </si>
  <si>
    <t>ZAM.OBRESTI IZ NASLOVA NADOMES.ZA UPOR.STAVB.ZEMLJ.</t>
  </si>
  <si>
    <t>7031</t>
  </si>
  <si>
    <t>DAVKI NA PREMIČNINE</t>
  </si>
  <si>
    <t>703100</t>
  </si>
  <si>
    <t>DAVEK OD PREMOŽENJA-NA POSEST PLOVNIH OBJEKTOV</t>
  </si>
  <si>
    <t>703101</t>
  </si>
  <si>
    <t>ZAMUDNE OBRESTI OD DAVKOV NA PREMIČNINE</t>
  </si>
  <si>
    <t>7032</t>
  </si>
  <si>
    <t>DAVKI NA DEDIŠČINE IN DARILA</t>
  </si>
  <si>
    <t>703200</t>
  </si>
  <si>
    <t>DAVEK NA DEDIŠČINE IN DARILA</t>
  </si>
  <si>
    <t>703201</t>
  </si>
  <si>
    <t>ZAMUDNE OBRESTI OD DAVKA NA DEDIŠČINE IN DARILA</t>
  </si>
  <si>
    <t>7033</t>
  </si>
  <si>
    <t>DAVKI NA PROMET NEPREMIČNIN IN NA FINANČNO PREMOŽENJE</t>
  </si>
  <si>
    <t>703300</t>
  </si>
  <si>
    <t>DAVEK NA PROMET NEPREMIČNIN-OD PRAVNIH OSEB</t>
  </si>
  <si>
    <t>703301</t>
  </si>
  <si>
    <t>DAVEK NA PROMET NEPREMIČNIN-OD FIZIČNIH OSEB</t>
  </si>
  <si>
    <t>703303</t>
  </si>
  <si>
    <t>ZAMUDNE OBRESTI OD DAVKA NA PROMET NAPREMIČNIN</t>
  </si>
  <si>
    <t>7044</t>
  </si>
  <si>
    <t>DAVKI NA POSEBNE STORITVE</t>
  </si>
  <si>
    <t>704403</t>
  </si>
  <si>
    <t>DAVEK NA DOBIČEK OD IGER NA SREČO</t>
  </si>
  <si>
    <t>7047</t>
  </si>
  <si>
    <t>DRUGI DAVKI NA UPORABO BLAGA IN STORITEV</t>
  </si>
  <si>
    <t>704700</t>
  </si>
  <si>
    <t>OKOLJSKA DAJATEV  ZA ONESNAŽ. OKOLJA ZARADI ODVAJ ODP. VODA</t>
  </si>
  <si>
    <t>704704</t>
  </si>
  <si>
    <t>TURISTIČNA TAKSA</t>
  </si>
  <si>
    <t>704706</t>
  </si>
  <si>
    <t>KOMUNAL.TAKSE ZA TAKSAM ZAVEZ.PREDMETE-OD PRAV.OSEB</t>
  </si>
  <si>
    <t>704707</t>
  </si>
  <si>
    <t>KOMUNAL.TAKSE ZA TAKS.ZAVEZ.PREDM.-OD FIZ.OSEB IN ZA</t>
  </si>
  <si>
    <t>704708</t>
  </si>
  <si>
    <t>PRISTOJBINA ZA VZDRŽEVANJE GOZDNIH CEST</t>
  </si>
  <si>
    <t>704719</t>
  </si>
  <si>
    <t>OKOLJSKA DAJATEV ZA ONESNAŽ. OKOLJA ZARADI ODLAG.ODPADKOV</t>
  </si>
  <si>
    <t>7060</t>
  </si>
  <si>
    <t>DRUGI DAVKI</t>
  </si>
  <si>
    <t>706099</t>
  </si>
  <si>
    <t>DURS - NERAZPOREJENO</t>
  </si>
  <si>
    <t>71</t>
  </si>
  <si>
    <t>NEDAVČNI PRIHODKI</t>
  </si>
  <si>
    <t>7100</t>
  </si>
  <si>
    <t>PRIHODKI OD UDELEŽBE NA DOBIČKU IN DIVIDEND TER PRESEŽKOV</t>
  </si>
  <si>
    <t>710004</t>
  </si>
  <si>
    <t>PRIHODKI OD UDELEŽBE NA DOBIČKU IN DIVIDEND NEFINANČNIH DRUŽ</t>
  </si>
  <si>
    <t>7102</t>
  </si>
  <si>
    <t>PRIHODKI OD OBRESTI</t>
  </si>
  <si>
    <t>710200</t>
  </si>
  <si>
    <t>PRIHODKI OD OBRESTI OD SREDSTEV NA VPOGLED</t>
  </si>
  <si>
    <t>710201</t>
  </si>
  <si>
    <t>PRIHODKI OD OBRESTI OD VEZANIH EVRSKIH DEPOZITOV IZ</t>
  </si>
  <si>
    <t>710203</t>
  </si>
  <si>
    <t>PRIHODKI OD OBRESTI OD VEZANIH TOLARSKIH DEPOZITOV IZ STALNE</t>
  </si>
  <si>
    <t>7103</t>
  </si>
  <si>
    <t>PRIHODKI OD PREMOŽENJA</t>
  </si>
  <si>
    <t>710300</t>
  </si>
  <si>
    <t>PRIHODKI IZ NASLOVA NAJEMNIN ZA KMETIJSKA ZEMLJIŠČA IN</t>
  </si>
  <si>
    <t>710301</t>
  </si>
  <si>
    <t>PRIHODKI OD NAJEMNIN ZA POSLOVNE PROSTORE</t>
  </si>
  <si>
    <t>710302</t>
  </si>
  <si>
    <t>PRIHODKI OD NAJEMNIN ZA STANOVANJA</t>
  </si>
  <si>
    <t>71030401</t>
  </si>
  <si>
    <t>PRIHODKI OD DRUGIH NAJEMNIN - OSKRBA S PITNO VODO</t>
  </si>
  <si>
    <t>71030402</t>
  </si>
  <si>
    <t>PRIHODKI OD DRUGIH NAJEMNIN - ODVAJ.KOM. IN PAD. ODP. VODE</t>
  </si>
  <si>
    <t>71030403</t>
  </si>
  <si>
    <t>PRIHODKI OD DRUGIH NAJEMNIN - POKOPALIŠČA</t>
  </si>
  <si>
    <t>71030404</t>
  </si>
  <si>
    <t>PRIHODKI OD DRUGIH NAJEMNIN - DEPONIJA</t>
  </si>
  <si>
    <t>71030405</t>
  </si>
  <si>
    <t>PRIHODKI OD NAJEMNINE ZA CČN</t>
  </si>
  <si>
    <t>71030499</t>
  </si>
  <si>
    <t>PRIHODKI OD DRUGIH NAJEMNIN</t>
  </si>
  <si>
    <t>710306</t>
  </si>
  <si>
    <t>PRIHODKI IZ NASLOVA PODELJENIH KONCESIJ</t>
  </si>
  <si>
    <t>710312</t>
  </si>
  <si>
    <t>PRIHODKI OD PODELJENIH KONCESIJ ZA VODNO PRAVICO</t>
  </si>
  <si>
    <t>71039900</t>
  </si>
  <si>
    <t>PRIHODKI OD ZAMUDNIH OBRESTI KUPNIN IN NAJEMNIN IN IZVRŠILNI</t>
  </si>
  <si>
    <t>7111</t>
  </si>
  <si>
    <t>UPRAVNE TAKSE IN PRISTOJBINE</t>
  </si>
  <si>
    <t>711100</t>
  </si>
  <si>
    <t>Upravne takse za dokumente iz upravnih dejanj in drugo</t>
  </si>
  <si>
    <t>7120</t>
  </si>
  <si>
    <t>DENARNE KAZNI</t>
  </si>
  <si>
    <t>712001</t>
  </si>
  <si>
    <t>DENARNE KAZNI-ZA PREKRŠKE</t>
  </si>
  <si>
    <t>712005</t>
  </si>
  <si>
    <t>5033, DENARNE KAZNI-V UPRAVNI IZVRŠBI</t>
  </si>
  <si>
    <t>712007</t>
  </si>
  <si>
    <t>515047, NADOMESTILO ZA DEGRADACIJO IN UZURPACIJO PROSTORA</t>
  </si>
  <si>
    <t>712008</t>
  </si>
  <si>
    <t>POVPREČNINE NA PODLAGI ZAKONA O PREKRŠKIH</t>
  </si>
  <si>
    <t>7130</t>
  </si>
  <si>
    <t>PRIHODKI OD PRODAJE BLAGA IN STORITEV</t>
  </si>
  <si>
    <t>713000</t>
  </si>
  <si>
    <t>713004</t>
  </si>
  <si>
    <t>PRIHODKI OD PRODANIH VSTOPNIC ZA KULTURNE,ŠPORTNE IN DRUGE</t>
  </si>
  <si>
    <t>713005</t>
  </si>
  <si>
    <t>PRIHODKI OD VSTOPNIN - GORENJSKA PLAŽA</t>
  </si>
  <si>
    <t>713099</t>
  </si>
  <si>
    <t>DRUGI PRIHODKI OD PRODAJE</t>
  </si>
  <si>
    <t>71309910</t>
  </si>
  <si>
    <t>PRIHODKI POGODB O SLUŽNOSTNI PRAVICI</t>
  </si>
  <si>
    <t>71309920</t>
  </si>
  <si>
    <t>PRIHODKI OD PROVIZIJ</t>
  </si>
  <si>
    <t>71309999</t>
  </si>
  <si>
    <t>7141</t>
  </si>
  <si>
    <t>DRUGI NEDAVČNI PRIHODKI</t>
  </si>
  <si>
    <t>714100</t>
  </si>
  <si>
    <t>714105</t>
  </si>
  <si>
    <t>PRIHODKI OD KOMUNALNIH PRISPEVKOV</t>
  </si>
  <si>
    <t>714110</t>
  </si>
  <si>
    <t>ZAMUDNE OBRESTI OD KOMUNALNIH PRISPEVKOV</t>
  </si>
  <si>
    <t>71419900</t>
  </si>
  <si>
    <t>DRUGI IZREDNI NEDAVČNI PRIHODKI</t>
  </si>
  <si>
    <t>71419902</t>
  </si>
  <si>
    <t>VRAČILO PREVEČ IZPLAČANIH PLAČ</t>
  </si>
  <si>
    <t>71419903</t>
  </si>
  <si>
    <t>VRAČILO PREVEČ VPLAČANIH PRISPEVKOV IN DOHODNINE IZ NASLOVA PREVEČ IZPLAČANIH PLAČ</t>
  </si>
  <si>
    <t>71419905</t>
  </si>
  <si>
    <t>ODŠKODNINA 10% BRUTO ZNESKA OD ODLAGANJA ODPADKOV</t>
  </si>
  <si>
    <t>71419907</t>
  </si>
  <si>
    <t>ODŠKODNINA ZA ZEMLJIŠČE JP KOMUNALA</t>
  </si>
  <si>
    <t>71419908</t>
  </si>
  <si>
    <t>NAKAZILA ODŠKODNIN ZAVAROVALNIC</t>
  </si>
  <si>
    <t>71419909</t>
  </si>
  <si>
    <t>VRAČILA SREDSTEV - PROSTOVOLJNO GASILSKO DRUŠTVO</t>
  </si>
  <si>
    <t>71419910</t>
  </si>
  <si>
    <t>71419913</t>
  </si>
  <si>
    <t>PRIHODKI FUNDACIJE ZA ŠPORT - INVESTICIJE V ŠPORTNE OBJEKTE</t>
  </si>
  <si>
    <t>71419920</t>
  </si>
  <si>
    <t>PRIHODKI IZ NASLOVA DRUŽINSKEGA POMOČNIKA</t>
  </si>
  <si>
    <t>71419921</t>
  </si>
  <si>
    <t>CSD - POVRAČILO STROŠKOV DELA V SPLOŠNO KORIST</t>
  </si>
  <si>
    <t>71419930</t>
  </si>
  <si>
    <t>DRUGI IZREDNI NEDAVČNI PRIHODKI - GROBNINA KS LEŠE</t>
  </si>
  <si>
    <t>71419990</t>
  </si>
  <si>
    <t>PRIHODKI JAVNA DELA - OBČINA</t>
  </si>
  <si>
    <t>72</t>
  </si>
  <si>
    <t>KAPITALSKI PRIHODKI</t>
  </si>
  <si>
    <t>7200</t>
  </si>
  <si>
    <t>PRIHODKI OD PRODAJE ZGRADB IN PROSTOROV</t>
  </si>
  <si>
    <t>72000110</t>
  </si>
  <si>
    <t>PRIHODKI OD PRODAJE STANOVANJ NA OBROKE</t>
  </si>
  <si>
    <t>72000111</t>
  </si>
  <si>
    <t>PRIHODKI OD PRODAJE STANOVANJ. OBJEKTOV IN STANOVANJ</t>
  </si>
  <si>
    <t>720099</t>
  </si>
  <si>
    <t>PRIHODKI OD PRODAJE DRUGIH ZGRADB IN PROSTOROV</t>
  </si>
  <si>
    <t>7202</t>
  </si>
  <si>
    <t>PRIHODKI OD PRODAJE OPREME</t>
  </si>
  <si>
    <t>720201</t>
  </si>
  <si>
    <t>PRIHODKI OD PRODAJE RAČUNALNIŠKE OPREME</t>
  </si>
  <si>
    <t>720299</t>
  </si>
  <si>
    <t>PRIHODKI OD PRODAJE DRUGE OPREME</t>
  </si>
  <si>
    <t>7220</t>
  </si>
  <si>
    <t>PRIHODKI OD PRODAJE KMETIJSKIH ZEMLJIŠČ IN GOZDOV</t>
  </si>
  <si>
    <t>722000</t>
  </si>
  <si>
    <t>PRIHODKI OD PRODAJE KMETIJSKIH ZEMLJIŠČ</t>
  </si>
  <si>
    <t>72200110</t>
  </si>
  <si>
    <t>PRIHODKI OD PRODAJE POSEKA LESA V OBČINSKIH GOZDOVIH</t>
  </si>
  <si>
    <t>7221</t>
  </si>
  <si>
    <t>PRIHODKI OD PRODAJE STAVBNIH ZEMLJIŠČ</t>
  </si>
  <si>
    <t>722100</t>
  </si>
  <si>
    <t>73</t>
  </si>
  <si>
    <t>PREJETE DONACIJE</t>
  </si>
  <si>
    <t>7300</t>
  </si>
  <si>
    <t>PREJETE DONACIJE IN DARILA OD DOMAČIH PRAVNIH OSEB</t>
  </si>
  <si>
    <t>730000</t>
  </si>
  <si>
    <t>7301</t>
  </si>
  <si>
    <t>PREJETE DONACIJE IN DARILA OD DOMAČIH FIZIČNIH OSEB</t>
  </si>
  <si>
    <t>730100</t>
  </si>
  <si>
    <t>730101</t>
  </si>
  <si>
    <t>PREJETE DONACIJE IN DARILA OD DOMAČIH FIZIČNIH OSEB ZA INVESTICIJE NE KNJIŽI</t>
  </si>
  <si>
    <t>7311</t>
  </si>
  <si>
    <t>PREJETE DONACIJE IZ TUJINE ZA INVESTICIJE</t>
  </si>
  <si>
    <t>731100</t>
  </si>
  <si>
    <t>PREJETE DONACIJE IN DARILA OD TUJIH VLAD IN VLADNIH INSTIT.</t>
  </si>
  <si>
    <t>74</t>
  </si>
  <si>
    <t>TRANSFERNI PRIHODKI</t>
  </si>
  <si>
    <t>7400</t>
  </si>
  <si>
    <t>PREJETA SREDSTVA IZ DRŽAVNEGA PRORAČUNA</t>
  </si>
  <si>
    <t>74000000</t>
  </si>
  <si>
    <t>PREJETA SREDSTVA IZ DRŽAVNEGA PRORAČUNA-FINANČNA IZRAVNAVA</t>
  </si>
  <si>
    <t>74000101</t>
  </si>
  <si>
    <t>PREJETA SREDSTVA IZ DRŽ. PROR. ZA INV. V ZDRAVSTVO</t>
  </si>
  <si>
    <t>74000105</t>
  </si>
  <si>
    <t>PREJETA SREDSTVA IZ DRŽAVNEGA PRORAČUNA ZA GOZDNE CESTE</t>
  </si>
  <si>
    <t>74000107</t>
  </si>
  <si>
    <t>PREJETA SRED. IZ DRŽ. PROR. ZA SANACIJO PO NEURJIH</t>
  </si>
  <si>
    <t>74000111</t>
  </si>
  <si>
    <t>PREJ.SRED.IZ DRŽ.PROR.PO 21. ČLENU ZFO (DOD.SR.ZA INVEST.)</t>
  </si>
  <si>
    <t>74000112</t>
  </si>
  <si>
    <t>PREJETA SR.IZ DRŽ.PROR. - POŽARNA TAKSA</t>
  </si>
  <si>
    <t>74000131</t>
  </si>
  <si>
    <t>PREJETA SREDSTVA ZA ENERGETSKO OBNOVO JR IN DRUGIH OBJEKTOV</t>
  </si>
  <si>
    <t>74000400</t>
  </si>
  <si>
    <t>DRUGA PREJ.SRED.IZ DRŽ.PRORAČ. ZA NADOMEST. ZA IZG.DOH.</t>
  </si>
  <si>
    <t>74000401</t>
  </si>
  <si>
    <t>DRUGA PREJETA SR.IZ DRŽ.PRORAČ - MATHAUSEN</t>
  </si>
  <si>
    <t>74000402</t>
  </si>
  <si>
    <t>PREJETA SR.IZ DRŽ.PROR.ZA SKUPNO OBČINSKO UPRAVO</t>
  </si>
  <si>
    <t>74000404</t>
  </si>
  <si>
    <t>DRUGA PREJ.SRED.IZ DRŽ.PRORAČ.- SUB.STANARIN</t>
  </si>
  <si>
    <t>74000406</t>
  </si>
  <si>
    <t>DRUGA PREJETA SREDSTVA IZ DRŽ.PRORAČ. - ZAVOD RS ZA ZAPOSLOVANJE</t>
  </si>
  <si>
    <t>74000407</t>
  </si>
  <si>
    <t>PREJETA SRED. IZ DRŽ.PRORAČ ZA TEKOČO PORABO - GOZDNE CESTE</t>
  </si>
  <si>
    <t>7411</t>
  </si>
  <si>
    <t>PREJETA SREDSTVA IZ DRŽAVNEGA PRORAČUNA IZ SREDSTEV PRORAČU-</t>
  </si>
  <si>
    <t>74110001</t>
  </si>
  <si>
    <t>PREJETA SR.IZ DR.PROR.IZ SR.EU ZA IZV.KMET.POL.(LAS LEADER)</t>
  </si>
  <si>
    <t>7412</t>
  </si>
  <si>
    <t>741200</t>
  </si>
  <si>
    <t>PREJETA SR.IZ DRŽ.PROR. IZ SRED.PROR.EU IZ STRUKTURNIH SKLADOV (REGIONALNI RAZVOJ)</t>
  </si>
  <si>
    <t>74120004</t>
  </si>
  <si>
    <t>PREJETA ST.IZ DR.PR.EU IZ STR.SKLADOV - PRIZIDEK KOVOR</t>
  </si>
  <si>
    <t>74120005</t>
  </si>
  <si>
    <t>PREJETA ST.IZ DR.PR.EU IZ STR.SKLADOV - ALPE ADRIA PARK DOŽIVETIJ</t>
  </si>
  <si>
    <t>7416</t>
  </si>
  <si>
    <t>DRUGA PREJETA SREDSTVA IZ DRŽAVNEGA PRORAČUNA IZ SREDSTEV</t>
  </si>
  <si>
    <t>741600</t>
  </si>
  <si>
    <t>DRUGA PREJETA SR.IZ DRŽ.PRORAČ.IZ SREDSTEV PRORAČ.EU</t>
  </si>
  <si>
    <t>PRIHODKI JAVNA DELA - RZZ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</si>
</sst>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 Narrow"/>
      <family val="2"/>
      <charset val="238"/>
    </font>
    <font>
      <i/>
      <sz val="9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2" xfId="0" applyFill="1" applyBorder="1" applyAlignment="1">
      <alignment horizontal="center" vertical="center"/>
    </xf>
    <xf numFmtId="49" fontId="2" fillId="3" borderId="2" xfId="0" applyNumberFormat="1" applyFont="1" applyFill="1" applyBorder="1"/>
    <xf numFmtId="4" fontId="2" fillId="3" borderId="2" xfId="0" applyNumberFormat="1" applyFont="1" applyFill="1" applyBorder="1" applyAlignment="1">
      <alignment horizontal="right"/>
    </xf>
    <xf numFmtId="49" fontId="3" fillId="4" borderId="2" xfId="0" applyNumberFormat="1" applyFont="1" applyFill="1" applyBorder="1"/>
    <xf numFmtId="4" fontId="3" fillId="4" borderId="2" xfId="0" applyNumberFormat="1" applyFont="1" applyFill="1" applyBorder="1" applyAlignment="1">
      <alignment horizontal="right"/>
    </xf>
    <xf numFmtId="49" fontId="4" fillId="4" borderId="0" xfId="0" applyNumberFormat="1" applyFont="1" applyFill="1"/>
    <xf numFmtId="4" fontId="4" fillId="4" borderId="0" xfId="0" applyNumberFormat="1" applyFont="1" applyFill="1" applyAlignment="1">
      <alignment horizontal="right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9"/>
  <sheetViews>
    <sheetView tabSelected="1" zoomScaleNormal="100" workbookViewId="0">
      <pane ySplit="2" topLeftCell="A3" activePane="bottomLeft" state="frozen"/>
      <selection pane="bottomLeft" activeCell="C1" sqref="C1:C1048576"/>
    </sheetView>
  </sheetViews>
  <sheetFormatPr defaultRowHeight="15" x14ac:dyDescent="0.25"/>
  <cols>
    <col min="1" max="1" width="5.875" bestFit="1" customWidth="1"/>
    <col min="2" max="2" width="66" bestFit="1" customWidth="1"/>
    <col min="3" max="4" width="13.5" bestFit="1" customWidth="1"/>
    <col min="5" max="6" width="12.75" bestFit="1" customWidth="1"/>
    <col min="7" max="8" width="8.75" bestFit="1" customWidth="1"/>
  </cols>
  <sheetData>
    <row r="1" spans="1:8" ht="45" customHeight="1" x14ac:dyDescent="0.25">
      <c r="A1" s="1" t="s">
        <v>0</v>
      </c>
      <c r="B1" s="1" t="s">
        <v>1</v>
      </c>
      <c r="C1" s="1" t="s">
        <v>2</v>
      </c>
      <c r="D1" s="10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>
        <v>2</v>
      </c>
      <c r="C2" s="1">
        <v>4</v>
      </c>
      <c r="D2" s="1">
        <v>5</v>
      </c>
      <c r="E2" s="1">
        <v>6</v>
      </c>
      <c r="F2" s="1">
        <v>7</v>
      </c>
      <c r="G2" s="1">
        <v>8</v>
      </c>
      <c r="H2" s="1">
        <v>9</v>
      </c>
    </row>
    <row r="3" spans="1:8" x14ac:dyDescent="0.25">
      <c r="A3" s="2" t="s">
        <v>8</v>
      </c>
      <c r="B3" s="2" t="s">
        <v>9</v>
      </c>
      <c r="C3" s="3">
        <f>+C4+C6+C12+C15+C18+C22+C24+C31</f>
        <v>8759049.9100000001</v>
      </c>
      <c r="D3" s="3">
        <f>+D4+D6+D12+D15+D18+D22+D24+D31</f>
        <v>8713321</v>
      </c>
      <c r="E3" s="3">
        <f>+E4+E6+E12+E15+E18+E22+E24+E31</f>
        <v>8820950</v>
      </c>
      <c r="F3" s="3">
        <f>+F4+F6+F12+F15+F18+F22+F24+F31</f>
        <v>9035012</v>
      </c>
      <c r="G3" s="3">
        <f t="shared" ref="G3:G34" si="0">IF(D3&lt;&gt;0,E3/D3*100,0)</f>
        <v>101.23522363057668</v>
      </c>
      <c r="H3" s="3">
        <f t="shared" ref="H3:H34" si="1">IF(E3&lt;&gt;0,F3/E3*100,0)</f>
        <v>102.42674541857737</v>
      </c>
    </row>
    <row r="4" spans="1:8" x14ac:dyDescent="0.25">
      <c r="A4" s="4" t="s">
        <v>10</v>
      </c>
      <c r="B4" s="4" t="s">
        <v>11</v>
      </c>
      <c r="C4" s="5">
        <f>+C5</f>
        <v>7151168</v>
      </c>
      <c r="D4" s="5">
        <f>+D5</f>
        <v>7422221</v>
      </c>
      <c r="E4" s="5">
        <f>+E5</f>
        <v>7457895</v>
      </c>
      <c r="F4" s="5">
        <f>+F5</f>
        <v>7670957</v>
      </c>
      <c r="G4" s="5">
        <f t="shared" si="0"/>
        <v>100.48063780369785</v>
      </c>
      <c r="H4" s="5">
        <f t="shared" si="1"/>
        <v>102.85686510737951</v>
      </c>
    </row>
    <row r="5" spans="1:8" x14ac:dyDescent="0.25">
      <c r="A5" s="6" t="s">
        <v>12</v>
      </c>
      <c r="B5" s="6" t="s">
        <v>13</v>
      </c>
      <c r="C5" s="7">
        <v>7151168</v>
      </c>
      <c r="D5" s="7">
        <v>7422221</v>
      </c>
      <c r="E5" s="7">
        <v>7457895</v>
      </c>
      <c r="F5" s="7">
        <v>7670957</v>
      </c>
      <c r="G5" s="7">
        <f t="shared" si="0"/>
        <v>100.48063780369785</v>
      </c>
      <c r="H5" s="7">
        <f t="shared" si="1"/>
        <v>102.85686510737951</v>
      </c>
    </row>
    <row r="6" spans="1:8" x14ac:dyDescent="0.25">
      <c r="A6" s="4" t="s">
        <v>14</v>
      </c>
      <c r="B6" s="4" t="s">
        <v>15</v>
      </c>
      <c r="C6" s="5">
        <f>+C7+C8+C9+C10+C11</f>
        <v>785015.03</v>
      </c>
      <c r="D6" s="5">
        <f>+D7+D8+D9+D10+D11</f>
        <v>911000</v>
      </c>
      <c r="E6" s="5">
        <f>+E7+E8+E9+E10+E11</f>
        <v>981000</v>
      </c>
      <c r="F6" s="5">
        <f>+F7+F8+F9+F10+F11</f>
        <v>981000</v>
      </c>
      <c r="G6" s="5">
        <f t="shared" si="0"/>
        <v>107.68386388583973</v>
      </c>
      <c r="H6" s="5">
        <f t="shared" si="1"/>
        <v>100</v>
      </c>
    </row>
    <row r="7" spans="1:8" x14ac:dyDescent="0.25">
      <c r="A7" s="6" t="s">
        <v>16</v>
      </c>
      <c r="B7" s="6" t="s">
        <v>17</v>
      </c>
      <c r="C7" s="7">
        <v>15352.15</v>
      </c>
      <c r="D7" s="7">
        <v>15000</v>
      </c>
      <c r="E7" s="7">
        <v>15000</v>
      </c>
      <c r="F7" s="7">
        <v>15000</v>
      </c>
      <c r="G7" s="7">
        <f t="shared" si="0"/>
        <v>100</v>
      </c>
      <c r="H7" s="7">
        <f t="shared" si="1"/>
        <v>100</v>
      </c>
    </row>
    <row r="8" spans="1:8" x14ac:dyDescent="0.25">
      <c r="A8" s="6" t="s">
        <v>18</v>
      </c>
      <c r="B8" s="6" t="s">
        <v>19</v>
      </c>
      <c r="C8" s="7">
        <v>5430.95</v>
      </c>
      <c r="D8" s="7">
        <v>1000</v>
      </c>
      <c r="E8" s="7">
        <v>1000</v>
      </c>
      <c r="F8" s="7">
        <v>1000</v>
      </c>
      <c r="G8" s="7">
        <f t="shared" si="0"/>
        <v>100</v>
      </c>
      <c r="H8" s="7">
        <f t="shared" si="1"/>
        <v>100</v>
      </c>
    </row>
    <row r="9" spans="1:8" x14ac:dyDescent="0.25">
      <c r="A9" s="6" t="s">
        <v>20</v>
      </c>
      <c r="B9" s="6" t="s">
        <v>21</v>
      </c>
      <c r="C9" s="7">
        <v>509551.19</v>
      </c>
      <c r="D9" s="7">
        <v>460000</v>
      </c>
      <c r="E9" s="7">
        <v>520000</v>
      </c>
      <c r="F9" s="7">
        <v>520000</v>
      </c>
      <c r="G9" s="7">
        <f t="shared" si="0"/>
        <v>113.04347826086956</v>
      </c>
      <c r="H9" s="7">
        <f t="shared" si="1"/>
        <v>100</v>
      </c>
    </row>
    <row r="10" spans="1:8" x14ac:dyDescent="0.25">
      <c r="A10" s="6" t="s">
        <v>22</v>
      </c>
      <c r="B10" s="6" t="s">
        <v>23</v>
      </c>
      <c r="C10" s="7">
        <v>249424.14</v>
      </c>
      <c r="D10" s="7">
        <v>430000</v>
      </c>
      <c r="E10" s="7">
        <v>440000</v>
      </c>
      <c r="F10" s="7">
        <v>440000</v>
      </c>
      <c r="G10" s="7">
        <f t="shared" si="0"/>
        <v>102.32558139534885</v>
      </c>
      <c r="H10" s="7">
        <f t="shared" si="1"/>
        <v>100</v>
      </c>
    </row>
    <row r="11" spans="1:8" x14ac:dyDescent="0.25">
      <c r="A11" s="6" t="s">
        <v>24</v>
      </c>
      <c r="B11" s="6" t="s">
        <v>25</v>
      </c>
      <c r="C11" s="7">
        <v>5256.6</v>
      </c>
      <c r="D11" s="7">
        <v>5000</v>
      </c>
      <c r="E11" s="7">
        <v>5000</v>
      </c>
      <c r="F11" s="7">
        <v>5000</v>
      </c>
      <c r="G11" s="7">
        <f t="shared" si="0"/>
        <v>100</v>
      </c>
      <c r="H11" s="7">
        <f t="shared" si="1"/>
        <v>100</v>
      </c>
    </row>
    <row r="12" spans="1:8" x14ac:dyDescent="0.25">
      <c r="A12" s="4" t="s">
        <v>26</v>
      </c>
      <c r="B12" s="4" t="s">
        <v>27</v>
      </c>
      <c r="C12" s="5">
        <f>+C13+C14</f>
        <v>1295.3</v>
      </c>
      <c r="D12" s="5">
        <f>+D13+D14</f>
        <v>1000</v>
      </c>
      <c r="E12" s="5">
        <f>+E13+E14</f>
        <v>1005</v>
      </c>
      <c r="F12" s="5">
        <f>+F13+F14</f>
        <v>1005</v>
      </c>
      <c r="G12" s="5">
        <f t="shared" si="0"/>
        <v>100.49999999999999</v>
      </c>
      <c r="H12" s="5">
        <f t="shared" si="1"/>
        <v>100</v>
      </c>
    </row>
    <row r="13" spans="1:8" x14ac:dyDescent="0.25">
      <c r="A13" s="6" t="s">
        <v>28</v>
      </c>
      <c r="B13" s="6" t="s">
        <v>29</v>
      </c>
      <c r="C13" s="7">
        <v>1289.27</v>
      </c>
      <c r="D13" s="7">
        <v>1000</v>
      </c>
      <c r="E13" s="7">
        <v>1000</v>
      </c>
      <c r="F13" s="7">
        <v>1000</v>
      </c>
      <c r="G13" s="7">
        <f t="shared" si="0"/>
        <v>100</v>
      </c>
      <c r="H13" s="7">
        <f t="shared" si="1"/>
        <v>100</v>
      </c>
    </row>
    <row r="14" spans="1:8" x14ac:dyDescent="0.25">
      <c r="A14" s="6" t="s">
        <v>30</v>
      </c>
      <c r="B14" s="6" t="s">
        <v>31</v>
      </c>
      <c r="C14" s="7">
        <v>6.03</v>
      </c>
      <c r="D14" s="7">
        <v>0</v>
      </c>
      <c r="E14" s="7">
        <v>5</v>
      </c>
      <c r="F14" s="7">
        <v>5</v>
      </c>
      <c r="G14" s="7">
        <f t="shared" si="0"/>
        <v>0</v>
      </c>
      <c r="H14" s="7">
        <f t="shared" si="1"/>
        <v>100</v>
      </c>
    </row>
    <row r="15" spans="1:8" x14ac:dyDescent="0.25">
      <c r="A15" s="4" t="s">
        <v>32</v>
      </c>
      <c r="B15" s="4" t="s">
        <v>33</v>
      </c>
      <c r="C15" s="5">
        <f>+C16+C17</f>
        <v>59525.18</v>
      </c>
      <c r="D15" s="5">
        <f>+D16+D17</f>
        <v>30500</v>
      </c>
      <c r="E15" s="5">
        <f>+E16+E17</f>
        <v>30500</v>
      </c>
      <c r="F15" s="5">
        <f>+F16+F17</f>
        <v>30500</v>
      </c>
      <c r="G15" s="5">
        <f t="shared" si="0"/>
        <v>100</v>
      </c>
      <c r="H15" s="5">
        <f t="shared" si="1"/>
        <v>100</v>
      </c>
    </row>
    <row r="16" spans="1:8" x14ac:dyDescent="0.25">
      <c r="A16" s="6" t="s">
        <v>34</v>
      </c>
      <c r="B16" s="6" t="s">
        <v>35</v>
      </c>
      <c r="C16" s="7">
        <v>58872.91</v>
      </c>
      <c r="D16" s="7">
        <v>30000</v>
      </c>
      <c r="E16" s="7">
        <v>30000</v>
      </c>
      <c r="F16" s="7">
        <v>30000</v>
      </c>
      <c r="G16" s="7">
        <f t="shared" si="0"/>
        <v>100</v>
      </c>
      <c r="H16" s="7">
        <f t="shared" si="1"/>
        <v>100</v>
      </c>
    </row>
    <row r="17" spans="1:8" x14ac:dyDescent="0.25">
      <c r="A17" s="6" t="s">
        <v>36</v>
      </c>
      <c r="B17" s="6" t="s">
        <v>37</v>
      </c>
      <c r="C17" s="7">
        <v>652.27</v>
      </c>
      <c r="D17" s="7">
        <v>500</v>
      </c>
      <c r="E17" s="7">
        <v>500</v>
      </c>
      <c r="F17" s="7">
        <v>500</v>
      </c>
      <c r="G17" s="7">
        <f t="shared" si="0"/>
        <v>100</v>
      </c>
      <c r="H17" s="7">
        <f t="shared" si="1"/>
        <v>100</v>
      </c>
    </row>
    <row r="18" spans="1:8" x14ac:dyDescent="0.25">
      <c r="A18" s="4" t="s">
        <v>38</v>
      </c>
      <c r="B18" s="4" t="s">
        <v>39</v>
      </c>
      <c r="C18" s="5">
        <f>+C19+C20+C21</f>
        <v>138090.70000000001</v>
      </c>
      <c r="D18" s="5">
        <f>+D19+D20+D21</f>
        <v>110100</v>
      </c>
      <c r="E18" s="5">
        <f>+E19+E20+E21</f>
        <v>120050</v>
      </c>
      <c r="F18" s="5">
        <f>+F19+F20+F21</f>
        <v>120050</v>
      </c>
      <c r="G18" s="5">
        <f t="shared" si="0"/>
        <v>109.03723887375114</v>
      </c>
      <c r="H18" s="5">
        <f t="shared" si="1"/>
        <v>100</v>
      </c>
    </row>
    <row r="19" spans="1:8" x14ac:dyDescent="0.25">
      <c r="A19" s="6" t="s">
        <v>40</v>
      </c>
      <c r="B19" s="6" t="s">
        <v>41</v>
      </c>
      <c r="C19" s="7">
        <v>14962.53</v>
      </c>
      <c r="D19" s="7">
        <v>20000</v>
      </c>
      <c r="E19" s="7">
        <v>20000</v>
      </c>
      <c r="F19" s="7">
        <v>20000</v>
      </c>
      <c r="G19" s="7">
        <f t="shared" si="0"/>
        <v>100</v>
      </c>
      <c r="H19" s="7">
        <f t="shared" si="1"/>
        <v>100</v>
      </c>
    </row>
    <row r="20" spans="1:8" x14ac:dyDescent="0.25">
      <c r="A20" s="6" t="s">
        <v>42</v>
      </c>
      <c r="B20" s="6" t="s">
        <v>43</v>
      </c>
      <c r="C20" s="7">
        <v>123081.69</v>
      </c>
      <c r="D20" s="7">
        <v>90000</v>
      </c>
      <c r="E20" s="7">
        <v>100000</v>
      </c>
      <c r="F20" s="7">
        <v>100000</v>
      </c>
      <c r="G20" s="7">
        <f t="shared" si="0"/>
        <v>111.11111111111111</v>
      </c>
      <c r="H20" s="7">
        <f t="shared" si="1"/>
        <v>100</v>
      </c>
    </row>
    <row r="21" spans="1:8" x14ac:dyDescent="0.25">
      <c r="A21" s="6" t="s">
        <v>44</v>
      </c>
      <c r="B21" s="6" t="s">
        <v>45</v>
      </c>
      <c r="C21" s="7">
        <v>46.48</v>
      </c>
      <c r="D21" s="7">
        <v>100</v>
      </c>
      <c r="E21" s="7">
        <v>50</v>
      </c>
      <c r="F21" s="7">
        <v>50</v>
      </c>
      <c r="G21" s="7">
        <f t="shared" si="0"/>
        <v>50</v>
      </c>
      <c r="H21" s="7">
        <f t="shared" si="1"/>
        <v>100</v>
      </c>
    </row>
    <row r="22" spans="1:8" x14ac:dyDescent="0.25">
      <c r="A22" s="4" t="s">
        <v>46</v>
      </c>
      <c r="B22" s="4" t="s">
        <v>47</v>
      </c>
      <c r="C22" s="5">
        <f>+C23</f>
        <v>5042.54</v>
      </c>
      <c r="D22" s="5">
        <f>+D23</f>
        <v>10000</v>
      </c>
      <c r="E22" s="5">
        <f>+E23</f>
        <v>10000</v>
      </c>
      <c r="F22" s="5">
        <f>+F23</f>
        <v>10000</v>
      </c>
      <c r="G22" s="5">
        <f t="shared" si="0"/>
        <v>100</v>
      </c>
      <c r="H22" s="5">
        <f t="shared" si="1"/>
        <v>100</v>
      </c>
    </row>
    <row r="23" spans="1:8" x14ac:dyDescent="0.25">
      <c r="A23" s="6" t="s">
        <v>48</v>
      </c>
      <c r="B23" s="6" t="s">
        <v>49</v>
      </c>
      <c r="C23" s="7">
        <v>5042.54</v>
      </c>
      <c r="D23" s="7">
        <v>10000</v>
      </c>
      <c r="E23" s="7">
        <v>10000</v>
      </c>
      <c r="F23" s="7">
        <v>10000</v>
      </c>
      <c r="G23" s="7">
        <f t="shared" si="0"/>
        <v>100</v>
      </c>
      <c r="H23" s="7">
        <f t="shared" si="1"/>
        <v>100</v>
      </c>
    </row>
    <row r="24" spans="1:8" x14ac:dyDescent="0.25">
      <c r="A24" s="4" t="s">
        <v>50</v>
      </c>
      <c r="B24" s="4" t="s">
        <v>51</v>
      </c>
      <c r="C24" s="5">
        <f>+C25+C26+C27+C28+C29+C30</f>
        <v>618864.75</v>
      </c>
      <c r="D24" s="5">
        <f>+D25+D26+D27+D28+D29+D30</f>
        <v>228500</v>
      </c>
      <c r="E24" s="5">
        <f>+E25+E26+E27+E28+E29+E30</f>
        <v>220500</v>
      </c>
      <c r="F24" s="5">
        <f>+F25+F26+F27+F28+F29+F30</f>
        <v>221500</v>
      </c>
      <c r="G24" s="5">
        <f t="shared" si="0"/>
        <v>96.498905908096276</v>
      </c>
      <c r="H24" s="5">
        <f t="shared" si="1"/>
        <v>100.45351473922904</v>
      </c>
    </row>
    <row r="25" spans="1:8" x14ac:dyDescent="0.25">
      <c r="A25" s="6" t="s">
        <v>52</v>
      </c>
      <c r="B25" s="6" t="s">
        <v>53</v>
      </c>
      <c r="C25" s="7">
        <v>171173.54</v>
      </c>
      <c r="D25" s="7">
        <v>190000</v>
      </c>
      <c r="E25" s="7">
        <v>170000</v>
      </c>
      <c r="F25" s="7">
        <v>170000</v>
      </c>
      <c r="G25" s="7">
        <f t="shared" si="0"/>
        <v>89.473684210526315</v>
      </c>
      <c r="H25" s="7">
        <f t="shared" si="1"/>
        <v>100</v>
      </c>
    </row>
    <row r="26" spans="1:8" x14ac:dyDescent="0.25">
      <c r="A26" s="6" t="s">
        <v>54</v>
      </c>
      <c r="B26" s="6" t="s">
        <v>55</v>
      </c>
      <c r="C26" s="7">
        <v>5244.35</v>
      </c>
      <c r="D26" s="7">
        <v>3500</v>
      </c>
      <c r="E26" s="7">
        <v>6000</v>
      </c>
      <c r="F26" s="7">
        <v>7000</v>
      </c>
      <c r="G26" s="7">
        <f t="shared" si="0"/>
        <v>171.42857142857142</v>
      </c>
      <c r="H26" s="7">
        <f t="shared" si="1"/>
        <v>116.66666666666667</v>
      </c>
    </row>
    <row r="27" spans="1:8" x14ac:dyDescent="0.25">
      <c r="A27" s="6" t="s">
        <v>56</v>
      </c>
      <c r="B27" s="6" t="s">
        <v>57</v>
      </c>
      <c r="C27" s="7">
        <v>22302.38</v>
      </c>
      <c r="D27" s="7">
        <v>11000</v>
      </c>
      <c r="E27" s="7">
        <v>20000</v>
      </c>
      <c r="F27" s="7">
        <v>20000</v>
      </c>
      <c r="G27" s="7">
        <f t="shared" si="0"/>
        <v>181.81818181818181</v>
      </c>
      <c r="H27" s="7">
        <f t="shared" si="1"/>
        <v>100</v>
      </c>
    </row>
    <row r="28" spans="1:8" x14ac:dyDescent="0.25">
      <c r="A28" s="6" t="s">
        <v>58</v>
      </c>
      <c r="B28" s="6" t="s">
        <v>59</v>
      </c>
      <c r="C28" s="7">
        <v>0</v>
      </c>
      <c r="D28" s="7">
        <v>0</v>
      </c>
      <c r="E28" s="7">
        <v>500</v>
      </c>
      <c r="F28" s="7">
        <v>500</v>
      </c>
      <c r="G28" s="7">
        <f t="shared" si="0"/>
        <v>0</v>
      </c>
      <c r="H28" s="7">
        <f t="shared" si="1"/>
        <v>100</v>
      </c>
    </row>
    <row r="29" spans="1:8" x14ac:dyDescent="0.25">
      <c r="A29" s="6" t="s">
        <v>60</v>
      </c>
      <c r="B29" s="6" t="s">
        <v>61</v>
      </c>
      <c r="C29" s="7">
        <v>22367.38</v>
      </c>
      <c r="D29" s="7">
        <v>24000</v>
      </c>
      <c r="E29" s="7">
        <v>24000</v>
      </c>
      <c r="F29" s="7">
        <v>24000</v>
      </c>
      <c r="G29" s="7">
        <f t="shared" si="0"/>
        <v>100</v>
      </c>
      <c r="H29" s="7">
        <f t="shared" si="1"/>
        <v>100</v>
      </c>
    </row>
    <row r="30" spans="1:8" x14ac:dyDescent="0.25">
      <c r="A30" s="6" t="s">
        <v>62</v>
      </c>
      <c r="B30" s="6" t="s">
        <v>63</v>
      </c>
      <c r="C30" s="7">
        <v>397777.1</v>
      </c>
      <c r="D30" s="7">
        <v>0</v>
      </c>
      <c r="E30" s="7">
        <v>0</v>
      </c>
      <c r="F30" s="7">
        <v>0</v>
      </c>
      <c r="G30" s="7">
        <f t="shared" si="0"/>
        <v>0</v>
      </c>
      <c r="H30" s="7">
        <f t="shared" si="1"/>
        <v>0</v>
      </c>
    </row>
    <row r="31" spans="1:8" x14ac:dyDescent="0.25">
      <c r="A31" s="4" t="s">
        <v>64</v>
      </c>
      <c r="B31" s="4" t="s">
        <v>65</v>
      </c>
      <c r="C31" s="5">
        <f>+C32</f>
        <v>48.41</v>
      </c>
      <c r="D31" s="5">
        <f>+D32</f>
        <v>0</v>
      </c>
      <c r="E31" s="5">
        <f>+E32</f>
        <v>0</v>
      </c>
      <c r="F31" s="5">
        <f>+F32</f>
        <v>0</v>
      </c>
      <c r="G31" s="5">
        <f t="shared" si="0"/>
        <v>0</v>
      </c>
      <c r="H31" s="5">
        <f t="shared" si="1"/>
        <v>0</v>
      </c>
    </row>
    <row r="32" spans="1:8" x14ac:dyDescent="0.25">
      <c r="A32" s="6" t="s">
        <v>66</v>
      </c>
      <c r="B32" s="6" t="s">
        <v>67</v>
      </c>
      <c r="C32" s="7">
        <v>48.41</v>
      </c>
      <c r="D32" s="7">
        <v>0</v>
      </c>
      <c r="E32" s="7">
        <v>0</v>
      </c>
      <c r="F32" s="7">
        <v>0</v>
      </c>
      <c r="G32" s="7">
        <f t="shared" si="0"/>
        <v>0</v>
      </c>
      <c r="H32" s="7">
        <f t="shared" si="1"/>
        <v>0</v>
      </c>
    </row>
    <row r="33" spans="1:8" x14ac:dyDescent="0.25">
      <c r="A33" s="2" t="s">
        <v>68</v>
      </c>
      <c r="B33" s="2" t="s">
        <v>69</v>
      </c>
      <c r="C33" s="3">
        <f>+C34+C36+C40+C53+C55+C60+C68</f>
        <v>2766621.74</v>
      </c>
      <c r="D33" s="3">
        <f>+D34+D36+D40+D53+D55+D60+D68</f>
        <v>1711903.15</v>
      </c>
      <c r="E33" s="3">
        <f>+E34+E36+E40+E53+E55+E60+E68</f>
        <v>1782906.08</v>
      </c>
      <c r="F33" s="3">
        <f>+F34+F36+F40+F53+F55+F60+F68</f>
        <v>1763406.08</v>
      </c>
      <c r="G33" s="3">
        <f t="shared" si="0"/>
        <v>104.14760204162252</v>
      </c>
      <c r="H33" s="3">
        <f t="shared" si="1"/>
        <v>98.906280021211217</v>
      </c>
    </row>
    <row r="34" spans="1:8" x14ac:dyDescent="0.25">
      <c r="A34" s="4" t="s">
        <v>70</v>
      </c>
      <c r="B34" s="4" t="s">
        <v>71</v>
      </c>
      <c r="C34" s="5">
        <f>+C35</f>
        <v>125000</v>
      </c>
      <c r="D34" s="5">
        <f>+D35</f>
        <v>0</v>
      </c>
      <c r="E34" s="5">
        <f>+E35</f>
        <v>0</v>
      </c>
      <c r="F34" s="5">
        <f>+F35</f>
        <v>0</v>
      </c>
      <c r="G34" s="5">
        <f t="shared" si="0"/>
        <v>0</v>
      </c>
      <c r="H34" s="5">
        <f t="shared" si="1"/>
        <v>0</v>
      </c>
    </row>
    <row r="35" spans="1:8" x14ac:dyDescent="0.25">
      <c r="A35" s="6" t="s">
        <v>72</v>
      </c>
      <c r="B35" s="6" t="s">
        <v>73</v>
      </c>
      <c r="C35" s="7">
        <v>125000</v>
      </c>
      <c r="D35" s="7">
        <v>0</v>
      </c>
      <c r="E35" s="7">
        <v>0</v>
      </c>
      <c r="F35" s="7">
        <v>0</v>
      </c>
      <c r="G35" s="7">
        <f t="shared" ref="G35:G66" si="2">IF(D35&lt;&gt;0,E35/D35*100,0)</f>
        <v>0</v>
      </c>
      <c r="H35" s="7">
        <f t="shared" ref="H35:H66" si="3">IF(E35&lt;&gt;0,F35/E35*100,0)</f>
        <v>0</v>
      </c>
    </row>
    <row r="36" spans="1:8" x14ac:dyDescent="0.25">
      <c r="A36" s="4" t="s">
        <v>74</v>
      </c>
      <c r="B36" s="4" t="s">
        <v>75</v>
      </c>
      <c r="C36" s="5">
        <f>+C37+C38+C39</f>
        <v>21136.17</v>
      </c>
      <c r="D36" s="5">
        <f>+D37+D38+D39</f>
        <v>20087.510000000002</v>
      </c>
      <c r="E36" s="5">
        <f>+E37+E38+E39</f>
        <v>8050</v>
      </c>
      <c r="F36" s="5">
        <f>+F37+F38+F39</f>
        <v>8050</v>
      </c>
      <c r="G36" s="5">
        <f t="shared" si="2"/>
        <v>40.074653354248483</v>
      </c>
      <c r="H36" s="5">
        <f t="shared" si="3"/>
        <v>100</v>
      </c>
    </row>
    <row r="37" spans="1:8" x14ac:dyDescent="0.25">
      <c r="A37" s="6" t="s">
        <v>76</v>
      </c>
      <c r="B37" s="6" t="s">
        <v>77</v>
      </c>
      <c r="C37" s="7">
        <v>4208.74</v>
      </c>
      <c r="D37" s="7">
        <v>5087.51</v>
      </c>
      <c r="E37" s="7">
        <v>0</v>
      </c>
      <c r="F37" s="7">
        <v>0</v>
      </c>
      <c r="G37" s="7">
        <f t="shared" si="2"/>
        <v>0</v>
      </c>
      <c r="H37" s="7">
        <f t="shared" si="3"/>
        <v>0</v>
      </c>
    </row>
    <row r="38" spans="1:8" x14ac:dyDescent="0.25">
      <c r="A38" s="6" t="s">
        <v>78</v>
      </c>
      <c r="B38" s="6" t="s">
        <v>79</v>
      </c>
      <c r="C38" s="7">
        <v>16927.43</v>
      </c>
      <c r="D38" s="7">
        <v>15000</v>
      </c>
      <c r="E38" s="7">
        <v>8000</v>
      </c>
      <c r="F38" s="7">
        <v>8000</v>
      </c>
      <c r="G38" s="7">
        <f t="shared" si="2"/>
        <v>53.333333333333336</v>
      </c>
      <c r="H38" s="7">
        <f t="shared" si="3"/>
        <v>100</v>
      </c>
    </row>
    <row r="39" spans="1:8" x14ac:dyDescent="0.25">
      <c r="A39" s="6" t="s">
        <v>80</v>
      </c>
      <c r="B39" s="6" t="s">
        <v>81</v>
      </c>
      <c r="C39" s="7">
        <v>0</v>
      </c>
      <c r="D39" s="7">
        <v>0</v>
      </c>
      <c r="E39" s="7">
        <v>50</v>
      </c>
      <c r="F39" s="7">
        <v>50</v>
      </c>
      <c r="G39" s="7">
        <f t="shared" si="2"/>
        <v>0</v>
      </c>
      <c r="H39" s="7">
        <f t="shared" si="3"/>
        <v>100</v>
      </c>
    </row>
    <row r="40" spans="1:8" x14ac:dyDescent="0.25">
      <c r="A40" s="4" t="s">
        <v>82</v>
      </c>
      <c r="B40" s="4" t="s">
        <v>83</v>
      </c>
      <c r="C40" s="5">
        <f>+C41+C42+C43+C44+C45+C46+C47+C48+C49+C50+C51+C52</f>
        <v>1916853.11</v>
      </c>
      <c r="D40" s="5">
        <f>+D41+D42+D43+D44+D45+D46+D47+D48+D49+D50+D51+D52</f>
        <v>1448865.64</v>
      </c>
      <c r="E40" s="5">
        <f>+E41+E42+E43+E44+E45+E46+E47+E48+E49+E50+E51+E52</f>
        <v>1455096.08</v>
      </c>
      <c r="F40" s="5">
        <f>+F41+F42+F43+F44+F45+F46+F47+F48+F49+F50+F51+F52</f>
        <v>1455096.08</v>
      </c>
      <c r="G40" s="5">
        <f t="shared" si="2"/>
        <v>100.43002193081203</v>
      </c>
      <c r="H40" s="5">
        <f t="shared" si="3"/>
        <v>100</v>
      </c>
    </row>
    <row r="41" spans="1:8" x14ac:dyDescent="0.25">
      <c r="A41" s="6" t="s">
        <v>84</v>
      </c>
      <c r="B41" s="6" t="s">
        <v>85</v>
      </c>
      <c r="C41" s="7">
        <v>5516.44</v>
      </c>
      <c r="D41" s="7">
        <v>6830</v>
      </c>
      <c r="E41" s="7">
        <v>5500</v>
      </c>
      <c r="F41" s="7">
        <v>5500</v>
      </c>
      <c r="G41" s="7">
        <f t="shared" si="2"/>
        <v>80.527086383601755</v>
      </c>
      <c r="H41" s="7">
        <f t="shared" si="3"/>
        <v>100</v>
      </c>
    </row>
    <row r="42" spans="1:8" x14ac:dyDescent="0.25">
      <c r="A42" s="6" t="s">
        <v>86</v>
      </c>
      <c r="B42" s="6" t="s">
        <v>87</v>
      </c>
      <c r="C42" s="7">
        <v>76526.16</v>
      </c>
      <c r="D42" s="7">
        <v>104720</v>
      </c>
      <c r="E42" s="7">
        <v>114780</v>
      </c>
      <c r="F42" s="7">
        <v>114780</v>
      </c>
      <c r="G42" s="7">
        <f t="shared" si="2"/>
        <v>109.60656990068756</v>
      </c>
      <c r="H42" s="7">
        <f t="shared" si="3"/>
        <v>100</v>
      </c>
    </row>
    <row r="43" spans="1:8" x14ac:dyDescent="0.25">
      <c r="A43" s="6" t="s">
        <v>88</v>
      </c>
      <c r="B43" s="6" t="s">
        <v>89</v>
      </c>
      <c r="C43" s="7">
        <v>320736.84000000003</v>
      </c>
      <c r="D43" s="7">
        <v>304327.71999999997</v>
      </c>
      <c r="E43" s="7">
        <v>300000</v>
      </c>
      <c r="F43" s="7">
        <v>300000</v>
      </c>
      <c r="G43" s="7">
        <f t="shared" si="2"/>
        <v>98.577940911856473</v>
      </c>
      <c r="H43" s="7">
        <f t="shared" si="3"/>
        <v>100</v>
      </c>
    </row>
    <row r="44" spans="1:8" x14ac:dyDescent="0.25">
      <c r="A44" s="6" t="s">
        <v>90</v>
      </c>
      <c r="B44" s="6" t="s">
        <v>91</v>
      </c>
      <c r="C44" s="7">
        <v>384333.36</v>
      </c>
      <c r="D44" s="7">
        <v>384333</v>
      </c>
      <c r="E44" s="7">
        <v>380935.56</v>
      </c>
      <c r="F44" s="7">
        <v>380935.56</v>
      </c>
      <c r="G44" s="7">
        <f t="shared" si="2"/>
        <v>99.116016579372584</v>
      </c>
      <c r="H44" s="7">
        <f t="shared" si="3"/>
        <v>100</v>
      </c>
    </row>
    <row r="45" spans="1:8" x14ac:dyDescent="0.25">
      <c r="A45" s="6" t="s">
        <v>92</v>
      </c>
      <c r="B45" s="6" t="s">
        <v>93</v>
      </c>
      <c r="C45" s="7">
        <v>330689.03999999998</v>
      </c>
      <c r="D45" s="7">
        <v>330688</v>
      </c>
      <c r="E45" s="7">
        <v>371875.04</v>
      </c>
      <c r="F45" s="7">
        <v>371875.04</v>
      </c>
      <c r="G45" s="7">
        <f t="shared" si="2"/>
        <v>112.45495451906329</v>
      </c>
      <c r="H45" s="7">
        <f t="shared" si="3"/>
        <v>100</v>
      </c>
    </row>
    <row r="46" spans="1:8" x14ac:dyDescent="0.25">
      <c r="A46" s="6" t="s">
        <v>94</v>
      </c>
      <c r="B46" s="6" t="s">
        <v>95</v>
      </c>
      <c r="C46" s="7">
        <v>34.78</v>
      </c>
      <c r="D46" s="7">
        <v>5836.92</v>
      </c>
      <c r="E46" s="7">
        <v>1500</v>
      </c>
      <c r="F46" s="7">
        <v>1500</v>
      </c>
      <c r="G46" s="7">
        <f t="shared" si="2"/>
        <v>25.698484817335171</v>
      </c>
      <c r="H46" s="7">
        <f t="shared" si="3"/>
        <v>100</v>
      </c>
    </row>
    <row r="47" spans="1:8" x14ac:dyDescent="0.25">
      <c r="A47" s="6" t="s">
        <v>96</v>
      </c>
      <c r="B47" s="6" t="s">
        <v>97</v>
      </c>
      <c r="C47" s="7">
        <v>493647.82</v>
      </c>
      <c r="D47" s="7">
        <v>0</v>
      </c>
      <c r="E47" s="7">
        <v>3051.36</v>
      </c>
      <c r="F47" s="7">
        <v>3051.36</v>
      </c>
      <c r="G47" s="7">
        <f t="shared" si="2"/>
        <v>0</v>
      </c>
      <c r="H47" s="7">
        <f t="shared" si="3"/>
        <v>100</v>
      </c>
    </row>
    <row r="48" spans="1:8" x14ac:dyDescent="0.25">
      <c r="A48" s="6" t="s">
        <v>98</v>
      </c>
      <c r="B48" s="6" t="s">
        <v>99</v>
      </c>
      <c r="C48" s="7">
        <v>198830.76</v>
      </c>
      <c r="D48" s="7">
        <v>198830</v>
      </c>
      <c r="E48" s="7">
        <v>188454.12</v>
      </c>
      <c r="F48" s="7">
        <v>188454.12</v>
      </c>
      <c r="G48" s="7">
        <f t="shared" si="2"/>
        <v>94.781531961977564</v>
      </c>
      <c r="H48" s="7">
        <f t="shared" si="3"/>
        <v>100</v>
      </c>
    </row>
    <row r="49" spans="1:8" x14ac:dyDescent="0.25">
      <c r="A49" s="6" t="s">
        <v>100</v>
      </c>
      <c r="B49" s="6" t="s">
        <v>101</v>
      </c>
      <c r="C49" s="7">
        <v>14761.74</v>
      </c>
      <c r="D49" s="7">
        <v>5300</v>
      </c>
      <c r="E49" s="7">
        <v>6000</v>
      </c>
      <c r="F49" s="7">
        <v>6000</v>
      </c>
      <c r="G49" s="7">
        <f t="shared" si="2"/>
        <v>113.20754716981132</v>
      </c>
      <c r="H49" s="7">
        <f t="shared" si="3"/>
        <v>100</v>
      </c>
    </row>
    <row r="50" spans="1:8" x14ac:dyDescent="0.25">
      <c r="A50" s="6" t="s">
        <v>102</v>
      </c>
      <c r="B50" s="6" t="s">
        <v>103</v>
      </c>
      <c r="C50" s="7">
        <v>31289.86</v>
      </c>
      <c r="D50" s="7">
        <v>50000</v>
      </c>
      <c r="E50" s="7">
        <v>30000</v>
      </c>
      <c r="F50" s="7">
        <v>30000</v>
      </c>
      <c r="G50" s="7">
        <f t="shared" si="2"/>
        <v>60</v>
      </c>
      <c r="H50" s="7">
        <f t="shared" si="3"/>
        <v>100</v>
      </c>
    </row>
    <row r="51" spans="1:8" x14ac:dyDescent="0.25">
      <c r="A51" s="6" t="s">
        <v>104</v>
      </c>
      <c r="B51" s="6" t="s">
        <v>105</v>
      </c>
      <c r="C51" s="7">
        <v>53046.14</v>
      </c>
      <c r="D51" s="7">
        <v>50000</v>
      </c>
      <c r="E51" s="7">
        <v>50000</v>
      </c>
      <c r="F51" s="7">
        <v>50000</v>
      </c>
      <c r="G51" s="7">
        <f t="shared" si="2"/>
        <v>100</v>
      </c>
      <c r="H51" s="7">
        <f t="shared" si="3"/>
        <v>100</v>
      </c>
    </row>
    <row r="52" spans="1:8" x14ac:dyDescent="0.25">
      <c r="A52" s="6" t="s">
        <v>106</v>
      </c>
      <c r="B52" s="6" t="s">
        <v>107</v>
      </c>
      <c r="C52" s="7">
        <v>7440.17</v>
      </c>
      <c r="D52" s="7">
        <v>8000</v>
      </c>
      <c r="E52" s="7">
        <v>3000</v>
      </c>
      <c r="F52" s="7">
        <v>3000</v>
      </c>
      <c r="G52" s="7">
        <f t="shared" si="2"/>
        <v>37.5</v>
      </c>
      <c r="H52" s="7">
        <f t="shared" si="3"/>
        <v>100</v>
      </c>
    </row>
    <row r="53" spans="1:8" x14ac:dyDescent="0.25">
      <c r="A53" s="4" t="s">
        <v>108</v>
      </c>
      <c r="B53" s="4" t="s">
        <v>109</v>
      </c>
      <c r="C53" s="5">
        <f>+C54</f>
        <v>7713.85</v>
      </c>
      <c r="D53" s="5">
        <f>+D54</f>
        <v>5000</v>
      </c>
      <c r="E53" s="5">
        <f>+E54</f>
        <v>5000</v>
      </c>
      <c r="F53" s="5">
        <f>+F54</f>
        <v>5000</v>
      </c>
      <c r="G53" s="5">
        <f t="shared" si="2"/>
        <v>100</v>
      </c>
      <c r="H53" s="5">
        <f t="shared" si="3"/>
        <v>100</v>
      </c>
    </row>
    <row r="54" spans="1:8" x14ac:dyDescent="0.25">
      <c r="A54" s="6" t="s">
        <v>110</v>
      </c>
      <c r="B54" s="6" t="s">
        <v>111</v>
      </c>
      <c r="C54" s="7">
        <v>7713.85</v>
      </c>
      <c r="D54" s="7">
        <v>5000</v>
      </c>
      <c r="E54" s="7">
        <v>5000</v>
      </c>
      <c r="F54" s="7">
        <v>5000</v>
      </c>
      <c r="G54" s="7">
        <f t="shared" si="2"/>
        <v>100</v>
      </c>
      <c r="H54" s="7">
        <f t="shared" si="3"/>
        <v>100</v>
      </c>
    </row>
    <row r="55" spans="1:8" x14ac:dyDescent="0.25">
      <c r="A55" s="4" t="s">
        <v>112</v>
      </c>
      <c r="B55" s="4" t="s">
        <v>113</v>
      </c>
      <c r="C55" s="5">
        <f>+C56+C57+C58+C59</f>
        <v>37694.129999999997</v>
      </c>
      <c r="D55" s="5">
        <f>+D56+D57+D58+D59</f>
        <v>35000</v>
      </c>
      <c r="E55" s="5">
        <f>+E56+E57+E58+E59</f>
        <v>35100</v>
      </c>
      <c r="F55" s="5">
        <f>+F56+F57+F58+F59</f>
        <v>35100</v>
      </c>
      <c r="G55" s="5">
        <f t="shared" si="2"/>
        <v>100.28571428571429</v>
      </c>
      <c r="H55" s="5">
        <f t="shared" si="3"/>
        <v>100</v>
      </c>
    </row>
    <row r="56" spans="1:8" x14ac:dyDescent="0.25">
      <c r="A56" s="6" t="s">
        <v>114</v>
      </c>
      <c r="B56" s="6" t="s">
        <v>115</v>
      </c>
      <c r="C56" s="7">
        <v>30548.27</v>
      </c>
      <c r="D56" s="7">
        <v>30000</v>
      </c>
      <c r="E56" s="7">
        <v>30000</v>
      </c>
      <c r="F56" s="7">
        <v>30000</v>
      </c>
      <c r="G56" s="7">
        <f t="shared" si="2"/>
        <v>100</v>
      </c>
      <c r="H56" s="7">
        <f t="shared" si="3"/>
        <v>100</v>
      </c>
    </row>
    <row r="57" spans="1:8" x14ac:dyDescent="0.25">
      <c r="A57" s="6" t="s">
        <v>116</v>
      </c>
      <c r="B57" s="6" t="s">
        <v>117</v>
      </c>
      <c r="C57" s="7">
        <v>200</v>
      </c>
      <c r="D57" s="7">
        <v>0</v>
      </c>
      <c r="E57" s="7">
        <v>0</v>
      </c>
      <c r="F57" s="7">
        <v>0</v>
      </c>
      <c r="G57" s="7">
        <f t="shared" si="2"/>
        <v>0</v>
      </c>
      <c r="H57" s="7">
        <f t="shared" si="3"/>
        <v>0</v>
      </c>
    </row>
    <row r="58" spans="1:8" x14ac:dyDescent="0.25">
      <c r="A58" s="6" t="s">
        <v>118</v>
      </c>
      <c r="B58" s="6" t="s">
        <v>119</v>
      </c>
      <c r="C58" s="7">
        <v>6705.86</v>
      </c>
      <c r="D58" s="7">
        <v>5000</v>
      </c>
      <c r="E58" s="7">
        <v>5000</v>
      </c>
      <c r="F58" s="7">
        <v>5000</v>
      </c>
      <c r="G58" s="7">
        <f t="shared" si="2"/>
        <v>100</v>
      </c>
      <c r="H58" s="7">
        <f t="shared" si="3"/>
        <v>100</v>
      </c>
    </row>
    <row r="59" spans="1:8" x14ac:dyDescent="0.25">
      <c r="A59" s="6" t="s">
        <v>120</v>
      </c>
      <c r="B59" s="6" t="s">
        <v>121</v>
      </c>
      <c r="C59" s="7">
        <v>240</v>
      </c>
      <c r="D59" s="7">
        <v>0</v>
      </c>
      <c r="E59" s="7">
        <v>100</v>
      </c>
      <c r="F59" s="7">
        <v>100</v>
      </c>
      <c r="G59" s="7">
        <f t="shared" si="2"/>
        <v>0</v>
      </c>
      <c r="H59" s="7">
        <f t="shared" si="3"/>
        <v>100</v>
      </c>
    </row>
    <row r="60" spans="1:8" x14ac:dyDescent="0.25">
      <c r="A60" s="4" t="s">
        <v>122</v>
      </c>
      <c r="B60" s="4" t="s">
        <v>123</v>
      </c>
      <c r="C60" s="5">
        <f>+C61+C62+C63+C64+C65+C66+C67</f>
        <v>88832.3</v>
      </c>
      <c r="D60" s="5">
        <f>+D61+D62+D63+D64+D65+D66+D67</f>
        <v>26100</v>
      </c>
      <c r="E60" s="5">
        <f>+E61+E62+E63+E64+E65+E66+E67</f>
        <v>27300</v>
      </c>
      <c r="F60" s="5">
        <f>+F61+F62+F63+F64+F65+F66+F67</f>
        <v>29400</v>
      </c>
      <c r="G60" s="5">
        <f t="shared" si="2"/>
        <v>104.59770114942528</v>
      </c>
      <c r="H60" s="5">
        <f t="shared" si="3"/>
        <v>107.69230769230769</v>
      </c>
    </row>
    <row r="61" spans="1:8" x14ac:dyDescent="0.25">
      <c r="A61" s="6" t="s">
        <v>124</v>
      </c>
      <c r="B61" s="6" t="s">
        <v>123</v>
      </c>
      <c r="C61" s="7">
        <v>14632.87</v>
      </c>
      <c r="D61" s="7">
        <v>13800</v>
      </c>
      <c r="E61" s="7">
        <v>13500</v>
      </c>
      <c r="F61" s="7">
        <v>15600</v>
      </c>
      <c r="G61" s="7">
        <f t="shared" si="2"/>
        <v>97.826086956521735</v>
      </c>
      <c r="H61" s="7">
        <f t="shared" si="3"/>
        <v>115.55555555555554</v>
      </c>
    </row>
    <row r="62" spans="1:8" x14ac:dyDescent="0.25">
      <c r="A62" s="6" t="s">
        <v>125</v>
      </c>
      <c r="B62" s="6" t="s">
        <v>126</v>
      </c>
      <c r="C62" s="7">
        <v>0</v>
      </c>
      <c r="D62" s="7">
        <v>2000</v>
      </c>
      <c r="E62" s="7">
        <v>0</v>
      </c>
      <c r="F62" s="7">
        <v>0</v>
      </c>
      <c r="G62" s="7">
        <f t="shared" si="2"/>
        <v>0</v>
      </c>
      <c r="H62" s="7">
        <f t="shared" si="3"/>
        <v>0</v>
      </c>
    </row>
    <row r="63" spans="1:8" x14ac:dyDescent="0.25">
      <c r="A63" s="6" t="s">
        <v>127</v>
      </c>
      <c r="B63" s="6" t="s">
        <v>128</v>
      </c>
      <c r="C63" s="7">
        <v>62299.68</v>
      </c>
      <c r="D63" s="7">
        <v>0</v>
      </c>
      <c r="E63" s="7">
        <v>0</v>
      </c>
      <c r="F63" s="7">
        <v>0</v>
      </c>
      <c r="G63" s="7">
        <f t="shared" si="2"/>
        <v>0</v>
      </c>
      <c r="H63" s="7">
        <f t="shared" si="3"/>
        <v>0</v>
      </c>
    </row>
    <row r="64" spans="1:8" x14ac:dyDescent="0.25">
      <c r="A64" s="6" t="s">
        <v>129</v>
      </c>
      <c r="B64" s="6" t="s">
        <v>130</v>
      </c>
      <c r="C64" s="7">
        <v>877.2</v>
      </c>
      <c r="D64" s="7">
        <v>0</v>
      </c>
      <c r="E64" s="7">
        <v>0</v>
      </c>
      <c r="F64" s="7">
        <v>0</v>
      </c>
      <c r="G64" s="7">
        <f t="shared" si="2"/>
        <v>0</v>
      </c>
      <c r="H64" s="7">
        <f t="shared" si="3"/>
        <v>0</v>
      </c>
    </row>
    <row r="65" spans="1:8" x14ac:dyDescent="0.25">
      <c r="A65" s="6" t="s">
        <v>131</v>
      </c>
      <c r="B65" s="6" t="s">
        <v>132</v>
      </c>
      <c r="C65" s="7">
        <v>7676.91</v>
      </c>
      <c r="D65" s="7">
        <v>10000</v>
      </c>
      <c r="E65" s="7">
        <v>10000</v>
      </c>
      <c r="F65" s="7">
        <v>10000</v>
      </c>
      <c r="G65" s="7">
        <f t="shared" si="2"/>
        <v>100</v>
      </c>
      <c r="H65" s="7">
        <f t="shared" si="3"/>
        <v>100</v>
      </c>
    </row>
    <row r="66" spans="1:8" x14ac:dyDescent="0.25">
      <c r="A66" s="6" t="s">
        <v>133</v>
      </c>
      <c r="B66" s="6" t="s">
        <v>134</v>
      </c>
      <c r="C66" s="7">
        <v>345.64</v>
      </c>
      <c r="D66" s="7">
        <v>300</v>
      </c>
      <c r="E66" s="7">
        <v>300</v>
      </c>
      <c r="F66" s="7">
        <v>300</v>
      </c>
      <c r="G66" s="7">
        <f t="shared" si="2"/>
        <v>100</v>
      </c>
      <c r="H66" s="7">
        <f t="shared" si="3"/>
        <v>100</v>
      </c>
    </row>
    <row r="67" spans="1:8" x14ac:dyDescent="0.25">
      <c r="A67" s="6" t="s">
        <v>135</v>
      </c>
      <c r="B67" s="6" t="s">
        <v>130</v>
      </c>
      <c r="C67" s="7">
        <v>3000</v>
      </c>
      <c r="D67" s="7">
        <v>0</v>
      </c>
      <c r="E67" s="7">
        <v>3500</v>
      </c>
      <c r="F67" s="7">
        <v>3500</v>
      </c>
      <c r="G67" s="7">
        <f t="shared" ref="G67:G98" si="4">IF(D67&lt;&gt;0,E67/D67*100,0)</f>
        <v>0</v>
      </c>
      <c r="H67" s="7">
        <f t="shared" ref="H67:H98" si="5">IF(E67&lt;&gt;0,F67/E67*100,0)</f>
        <v>100</v>
      </c>
    </row>
    <row r="68" spans="1:8" x14ac:dyDescent="0.25">
      <c r="A68" s="4" t="s">
        <v>136</v>
      </c>
      <c r="B68" s="4" t="s">
        <v>137</v>
      </c>
      <c r="C68" s="5">
        <f>+C69+C70+C71+C72+C73+C74+C75+C76+C77+C78+C79+C80+C81+C82+C83+C84</f>
        <v>569392.18000000005</v>
      </c>
      <c r="D68" s="5">
        <f>+D69+D70+D71+D72+D73+D74+D75+D76+D77+D78+D79+D80+D81+D82+D83+D84</f>
        <v>176850</v>
      </c>
      <c r="E68" s="5">
        <f>+E69+E70+E71+E72+E73+E74+E75+E76+E77+E78+E79+E80+E81+E82+E83+E84</f>
        <v>252360</v>
      </c>
      <c r="F68" s="5">
        <f>+F69+F70+F71+F72+F73+F74+F75+F76+F77+F78+F79+F80+F81+F82+F83+F84</f>
        <v>230760</v>
      </c>
      <c r="G68" s="5">
        <f t="shared" si="4"/>
        <v>142.69720101781172</v>
      </c>
      <c r="H68" s="5">
        <f t="shared" si="5"/>
        <v>91.440798858773178</v>
      </c>
    </row>
    <row r="69" spans="1:8" x14ac:dyDescent="0.25">
      <c r="A69" s="6" t="s">
        <v>138</v>
      </c>
      <c r="B69" s="6" t="s">
        <v>137</v>
      </c>
      <c r="C69" s="7">
        <v>978.39</v>
      </c>
      <c r="D69" s="7">
        <v>0</v>
      </c>
      <c r="E69" s="7">
        <v>0</v>
      </c>
      <c r="F69" s="7">
        <v>0</v>
      </c>
      <c r="G69" s="7">
        <f t="shared" si="4"/>
        <v>0</v>
      </c>
      <c r="H69" s="7">
        <f t="shared" si="5"/>
        <v>0</v>
      </c>
    </row>
    <row r="70" spans="1:8" x14ac:dyDescent="0.25">
      <c r="A70" s="6" t="s">
        <v>139</v>
      </c>
      <c r="B70" s="6" t="s">
        <v>140</v>
      </c>
      <c r="C70" s="7">
        <v>131596.68</v>
      </c>
      <c r="D70" s="7">
        <v>130000</v>
      </c>
      <c r="E70" s="7">
        <v>100000</v>
      </c>
      <c r="F70" s="7">
        <v>100000</v>
      </c>
      <c r="G70" s="7">
        <f t="shared" si="4"/>
        <v>76.923076923076934</v>
      </c>
      <c r="H70" s="7">
        <f t="shared" si="5"/>
        <v>100</v>
      </c>
    </row>
    <row r="71" spans="1:8" x14ac:dyDescent="0.25">
      <c r="A71" s="6" t="s">
        <v>141</v>
      </c>
      <c r="B71" s="6" t="s">
        <v>142</v>
      </c>
      <c r="C71" s="7">
        <v>165.57</v>
      </c>
      <c r="D71" s="7">
        <v>500</v>
      </c>
      <c r="E71" s="7">
        <v>100</v>
      </c>
      <c r="F71" s="7">
        <v>100</v>
      </c>
      <c r="G71" s="7">
        <f t="shared" si="4"/>
        <v>20</v>
      </c>
      <c r="H71" s="7">
        <f t="shared" si="5"/>
        <v>100</v>
      </c>
    </row>
    <row r="72" spans="1:8" x14ac:dyDescent="0.25">
      <c r="A72" s="6" t="s">
        <v>143</v>
      </c>
      <c r="B72" s="6" t="s">
        <v>144</v>
      </c>
      <c r="C72" s="7">
        <v>30904.14</v>
      </c>
      <c r="D72" s="7">
        <v>14050</v>
      </c>
      <c r="E72" s="7">
        <v>27900</v>
      </c>
      <c r="F72" s="7">
        <v>27900</v>
      </c>
      <c r="G72" s="7">
        <f t="shared" si="4"/>
        <v>198.57651245551602</v>
      </c>
      <c r="H72" s="7">
        <f t="shared" si="5"/>
        <v>100</v>
      </c>
    </row>
    <row r="73" spans="1:8" x14ac:dyDescent="0.25">
      <c r="A73" s="6" t="s">
        <v>145</v>
      </c>
      <c r="B73" s="6" t="s">
        <v>146</v>
      </c>
      <c r="C73" s="7">
        <v>594.61</v>
      </c>
      <c r="D73" s="7">
        <v>0</v>
      </c>
      <c r="E73" s="7">
        <v>0</v>
      </c>
      <c r="F73" s="7">
        <v>0</v>
      </c>
      <c r="G73" s="7">
        <f t="shared" si="4"/>
        <v>0</v>
      </c>
      <c r="H73" s="7">
        <f t="shared" si="5"/>
        <v>0</v>
      </c>
    </row>
    <row r="74" spans="1:8" x14ac:dyDescent="0.25">
      <c r="A74" s="6" t="s">
        <v>147</v>
      </c>
      <c r="B74" s="6" t="s">
        <v>148</v>
      </c>
      <c r="C74" s="7">
        <v>1183.48</v>
      </c>
      <c r="D74" s="7">
        <v>0</v>
      </c>
      <c r="E74" s="7">
        <v>0</v>
      </c>
      <c r="F74" s="7">
        <v>0</v>
      </c>
      <c r="G74" s="7">
        <f t="shared" si="4"/>
        <v>0</v>
      </c>
      <c r="H74" s="7">
        <f t="shared" si="5"/>
        <v>0</v>
      </c>
    </row>
    <row r="75" spans="1:8" x14ac:dyDescent="0.25">
      <c r="A75" s="6" t="s">
        <v>149</v>
      </c>
      <c r="B75" s="6" t="s">
        <v>150</v>
      </c>
      <c r="C75" s="7">
        <v>327855.37</v>
      </c>
      <c r="D75" s="7">
        <v>0</v>
      </c>
      <c r="E75" s="7">
        <v>0</v>
      </c>
      <c r="F75" s="7">
        <v>0</v>
      </c>
      <c r="G75" s="7">
        <f t="shared" si="4"/>
        <v>0</v>
      </c>
      <c r="H75" s="7">
        <f t="shared" si="5"/>
        <v>0</v>
      </c>
    </row>
    <row r="76" spans="1:8" x14ac:dyDescent="0.25">
      <c r="A76" s="6" t="s">
        <v>151</v>
      </c>
      <c r="B76" s="6" t="s">
        <v>152</v>
      </c>
      <c r="C76" s="7">
        <v>17967.12</v>
      </c>
      <c r="D76" s="7">
        <v>18000</v>
      </c>
      <c r="E76" s="7">
        <v>0</v>
      </c>
      <c r="F76" s="7">
        <v>0</v>
      </c>
      <c r="G76" s="7">
        <f t="shared" si="4"/>
        <v>0</v>
      </c>
      <c r="H76" s="7">
        <f t="shared" si="5"/>
        <v>0</v>
      </c>
    </row>
    <row r="77" spans="1:8" x14ac:dyDescent="0.25">
      <c r="A77" s="6" t="s">
        <v>153</v>
      </c>
      <c r="B77" s="6" t="s">
        <v>154</v>
      </c>
      <c r="C77" s="7">
        <v>5308.34</v>
      </c>
      <c r="D77" s="7">
        <v>500</v>
      </c>
      <c r="E77" s="7">
        <v>0</v>
      </c>
      <c r="F77" s="7">
        <v>0</v>
      </c>
      <c r="G77" s="7">
        <f t="shared" si="4"/>
        <v>0</v>
      </c>
      <c r="H77" s="7">
        <f t="shared" si="5"/>
        <v>0</v>
      </c>
    </row>
    <row r="78" spans="1:8" x14ac:dyDescent="0.25">
      <c r="A78" s="6" t="s">
        <v>155</v>
      </c>
      <c r="B78" s="6" t="s">
        <v>156</v>
      </c>
      <c r="C78" s="7">
        <v>13237.61</v>
      </c>
      <c r="D78" s="7">
        <v>0</v>
      </c>
      <c r="E78" s="7">
        <v>33000</v>
      </c>
      <c r="F78" s="7">
        <v>23400</v>
      </c>
      <c r="G78" s="7">
        <f t="shared" si="4"/>
        <v>0</v>
      </c>
      <c r="H78" s="7">
        <f t="shared" si="5"/>
        <v>70.909090909090907</v>
      </c>
    </row>
    <row r="79" spans="1:8" x14ac:dyDescent="0.25">
      <c r="A79" s="6" t="s">
        <v>157</v>
      </c>
      <c r="B79" s="6" t="s">
        <v>252</v>
      </c>
      <c r="C79" s="7">
        <v>0</v>
      </c>
      <c r="D79" s="7">
        <v>10000</v>
      </c>
      <c r="E79" s="7">
        <v>0</v>
      </c>
      <c r="F79" s="7">
        <v>0</v>
      </c>
      <c r="G79" s="7">
        <f t="shared" si="4"/>
        <v>0</v>
      </c>
      <c r="H79" s="7">
        <f t="shared" si="5"/>
        <v>0</v>
      </c>
    </row>
    <row r="80" spans="1:8" x14ac:dyDescent="0.25">
      <c r="A80" s="6" t="s">
        <v>158</v>
      </c>
      <c r="B80" s="6" t="s">
        <v>159</v>
      </c>
      <c r="C80" s="7">
        <v>31250</v>
      </c>
      <c r="D80" s="7">
        <v>0</v>
      </c>
      <c r="E80" s="7">
        <v>87000</v>
      </c>
      <c r="F80" s="7">
        <v>75000</v>
      </c>
      <c r="G80" s="7">
        <f t="shared" si="4"/>
        <v>0</v>
      </c>
      <c r="H80" s="7">
        <f t="shared" si="5"/>
        <v>86.206896551724128</v>
      </c>
    </row>
    <row r="81" spans="1:8" x14ac:dyDescent="0.25">
      <c r="A81" s="6" t="s">
        <v>160</v>
      </c>
      <c r="B81" s="6" t="s">
        <v>161</v>
      </c>
      <c r="C81" s="7">
        <v>1980.79</v>
      </c>
      <c r="D81" s="7">
        <v>0</v>
      </c>
      <c r="E81" s="7">
        <v>1000</v>
      </c>
      <c r="F81" s="7">
        <v>1000</v>
      </c>
      <c r="G81" s="7">
        <f t="shared" si="4"/>
        <v>0</v>
      </c>
      <c r="H81" s="7">
        <f t="shared" si="5"/>
        <v>100</v>
      </c>
    </row>
    <row r="82" spans="1:8" x14ac:dyDescent="0.25">
      <c r="A82" s="6" t="s">
        <v>162</v>
      </c>
      <c r="B82" s="6" t="s">
        <v>163</v>
      </c>
      <c r="C82" s="7">
        <v>678.48</v>
      </c>
      <c r="D82" s="7">
        <v>500</v>
      </c>
      <c r="E82" s="7">
        <v>0</v>
      </c>
      <c r="F82" s="7">
        <v>0</v>
      </c>
      <c r="G82" s="7">
        <f t="shared" si="4"/>
        <v>0</v>
      </c>
      <c r="H82" s="7">
        <f t="shared" si="5"/>
        <v>0</v>
      </c>
    </row>
    <row r="83" spans="1:8" x14ac:dyDescent="0.25">
      <c r="A83" s="6" t="s">
        <v>164</v>
      </c>
      <c r="B83" s="6" t="s">
        <v>165</v>
      </c>
      <c r="C83" s="7">
        <v>1860</v>
      </c>
      <c r="D83" s="7">
        <v>1800</v>
      </c>
      <c r="E83" s="7">
        <v>1860</v>
      </c>
      <c r="F83" s="7">
        <v>1860</v>
      </c>
      <c r="G83" s="7">
        <f t="shared" si="4"/>
        <v>103.33333333333334</v>
      </c>
      <c r="H83" s="7">
        <f t="shared" si="5"/>
        <v>100</v>
      </c>
    </row>
    <row r="84" spans="1:8" x14ac:dyDescent="0.25">
      <c r="A84" s="6" t="s">
        <v>166</v>
      </c>
      <c r="B84" s="6" t="s">
        <v>167</v>
      </c>
      <c r="C84" s="7">
        <v>3831.6</v>
      </c>
      <c r="D84" s="7">
        <v>1500</v>
      </c>
      <c r="E84" s="7">
        <v>1500</v>
      </c>
      <c r="F84" s="7">
        <v>1500</v>
      </c>
      <c r="G84" s="7">
        <f t="shared" si="4"/>
        <v>100</v>
      </c>
      <c r="H84" s="7">
        <f t="shared" si="5"/>
        <v>100</v>
      </c>
    </row>
    <row r="85" spans="1:8" x14ac:dyDescent="0.25">
      <c r="A85" s="2" t="s">
        <v>168</v>
      </c>
      <c r="B85" s="2" t="s">
        <v>169</v>
      </c>
      <c r="C85" s="3">
        <f>+C86+C90+C93+C96</f>
        <v>67027.990000000005</v>
      </c>
      <c r="D85" s="3">
        <f>+D86+D90+D93+D96</f>
        <v>346298.33999999997</v>
      </c>
      <c r="E85" s="3">
        <f>+E86+E90+E93+E96</f>
        <v>155000</v>
      </c>
      <c r="F85" s="3">
        <f>+F86+F90+F93+F96</f>
        <v>145000</v>
      </c>
      <c r="G85" s="3">
        <f t="shared" si="4"/>
        <v>44.759094138308612</v>
      </c>
      <c r="H85" s="3">
        <f t="shared" si="5"/>
        <v>93.548387096774192</v>
      </c>
    </row>
    <row r="86" spans="1:8" x14ac:dyDescent="0.25">
      <c r="A86" s="4" t="s">
        <v>170</v>
      </c>
      <c r="B86" s="4" t="s">
        <v>171</v>
      </c>
      <c r="C86" s="5">
        <f>+C87+C88+C89</f>
        <v>9559.7100000000009</v>
      </c>
      <c r="D86" s="5">
        <f>+D87+D88+D89</f>
        <v>161035.53</v>
      </c>
      <c r="E86" s="5">
        <f>+E87+E88+E89</f>
        <v>0</v>
      </c>
      <c r="F86" s="5">
        <f>+F87+F88+F89</f>
        <v>0</v>
      </c>
      <c r="G86" s="5">
        <f t="shared" si="4"/>
        <v>0</v>
      </c>
      <c r="H86" s="5">
        <f t="shared" si="5"/>
        <v>0</v>
      </c>
    </row>
    <row r="87" spans="1:8" x14ac:dyDescent="0.25">
      <c r="A87" s="6" t="s">
        <v>172</v>
      </c>
      <c r="B87" s="6" t="s">
        <v>173</v>
      </c>
      <c r="C87" s="7">
        <v>151.28</v>
      </c>
      <c r="D87" s="7">
        <v>0</v>
      </c>
      <c r="E87" s="7">
        <v>0</v>
      </c>
      <c r="F87" s="7">
        <v>0</v>
      </c>
      <c r="G87" s="7">
        <f t="shared" si="4"/>
        <v>0</v>
      </c>
      <c r="H87" s="7">
        <f t="shared" si="5"/>
        <v>0</v>
      </c>
    </row>
    <row r="88" spans="1:8" x14ac:dyDescent="0.25">
      <c r="A88" s="6" t="s">
        <v>174</v>
      </c>
      <c r="B88" s="6" t="s">
        <v>175</v>
      </c>
      <c r="C88" s="7">
        <v>8328.73</v>
      </c>
      <c r="D88" s="7">
        <v>161035.53</v>
      </c>
      <c r="E88" s="7">
        <v>0</v>
      </c>
      <c r="F88" s="7">
        <v>0</v>
      </c>
      <c r="G88" s="7">
        <f t="shared" si="4"/>
        <v>0</v>
      </c>
      <c r="H88" s="7">
        <f t="shared" si="5"/>
        <v>0</v>
      </c>
    </row>
    <row r="89" spans="1:8" x14ac:dyDescent="0.25">
      <c r="A89" s="6" t="s">
        <v>176</v>
      </c>
      <c r="B89" s="6" t="s">
        <v>177</v>
      </c>
      <c r="C89" s="7">
        <v>1079.7</v>
      </c>
      <c r="D89" s="7">
        <v>0</v>
      </c>
      <c r="E89" s="7">
        <v>0</v>
      </c>
      <c r="F89" s="7">
        <v>0</v>
      </c>
      <c r="G89" s="7">
        <f t="shared" si="4"/>
        <v>0</v>
      </c>
      <c r="H89" s="7">
        <f t="shared" si="5"/>
        <v>0</v>
      </c>
    </row>
    <row r="90" spans="1:8" x14ac:dyDescent="0.25">
      <c r="A90" s="4" t="s">
        <v>178</v>
      </c>
      <c r="B90" s="4" t="s">
        <v>179</v>
      </c>
      <c r="C90" s="5">
        <f>+C91+C92</f>
        <v>216.26</v>
      </c>
      <c r="D90" s="5">
        <f>+D91+D92</f>
        <v>0</v>
      </c>
      <c r="E90" s="5">
        <f>+E91+E92</f>
        <v>10000</v>
      </c>
      <c r="F90" s="5">
        <f>+F91+F92</f>
        <v>0</v>
      </c>
      <c r="G90" s="5">
        <f t="shared" si="4"/>
        <v>0</v>
      </c>
      <c r="H90" s="5">
        <f t="shared" si="5"/>
        <v>0</v>
      </c>
    </row>
    <row r="91" spans="1:8" x14ac:dyDescent="0.25">
      <c r="A91" s="6" t="s">
        <v>180</v>
      </c>
      <c r="B91" s="6" t="s">
        <v>181</v>
      </c>
      <c r="C91" s="7">
        <v>216.26</v>
      </c>
      <c r="D91" s="7">
        <v>0</v>
      </c>
      <c r="E91" s="7">
        <v>0</v>
      </c>
      <c r="F91" s="7">
        <v>0</v>
      </c>
      <c r="G91" s="7">
        <f t="shared" si="4"/>
        <v>0</v>
      </c>
      <c r="H91" s="7">
        <f t="shared" si="5"/>
        <v>0</v>
      </c>
    </row>
    <row r="92" spans="1:8" x14ac:dyDescent="0.25">
      <c r="A92" s="6" t="s">
        <v>182</v>
      </c>
      <c r="B92" s="6" t="s">
        <v>183</v>
      </c>
      <c r="C92" s="7">
        <v>0</v>
      </c>
      <c r="D92" s="7">
        <v>0</v>
      </c>
      <c r="E92" s="7">
        <v>10000</v>
      </c>
      <c r="F92" s="7">
        <v>0</v>
      </c>
      <c r="G92" s="7">
        <f t="shared" si="4"/>
        <v>0</v>
      </c>
      <c r="H92" s="7">
        <f t="shared" si="5"/>
        <v>0</v>
      </c>
    </row>
    <row r="93" spans="1:8" x14ac:dyDescent="0.25">
      <c r="A93" s="4" t="s">
        <v>184</v>
      </c>
      <c r="B93" s="4" t="s">
        <v>185</v>
      </c>
      <c r="C93" s="5">
        <f>+C94+C95</f>
        <v>43278.75</v>
      </c>
      <c r="D93" s="5">
        <f>+D94+D95</f>
        <v>110373.31</v>
      </c>
      <c r="E93" s="5">
        <f>+E94+E95</f>
        <v>45000</v>
      </c>
      <c r="F93" s="5">
        <f>+F94+F95</f>
        <v>45000</v>
      </c>
      <c r="G93" s="5">
        <f t="shared" si="4"/>
        <v>40.770726183712348</v>
      </c>
      <c r="H93" s="5">
        <f t="shared" si="5"/>
        <v>100</v>
      </c>
    </row>
    <row r="94" spans="1:8" x14ac:dyDescent="0.25">
      <c r="A94" s="6" t="s">
        <v>186</v>
      </c>
      <c r="B94" s="6" t="s">
        <v>187</v>
      </c>
      <c r="C94" s="7">
        <v>5217.42</v>
      </c>
      <c r="D94" s="7">
        <v>60373.31</v>
      </c>
      <c r="E94" s="7">
        <v>0</v>
      </c>
      <c r="F94" s="7">
        <v>0</v>
      </c>
      <c r="G94" s="7">
        <f t="shared" si="4"/>
        <v>0</v>
      </c>
      <c r="H94" s="7">
        <f t="shared" si="5"/>
        <v>0</v>
      </c>
    </row>
    <row r="95" spans="1:8" x14ac:dyDescent="0.25">
      <c r="A95" s="6" t="s">
        <v>188</v>
      </c>
      <c r="B95" s="6" t="s">
        <v>189</v>
      </c>
      <c r="C95" s="7">
        <v>38061.33</v>
      </c>
      <c r="D95" s="7">
        <v>50000</v>
      </c>
      <c r="E95" s="7">
        <v>45000</v>
      </c>
      <c r="F95" s="7">
        <v>45000</v>
      </c>
      <c r="G95" s="7">
        <f t="shared" si="4"/>
        <v>90</v>
      </c>
      <c r="H95" s="7">
        <f t="shared" si="5"/>
        <v>100</v>
      </c>
    </row>
    <row r="96" spans="1:8" x14ac:dyDescent="0.25">
      <c r="A96" s="4" t="s">
        <v>190</v>
      </c>
      <c r="B96" s="4" t="s">
        <v>191</v>
      </c>
      <c r="C96" s="5">
        <f>+C97</f>
        <v>13973.27</v>
      </c>
      <c r="D96" s="5">
        <f>+D97</f>
        <v>74889.5</v>
      </c>
      <c r="E96" s="5">
        <f>+E97</f>
        <v>100000</v>
      </c>
      <c r="F96" s="5">
        <f>+F97</f>
        <v>100000</v>
      </c>
      <c r="G96" s="5">
        <f t="shared" si="4"/>
        <v>133.53006763297927</v>
      </c>
      <c r="H96" s="5">
        <f t="shared" si="5"/>
        <v>100</v>
      </c>
    </row>
    <row r="97" spans="1:8" x14ac:dyDescent="0.25">
      <c r="A97" s="6" t="s">
        <v>192</v>
      </c>
      <c r="B97" s="6" t="s">
        <v>191</v>
      </c>
      <c r="C97" s="7">
        <v>13973.27</v>
      </c>
      <c r="D97" s="7">
        <v>74889.5</v>
      </c>
      <c r="E97" s="7">
        <v>100000</v>
      </c>
      <c r="F97" s="7">
        <v>100000</v>
      </c>
      <c r="G97" s="7">
        <f t="shared" si="4"/>
        <v>133.53006763297927</v>
      </c>
      <c r="H97" s="7">
        <f t="shared" si="5"/>
        <v>100</v>
      </c>
    </row>
    <row r="98" spans="1:8" x14ac:dyDescent="0.25">
      <c r="A98" s="2" t="s">
        <v>193</v>
      </c>
      <c r="B98" s="2" t="s">
        <v>194</v>
      </c>
      <c r="C98" s="3">
        <f>+C99+C101+C104</f>
        <v>248385.7</v>
      </c>
      <c r="D98" s="3">
        <f>+D99+D101+D104</f>
        <v>23600</v>
      </c>
      <c r="E98" s="3">
        <f>+E99+E101+E104</f>
        <v>12400</v>
      </c>
      <c r="F98" s="3">
        <f>+F99+F101+F104</f>
        <v>12400</v>
      </c>
      <c r="G98" s="3">
        <f t="shared" si="4"/>
        <v>52.542372881355938</v>
      </c>
      <c r="H98" s="3">
        <f t="shared" si="5"/>
        <v>100</v>
      </c>
    </row>
    <row r="99" spans="1:8" x14ac:dyDescent="0.25">
      <c r="A99" s="4" t="s">
        <v>195</v>
      </c>
      <c r="B99" s="4" t="s">
        <v>196</v>
      </c>
      <c r="C99" s="5">
        <f>+C100</f>
        <v>3690</v>
      </c>
      <c r="D99" s="5">
        <f>+D100</f>
        <v>21800</v>
      </c>
      <c r="E99" s="5">
        <f>+E100</f>
        <v>8500</v>
      </c>
      <c r="F99" s="5">
        <f>+F100</f>
        <v>8500</v>
      </c>
      <c r="G99" s="5">
        <f t="shared" ref="G99:G129" si="6">IF(D99&lt;&gt;0,E99/D99*100,0)</f>
        <v>38.990825688073393</v>
      </c>
      <c r="H99" s="5">
        <f t="shared" ref="H99:H129" si="7">IF(E99&lt;&gt;0,F99/E99*100,0)</f>
        <v>100</v>
      </c>
    </row>
    <row r="100" spans="1:8" x14ac:dyDescent="0.25">
      <c r="A100" s="6" t="s">
        <v>197</v>
      </c>
      <c r="B100" s="6" t="s">
        <v>196</v>
      </c>
      <c r="C100" s="7">
        <v>3690</v>
      </c>
      <c r="D100" s="7">
        <v>21800</v>
      </c>
      <c r="E100" s="7">
        <v>8500</v>
      </c>
      <c r="F100" s="7">
        <v>8500</v>
      </c>
      <c r="G100" s="7">
        <f t="shared" si="6"/>
        <v>38.990825688073393</v>
      </c>
      <c r="H100" s="7">
        <f t="shared" si="7"/>
        <v>100</v>
      </c>
    </row>
    <row r="101" spans="1:8" x14ac:dyDescent="0.25">
      <c r="A101" s="4" t="s">
        <v>198</v>
      </c>
      <c r="B101" s="4" t="s">
        <v>199</v>
      </c>
      <c r="C101" s="5">
        <f>+C102+C103</f>
        <v>965</v>
      </c>
      <c r="D101" s="5">
        <f>+D102+D103</f>
        <v>1800</v>
      </c>
      <c r="E101" s="5">
        <f>+E102+E103</f>
        <v>3900</v>
      </c>
      <c r="F101" s="5">
        <f>+F102+F103</f>
        <v>3900</v>
      </c>
      <c r="G101" s="5">
        <f t="shared" si="6"/>
        <v>216.66666666666666</v>
      </c>
      <c r="H101" s="5">
        <f t="shared" si="7"/>
        <v>100</v>
      </c>
    </row>
    <row r="102" spans="1:8" x14ac:dyDescent="0.25">
      <c r="A102" s="6" t="s">
        <v>200</v>
      </c>
      <c r="B102" s="6" t="s">
        <v>199</v>
      </c>
      <c r="C102" s="7">
        <v>965</v>
      </c>
      <c r="D102" s="7">
        <v>1800</v>
      </c>
      <c r="E102" s="7">
        <v>2400</v>
      </c>
      <c r="F102" s="7">
        <v>3900</v>
      </c>
      <c r="G102" s="7">
        <f t="shared" si="6"/>
        <v>133.33333333333331</v>
      </c>
      <c r="H102" s="7">
        <f t="shared" si="7"/>
        <v>162.5</v>
      </c>
    </row>
    <row r="103" spans="1:8" x14ac:dyDescent="0.25">
      <c r="A103" s="6" t="s">
        <v>201</v>
      </c>
      <c r="B103" s="6" t="s">
        <v>202</v>
      </c>
      <c r="C103" s="7">
        <v>0</v>
      </c>
      <c r="D103" s="7">
        <v>0</v>
      </c>
      <c r="E103" s="7">
        <v>1500</v>
      </c>
      <c r="F103" s="7">
        <v>0</v>
      </c>
      <c r="G103" s="7">
        <f t="shared" si="6"/>
        <v>0</v>
      </c>
      <c r="H103" s="7">
        <f t="shared" si="7"/>
        <v>0</v>
      </c>
    </row>
    <row r="104" spans="1:8" x14ac:dyDescent="0.25">
      <c r="A104" s="4" t="s">
        <v>203</v>
      </c>
      <c r="B104" s="4" t="s">
        <v>204</v>
      </c>
      <c r="C104" s="5">
        <f>+C105</f>
        <v>243730.7</v>
      </c>
      <c r="D104" s="5">
        <f>+D105</f>
        <v>0</v>
      </c>
      <c r="E104" s="5">
        <f>+E105</f>
        <v>0</v>
      </c>
      <c r="F104" s="5">
        <f>+F105</f>
        <v>0</v>
      </c>
      <c r="G104" s="5">
        <f t="shared" si="6"/>
        <v>0</v>
      </c>
      <c r="H104" s="5">
        <f t="shared" si="7"/>
        <v>0</v>
      </c>
    </row>
    <row r="105" spans="1:8" x14ac:dyDescent="0.25">
      <c r="A105" s="6" t="s">
        <v>205</v>
      </c>
      <c r="B105" s="6" t="s">
        <v>206</v>
      </c>
      <c r="C105" s="7">
        <v>243730.7</v>
      </c>
      <c r="D105" s="7">
        <v>0</v>
      </c>
      <c r="E105" s="7">
        <v>0</v>
      </c>
      <c r="F105" s="7">
        <v>0</v>
      </c>
      <c r="G105" s="7">
        <f t="shared" si="6"/>
        <v>0</v>
      </c>
      <c r="H105" s="7">
        <f t="shared" si="7"/>
        <v>0</v>
      </c>
    </row>
    <row r="106" spans="1:8" x14ac:dyDescent="0.25">
      <c r="A106" s="2" t="s">
        <v>207</v>
      </c>
      <c r="B106" s="2" t="s">
        <v>208</v>
      </c>
      <c r="C106" s="3">
        <f>+C107+C121+C123+C127</f>
        <v>798733.32999999984</v>
      </c>
      <c r="D106" s="3">
        <f>+D107+D121+D123+D127</f>
        <v>277236</v>
      </c>
      <c r="E106" s="3">
        <f>+E107+E121+E123+E127</f>
        <v>729150.16999999993</v>
      </c>
      <c r="F106" s="3">
        <f>+F107+F121+F123+F127</f>
        <v>658653.37000000011</v>
      </c>
      <c r="G106" s="3">
        <f t="shared" si="6"/>
        <v>263.0070301115295</v>
      </c>
      <c r="H106" s="3">
        <f t="shared" si="7"/>
        <v>90.331648691791457</v>
      </c>
    </row>
    <row r="107" spans="1:8" x14ac:dyDescent="0.25">
      <c r="A107" s="4" t="s">
        <v>209</v>
      </c>
      <c r="B107" s="4" t="s">
        <v>210</v>
      </c>
      <c r="C107" s="5">
        <f>+C108+C109+C110+C111+C112+C113+C114+C115+C116+C117+C118+C119+C120</f>
        <v>619035.23999999987</v>
      </c>
      <c r="D107" s="5">
        <f>+D108+D109+D110+D111+D112+D113+D114+D115+D116+D117+D118+D119+D120</f>
        <v>234736</v>
      </c>
      <c r="E107" s="5">
        <f>+E108+E109+E110+E111+E112+E113+E114+E115+E116+E117+E118+E119+E120</f>
        <v>557926</v>
      </c>
      <c r="F107" s="5">
        <f>+F108+F109+F110+F111+F112+F113+F114+F115+F116+F117+F118+F119+F120</f>
        <v>512093</v>
      </c>
      <c r="G107" s="5">
        <f t="shared" si="6"/>
        <v>237.68233249267263</v>
      </c>
      <c r="H107" s="5">
        <f t="shared" si="7"/>
        <v>91.78511128715995</v>
      </c>
    </row>
    <row r="108" spans="1:8" x14ac:dyDescent="0.25">
      <c r="A108" s="6" t="s">
        <v>211</v>
      </c>
      <c r="B108" s="6" t="s">
        <v>212</v>
      </c>
      <c r="C108" s="7">
        <v>271053</v>
      </c>
      <c r="D108" s="7">
        <v>0</v>
      </c>
      <c r="E108" s="7">
        <v>45833</v>
      </c>
      <c r="F108" s="7">
        <v>0</v>
      </c>
      <c r="G108" s="7">
        <f t="shared" si="6"/>
        <v>0</v>
      </c>
      <c r="H108" s="7">
        <f t="shared" si="7"/>
        <v>0</v>
      </c>
    </row>
    <row r="109" spans="1:8" x14ac:dyDescent="0.25">
      <c r="A109" s="6" t="s">
        <v>213</v>
      </c>
      <c r="B109" s="6" t="s">
        <v>214</v>
      </c>
      <c r="C109" s="7">
        <v>16154.1</v>
      </c>
      <c r="D109" s="7">
        <v>0</v>
      </c>
      <c r="E109" s="7">
        <v>0</v>
      </c>
      <c r="F109" s="7">
        <v>0</v>
      </c>
      <c r="G109" s="7">
        <f t="shared" si="6"/>
        <v>0</v>
      </c>
      <c r="H109" s="7">
        <f t="shared" si="7"/>
        <v>0</v>
      </c>
    </row>
    <row r="110" spans="1:8" x14ac:dyDescent="0.25">
      <c r="A110" s="6" t="s">
        <v>215</v>
      </c>
      <c r="B110" s="6" t="s">
        <v>216</v>
      </c>
      <c r="C110" s="7">
        <v>0</v>
      </c>
      <c r="D110" s="7">
        <v>12400</v>
      </c>
      <c r="E110" s="7">
        <v>12400</v>
      </c>
      <c r="F110" s="7">
        <v>12400</v>
      </c>
      <c r="G110" s="7">
        <f t="shared" si="6"/>
        <v>100</v>
      </c>
      <c r="H110" s="7">
        <f t="shared" si="7"/>
        <v>100</v>
      </c>
    </row>
    <row r="111" spans="1:8" x14ac:dyDescent="0.25">
      <c r="A111" s="6" t="s">
        <v>217</v>
      </c>
      <c r="B111" s="6" t="s">
        <v>218</v>
      </c>
      <c r="C111" s="7">
        <v>139560.54</v>
      </c>
      <c r="D111" s="7">
        <v>0</v>
      </c>
      <c r="E111" s="7">
        <v>0</v>
      </c>
      <c r="F111" s="7">
        <v>0</v>
      </c>
      <c r="G111" s="7">
        <f t="shared" si="6"/>
        <v>0</v>
      </c>
      <c r="H111" s="7">
        <f t="shared" si="7"/>
        <v>0</v>
      </c>
    </row>
    <row r="112" spans="1:8" x14ac:dyDescent="0.25">
      <c r="A112" s="6" t="s">
        <v>219</v>
      </c>
      <c r="B112" s="6" t="s">
        <v>220</v>
      </c>
      <c r="C112" s="7">
        <v>78336</v>
      </c>
      <c r="D112" s="7">
        <v>78336</v>
      </c>
      <c r="E112" s="7">
        <v>405693</v>
      </c>
      <c r="F112" s="7">
        <v>405693</v>
      </c>
      <c r="G112" s="7">
        <f t="shared" si="6"/>
        <v>517.88832720588232</v>
      </c>
      <c r="H112" s="7">
        <f t="shared" si="7"/>
        <v>100</v>
      </c>
    </row>
    <row r="113" spans="1:8" x14ac:dyDescent="0.25">
      <c r="A113" s="6" t="s">
        <v>221</v>
      </c>
      <c r="B113" s="6" t="s">
        <v>222</v>
      </c>
      <c r="C113" s="7">
        <v>32702</v>
      </c>
      <c r="D113" s="7">
        <v>25000</v>
      </c>
      <c r="E113" s="7">
        <v>30000</v>
      </c>
      <c r="F113" s="7">
        <v>30000</v>
      </c>
      <c r="G113" s="7">
        <f t="shared" si="6"/>
        <v>120</v>
      </c>
      <c r="H113" s="7">
        <f t="shared" si="7"/>
        <v>100</v>
      </c>
    </row>
    <row r="114" spans="1:8" x14ac:dyDescent="0.25">
      <c r="A114" s="6" t="s">
        <v>223</v>
      </c>
      <c r="B114" s="6" t="s">
        <v>224</v>
      </c>
      <c r="C114" s="7">
        <v>0</v>
      </c>
      <c r="D114" s="7">
        <v>60000</v>
      </c>
      <c r="E114" s="7">
        <v>0</v>
      </c>
      <c r="F114" s="7">
        <v>0</v>
      </c>
      <c r="G114" s="7">
        <f t="shared" si="6"/>
        <v>0</v>
      </c>
      <c r="H114" s="7">
        <f t="shared" si="7"/>
        <v>0</v>
      </c>
    </row>
    <row r="115" spans="1:8" x14ac:dyDescent="0.25">
      <c r="A115" s="6" t="s">
        <v>225</v>
      </c>
      <c r="B115" s="6" t="s">
        <v>226</v>
      </c>
      <c r="C115" s="7">
        <v>0</v>
      </c>
      <c r="D115" s="7">
        <v>2000</v>
      </c>
      <c r="E115" s="7">
        <v>0</v>
      </c>
      <c r="F115" s="7">
        <v>0</v>
      </c>
      <c r="G115" s="7">
        <f t="shared" si="6"/>
        <v>0</v>
      </c>
      <c r="H115" s="7">
        <f t="shared" si="7"/>
        <v>0</v>
      </c>
    </row>
    <row r="116" spans="1:8" x14ac:dyDescent="0.25">
      <c r="A116" s="6" t="s">
        <v>227</v>
      </c>
      <c r="B116" s="6" t="s">
        <v>228</v>
      </c>
      <c r="C116" s="7">
        <v>5000</v>
      </c>
      <c r="D116" s="7">
        <v>0</v>
      </c>
      <c r="E116" s="7">
        <v>5000</v>
      </c>
      <c r="F116" s="7">
        <v>5000</v>
      </c>
      <c r="G116" s="7">
        <f t="shared" si="6"/>
        <v>0</v>
      </c>
      <c r="H116" s="7">
        <f t="shared" si="7"/>
        <v>100</v>
      </c>
    </row>
    <row r="117" spans="1:8" x14ac:dyDescent="0.25">
      <c r="A117" s="6" t="s">
        <v>229</v>
      </c>
      <c r="B117" s="6" t="s">
        <v>230</v>
      </c>
      <c r="C117" s="7">
        <v>41086.199999999997</v>
      </c>
      <c r="D117" s="7">
        <v>50000</v>
      </c>
      <c r="E117" s="7">
        <v>45000</v>
      </c>
      <c r="F117" s="7">
        <v>45000</v>
      </c>
      <c r="G117" s="7">
        <f t="shared" si="6"/>
        <v>90</v>
      </c>
      <c r="H117" s="7">
        <f t="shared" si="7"/>
        <v>100</v>
      </c>
    </row>
    <row r="118" spans="1:8" x14ac:dyDescent="0.25">
      <c r="A118" s="6" t="s">
        <v>231</v>
      </c>
      <c r="B118" s="6" t="s">
        <v>232</v>
      </c>
      <c r="C118" s="7">
        <v>6747.71</v>
      </c>
      <c r="D118" s="7">
        <v>7000</v>
      </c>
      <c r="E118" s="7">
        <v>7000</v>
      </c>
      <c r="F118" s="7">
        <v>7000</v>
      </c>
      <c r="G118" s="7">
        <f t="shared" si="6"/>
        <v>100</v>
      </c>
      <c r="H118" s="7">
        <f t="shared" si="7"/>
        <v>100</v>
      </c>
    </row>
    <row r="119" spans="1:8" x14ac:dyDescent="0.25">
      <c r="A119" s="6" t="s">
        <v>233</v>
      </c>
      <c r="B119" s="6" t="s">
        <v>234</v>
      </c>
      <c r="C119" s="7">
        <v>18654.84</v>
      </c>
      <c r="D119" s="7">
        <v>0</v>
      </c>
      <c r="E119" s="7">
        <v>7000</v>
      </c>
      <c r="F119" s="7">
        <v>7000</v>
      </c>
      <c r="G119" s="7">
        <f t="shared" si="6"/>
        <v>0</v>
      </c>
      <c r="H119" s="7">
        <f t="shared" si="7"/>
        <v>100</v>
      </c>
    </row>
    <row r="120" spans="1:8" x14ac:dyDescent="0.25">
      <c r="A120" s="6" t="s">
        <v>235</v>
      </c>
      <c r="B120" s="6" t="s">
        <v>236</v>
      </c>
      <c r="C120" s="7">
        <v>9740.85</v>
      </c>
      <c r="D120" s="7">
        <v>0</v>
      </c>
      <c r="E120" s="7">
        <v>0</v>
      </c>
      <c r="F120" s="7">
        <v>0</v>
      </c>
      <c r="G120" s="7">
        <f t="shared" si="6"/>
        <v>0</v>
      </c>
      <c r="H120" s="7">
        <f t="shared" si="7"/>
        <v>0</v>
      </c>
    </row>
    <row r="121" spans="1:8" x14ac:dyDescent="0.25">
      <c r="A121" s="4" t="s">
        <v>237</v>
      </c>
      <c r="B121" s="4" t="s">
        <v>238</v>
      </c>
      <c r="C121" s="5">
        <f>+C122</f>
        <v>23843.15</v>
      </c>
      <c r="D121" s="5">
        <f>+D122</f>
        <v>0</v>
      </c>
      <c r="E121" s="5">
        <f>+E122</f>
        <v>0</v>
      </c>
      <c r="F121" s="5">
        <f>+F122</f>
        <v>0</v>
      </c>
      <c r="G121" s="5">
        <f t="shared" si="6"/>
        <v>0</v>
      </c>
      <c r="H121" s="5">
        <f t="shared" si="7"/>
        <v>0</v>
      </c>
    </row>
    <row r="122" spans="1:8" x14ac:dyDescent="0.25">
      <c r="A122" s="6" t="s">
        <v>239</v>
      </c>
      <c r="B122" s="6" t="s">
        <v>240</v>
      </c>
      <c r="C122" s="7">
        <v>23843.15</v>
      </c>
      <c r="D122" s="7">
        <v>0</v>
      </c>
      <c r="E122" s="7">
        <v>0</v>
      </c>
      <c r="F122" s="7">
        <v>0</v>
      </c>
      <c r="G122" s="7">
        <f t="shared" si="6"/>
        <v>0</v>
      </c>
      <c r="H122" s="7">
        <f t="shared" si="7"/>
        <v>0</v>
      </c>
    </row>
    <row r="123" spans="1:8" x14ac:dyDescent="0.25">
      <c r="A123" s="4" t="s">
        <v>241</v>
      </c>
      <c r="B123" s="4" t="s">
        <v>238</v>
      </c>
      <c r="C123" s="5">
        <f>+C124+C125+C126</f>
        <v>155854.94</v>
      </c>
      <c r="D123" s="5">
        <f>+D124+D125+D126</f>
        <v>21250</v>
      </c>
      <c r="E123" s="5">
        <f>+E124+E125+E126</f>
        <v>66367.61</v>
      </c>
      <c r="F123" s="5">
        <f>+F124+F125+F126</f>
        <v>62953.81</v>
      </c>
      <c r="G123" s="5">
        <f t="shared" si="6"/>
        <v>312.31816470588234</v>
      </c>
      <c r="H123" s="5">
        <f t="shared" si="7"/>
        <v>94.856225800507204</v>
      </c>
    </row>
    <row r="124" spans="1:8" x14ac:dyDescent="0.25">
      <c r="A124" s="6" t="s">
        <v>242</v>
      </c>
      <c r="B124" s="6" t="s">
        <v>243</v>
      </c>
      <c r="C124" s="7">
        <v>0</v>
      </c>
      <c r="D124" s="7">
        <v>21250</v>
      </c>
      <c r="E124" s="7">
        <v>0</v>
      </c>
      <c r="F124" s="7">
        <v>0</v>
      </c>
      <c r="G124" s="7">
        <f t="shared" si="6"/>
        <v>0</v>
      </c>
      <c r="H124" s="7">
        <f t="shared" si="7"/>
        <v>0</v>
      </c>
    </row>
    <row r="125" spans="1:8" x14ac:dyDescent="0.25">
      <c r="A125" s="6" t="s">
        <v>244</v>
      </c>
      <c r="B125" s="6" t="s">
        <v>245</v>
      </c>
      <c r="C125" s="7">
        <v>155854.94</v>
      </c>
      <c r="D125" s="7">
        <v>0</v>
      </c>
      <c r="E125" s="7">
        <v>0</v>
      </c>
      <c r="F125" s="7">
        <v>0</v>
      </c>
      <c r="G125" s="7">
        <f t="shared" si="6"/>
        <v>0</v>
      </c>
      <c r="H125" s="7">
        <f t="shared" si="7"/>
        <v>0</v>
      </c>
    </row>
    <row r="126" spans="1:8" x14ac:dyDescent="0.25">
      <c r="A126" s="6" t="s">
        <v>246</v>
      </c>
      <c r="B126" s="6" t="s">
        <v>247</v>
      </c>
      <c r="C126" s="7">
        <v>0</v>
      </c>
      <c r="D126" s="7">
        <v>0</v>
      </c>
      <c r="E126" s="7">
        <v>66367.61</v>
      </c>
      <c r="F126" s="7">
        <v>62953.81</v>
      </c>
      <c r="G126" s="7">
        <f t="shared" si="6"/>
        <v>0</v>
      </c>
      <c r="H126" s="7">
        <f t="shared" si="7"/>
        <v>94.856225800507204</v>
      </c>
    </row>
    <row r="127" spans="1:8" x14ac:dyDescent="0.25">
      <c r="A127" s="4" t="s">
        <v>248</v>
      </c>
      <c r="B127" s="4" t="s">
        <v>249</v>
      </c>
      <c r="C127" s="5">
        <f>+C128</f>
        <v>0</v>
      </c>
      <c r="D127" s="5">
        <f>+D128</f>
        <v>21250</v>
      </c>
      <c r="E127" s="5">
        <f>+E128</f>
        <v>104856.56</v>
      </c>
      <c r="F127" s="5">
        <f>+F128</f>
        <v>83606.559999999998</v>
      </c>
      <c r="G127" s="5">
        <f t="shared" si="6"/>
        <v>493.44263529411762</v>
      </c>
      <c r="H127" s="5">
        <f t="shared" si="7"/>
        <v>79.73421977604454</v>
      </c>
    </row>
    <row r="128" spans="1:8" x14ac:dyDescent="0.25">
      <c r="A128" s="6" t="s">
        <v>250</v>
      </c>
      <c r="B128" s="6" t="s">
        <v>251</v>
      </c>
      <c r="C128" s="7">
        <v>0</v>
      </c>
      <c r="D128" s="7">
        <v>21250</v>
      </c>
      <c r="E128" s="7">
        <v>104856.56</v>
      </c>
      <c r="F128" s="7">
        <v>83606.559999999998</v>
      </c>
      <c r="G128" s="7">
        <f t="shared" si="6"/>
        <v>493.44263529411762</v>
      </c>
      <c r="H128" s="7">
        <f t="shared" si="7"/>
        <v>79.73421977604454</v>
      </c>
    </row>
    <row r="129" spans="1:8" x14ac:dyDescent="0.25">
      <c r="A129" s="8"/>
      <c r="B129" s="8"/>
      <c r="C129" s="9">
        <f>+C3+C33+C85+C98+C106</f>
        <v>12639818.67</v>
      </c>
      <c r="D129" s="9">
        <f>+D3+D33+D85+D98+D106</f>
        <v>11072358.49</v>
      </c>
      <c r="E129" s="9">
        <f>+E3+E33+E85+E98+E106</f>
        <v>11500406.25</v>
      </c>
      <c r="F129" s="9">
        <f>+F3+F33+F85+F98+F106</f>
        <v>11614471.449999999</v>
      </c>
      <c r="G129" s="9">
        <f t="shared" si="6"/>
        <v>103.8659131239888</v>
      </c>
      <c r="H129" s="9">
        <f t="shared" si="7"/>
        <v>100.99183626665362</v>
      </c>
    </row>
  </sheetData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>
    <oddFooter>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List1!Tiskanje_naslovov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Maček MARJETA</dc:creator>
  <cp:lastModifiedBy>Maček MARJETA</cp:lastModifiedBy>
  <cp:lastPrinted>2016-10-28T09:57:18Z</cp:lastPrinted>
  <dcterms:created xsi:type="dcterms:W3CDTF">2016-10-28T09:55:56Z</dcterms:created>
  <dcterms:modified xsi:type="dcterms:W3CDTF">2016-10-28T09:58:48Z</dcterms:modified>
</cp:coreProperties>
</file>