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Osnutek gradivo OS\"/>
    </mc:Choice>
  </mc:AlternateContent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I137" i="5" l="1"/>
  <c r="I134" i="5"/>
  <c r="I130" i="5"/>
  <c r="I128" i="5"/>
  <c r="I126" i="5"/>
  <c r="I125" i="5"/>
  <c r="I124" i="5"/>
  <c r="I120" i="5"/>
  <c r="I119" i="5"/>
  <c r="I117" i="5"/>
  <c r="I116" i="5"/>
  <c r="I115" i="5"/>
  <c r="I112" i="5"/>
  <c r="I111" i="5"/>
  <c r="I110" i="5"/>
  <c r="I109" i="5"/>
  <c r="I108" i="5"/>
  <c r="I107" i="5"/>
  <c r="I106" i="5"/>
  <c r="I105" i="5"/>
  <c r="I104" i="5"/>
  <c r="I103" i="5"/>
  <c r="I101" i="5"/>
  <c r="I100" i="5"/>
  <c r="I99" i="5"/>
  <c r="I98" i="5"/>
  <c r="I97" i="5"/>
  <c r="I95" i="5"/>
  <c r="I93" i="5"/>
  <c r="I92" i="5"/>
  <c r="I91" i="5"/>
  <c r="I89" i="5"/>
  <c r="I88" i="5"/>
  <c r="I85" i="5"/>
  <c r="I83" i="5"/>
  <c r="I81" i="5"/>
  <c r="I80" i="5"/>
  <c r="I79" i="5"/>
  <c r="I78" i="5"/>
  <c r="I77" i="5"/>
  <c r="I76" i="5"/>
  <c r="I75" i="5"/>
  <c r="I74" i="5"/>
  <c r="I73" i="5"/>
  <c r="I71" i="5"/>
  <c r="I70" i="5"/>
  <c r="I69" i="5"/>
  <c r="I68" i="5"/>
  <c r="I67" i="5"/>
  <c r="I65" i="5"/>
  <c r="I64" i="5"/>
  <c r="I63" i="5"/>
  <c r="I62" i="5"/>
  <c r="I61" i="5"/>
  <c r="I60" i="5"/>
  <c r="I56" i="5"/>
  <c r="I55" i="5"/>
  <c r="I53" i="5"/>
  <c r="I52" i="5"/>
  <c r="I51" i="5"/>
  <c r="I49" i="5"/>
  <c r="I46" i="5"/>
  <c r="I44" i="5"/>
  <c r="I43" i="5"/>
  <c r="I40" i="5"/>
  <c r="I39" i="5"/>
  <c r="I37" i="5"/>
  <c r="I36" i="5"/>
  <c r="I35" i="5"/>
  <c r="I32" i="5"/>
  <c r="I30" i="5"/>
  <c r="I28" i="5"/>
  <c r="I26" i="5"/>
  <c r="I24" i="5"/>
  <c r="I23" i="5"/>
  <c r="I22" i="5"/>
  <c r="I19" i="5"/>
  <c r="I17" i="5"/>
  <c r="I16" i="5"/>
  <c r="I14" i="5"/>
  <c r="I13" i="5"/>
  <c r="I12" i="5"/>
  <c r="I11" i="5"/>
  <c r="I9" i="5"/>
  <c r="H137" i="5"/>
  <c r="H134" i="5"/>
  <c r="H130" i="5"/>
  <c r="H128" i="5"/>
  <c r="H126" i="5"/>
  <c r="H125" i="5"/>
  <c r="H124" i="5"/>
  <c r="H120" i="5"/>
  <c r="H119" i="5"/>
  <c r="H117" i="5"/>
  <c r="H116" i="5"/>
  <c r="H115" i="5"/>
  <c r="H112" i="5"/>
  <c r="H111" i="5"/>
  <c r="H110" i="5"/>
  <c r="H109" i="5"/>
  <c r="H108" i="5"/>
  <c r="H107" i="5"/>
  <c r="H106" i="5"/>
  <c r="H105" i="5"/>
  <c r="H104" i="5"/>
  <c r="H101" i="5"/>
  <c r="H100" i="5"/>
  <c r="H99" i="5"/>
  <c r="H98" i="5"/>
  <c r="H97" i="5"/>
  <c r="H95" i="5"/>
  <c r="H93" i="5"/>
  <c r="H92" i="5"/>
  <c r="H91" i="5"/>
  <c r="H89" i="5"/>
  <c r="H88" i="5"/>
  <c r="H85" i="5"/>
  <c r="H83" i="5"/>
  <c r="H81" i="5"/>
  <c r="H80" i="5"/>
  <c r="H79" i="5"/>
  <c r="H78" i="5"/>
  <c r="H77" i="5"/>
  <c r="H76" i="5"/>
  <c r="H75" i="5"/>
  <c r="H74" i="5"/>
  <c r="H73" i="5"/>
  <c r="H71" i="5"/>
  <c r="H70" i="5"/>
  <c r="H69" i="5"/>
  <c r="H68" i="5"/>
  <c r="H67" i="5"/>
  <c r="H65" i="5"/>
  <c r="H64" i="5"/>
  <c r="H63" i="5"/>
  <c r="H62" i="5"/>
  <c r="H61" i="5"/>
  <c r="H60" i="5"/>
  <c r="H56" i="5"/>
  <c r="H55" i="5"/>
  <c r="H53" i="5"/>
  <c r="H52" i="5"/>
  <c r="H51" i="5"/>
  <c r="H49" i="5"/>
  <c r="H46" i="5"/>
  <c r="H44" i="5"/>
  <c r="H43" i="5"/>
  <c r="H40" i="5"/>
  <c r="H39" i="5"/>
  <c r="H37" i="5"/>
  <c r="H36" i="5"/>
  <c r="H35" i="5"/>
  <c r="H32" i="5"/>
  <c r="H30" i="5"/>
  <c r="H28" i="5"/>
  <c r="H26" i="5"/>
  <c r="H24" i="5"/>
  <c r="H23" i="5"/>
  <c r="H22" i="5"/>
  <c r="H19" i="5"/>
  <c r="H17" i="5"/>
  <c r="H16" i="5"/>
  <c r="H14" i="5"/>
  <c r="H13" i="5"/>
  <c r="H12" i="5"/>
  <c r="H11" i="5"/>
  <c r="H9" i="5"/>
  <c r="G136" i="5"/>
  <c r="F136" i="5"/>
  <c r="E136" i="5"/>
  <c r="D136" i="5"/>
  <c r="G129" i="5"/>
  <c r="G127" i="5" s="1"/>
  <c r="F129" i="5"/>
  <c r="I129" i="5" s="1"/>
  <c r="E129" i="5"/>
  <c r="D129" i="5"/>
  <c r="G118" i="5"/>
  <c r="F118" i="5"/>
  <c r="E118" i="5"/>
  <c r="D118" i="5"/>
  <c r="G114" i="5"/>
  <c r="F114" i="5"/>
  <c r="E114" i="5"/>
  <c r="D114" i="5"/>
  <c r="G103" i="5"/>
  <c r="F103" i="5"/>
  <c r="F102" i="5" s="1"/>
  <c r="E103" i="5"/>
  <c r="E102" i="5" s="1"/>
  <c r="D103" i="5"/>
  <c r="G96" i="5"/>
  <c r="F96" i="5"/>
  <c r="I96" i="5" s="1"/>
  <c r="E96" i="5"/>
  <c r="D96" i="5"/>
  <c r="G94" i="5"/>
  <c r="F94" i="5"/>
  <c r="E94" i="5"/>
  <c r="D94" i="5"/>
  <c r="G90" i="5"/>
  <c r="F90" i="5"/>
  <c r="E90" i="5"/>
  <c r="D90" i="5"/>
  <c r="G87" i="5"/>
  <c r="G86" i="5" s="1"/>
  <c r="F87" i="5"/>
  <c r="I87" i="5" s="1"/>
  <c r="E87" i="5"/>
  <c r="E86" i="5" s="1"/>
  <c r="D87" i="5"/>
  <c r="G84" i="5"/>
  <c r="F84" i="5"/>
  <c r="I84" i="5" s="1"/>
  <c r="E84" i="5"/>
  <c r="D84" i="5"/>
  <c r="G82" i="5"/>
  <c r="F82" i="5"/>
  <c r="E82" i="5"/>
  <c r="D82" i="5"/>
  <c r="G72" i="5"/>
  <c r="F72" i="5"/>
  <c r="I72" i="5" s="1"/>
  <c r="E72" i="5"/>
  <c r="D72" i="5"/>
  <c r="G66" i="5"/>
  <c r="F66" i="5"/>
  <c r="E66" i="5"/>
  <c r="D66" i="5"/>
  <c r="G59" i="5"/>
  <c r="G58" i="5" s="1"/>
  <c r="F59" i="5"/>
  <c r="I59" i="5" s="1"/>
  <c r="E59" i="5"/>
  <c r="D59" i="5"/>
  <c r="G50" i="5"/>
  <c r="F50" i="5"/>
  <c r="E50" i="5"/>
  <c r="D50" i="5"/>
  <c r="G48" i="5"/>
  <c r="F48" i="5"/>
  <c r="I48" i="5" s="1"/>
  <c r="E48" i="5"/>
  <c r="D48" i="5"/>
  <c r="G45" i="5"/>
  <c r="F45" i="5"/>
  <c r="I45" i="5" s="1"/>
  <c r="E45" i="5"/>
  <c r="H45" i="5" s="1"/>
  <c r="D45" i="5"/>
  <c r="G42" i="5"/>
  <c r="G41" i="5" s="1"/>
  <c r="F42" i="5"/>
  <c r="E42" i="5"/>
  <c r="D42" i="5"/>
  <c r="G38" i="5"/>
  <c r="F38" i="5"/>
  <c r="E38" i="5"/>
  <c r="D38" i="5"/>
  <c r="G34" i="5"/>
  <c r="F34" i="5"/>
  <c r="E34" i="5"/>
  <c r="D34" i="5"/>
  <c r="G31" i="5"/>
  <c r="F31" i="5"/>
  <c r="I31" i="5" s="1"/>
  <c r="E31" i="5"/>
  <c r="D31" i="5"/>
  <c r="G29" i="5"/>
  <c r="F29" i="5"/>
  <c r="E29" i="5"/>
  <c r="D29" i="5"/>
  <c r="G27" i="5"/>
  <c r="F27" i="5"/>
  <c r="I27" i="5" s="1"/>
  <c r="E27" i="5"/>
  <c r="D27" i="5"/>
  <c r="G25" i="5"/>
  <c r="F25" i="5"/>
  <c r="E25" i="5"/>
  <c r="D25" i="5"/>
  <c r="G21" i="5"/>
  <c r="F21" i="5"/>
  <c r="F20" i="5" s="1"/>
  <c r="I20" i="5" s="1"/>
  <c r="E21" i="5"/>
  <c r="D21" i="5"/>
  <c r="G18" i="5"/>
  <c r="F18" i="5"/>
  <c r="I18" i="5" s="1"/>
  <c r="E18" i="5"/>
  <c r="H18" i="5" s="1"/>
  <c r="D18" i="5"/>
  <c r="G15" i="5"/>
  <c r="F15" i="5"/>
  <c r="I15" i="5" s="1"/>
  <c r="E15" i="5"/>
  <c r="D15" i="5"/>
  <c r="G10" i="5"/>
  <c r="F10" i="5"/>
  <c r="E10" i="5"/>
  <c r="D10" i="5"/>
  <c r="G8" i="5"/>
  <c r="G7" i="5" s="1"/>
  <c r="F8" i="5"/>
  <c r="E8" i="5"/>
  <c r="D8" i="5"/>
  <c r="G135" i="5"/>
  <c r="G133" i="5"/>
  <c r="G123" i="5"/>
  <c r="G113" i="5"/>
  <c r="G102" i="5"/>
  <c r="G54" i="5"/>
  <c r="G33" i="5"/>
  <c r="G20" i="5"/>
  <c r="F135" i="5"/>
  <c r="F133" i="5"/>
  <c r="F127" i="5"/>
  <c r="I127" i="5" s="1"/>
  <c r="F123" i="5"/>
  <c r="I123" i="5" s="1"/>
  <c r="F113" i="5"/>
  <c r="F86" i="5"/>
  <c r="F54" i="5"/>
  <c r="I54" i="5" s="1"/>
  <c r="F41" i="5"/>
  <c r="F33" i="5"/>
  <c r="E135" i="5"/>
  <c r="H135" i="5" s="1"/>
  <c r="E133" i="5"/>
  <c r="H133" i="5" s="1"/>
  <c r="E123" i="5"/>
  <c r="H123" i="5" s="1"/>
  <c r="E113" i="5"/>
  <c r="E54" i="5"/>
  <c r="H54" i="5" s="1"/>
  <c r="E47" i="5"/>
  <c r="E20" i="5"/>
  <c r="I41" i="5" l="1"/>
  <c r="I8" i="5"/>
  <c r="H113" i="5"/>
  <c r="I86" i="5"/>
  <c r="F139" i="5"/>
  <c r="H8" i="5"/>
  <c r="H10" i="5"/>
  <c r="H15" i="5"/>
  <c r="H21" i="5"/>
  <c r="H25" i="5"/>
  <c r="H27" i="5"/>
  <c r="H29" i="5"/>
  <c r="H31" i="5"/>
  <c r="H34" i="5"/>
  <c r="E33" i="5"/>
  <c r="H33" i="5" s="1"/>
  <c r="H42" i="5"/>
  <c r="H48" i="5"/>
  <c r="H50" i="5"/>
  <c r="H59" i="5"/>
  <c r="H66" i="5"/>
  <c r="H72" i="5"/>
  <c r="H82" i="5"/>
  <c r="H84" i="5"/>
  <c r="H86" i="5"/>
  <c r="H90" i="5"/>
  <c r="H94" i="5"/>
  <c r="H96" i="5"/>
  <c r="H102" i="5"/>
  <c r="H114" i="5"/>
  <c r="H118" i="5"/>
  <c r="H129" i="5"/>
  <c r="H136" i="5"/>
  <c r="H20" i="5"/>
  <c r="I33" i="5"/>
  <c r="I113" i="5"/>
  <c r="I135" i="5"/>
  <c r="I10" i="5"/>
  <c r="I21" i="5"/>
  <c r="I25" i="5"/>
  <c r="I29" i="5"/>
  <c r="I34" i="5"/>
  <c r="I38" i="5"/>
  <c r="I42" i="5"/>
  <c r="I66" i="5"/>
  <c r="I82" i="5"/>
  <c r="I90" i="5"/>
  <c r="I94" i="5"/>
  <c r="I102" i="5"/>
  <c r="I114" i="5"/>
  <c r="I118" i="5"/>
  <c r="I136" i="5"/>
  <c r="I133" i="5"/>
  <c r="E41" i="5"/>
  <c r="H41" i="5" s="1"/>
  <c r="H38" i="5"/>
  <c r="E127" i="5"/>
  <c r="H127" i="5" s="1"/>
  <c r="F47" i="5"/>
  <c r="F58" i="5"/>
  <c r="I58" i="5" s="1"/>
  <c r="H87" i="5"/>
  <c r="H103" i="5"/>
  <c r="E139" i="5"/>
  <c r="H139" i="5" s="1"/>
  <c r="G47" i="5"/>
  <c r="I50" i="5"/>
  <c r="G139" i="5"/>
  <c r="I139" i="5" s="1"/>
  <c r="G131" i="5"/>
  <c r="F131" i="5"/>
  <c r="I131" i="5" s="1"/>
  <c r="G57" i="5"/>
  <c r="E58" i="5"/>
  <c r="G6" i="5"/>
  <c r="F7" i="5"/>
  <c r="E7" i="5"/>
  <c r="D113" i="5"/>
  <c r="D54" i="5"/>
  <c r="D47" i="5"/>
  <c r="D123" i="5"/>
  <c r="D7" i="5"/>
  <c r="D20" i="5"/>
  <c r="D33" i="5"/>
  <c r="D41" i="5"/>
  <c r="D58" i="5"/>
  <c r="D86" i="5"/>
  <c r="D102" i="5"/>
  <c r="D127" i="5"/>
  <c r="D133" i="5"/>
  <c r="D135" i="5"/>
  <c r="E57" i="5" l="1"/>
  <c r="H58" i="5"/>
  <c r="E6" i="5"/>
  <c r="H7" i="5"/>
  <c r="F57" i="5"/>
  <c r="I57" i="5" s="1"/>
  <c r="I47" i="5"/>
  <c r="F6" i="5"/>
  <c r="I7" i="5"/>
  <c r="G5" i="5"/>
  <c r="E131" i="5"/>
  <c r="H131" i="5" s="1"/>
  <c r="H47" i="5"/>
  <c r="G121" i="5"/>
  <c r="G138" i="5" s="1"/>
  <c r="G140" i="5" s="1"/>
  <c r="D57" i="5"/>
  <c r="D131" i="5"/>
  <c r="D139" i="5"/>
  <c r="D6" i="5"/>
  <c r="D5" i="5" s="1"/>
  <c r="F5" i="5" l="1"/>
  <c r="I6" i="5"/>
  <c r="E5" i="5"/>
  <c r="H6" i="5"/>
  <c r="H57" i="5"/>
  <c r="D121" i="5"/>
  <c r="D138" i="5" s="1"/>
  <c r="D140" i="5" s="1"/>
  <c r="H5" i="5" l="1"/>
  <c r="E121" i="5"/>
  <c r="I5" i="5"/>
  <c r="F121" i="5"/>
  <c r="F138" i="5" l="1"/>
  <c r="I121" i="5"/>
  <c r="E138" i="5"/>
  <c r="H121" i="5"/>
  <c r="E140" i="5" l="1"/>
  <c r="H138" i="5"/>
  <c r="F140" i="5"/>
  <c r="I140" i="5" s="1"/>
  <c r="I138" i="5"/>
  <c r="H140" i="5" l="1"/>
</calcChain>
</file>

<file path=xl/sharedStrings.xml><?xml version="1.0" encoding="utf-8"?>
<sst xmlns="http://schemas.openxmlformats.org/spreadsheetml/2006/main" count="173" uniqueCount="160">
  <si>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</si>
  <si>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</si>
  <si>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</si>
  <si>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</si>
  <si>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</si>
  <si>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</si>
  <si>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</si>
  <si>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</si>
  <si>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</si>
  <si>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</si>
  <si>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</si>
  <si>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</si>
  <si>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</si>
  <si>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</si>
  <si>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</si>
  <si>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</si>
  <si>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</si>
  <si>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</si>
  <si>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</si>
  <si>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</si>
  <si>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</si>
  <si>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</si>
  <si>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</si>
  <si>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</si>
  <si>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</si>
  <si>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</si>
  <si>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</si>
  <si>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</si>
  <si>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</si>
  <si>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</si>
  <si>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</si>
  <si>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</si>
  <si>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</si>
  <si>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</si>
  <si>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</si>
  <si>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</si>
  <si>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</si>
  <si>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</si>
  <si>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</si>
  <si>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</si>
  <si>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</si>
  <si>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</si>
  <si>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</si>
  <si>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</si>
  <si>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</si>
  <si>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</si>
  <si>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</si>
  <si>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</si>
  <si>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</si>
  <si>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</si>
  <si>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</si>
  <si>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</si>
  <si>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</si>
  <si>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</si>
  <si>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</si>
  <si>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</si>
  <si>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</si>
  <si>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</si>
  <si>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</si>
  <si>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</si>
  <si>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</si>
  <si>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</si>
  <si>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</si>
  <si>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</si>
  <si>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</si>
  <si>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</si>
  <si>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</si>
  <si>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</si>
  <si>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</si>
  <si>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</si>
  <si>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</si>
  <si>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</si>
  <si>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</si>
  <si>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</si>
  <si>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</si>
  <si>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</si>
  <si>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</si>
  <si>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</si>
  <si>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</si>
  <si>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</si>
  <si>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</si>
  <si>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</si>
  <si>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Realizacija: 2015 [1]_x000D_
v EUR</t>
  </si>
  <si>
    <t>Veljavni proračun: 2016/2 [2]_x000D_
v EUR</t>
  </si>
  <si>
    <t>OSN: Plan 2017 [3]_x000D_
v EUR</t>
  </si>
  <si>
    <t>OSN: Plan 2018 [4]_x000D_
v EUR</t>
  </si>
  <si>
    <t>Indeks 3:2 [5]_x000D_
v EUR</t>
  </si>
  <si>
    <t>Indeks 4:3 [6]_x000D_
v EUR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</si>
  <si>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</si>
  <si>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</si>
  <si>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</si>
  <si>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</si>
  <si>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</si>
  <si>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</si>
  <si>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</si>
  <si>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</si>
  <si>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</si>
  <si>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</si>
  <si>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</si>
  <si>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</si>
  <si>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</si>
  <si>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</si>
  <si>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</si>
  <si>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</si>
  <si>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</si>
  <si>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</si>
  <si>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</si>
  <si>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</si>
  <si>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</si>
  <si>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</si>
  <si>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</si>
  <si>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</si>
  <si>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</si>
  <si>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NADOMESTILA PLAČ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</si>
  <si>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</si>
  <si>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</si>
  <si>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</si>
  <si>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</si>
  <si>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</si>
  <si>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TEKOČA PLAČILA DRUGIM IZVAJALCEM JAVNIH SLUŽB, KI NISO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</si>
  <si>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</si>
  <si>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</si>
  <si>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</si>
  <si>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</si>
  <si>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</si>
  <si>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</si>
  <si>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</si>
  <si>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</si>
  <si>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</si>
  <si>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</si>
  <si>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</si>
  <si>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</si>
  <si>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</si>
  <si>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</si>
  <si>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POVEČANJE DRUGIH FINANČNIH NALOŽB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</si>
  <si>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</si>
  <si>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</si>
  <si>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</si>
  <si>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</si>
  <si>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</si>
  <si>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</si>
  <si>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</si>
  <si>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</si>
  <si>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</si>
  <si>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</si>
  <si>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</si>
  <si>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</si>
  <si>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</si>
  <si>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</si>
  <si>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</si>
  <si>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</si>
  <si>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</si>
  <si>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</si>
  <si>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</si>
  <si>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IZ TUJINE ZA INVESTICIJE</t>
  </si>
  <si>
    <t>PREJETA SREDSTVA IZ DRŽAVNEGA PRORAČUNA</t>
  </si>
  <si>
    <t>PREJETA SREDSTVA IZ DRŽAVNEGA PRORAČUNA IZ SREDSTEV PRORAČU-</t>
  </si>
  <si>
    <t>DRUGA PREJETA SREDSTVA IZ DRŽAVNEGA PRORAČUNA IZ SREDSTEV</t>
  </si>
  <si>
    <t>OSNUTEK</t>
  </si>
  <si>
    <t>PRORAČUN OBČINE TRŽIČ ZA LETI 2017 IN 2018  - SPLOŠNI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</si>
</sst>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1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1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3" fontId="2" fillId="0" borderId="0" xfId="0" applyNumberFormat="1" applyFont="1" applyAlignment="1" applyProtection="1">
      <alignment vertical="center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Fill="1"/>
    <xf numFmtId="3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56"/>
  <sheetViews>
    <sheetView tabSelected="1" topLeftCell="B1" zoomScale="75" zoomScaleNormal="75" workbookViewId="0">
      <selection activeCell="Z46" sqref="Z46"/>
    </sheetView>
  </sheetViews>
  <sheetFormatPr defaultRowHeight="12.75" outlineLevelRow="1" x14ac:dyDescent="0.2"/>
  <cols>
    <col min="1" max="1" width="9.5703125" customWidth="1"/>
    <col min="2" max="2" width="6.42578125" customWidth="1"/>
    <col min="3" max="3" width="87.28515625" customWidth="1"/>
    <col min="4" max="9" width="16.140625" customWidth="1"/>
    <col min="10" max="16384" width="9.140625" style="1"/>
  </cols>
  <sheetData>
    <row r="1" spans="1:9" ht="21" customHeight="1" x14ac:dyDescent="0.25">
      <c r="A1" s="56" t="s">
        <v>159</v>
      </c>
      <c r="B1" s="57"/>
      <c r="C1" s="57"/>
      <c r="D1" s="57"/>
      <c r="E1" s="57"/>
      <c r="F1" s="57"/>
      <c r="G1" s="57"/>
      <c r="H1" s="57"/>
      <c r="I1" s="57"/>
    </row>
    <row r="2" spans="1:9" ht="21" customHeight="1" thickBot="1" x14ac:dyDescent="0.3">
      <c r="A2" s="54" t="s">
        <v>158</v>
      </c>
      <c r="B2" s="54"/>
      <c r="C2" s="53"/>
      <c r="D2" s="55"/>
      <c r="E2" s="55"/>
      <c r="F2" s="55"/>
      <c r="G2" s="55"/>
      <c r="H2" s="55"/>
      <c r="I2" s="55"/>
    </row>
    <row r="3" spans="1:9" s="12" customFormat="1" ht="51" customHeight="1" thickBot="1" x14ac:dyDescent="0.25">
      <c r="A3" s="6" t="s">
        <v>14</v>
      </c>
      <c r="B3" s="7"/>
      <c r="C3" s="8" t="s">
        <v>4</v>
      </c>
      <c r="D3" s="9" t="s">
        <v>82</v>
      </c>
      <c r="E3" s="9" t="s">
        <v>83</v>
      </c>
      <c r="F3" s="9" t="s">
        <v>84</v>
      </c>
      <c r="G3" s="9" t="s">
        <v>85</v>
      </c>
      <c r="H3" s="9" t="s">
        <v>86</v>
      </c>
      <c r="I3" s="9" t="s">
        <v>87</v>
      </c>
    </row>
    <row r="4" spans="1:9" s="10" customFormat="1" ht="20.25" customHeight="1" x14ac:dyDescent="0.25">
      <c r="A4" s="51" t="s">
        <v>65</v>
      </c>
      <c r="B4" s="4"/>
      <c r="C4" s="4"/>
      <c r="D4" s="5"/>
      <c r="E4" s="5"/>
      <c r="F4" s="5"/>
      <c r="G4" s="5"/>
      <c r="H4" s="5"/>
      <c r="I4" s="5"/>
    </row>
    <row r="5" spans="1:9" ht="20.25" customHeight="1" x14ac:dyDescent="0.2">
      <c r="A5" s="13" t="s">
        <v>15</v>
      </c>
      <c r="B5" s="35" t="s">
        <v>0</v>
      </c>
      <c r="C5" s="25" t="s">
        <v>62</v>
      </c>
      <c r="D5" s="15">
        <f>+D6+D33+D41+D47+D54</f>
        <v>12639818.67</v>
      </c>
      <c r="E5" s="15">
        <f>+E6+E33+E41+E47+E54</f>
        <v>11072358.49</v>
      </c>
      <c r="F5" s="15">
        <f>+F6+F33+F41+F47+F54</f>
        <v>11500406.25</v>
      </c>
      <c r="G5" s="15">
        <f>+G6+G33+G41+G47+G54</f>
        <v>11614471.449999999</v>
      </c>
      <c r="H5" s="15">
        <f>IF(E5&lt;&gt;0,F5/E5*100,0)</f>
        <v>103.8659131239888</v>
      </c>
      <c r="I5" s="15">
        <f>IF(F5&lt;&gt;0,G5/F5*100,0)</f>
        <v>100.99183626665362</v>
      </c>
    </row>
    <row r="6" spans="1:9" ht="16.5" x14ac:dyDescent="0.2">
      <c r="A6" s="13"/>
      <c r="B6" s="16" t="s">
        <v>16</v>
      </c>
      <c r="C6" s="14" t="s">
        <v>66</v>
      </c>
      <c r="D6" s="15">
        <f>+D7+D20</f>
        <v>11525671.65</v>
      </c>
      <c r="E6" s="15">
        <f>+E7+E20</f>
        <v>10425224.15</v>
      </c>
      <c r="F6" s="15">
        <f>+F7+F20</f>
        <v>10603856.08</v>
      </c>
      <c r="G6" s="15">
        <f>+G7+G20</f>
        <v>10798418.08</v>
      </c>
      <c r="H6" s="15">
        <f>IF(E6&lt;&gt;0,F6/E6*100,0)</f>
        <v>101.71345888999421</v>
      </c>
      <c r="I6" s="15">
        <f>IF(F6&lt;&gt;0,G6/F6*100,0)</f>
        <v>101.83482309201617</v>
      </c>
    </row>
    <row r="7" spans="1:9" ht="15.75" x14ac:dyDescent="0.2">
      <c r="A7" s="31">
        <v>70</v>
      </c>
      <c r="B7" s="32"/>
      <c r="C7" s="32" t="s">
        <v>63</v>
      </c>
      <c r="D7" s="33">
        <f>D8+D10+D15+D18</f>
        <v>8759049.9100000001</v>
      </c>
      <c r="E7" s="33">
        <f>E8+E10+E15+E18</f>
        <v>8713321</v>
      </c>
      <c r="F7" s="33">
        <f>F8+F10+F15+F18</f>
        <v>8820950</v>
      </c>
      <c r="G7" s="33">
        <f>G8+G10+G15+G18</f>
        <v>9035012</v>
      </c>
      <c r="H7" s="33">
        <f>IF(E7&lt;&gt;0,F7/E7*100,0)</f>
        <v>101.23522363057668</v>
      </c>
      <c r="I7" s="33">
        <f>IF(F7&lt;&gt;0,G7/F7*100,0)</f>
        <v>102.42674541857737</v>
      </c>
    </row>
    <row r="8" spans="1:9" ht="15.75" customHeight="1" x14ac:dyDescent="0.2">
      <c r="A8" s="17">
        <v>700</v>
      </c>
      <c r="B8" s="18"/>
      <c r="C8" s="18" t="s">
        <v>5</v>
      </c>
      <c r="D8" s="19">
        <f>+D9</f>
        <v>7151168</v>
      </c>
      <c r="E8" s="19">
        <f>+E9</f>
        <v>7422221</v>
      </c>
      <c r="F8" s="19">
        <f>+F9</f>
        <v>7457895</v>
      </c>
      <c r="G8" s="19">
        <f>+G9</f>
        <v>7670957</v>
      </c>
      <c r="H8" s="19">
        <f>IF(E8&lt;&gt;0,F8/E8*100,0)</f>
        <v>100.48063780369785</v>
      </c>
      <c r="I8" s="19">
        <f>IF(F8&lt;&gt;0,G8/F8*100,0)</f>
        <v>102.85686510737951</v>
      </c>
    </row>
    <row r="9" spans="1:9" ht="15.75" customHeight="1" outlineLevel="1" x14ac:dyDescent="0.2">
      <c r="A9" s="17">
        <v>7000</v>
      </c>
      <c r="B9" s="18"/>
      <c r="C9" s="18" t="s">
        <v>136</v>
      </c>
      <c r="D9" s="19">
        <v>7151168</v>
      </c>
      <c r="E9" s="19">
        <v>7422221</v>
      </c>
      <c r="F9" s="19">
        <v>7457895</v>
      </c>
      <c r="G9" s="19">
        <v>7670957</v>
      </c>
      <c r="H9" s="19">
        <f>IF(E9&lt;&gt;0,F9/E9*100,0)</f>
        <v>100.48063780369785</v>
      </c>
      <c r="I9" s="19">
        <f>IF(F9&lt;&gt;0,G9/F9*100,0)</f>
        <v>102.85686510737951</v>
      </c>
    </row>
    <row r="10" spans="1:9" ht="15" x14ac:dyDescent="0.2">
      <c r="A10" s="17">
        <v>703</v>
      </c>
      <c r="B10" s="18"/>
      <c r="C10" s="18" t="s">
        <v>6</v>
      </c>
      <c r="D10" s="19">
        <f>+D11+D12+D13+D14</f>
        <v>983926.2100000002</v>
      </c>
      <c r="E10" s="19">
        <f>+E11+E12+E13+E14</f>
        <v>1052600</v>
      </c>
      <c r="F10" s="19">
        <f>+F11+F12+F13+F14</f>
        <v>1132555</v>
      </c>
      <c r="G10" s="19">
        <f>+G11+G12+G13+G14</f>
        <v>1132555</v>
      </c>
      <c r="H10" s="19">
        <f>IF(E10&lt;&gt;0,F10/E10*100,0)</f>
        <v>107.59595287858636</v>
      </c>
      <c r="I10" s="19">
        <f>IF(F10&lt;&gt;0,G10/F10*100,0)</f>
        <v>100</v>
      </c>
    </row>
    <row r="11" spans="1:9" ht="15" outlineLevel="1" x14ac:dyDescent="0.2">
      <c r="A11" s="17">
        <v>7030</v>
      </c>
      <c r="B11" s="18"/>
      <c r="C11" s="18" t="s">
        <v>137</v>
      </c>
      <c r="D11" s="19">
        <v>785015.03</v>
      </c>
      <c r="E11" s="19">
        <v>911000</v>
      </c>
      <c r="F11" s="19">
        <v>981000</v>
      </c>
      <c r="G11" s="19">
        <v>981000</v>
      </c>
      <c r="H11" s="19">
        <f>IF(E11&lt;&gt;0,F11/E11*100,0)</f>
        <v>107.68386388583973</v>
      </c>
      <c r="I11" s="19">
        <f>IF(F11&lt;&gt;0,G11/F11*100,0)</f>
        <v>100</v>
      </c>
    </row>
    <row r="12" spans="1:9" ht="15" outlineLevel="1" x14ac:dyDescent="0.2">
      <c r="A12" s="17">
        <v>7031</v>
      </c>
      <c r="B12" s="18"/>
      <c r="C12" s="18" t="s">
        <v>138</v>
      </c>
      <c r="D12" s="19">
        <v>1295.3</v>
      </c>
      <c r="E12" s="19">
        <v>1000</v>
      </c>
      <c r="F12" s="19">
        <v>1005</v>
      </c>
      <c r="G12" s="19">
        <v>1005</v>
      </c>
      <c r="H12" s="19">
        <f>IF(E12&lt;&gt;0,F12/E12*100,0)</f>
        <v>100.49999999999999</v>
      </c>
      <c r="I12" s="19">
        <f>IF(F12&lt;&gt;0,G12/F12*100,0)</f>
        <v>100</v>
      </c>
    </row>
    <row r="13" spans="1:9" ht="15" outlineLevel="1" x14ac:dyDescent="0.2">
      <c r="A13" s="17">
        <v>7032</v>
      </c>
      <c r="B13" s="18"/>
      <c r="C13" s="18" t="s">
        <v>139</v>
      </c>
      <c r="D13" s="19">
        <v>59525.18</v>
      </c>
      <c r="E13" s="19">
        <v>30500</v>
      </c>
      <c r="F13" s="19">
        <v>30500</v>
      </c>
      <c r="G13" s="19">
        <v>30500</v>
      </c>
      <c r="H13" s="19">
        <f>IF(E13&lt;&gt;0,F13/E13*100,0)</f>
        <v>100</v>
      </c>
      <c r="I13" s="19">
        <f>IF(F13&lt;&gt;0,G13/F13*100,0)</f>
        <v>100</v>
      </c>
    </row>
    <row r="14" spans="1:9" ht="15" outlineLevel="1" x14ac:dyDescent="0.2">
      <c r="A14" s="17">
        <v>7033</v>
      </c>
      <c r="B14" s="18"/>
      <c r="C14" s="18" t="s">
        <v>140</v>
      </c>
      <c r="D14" s="19">
        <v>138090.70000000001</v>
      </c>
      <c r="E14" s="19">
        <v>110100</v>
      </c>
      <c r="F14" s="19">
        <v>120050</v>
      </c>
      <c r="G14" s="19">
        <v>120050</v>
      </c>
      <c r="H14" s="19">
        <f>IF(E14&lt;&gt;0,F14/E14*100,0)</f>
        <v>109.03723887375114</v>
      </c>
      <c r="I14" s="19">
        <f>IF(F14&lt;&gt;0,G14/F14*100,0)</f>
        <v>100</v>
      </c>
    </row>
    <row r="15" spans="1:9" ht="15" x14ac:dyDescent="0.2">
      <c r="A15" s="17">
        <v>704</v>
      </c>
      <c r="B15" s="18"/>
      <c r="C15" s="18" t="s">
        <v>7</v>
      </c>
      <c r="D15" s="19">
        <f>+D16+D17</f>
        <v>623907.29</v>
      </c>
      <c r="E15" s="19">
        <f>+E16+E17</f>
        <v>238500</v>
      </c>
      <c r="F15" s="19">
        <f>+F16+F17</f>
        <v>230500</v>
      </c>
      <c r="G15" s="19">
        <f>+G16+G17</f>
        <v>231500</v>
      </c>
      <c r="H15" s="19">
        <f>IF(E15&lt;&gt;0,F15/E15*100,0)</f>
        <v>96.645702306079656</v>
      </c>
      <c r="I15" s="19">
        <f>IF(F15&lt;&gt;0,G15/F15*100,0)</f>
        <v>100.43383947939262</v>
      </c>
    </row>
    <row r="16" spans="1:9" ht="15" outlineLevel="1" x14ac:dyDescent="0.2">
      <c r="A16" s="17">
        <v>7044</v>
      </c>
      <c r="B16" s="18"/>
      <c r="C16" s="18" t="s">
        <v>141</v>
      </c>
      <c r="D16" s="19">
        <v>5042.54</v>
      </c>
      <c r="E16" s="19">
        <v>10000</v>
      </c>
      <c r="F16" s="19">
        <v>10000</v>
      </c>
      <c r="G16" s="19">
        <v>10000</v>
      </c>
      <c r="H16" s="19">
        <f>IF(E16&lt;&gt;0,F16/E16*100,0)</f>
        <v>100</v>
      </c>
      <c r="I16" s="19">
        <f>IF(F16&lt;&gt;0,G16/F16*100,0)</f>
        <v>100</v>
      </c>
    </row>
    <row r="17" spans="1:9" ht="15" outlineLevel="1" x14ac:dyDescent="0.2">
      <c r="A17" s="17">
        <v>7047</v>
      </c>
      <c r="B17" s="18"/>
      <c r="C17" s="18" t="s">
        <v>142</v>
      </c>
      <c r="D17" s="19">
        <v>618864.75</v>
      </c>
      <c r="E17" s="19">
        <v>228500</v>
      </c>
      <c r="F17" s="19">
        <v>220500</v>
      </c>
      <c r="G17" s="19">
        <v>221500</v>
      </c>
      <c r="H17" s="19">
        <f>IF(E17&lt;&gt;0,F17/E17*100,0)</f>
        <v>96.498905908096276</v>
      </c>
      <c r="I17" s="19">
        <f>IF(F17&lt;&gt;0,G17/F17*100,0)</f>
        <v>100.45351473922904</v>
      </c>
    </row>
    <row r="18" spans="1:9" ht="15" x14ac:dyDescent="0.2">
      <c r="A18" s="17">
        <v>706</v>
      </c>
      <c r="B18" s="18"/>
      <c r="C18" s="18" t="s">
        <v>17</v>
      </c>
      <c r="D18" s="19">
        <f>+D19</f>
        <v>48.41</v>
      </c>
      <c r="E18" s="19">
        <f>+E19</f>
        <v>0</v>
      </c>
      <c r="F18" s="19">
        <f>+F19</f>
        <v>0</v>
      </c>
      <c r="G18" s="19">
        <f>+G19</f>
        <v>0</v>
      </c>
      <c r="H18" s="19">
        <f>IF(E18&lt;&gt;0,F18/E18*100,0)</f>
        <v>0</v>
      </c>
      <c r="I18" s="19">
        <f>IF(F18&lt;&gt;0,G18/F18*100,0)</f>
        <v>0</v>
      </c>
    </row>
    <row r="19" spans="1:9" ht="15" outlineLevel="1" x14ac:dyDescent="0.2">
      <c r="A19" s="17">
        <v>7060</v>
      </c>
      <c r="B19" s="18"/>
      <c r="C19" s="18" t="s">
        <v>17</v>
      </c>
      <c r="D19" s="19">
        <v>48.41</v>
      </c>
      <c r="E19" s="19">
        <v>0</v>
      </c>
      <c r="F19" s="19">
        <v>0</v>
      </c>
      <c r="G19" s="19">
        <v>0</v>
      </c>
      <c r="H19" s="19">
        <f>IF(E19&lt;&gt;0,F19/E19*100,0)</f>
        <v>0</v>
      </c>
      <c r="I19" s="19">
        <f>IF(F19&lt;&gt;0,G19/F19*100,0)</f>
        <v>0</v>
      </c>
    </row>
    <row r="20" spans="1:9" ht="15.75" x14ac:dyDescent="0.2">
      <c r="A20" s="31">
        <v>71</v>
      </c>
      <c r="B20" s="32"/>
      <c r="C20" s="32" t="s">
        <v>67</v>
      </c>
      <c r="D20" s="33">
        <f>+D21+D25+D27+D29+D31</f>
        <v>2766621.74</v>
      </c>
      <c r="E20" s="33">
        <f>+E21+E25+E27+E29+E31</f>
        <v>1711903.15</v>
      </c>
      <c r="F20" s="33">
        <f>+F21+F25+F27+F29+F31</f>
        <v>1782906.08</v>
      </c>
      <c r="G20" s="33">
        <f>+G21+G25+G27+G29+G31</f>
        <v>1763406.08</v>
      </c>
      <c r="H20" s="33">
        <f>IF(E20&lt;&gt;0,F20/E20*100,0)</f>
        <v>104.14760204162252</v>
      </c>
      <c r="I20" s="33">
        <f>IF(F20&lt;&gt;0,G20/F20*100,0)</f>
        <v>98.906280021211217</v>
      </c>
    </row>
    <row r="21" spans="1:9" ht="15" x14ac:dyDescent="0.2">
      <c r="A21" s="17">
        <v>710</v>
      </c>
      <c r="B21" s="18"/>
      <c r="C21" s="18" t="s">
        <v>18</v>
      </c>
      <c r="D21" s="19">
        <f>+D22+D23+D24</f>
        <v>2062989.28</v>
      </c>
      <c r="E21" s="19">
        <f>+E22+E23+E24</f>
        <v>1468953.15</v>
      </c>
      <c r="F21" s="19">
        <f>+F22+F23+F24</f>
        <v>1463146.08</v>
      </c>
      <c r="G21" s="19">
        <f>+G22+G23+G24</f>
        <v>1463146.08</v>
      </c>
      <c r="H21" s="19">
        <f>IF(E21&lt;&gt;0,F21/E21*100,0)</f>
        <v>99.604679699961849</v>
      </c>
      <c r="I21" s="19">
        <f>IF(F21&lt;&gt;0,G21/F21*100,0)</f>
        <v>100</v>
      </c>
    </row>
    <row r="22" spans="1:9" ht="15" outlineLevel="1" x14ac:dyDescent="0.2">
      <c r="A22" s="17">
        <v>7100</v>
      </c>
      <c r="B22" s="18"/>
      <c r="C22" s="18" t="s">
        <v>143</v>
      </c>
      <c r="D22" s="19">
        <v>125000</v>
      </c>
      <c r="E22" s="19">
        <v>0</v>
      </c>
      <c r="F22" s="19">
        <v>0</v>
      </c>
      <c r="G22" s="19">
        <v>0</v>
      </c>
      <c r="H22" s="19">
        <f>IF(E22&lt;&gt;0,F22/E22*100,0)</f>
        <v>0</v>
      </c>
      <c r="I22" s="19">
        <f>IF(F22&lt;&gt;0,G22/F22*100,0)</f>
        <v>0</v>
      </c>
    </row>
    <row r="23" spans="1:9" ht="15" outlineLevel="1" x14ac:dyDescent="0.2">
      <c r="A23" s="17">
        <v>7102</v>
      </c>
      <c r="B23" s="18"/>
      <c r="C23" s="18" t="s">
        <v>144</v>
      </c>
      <c r="D23" s="19">
        <v>21136.17</v>
      </c>
      <c r="E23" s="19">
        <v>20087.509999999998</v>
      </c>
      <c r="F23" s="19">
        <v>8050</v>
      </c>
      <c r="G23" s="19">
        <v>8050</v>
      </c>
      <c r="H23" s="19">
        <f>IF(E23&lt;&gt;0,F23/E23*100,0)</f>
        <v>40.07465335424849</v>
      </c>
      <c r="I23" s="19">
        <f>IF(F23&lt;&gt;0,G23/F23*100,0)</f>
        <v>100</v>
      </c>
    </row>
    <row r="24" spans="1:9" ht="15" outlineLevel="1" x14ac:dyDescent="0.2">
      <c r="A24" s="17">
        <v>7103</v>
      </c>
      <c r="B24" s="18"/>
      <c r="C24" s="18" t="s">
        <v>145</v>
      </c>
      <c r="D24" s="19">
        <v>1916853.11</v>
      </c>
      <c r="E24" s="19">
        <v>1448865.64</v>
      </c>
      <c r="F24" s="19">
        <v>1455096.08</v>
      </c>
      <c r="G24" s="19">
        <v>1455096.08</v>
      </c>
      <c r="H24" s="19">
        <f>IF(E24&lt;&gt;0,F24/E24*100,0)</f>
        <v>100.43002193081203</v>
      </c>
      <c r="I24" s="19">
        <f>IF(F24&lt;&gt;0,G24/F24*100,0)</f>
        <v>100</v>
      </c>
    </row>
    <row r="25" spans="1:9" ht="15" x14ac:dyDescent="0.2">
      <c r="A25" s="17">
        <v>711</v>
      </c>
      <c r="B25" s="18"/>
      <c r="C25" s="18" t="s">
        <v>8</v>
      </c>
      <c r="D25" s="19">
        <f>+D26</f>
        <v>7713.85</v>
      </c>
      <c r="E25" s="19">
        <f>+E26</f>
        <v>5000</v>
      </c>
      <c r="F25" s="19">
        <f>+F26</f>
        <v>5000</v>
      </c>
      <c r="G25" s="19">
        <f>+G26</f>
        <v>5000</v>
      </c>
      <c r="H25" s="19">
        <f>IF(E25&lt;&gt;0,F25/E25*100,0)</f>
        <v>100</v>
      </c>
      <c r="I25" s="19">
        <f>IF(F25&lt;&gt;0,G25/F25*100,0)</f>
        <v>100</v>
      </c>
    </row>
    <row r="26" spans="1:9" ht="15" outlineLevel="1" x14ac:dyDescent="0.2">
      <c r="A26" s="17">
        <v>7111</v>
      </c>
      <c r="B26" s="18"/>
      <c r="C26" s="18" t="s">
        <v>146</v>
      </c>
      <c r="D26" s="19">
        <v>7713.85</v>
      </c>
      <c r="E26" s="19">
        <v>5000</v>
      </c>
      <c r="F26" s="19">
        <v>5000</v>
      </c>
      <c r="G26" s="19">
        <v>5000</v>
      </c>
      <c r="H26" s="19">
        <f>IF(E26&lt;&gt;0,F26/E26*100,0)</f>
        <v>100</v>
      </c>
      <c r="I26" s="19">
        <f>IF(F26&lt;&gt;0,G26/F26*100,0)</f>
        <v>100</v>
      </c>
    </row>
    <row r="27" spans="1:9" ht="15" x14ac:dyDescent="0.2">
      <c r="A27" s="17">
        <v>712</v>
      </c>
      <c r="B27" s="18"/>
      <c r="C27" s="18" t="s">
        <v>57</v>
      </c>
      <c r="D27" s="19">
        <f>+D28</f>
        <v>37694.129999999997</v>
      </c>
      <c r="E27" s="19">
        <f>+E28</f>
        <v>35000</v>
      </c>
      <c r="F27" s="19">
        <f>+F28</f>
        <v>35100</v>
      </c>
      <c r="G27" s="19">
        <f>+G28</f>
        <v>35100</v>
      </c>
      <c r="H27" s="19">
        <f>IF(E27&lt;&gt;0,F27/E27*100,0)</f>
        <v>100.28571428571429</v>
      </c>
      <c r="I27" s="19">
        <f>IF(F27&lt;&gt;0,G27/F27*100,0)</f>
        <v>100</v>
      </c>
    </row>
    <row r="28" spans="1:9" ht="15" outlineLevel="1" x14ac:dyDescent="0.2">
      <c r="A28" s="17">
        <v>7120</v>
      </c>
      <c r="B28" s="18"/>
      <c r="C28" s="18" t="s">
        <v>147</v>
      </c>
      <c r="D28" s="19">
        <v>37694.129999999997</v>
      </c>
      <c r="E28" s="19">
        <v>35000</v>
      </c>
      <c r="F28" s="19">
        <v>35100</v>
      </c>
      <c r="G28" s="19">
        <v>35100</v>
      </c>
      <c r="H28" s="19">
        <f>IF(E28&lt;&gt;0,F28/E28*100,0)</f>
        <v>100.28571428571429</v>
      </c>
      <c r="I28" s="19">
        <f>IF(F28&lt;&gt;0,G28/F28*100,0)</f>
        <v>100</v>
      </c>
    </row>
    <row r="29" spans="1:9" ht="15" x14ac:dyDescent="0.2">
      <c r="A29" s="17">
        <v>713</v>
      </c>
      <c r="B29" s="18"/>
      <c r="C29" s="18" t="s">
        <v>9</v>
      </c>
      <c r="D29" s="19">
        <f>+D30</f>
        <v>88832.3</v>
      </c>
      <c r="E29" s="19">
        <f>+E30</f>
        <v>26100</v>
      </c>
      <c r="F29" s="19">
        <f>+F30</f>
        <v>27300</v>
      </c>
      <c r="G29" s="19">
        <f>+G30</f>
        <v>29400</v>
      </c>
      <c r="H29" s="19">
        <f>IF(E29&lt;&gt;0,F29/E29*100,0)</f>
        <v>104.59770114942528</v>
      </c>
      <c r="I29" s="19">
        <f>IF(F29&lt;&gt;0,G29/F29*100,0)</f>
        <v>107.69230769230769</v>
      </c>
    </row>
    <row r="30" spans="1:9" ht="15" outlineLevel="1" x14ac:dyDescent="0.2">
      <c r="A30" s="17">
        <v>7130</v>
      </c>
      <c r="B30" s="18"/>
      <c r="C30" s="18" t="s">
        <v>9</v>
      </c>
      <c r="D30" s="19">
        <v>88832.3</v>
      </c>
      <c r="E30" s="19">
        <v>26100</v>
      </c>
      <c r="F30" s="19">
        <v>27300</v>
      </c>
      <c r="G30" s="19">
        <v>29400</v>
      </c>
      <c r="H30" s="19">
        <f>IF(E30&lt;&gt;0,F30/E30*100,0)</f>
        <v>104.59770114942528</v>
      </c>
      <c r="I30" s="19">
        <f>IF(F30&lt;&gt;0,G30/F30*100,0)</f>
        <v>107.69230769230769</v>
      </c>
    </row>
    <row r="31" spans="1:9" ht="15" x14ac:dyDescent="0.2">
      <c r="A31" s="17">
        <v>714</v>
      </c>
      <c r="B31" s="18"/>
      <c r="C31" s="18" t="s">
        <v>10</v>
      </c>
      <c r="D31" s="19">
        <f>+D32</f>
        <v>569392.18000000005</v>
      </c>
      <c r="E31" s="19">
        <f>+E32</f>
        <v>176850</v>
      </c>
      <c r="F31" s="19">
        <f>+F32</f>
        <v>252360</v>
      </c>
      <c r="G31" s="19">
        <f>+G32</f>
        <v>230760</v>
      </c>
      <c r="H31" s="19">
        <f>IF(E31&lt;&gt;0,F31/E31*100,0)</f>
        <v>142.69720101781172</v>
      </c>
      <c r="I31" s="19">
        <f>IF(F31&lt;&gt;0,G31/F31*100,0)</f>
        <v>91.440798858773178</v>
      </c>
    </row>
    <row r="32" spans="1:9" ht="15" outlineLevel="1" x14ac:dyDescent="0.2">
      <c r="A32" s="17">
        <v>7141</v>
      </c>
      <c r="B32" s="18"/>
      <c r="C32" s="18" t="s">
        <v>10</v>
      </c>
      <c r="D32" s="19">
        <v>569392.18000000005</v>
      </c>
      <c r="E32" s="19">
        <v>176850</v>
      </c>
      <c r="F32" s="19">
        <v>252360</v>
      </c>
      <c r="G32" s="19">
        <v>230760</v>
      </c>
      <c r="H32" s="19">
        <f>IF(E32&lt;&gt;0,F32/E32*100,0)</f>
        <v>142.69720101781172</v>
      </c>
      <c r="I32" s="19">
        <f>IF(F32&lt;&gt;0,G32/F32*100,0)</f>
        <v>91.440798858773178</v>
      </c>
    </row>
    <row r="33" spans="1:9" ht="15.75" x14ac:dyDescent="0.2">
      <c r="A33" s="31">
        <v>72</v>
      </c>
      <c r="B33" s="32" t="s">
        <v>19</v>
      </c>
      <c r="C33" s="32" t="s">
        <v>69</v>
      </c>
      <c r="D33" s="33">
        <f>+D34+D37+D38</f>
        <v>67027.990000000005</v>
      </c>
      <c r="E33" s="33">
        <f>+E34+E37+E38</f>
        <v>346298.33999999997</v>
      </c>
      <c r="F33" s="33">
        <f>+F34+F37+F38</f>
        <v>155000</v>
      </c>
      <c r="G33" s="33">
        <f>+G34+G37+G38</f>
        <v>145000</v>
      </c>
      <c r="H33" s="33">
        <f>IF(E33&lt;&gt;0,F33/E33*100,0)</f>
        <v>44.759094138308612</v>
      </c>
      <c r="I33" s="33">
        <f>IF(F33&lt;&gt;0,G33/F33*100,0)</f>
        <v>93.548387096774192</v>
      </c>
    </row>
    <row r="34" spans="1:9" ht="15" x14ac:dyDescent="0.2">
      <c r="A34" s="17">
        <v>720</v>
      </c>
      <c r="B34" s="18"/>
      <c r="C34" s="18" t="s">
        <v>11</v>
      </c>
      <c r="D34" s="19">
        <f>+D35+D36</f>
        <v>9775.9699999999993</v>
      </c>
      <c r="E34" s="19">
        <f>+E35+E36</f>
        <v>161035.53</v>
      </c>
      <c r="F34" s="19">
        <f>+F35+F36</f>
        <v>10000</v>
      </c>
      <c r="G34" s="19">
        <f>+G35+G36</f>
        <v>0</v>
      </c>
      <c r="H34" s="19">
        <f>IF(E34&lt;&gt;0,F34/E34*100,0)</f>
        <v>6.2098097233573233</v>
      </c>
      <c r="I34" s="19">
        <f>IF(F34&lt;&gt;0,G34/F34*100,0)</f>
        <v>0</v>
      </c>
    </row>
    <row r="35" spans="1:9" ht="15" outlineLevel="1" x14ac:dyDescent="0.2">
      <c r="A35" s="17">
        <v>7200</v>
      </c>
      <c r="B35" s="18"/>
      <c r="C35" s="18" t="s">
        <v>148</v>
      </c>
      <c r="D35" s="19">
        <v>9559.7099999999991</v>
      </c>
      <c r="E35" s="19">
        <v>161035.53</v>
      </c>
      <c r="F35" s="19">
        <v>0</v>
      </c>
      <c r="G35" s="19">
        <v>0</v>
      </c>
      <c r="H35" s="19">
        <f>IF(E35&lt;&gt;0,F35/E35*100,0)</f>
        <v>0</v>
      </c>
      <c r="I35" s="19">
        <f>IF(F35&lt;&gt;0,G35/F35*100,0)</f>
        <v>0</v>
      </c>
    </row>
    <row r="36" spans="1:9" ht="15" outlineLevel="1" x14ac:dyDescent="0.2">
      <c r="A36" s="17">
        <v>7202</v>
      </c>
      <c r="B36" s="18"/>
      <c r="C36" s="18" t="s">
        <v>149</v>
      </c>
      <c r="D36" s="19">
        <v>216.26</v>
      </c>
      <c r="E36" s="19">
        <v>0</v>
      </c>
      <c r="F36" s="19">
        <v>10000</v>
      </c>
      <c r="G36" s="19">
        <v>0</v>
      </c>
      <c r="H36" s="19">
        <f>IF(E36&lt;&gt;0,F36/E36*100,0)</f>
        <v>0</v>
      </c>
      <c r="I36" s="19">
        <f>IF(F36&lt;&gt;0,G36/F36*100,0)</f>
        <v>0</v>
      </c>
    </row>
    <row r="37" spans="1:9" ht="15" x14ac:dyDescent="0.2">
      <c r="A37" s="17">
        <v>721</v>
      </c>
      <c r="B37" s="18"/>
      <c r="C37" s="18" t="s">
        <v>20</v>
      </c>
      <c r="D37" s="19">
        <v>0</v>
      </c>
      <c r="E37" s="19">
        <v>0</v>
      </c>
      <c r="F37" s="19">
        <v>0</v>
      </c>
      <c r="G37" s="19">
        <v>0</v>
      </c>
      <c r="H37" s="19">
        <f>IF(E37&lt;&gt;0,F37/E37*100,0)</f>
        <v>0</v>
      </c>
      <c r="I37" s="19">
        <f>IF(F37&lt;&gt;0,G37/F37*100,0)</f>
        <v>0</v>
      </c>
    </row>
    <row r="38" spans="1:9" ht="16.5" customHeight="1" x14ac:dyDescent="0.2">
      <c r="A38" s="17">
        <v>722</v>
      </c>
      <c r="B38" s="18"/>
      <c r="C38" s="21" t="s">
        <v>60</v>
      </c>
      <c r="D38" s="19">
        <f>+D39+D40</f>
        <v>57252.020000000004</v>
      </c>
      <c r="E38" s="19">
        <f>+E39+E40</f>
        <v>185262.81</v>
      </c>
      <c r="F38" s="19">
        <f>+F39+F40</f>
        <v>145000</v>
      </c>
      <c r="G38" s="19">
        <f>+G39+G40</f>
        <v>145000</v>
      </c>
      <c r="H38" s="19">
        <f>IF(E38&lt;&gt;0,F38/E38*100,0)</f>
        <v>78.267192427881241</v>
      </c>
      <c r="I38" s="19">
        <f>IF(F38&lt;&gt;0,G38/F38*100,0)</f>
        <v>100</v>
      </c>
    </row>
    <row r="39" spans="1:9" ht="16.5" customHeight="1" outlineLevel="1" x14ac:dyDescent="0.2">
      <c r="A39" s="17">
        <v>7220</v>
      </c>
      <c r="B39" s="18"/>
      <c r="C39" s="21" t="s">
        <v>150</v>
      </c>
      <c r="D39" s="19">
        <v>43278.75</v>
      </c>
      <c r="E39" s="19">
        <v>110373.31</v>
      </c>
      <c r="F39" s="19">
        <v>45000</v>
      </c>
      <c r="G39" s="19">
        <v>45000</v>
      </c>
      <c r="H39" s="19">
        <f>IF(E39&lt;&gt;0,F39/E39*100,0)</f>
        <v>40.770726183712348</v>
      </c>
      <c r="I39" s="19">
        <f>IF(F39&lt;&gt;0,G39/F39*100,0)</f>
        <v>100</v>
      </c>
    </row>
    <row r="40" spans="1:9" ht="16.5" customHeight="1" outlineLevel="1" x14ac:dyDescent="0.2">
      <c r="A40" s="17">
        <v>7221</v>
      </c>
      <c r="B40" s="18"/>
      <c r="C40" s="21" t="s">
        <v>151</v>
      </c>
      <c r="D40" s="19">
        <v>13973.27</v>
      </c>
      <c r="E40" s="19">
        <v>74889.5</v>
      </c>
      <c r="F40" s="19">
        <v>100000</v>
      </c>
      <c r="G40" s="19">
        <v>100000</v>
      </c>
      <c r="H40" s="19">
        <f>IF(E40&lt;&gt;0,F40/E40*100,0)</f>
        <v>133.53006763297927</v>
      </c>
      <c r="I40" s="19">
        <f>IF(F40&lt;&gt;0,G40/F40*100,0)</f>
        <v>100</v>
      </c>
    </row>
    <row r="41" spans="1:9" ht="15.75" x14ac:dyDescent="0.2">
      <c r="A41" s="31">
        <v>73</v>
      </c>
      <c r="B41" s="32" t="s">
        <v>16</v>
      </c>
      <c r="C41" s="32" t="s">
        <v>70</v>
      </c>
      <c r="D41" s="33">
        <f>+D42+D45</f>
        <v>248385.7</v>
      </c>
      <c r="E41" s="33">
        <f>+E42+E45</f>
        <v>23600</v>
      </c>
      <c r="F41" s="33">
        <f>+F42+F45</f>
        <v>12400</v>
      </c>
      <c r="G41" s="33">
        <f>+G42+G45</f>
        <v>12400</v>
      </c>
      <c r="H41" s="33">
        <f>IF(E41&lt;&gt;0,F41/E41*100,0)</f>
        <v>52.542372881355938</v>
      </c>
      <c r="I41" s="33">
        <f>IF(F41&lt;&gt;0,G41/F41*100,0)</f>
        <v>100</v>
      </c>
    </row>
    <row r="42" spans="1:9" ht="15" x14ac:dyDescent="0.2">
      <c r="A42" s="17">
        <v>730</v>
      </c>
      <c r="B42" s="18"/>
      <c r="C42" s="18" t="s">
        <v>21</v>
      </c>
      <c r="D42" s="19">
        <f>+D43+D44</f>
        <v>4655</v>
      </c>
      <c r="E42" s="19">
        <f>+E43+E44</f>
        <v>23600</v>
      </c>
      <c r="F42" s="19">
        <f>+F43+F44</f>
        <v>12400</v>
      </c>
      <c r="G42" s="19">
        <f>+G43+G44</f>
        <v>12400</v>
      </c>
      <c r="H42" s="19">
        <f>IF(E42&lt;&gt;0,F42/E42*100,0)</f>
        <v>52.542372881355938</v>
      </c>
      <c r="I42" s="19">
        <f>IF(F42&lt;&gt;0,G42/F42*100,0)</f>
        <v>100</v>
      </c>
    </row>
    <row r="43" spans="1:9" ht="15" outlineLevel="1" x14ac:dyDescent="0.2">
      <c r="A43" s="17">
        <v>7300</v>
      </c>
      <c r="B43" s="18"/>
      <c r="C43" s="18" t="s">
        <v>152</v>
      </c>
      <c r="D43" s="19">
        <v>3690</v>
      </c>
      <c r="E43" s="19">
        <v>21800</v>
      </c>
      <c r="F43" s="19">
        <v>8500</v>
      </c>
      <c r="G43" s="19">
        <v>8500</v>
      </c>
      <c r="H43" s="19">
        <f>IF(E43&lt;&gt;0,F43/E43*100,0)</f>
        <v>38.990825688073393</v>
      </c>
      <c r="I43" s="19">
        <f>IF(F43&lt;&gt;0,G43/F43*100,0)</f>
        <v>100</v>
      </c>
    </row>
    <row r="44" spans="1:9" ht="15" outlineLevel="1" x14ac:dyDescent="0.2">
      <c r="A44" s="17">
        <v>7301</v>
      </c>
      <c r="B44" s="18"/>
      <c r="C44" s="18" t="s">
        <v>153</v>
      </c>
      <c r="D44" s="19">
        <v>965</v>
      </c>
      <c r="E44" s="19">
        <v>1800</v>
      </c>
      <c r="F44" s="19">
        <v>3900</v>
      </c>
      <c r="G44" s="19">
        <v>3900</v>
      </c>
      <c r="H44" s="19">
        <f>IF(E44&lt;&gt;0,F44/E44*100,0)</f>
        <v>216.66666666666666</v>
      </c>
      <c r="I44" s="19">
        <f>IF(F44&lt;&gt;0,G44/F44*100,0)</f>
        <v>100</v>
      </c>
    </row>
    <row r="45" spans="1:9" ht="15" x14ac:dyDescent="0.2">
      <c r="A45" s="17">
        <v>731</v>
      </c>
      <c r="B45" s="18"/>
      <c r="C45" s="18" t="s">
        <v>12</v>
      </c>
      <c r="D45" s="19">
        <f>+D46</f>
        <v>243730.7</v>
      </c>
      <c r="E45" s="19">
        <f>+E46</f>
        <v>0</v>
      </c>
      <c r="F45" s="19">
        <f>+F46</f>
        <v>0</v>
      </c>
      <c r="G45" s="19">
        <f>+G46</f>
        <v>0</v>
      </c>
      <c r="H45" s="19">
        <f>IF(E45&lt;&gt;0,F45/E45*100,0)</f>
        <v>0</v>
      </c>
      <c r="I45" s="19">
        <f>IF(F45&lt;&gt;0,G45/F45*100,0)</f>
        <v>0</v>
      </c>
    </row>
    <row r="46" spans="1:9" ht="15" outlineLevel="1" x14ac:dyDescent="0.2">
      <c r="A46" s="17">
        <v>7311</v>
      </c>
      <c r="B46" s="18"/>
      <c r="C46" s="18" t="s">
        <v>154</v>
      </c>
      <c r="D46" s="19">
        <v>243730.7</v>
      </c>
      <c r="E46" s="19">
        <v>0</v>
      </c>
      <c r="F46" s="19">
        <v>0</v>
      </c>
      <c r="G46" s="19">
        <v>0</v>
      </c>
      <c r="H46" s="19">
        <f>IF(E46&lt;&gt;0,F46/E46*100,0)</f>
        <v>0</v>
      </c>
      <c r="I46" s="19">
        <f>IF(F46&lt;&gt;0,G46/F46*100,0)</f>
        <v>0</v>
      </c>
    </row>
    <row r="47" spans="1:9" ht="15.75" x14ac:dyDescent="0.2">
      <c r="A47" s="31">
        <v>74</v>
      </c>
      <c r="B47" s="32" t="s">
        <v>16</v>
      </c>
      <c r="C47" s="32" t="s">
        <v>71</v>
      </c>
      <c r="D47" s="33">
        <f>+D48+D50</f>
        <v>798733.33</v>
      </c>
      <c r="E47" s="33">
        <f>+E48+E50</f>
        <v>277236</v>
      </c>
      <c r="F47" s="33">
        <f>+F48+F50</f>
        <v>729150.16999999993</v>
      </c>
      <c r="G47" s="33">
        <f>+G48+G50</f>
        <v>658653.37</v>
      </c>
      <c r="H47" s="33">
        <f>IF(E47&lt;&gt;0,F47/E47*100,0)</f>
        <v>263.0070301115295</v>
      </c>
      <c r="I47" s="33">
        <f>IF(F47&lt;&gt;0,G47/F47*100,0)</f>
        <v>90.331648691791443</v>
      </c>
    </row>
    <row r="48" spans="1:9" ht="15.75" customHeight="1" x14ac:dyDescent="0.2">
      <c r="A48" s="17">
        <v>740</v>
      </c>
      <c r="B48" s="18"/>
      <c r="C48" s="21" t="s">
        <v>13</v>
      </c>
      <c r="D48" s="19">
        <f>+D49</f>
        <v>619035.24</v>
      </c>
      <c r="E48" s="19">
        <f>+E49</f>
        <v>234736</v>
      </c>
      <c r="F48" s="19">
        <f>+F49</f>
        <v>557926</v>
      </c>
      <c r="G48" s="19">
        <f>+G49</f>
        <v>512093</v>
      </c>
      <c r="H48" s="19">
        <f>IF(E48&lt;&gt;0,F48/E48*100,0)</f>
        <v>237.68233249267263</v>
      </c>
      <c r="I48" s="19">
        <f>IF(F48&lt;&gt;0,G48/F48*100,0)</f>
        <v>91.78511128715995</v>
      </c>
    </row>
    <row r="49" spans="1:9" ht="15.75" customHeight="1" outlineLevel="1" x14ac:dyDescent="0.2">
      <c r="A49" s="17">
        <v>7400</v>
      </c>
      <c r="B49" s="18"/>
      <c r="C49" s="21" t="s">
        <v>155</v>
      </c>
      <c r="D49" s="19">
        <v>619035.24</v>
      </c>
      <c r="E49" s="19">
        <v>234736</v>
      </c>
      <c r="F49" s="19">
        <v>557926</v>
      </c>
      <c r="G49" s="19">
        <v>512093</v>
      </c>
      <c r="H49" s="19">
        <f>IF(E49&lt;&gt;0,F49/E49*100,0)</f>
        <v>237.68233249267263</v>
      </c>
      <c r="I49" s="19">
        <f>IF(F49&lt;&gt;0,G49/F49*100,0)</f>
        <v>91.78511128715995</v>
      </c>
    </row>
    <row r="50" spans="1:9" ht="21" customHeight="1" x14ac:dyDescent="0.2">
      <c r="A50" s="17">
        <v>741</v>
      </c>
      <c r="B50" s="18"/>
      <c r="C50" s="21" t="s">
        <v>54</v>
      </c>
      <c r="D50" s="19">
        <f>+D51+D52+D53</f>
        <v>179698.09</v>
      </c>
      <c r="E50" s="19">
        <f>+E51+E52+E53</f>
        <v>42500</v>
      </c>
      <c r="F50" s="19">
        <f>+F51+F52+F53</f>
        <v>171224.16999999998</v>
      </c>
      <c r="G50" s="19">
        <f>+G51+G52+G53</f>
        <v>146560.37</v>
      </c>
      <c r="H50" s="19">
        <f>IF(E50&lt;&gt;0,F50/E50*100,0)</f>
        <v>402.88040000000001</v>
      </c>
      <c r="I50" s="19">
        <f>IF(F50&lt;&gt;0,G50/F50*100,0)</f>
        <v>85.595608377018266</v>
      </c>
    </row>
    <row r="51" spans="1:9" ht="21" customHeight="1" outlineLevel="1" x14ac:dyDescent="0.2">
      <c r="A51" s="17">
        <v>7411</v>
      </c>
      <c r="B51" s="18"/>
      <c r="C51" s="21" t="s">
        <v>156</v>
      </c>
      <c r="D51" s="19">
        <v>23843.15</v>
      </c>
      <c r="E51" s="19">
        <v>0</v>
      </c>
      <c r="F51" s="19">
        <v>0</v>
      </c>
      <c r="G51" s="19">
        <v>0</v>
      </c>
      <c r="H51" s="19">
        <f>IF(E51&lt;&gt;0,F51/E51*100,0)</f>
        <v>0</v>
      </c>
      <c r="I51" s="19">
        <f>IF(F51&lt;&gt;0,G51/F51*100,0)</f>
        <v>0</v>
      </c>
    </row>
    <row r="52" spans="1:9" ht="21" customHeight="1" outlineLevel="1" x14ac:dyDescent="0.2">
      <c r="A52" s="17">
        <v>7412</v>
      </c>
      <c r="B52" s="18"/>
      <c r="C52" s="21" t="s">
        <v>156</v>
      </c>
      <c r="D52" s="19">
        <v>155854.94</v>
      </c>
      <c r="E52" s="19">
        <v>21250</v>
      </c>
      <c r="F52" s="19">
        <v>66367.61</v>
      </c>
      <c r="G52" s="19">
        <v>62953.81</v>
      </c>
      <c r="H52" s="19">
        <f>IF(E52&lt;&gt;0,F52/E52*100,0)</f>
        <v>312.31816470588234</v>
      </c>
      <c r="I52" s="19">
        <f>IF(F52&lt;&gt;0,G52/F52*100,0)</f>
        <v>94.856225800507204</v>
      </c>
    </row>
    <row r="53" spans="1:9" ht="21" customHeight="1" outlineLevel="1" x14ac:dyDescent="0.2">
      <c r="A53" s="17">
        <v>7416</v>
      </c>
      <c r="B53" s="18"/>
      <c r="C53" s="21" t="s">
        <v>157</v>
      </c>
      <c r="D53" s="19">
        <v>0</v>
      </c>
      <c r="E53" s="19">
        <v>21250</v>
      </c>
      <c r="F53" s="19">
        <v>104856.56</v>
      </c>
      <c r="G53" s="19">
        <v>83606.559999999998</v>
      </c>
      <c r="H53" s="19">
        <f>IF(E53&lt;&gt;0,F53/E53*100,0)</f>
        <v>493.44263529411762</v>
      </c>
      <c r="I53" s="19">
        <f>IF(F53&lt;&gt;0,G53/F53*100,0)</f>
        <v>79.73421977604454</v>
      </c>
    </row>
    <row r="54" spans="1:9" ht="15.75" customHeight="1" x14ac:dyDescent="0.2">
      <c r="A54" s="31">
        <v>78</v>
      </c>
      <c r="B54" s="32" t="s">
        <v>16</v>
      </c>
      <c r="C54" s="32" t="s">
        <v>68</v>
      </c>
      <c r="D54" s="33">
        <f>+D55+D56</f>
        <v>0</v>
      </c>
      <c r="E54" s="33">
        <f>+E55+E56</f>
        <v>0</v>
      </c>
      <c r="F54" s="33">
        <f>+F55+F56</f>
        <v>0</v>
      </c>
      <c r="G54" s="33">
        <f>+G55+G56</f>
        <v>0</v>
      </c>
      <c r="H54" s="33">
        <f>IF(E54&lt;&gt;0,F54/E54*100,0)</f>
        <v>0</v>
      </c>
      <c r="I54" s="33">
        <f>IF(F54&lt;&gt;0,G54/F54*100,0)</f>
        <v>0</v>
      </c>
    </row>
    <row r="55" spans="1:9" ht="15.75" customHeight="1" x14ac:dyDescent="0.2">
      <c r="A55" s="17">
        <v>786</v>
      </c>
      <c r="B55" s="18"/>
      <c r="C55" s="21" t="s">
        <v>51</v>
      </c>
      <c r="D55" s="19">
        <v>0</v>
      </c>
      <c r="E55" s="19">
        <v>0</v>
      </c>
      <c r="F55" s="19">
        <v>0</v>
      </c>
      <c r="G55" s="19">
        <v>0</v>
      </c>
      <c r="H55" s="19">
        <f>IF(E55&lt;&gt;0,F55/E55*100,0)</f>
        <v>0</v>
      </c>
      <c r="I55" s="19">
        <f>IF(F55&lt;&gt;0,G55/F55*100,0)</f>
        <v>0</v>
      </c>
    </row>
    <row r="56" spans="1:9" ht="15.75" customHeight="1" x14ac:dyDescent="0.2">
      <c r="A56" s="17">
        <v>787</v>
      </c>
      <c r="B56" s="18"/>
      <c r="C56" s="21" t="s">
        <v>56</v>
      </c>
      <c r="D56" s="19">
        <v>0</v>
      </c>
      <c r="E56" s="19">
        <v>0</v>
      </c>
      <c r="F56" s="19">
        <v>0</v>
      </c>
      <c r="G56" s="19">
        <v>0</v>
      </c>
      <c r="H56" s="19">
        <f>IF(E56&lt;&gt;0,F56/E56*100,0)</f>
        <v>0</v>
      </c>
      <c r="I56" s="19">
        <f>IF(F56&lt;&gt;0,G56/F56*100,0)</f>
        <v>0</v>
      </c>
    </row>
    <row r="57" spans="1:9" ht="18" x14ac:dyDescent="0.2">
      <c r="A57" s="13" t="s">
        <v>15</v>
      </c>
      <c r="B57" s="35" t="s">
        <v>1</v>
      </c>
      <c r="C57" s="22" t="s">
        <v>22</v>
      </c>
      <c r="D57" s="34">
        <f>D58+D86+D102+D113</f>
        <v>12068444.810000001</v>
      </c>
      <c r="E57" s="34">
        <f>E58+E86+E102+E113</f>
        <v>14818374.619999999</v>
      </c>
      <c r="F57" s="34">
        <f>F58+F86+F102+F113</f>
        <v>14040893.780000001</v>
      </c>
      <c r="G57" s="34">
        <f>G58+G86+G102+G113</f>
        <v>13476743.899999999</v>
      </c>
      <c r="H57" s="34">
        <f>IF(E57&lt;&gt;0,F57/E57*100,0)</f>
        <v>94.753265051413592</v>
      </c>
      <c r="I57" s="34">
        <f>IF(F57&lt;&gt;0,G57/F57*100,0)</f>
        <v>95.982094239587624</v>
      </c>
    </row>
    <row r="58" spans="1:9" ht="15.75" x14ac:dyDescent="0.2">
      <c r="A58" s="31">
        <v>40</v>
      </c>
      <c r="B58" s="32" t="s">
        <v>19</v>
      </c>
      <c r="C58" s="32" t="s">
        <v>23</v>
      </c>
      <c r="D58" s="33">
        <f>+D59+D66+D72+D82+D84</f>
        <v>4383959.59</v>
      </c>
      <c r="E58" s="33">
        <f>+E59+E66+E72+E82+E84</f>
        <v>4368090.6199999992</v>
      </c>
      <c r="F58" s="33">
        <f>+F59+F66+F72+F82+F84</f>
        <v>4617002.4399999995</v>
      </c>
      <c r="G58" s="33">
        <f>+G59+G66+G72+G82+G84</f>
        <v>4524184.17</v>
      </c>
      <c r="H58" s="33">
        <f>IF(E58&lt;&gt;0,F58/E58*100,0)</f>
        <v>105.69841245647052</v>
      </c>
      <c r="I58" s="33">
        <f>IF(F58&lt;&gt;0,G58/F58*100,0)</f>
        <v>97.989642171382528</v>
      </c>
    </row>
    <row r="59" spans="1:9" ht="15" x14ac:dyDescent="0.2">
      <c r="A59" s="17">
        <v>400</v>
      </c>
      <c r="B59" s="18"/>
      <c r="C59" s="18" t="s">
        <v>24</v>
      </c>
      <c r="D59" s="20">
        <f>+D60+D61+D62+D63+D64+D65</f>
        <v>810477.99</v>
      </c>
      <c r="E59" s="20">
        <f>+E60+E61+E62+E63+E64+E65</f>
        <v>947819.67000000016</v>
      </c>
      <c r="F59" s="20">
        <f>+F60+F61+F62+F63+F64+F65</f>
        <v>892840.13</v>
      </c>
      <c r="G59" s="20">
        <f>+G60+G61+G62+G63+G64+G65</f>
        <v>912723.38000000012</v>
      </c>
      <c r="H59" s="20">
        <f>IF(E59&lt;&gt;0,F59/E59*100,0)</f>
        <v>94.199367058925858</v>
      </c>
      <c r="I59" s="20">
        <f>IF(F59&lt;&gt;0,G59/F59*100,0)</f>
        <v>102.22696643350922</v>
      </c>
    </row>
    <row r="60" spans="1:9" ht="15" outlineLevel="1" x14ac:dyDescent="0.2">
      <c r="A60" s="17">
        <v>4000</v>
      </c>
      <c r="B60" s="18"/>
      <c r="C60" s="18" t="s">
        <v>88</v>
      </c>
      <c r="D60" s="20">
        <v>709935.97</v>
      </c>
      <c r="E60" s="20">
        <v>827580.14</v>
      </c>
      <c r="F60" s="20">
        <v>781503.85</v>
      </c>
      <c r="G60" s="20">
        <v>802483.85</v>
      </c>
      <c r="H60" s="20">
        <f>IF(E60&lt;&gt;0,F60/E60*100,0)</f>
        <v>94.432407476573815</v>
      </c>
      <c r="I60" s="20">
        <f>IF(F60&lt;&gt;0,G60/F60*100,0)</f>
        <v>102.68456770878352</v>
      </c>
    </row>
    <row r="61" spans="1:9" ht="15" outlineLevel="1" x14ac:dyDescent="0.2">
      <c r="A61" s="17">
        <v>4001</v>
      </c>
      <c r="B61" s="18"/>
      <c r="C61" s="18" t="s">
        <v>89</v>
      </c>
      <c r="D61" s="20">
        <v>13111.54</v>
      </c>
      <c r="E61" s="20">
        <v>25954.28</v>
      </c>
      <c r="F61" s="20">
        <v>26336.99</v>
      </c>
      <c r="G61" s="20">
        <v>25954.28</v>
      </c>
      <c r="H61" s="20">
        <f>IF(E61&lt;&gt;0,F61/E61*100,0)</f>
        <v>101.47455448581123</v>
      </c>
      <c r="I61" s="20">
        <f>IF(F61&lt;&gt;0,G61/F61*100,0)</f>
        <v>98.546872668440841</v>
      </c>
    </row>
    <row r="62" spans="1:9" ht="15" outlineLevel="1" x14ac:dyDescent="0.2">
      <c r="A62" s="17">
        <v>4002</v>
      </c>
      <c r="B62" s="18"/>
      <c r="C62" s="18" t="s">
        <v>90</v>
      </c>
      <c r="D62" s="20">
        <v>54167.45</v>
      </c>
      <c r="E62" s="20">
        <v>55444.19</v>
      </c>
      <c r="F62" s="20">
        <v>56158.23</v>
      </c>
      <c r="G62" s="20">
        <v>55444.19</v>
      </c>
      <c r="H62" s="20">
        <f>IF(E62&lt;&gt;0,F62/E62*100,0)</f>
        <v>101.28785360558068</v>
      </c>
      <c r="I62" s="20">
        <f>IF(F62&lt;&gt;0,G62/F62*100,0)</f>
        <v>98.728521180243746</v>
      </c>
    </row>
    <row r="63" spans="1:9" ht="15" outlineLevel="1" x14ac:dyDescent="0.2">
      <c r="A63" s="17">
        <v>4003</v>
      </c>
      <c r="B63" s="18"/>
      <c r="C63" s="18" t="s">
        <v>91</v>
      </c>
      <c r="D63" s="20">
        <v>19883.330000000002</v>
      </c>
      <c r="E63" s="20">
        <v>30000</v>
      </c>
      <c r="F63" s="20">
        <v>20000</v>
      </c>
      <c r="G63" s="20">
        <v>20000</v>
      </c>
      <c r="H63" s="20">
        <f>IF(E63&lt;&gt;0,F63/E63*100,0)</f>
        <v>66.666666666666657</v>
      </c>
      <c r="I63" s="20">
        <f>IF(F63&lt;&gt;0,G63/F63*100,0)</f>
        <v>100</v>
      </c>
    </row>
    <row r="64" spans="1:9" ht="15" outlineLevel="1" x14ac:dyDescent="0.2">
      <c r="A64" s="17">
        <v>4004</v>
      </c>
      <c r="B64" s="18"/>
      <c r="C64" s="18" t="s">
        <v>92</v>
      </c>
      <c r="D64" s="20">
        <v>8478.67</v>
      </c>
      <c r="E64" s="20">
        <v>8050</v>
      </c>
      <c r="F64" s="20">
        <v>8050</v>
      </c>
      <c r="G64" s="20">
        <v>8050</v>
      </c>
      <c r="H64" s="20">
        <f>IF(E64&lt;&gt;0,F64/E64*100,0)</f>
        <v>100</v>
      </c>
      <c r="I64" s="20">
        <f>IF(F64&lt;&gt;0,G64/F64*100,0)</f>
        <v>100</v>
      </c>
    </row>
    <row r="65" spans="1:9" ht="15" outlineLevel="1" x14ac:dyDescent="0.2">
      <c r="A65" s="17">
        <v>4009</v>
      </c>
      <c r="B65" s="18"/>
      <c r="C65" s="18" t="s">
        <v>93</v>
      </c>
      <c r="D65" s="20">
        <v>4901.03</v>
      </c>
      <c r="E65" s="20">
        <v>791.06</v>
      </c>
      <c r="F65" s="20">
        <v>791.06</v>
      </c>
      <c r="G65" s="20">
        <v>791.06</v>
      </c>
      <c r="H65" s="20">
        <f>IF(E65&lt;&gt;0,F65/E65*100,0)</f>
        <v>100</v>
      </c>
      <c r="I65" s="20">
        <f>IF(F65&lt;&gt;0,G65/F65*100,0)</f>
        <v>100</v>
      </c>
    </row>
    <row r="66" spans="1:9" ht="15" x14ac:dyDescent="0.2">
      <c r="A66" s="17">
        <v>401</v>
      </c>
      <c r="B66" s="18"/>
      <c r="C66" s="18" t="s">
        <v>25</v>
      </c>
      <c r="D66" s="20">
        <f>+D67+D68+D69+D70+D71</f>
        <v>122103.75</v>
      </c>
      <c r="E66" s="20">
        <f>+E67+E68+E69+E70+E71</f>
        <v>149114.32</v>
      </c>
      <c r="F66" s="20">
        <f>+F67+F68+F69+F70+F71</f>
        <v>150649.67999999996</v>
      </c>
      <c r="G66" s="20">
        <f>+G67+G68+G69+G70+G71</f>
        <v>149114.32</v>
      </c>
      <c r="H66" s="20">
        <f>IF(E66&lt;&gt;0,F66/E66*100,0)</f>
        <v>101.02965295351913</v>
      </c>
      <c r="I66" s="20">
        <f>IF(F66&lt;&gt;0,G66/F66*100,0)</f>
        <v>98.980840848782449</v>
      </c>
    </row>
    <row r="67" spans="1:9" ht="15" outlineLevel="1" x14ac:dyDescent="0.2">
      <c r="A67" s="17">
        <v>4010</v>
      </c>
      <c r="B67" s="18"/>
      <c r="C67" s="18" t="s">
        <v>94</v>
      </c>
      <c r="D67" s="20">
        <v>66146.48</v>
      </c>
      <c r="E67" s="20">
        <v>79597.600000000006</v>
      </c>
      <c r="F67" s="20">
        <v>80433.69</v>
      </c>
      <c r="G67" s="20">
        <v>79597.600000000006</v>
      </c>
      <c r="H67" s="20">
        <f>IF(E67&lt;&gt;0,F67/E67*100,0)</f>
        <v>101.05039599183894</v>
      </c>
      <c r="I67" s="20">
        <f>IF(F67&lt;&gt;0,G67/F67*100,0)</f>
        <v>98.960522636721009</v>
      </c>
    </row>
    <row r="68" spans="1:9" ht="15" outlineLevel="1" x14ac:dyDescent="0.2">
      <c r="A68" s="17">
        <v>4011</v>
      </c>
      <c r="B68" s="18"/>
      <c r="C68" s="18" t="s">
        <v>95</v>
      </c>
      <c r="D68" s="20">
        <v>52942.8</v>
      </c>
      <c r="E68" s="20">
        <v>63707.040000000001</v>
      </c>
      <c r="F68" s="20">
        <v>64390.65</v>
      </c>
      <c r="G68" s="20">
        <v>63707.040000000001</v>
      </c>
      <c r="H68" s="20">
        <f>IF(E68&lt;&gt;0,F68/E68*100,0)</f>
        <v>101.07305252292369</v>
      </c>
      <c r="I68" s="20">
        <f>IF(F68&lt;&gt;0,G68/F68*100,0)</f>
        <v>98.938339650244259</v>
      </c>
    </row>
    <row r="69" spans="1:9" ht="15" outlineLevel="1" x14ac:dyDescent="0.2">
      <c r="A69" s="17">
        <v>4012</v>
      </c>
      <c r="B69" s="18"/>
      <c r="C69" s="18" t="s">
        <v>96</v>
      </c>
      <c r="D69" s="20">
        <v>431.77</v>
      </c>
      <c r="E69" s="20">
        <v>562.02</v>
      </c>
      <c r="F69" s="20">
        <v>567.86</v>
      </c>
      <c r="G69" s="20">
        <v>562.02</v>
      </c>
      <c r="H69" s="20">
        <f>IF(E69&lt;&gt;0,F69/E69*100,0)</f>
        <v>101.03910892850789</v>
      </c>
      <c r="I69" s="20">
        <f>IF(F69&lt;&gt;0,G69/F69*100,0)</f>
        <v>98.971577501496839</v>
      </c>
    </row>
    <row r="70" spans="1:9" ht="15" outlineLevel="1" x14ac:dyDescent="0.2">
      <c r="A70" s="17">
        <v>4013</v>
      </c>
      <c r="B70" s="18"/>
      <c r="C70" s="18" t="s">
        <v>97</v>
      </c>
      <c r="D70" s="20">
        <v>747.36</v>
      </c>
      <c r="E70" s="20">
        <v>898.29</v>
      </c>
      <c r="F70" s="20">
        <v>908.11</v>
      </c>
      <c r="G70" s="20">
        <v>898.29</v>
      </c>
      <c r="H70" s="20">
        <f>IF(E70&lt;&gt;0,F70/E70*100,0)</f>
        <v>101.09318816863151</v>
      </c>
      <c r="I70" s="20">
        <f>IF(F70&lt;&gt;0,G70/F70*100,0)</f>
        <v>98.918633205228431</v>
      </c>
    </row>
    <row r="71" spans="1:9" ht="15" outlineLevel="1" x14ac:dyDescent="0.2">
      <c r="A71" s="17">
        <v>4015</v>
      </c>
      <c r="B71" s="18"/>
      <c r="C71" s="18" t="s">
        <v>98</v>
      </c>
      <c r="D71" s="20">
        <v>1835.34</v>
      </c>
      <c r="E71" s="20">
        <v>4349.37</v>
      </c>
      <c r="F71" s="20">
        <v>4349.37</v>
      </c>
      <c r="G71" s="20">
        <v>4349.37</v>
      </c>
      <c r="H71" s="20">
        <f>IF(E71&lt;&gt;0,F71/E71*100,0)</f>
        <v>100</v>
      </c>
      <c r="I71" s="20">
        <f>IF(F71&lt;&gt;0,G71/F71*100,0)</f>
        <v>100</v>
      </c>
    </row>
    <row r="72" spans="1:9" ht="15" x14ac:dyDescent="0.2">
      <c r="A72" s="17">
        <v>402</v>
      </c>
      <c r="B72" s="18"/>
      <c r="C72" s="18" t="s">
        <v>26</v>
      </c>
      <c r="D72" s="19">
        <f>+D73+D74+D75+D76+D77+D78+D79+D80+D81</f>
        <v>3258569.8800000004</v>
      </c>
      <c r="E72" s="19">
        <f>+E73+E74+E75+E76+E77+E78+E79+E80+E81</f>
        <v>3039735.3799999994</v>
      </c>
      <c r="F72" s="19">
        <f>+F73+F74+F75+F76+F77+F78+F79+F80+F81</f>
        <v>3326512.6299999994</v>
      </c>
      <c r="G72" s="19">
        <f>+G73+G74+G75+G76+G77+G78+G79+G80+G81</f>
        <v>3220346.4699999997</v>
      </c>
      <c r="H72" s="19">
        <f>IF(E72&lt;&gt;0,F72/E72*100,0)</f>
        <v>109.43428338818097</v>
      </c>
      <c r="I72" s="19">
        <f>IF(F72&lt;&gt;0,G72/F72*100,0)</f>
        <v>96.808484686258367</v>
      </c>
    </row>
    <row r="73" spans="1:9" ht="15" outlineLevel="1" x14ac:dyDescent="0.2">
      <c r="A73" s="17">
        <v>4020</v>
      </c>
      <c r="B73" s="18"/>
      <c r="C73" s="18" t="s">
        <v>99</v>
      </c>
      <c r="D73" s="19">
        <v>529223.18000000005</v>
      </c>
      <c r="E73" s="19">
        <v>772485.84</v>
      </c>
      <c r="F73" s="19">
        <v>738459.19</v>
      </c>
      <c r="G73" s="19">
        <v>849165.33</v>
      </c>
      <c r="H73" s="19">
        <f>IF(E73&lt;&gt;0,F73/E73*100,0)</f>
        <v>95.595174922559096</v>
      </c>
      <c r="I73" s="19">
        <f>IF(F73&lt;&gt;0,G73/F73*100,0)</f>
        <v>114.99150413443971</v>
      </c>
    </row>
    <row r="74" spans="1:9" ht="15" outlineLevel="1" x14ac:dyDescent="0.2">
      <c r="A74" s="17">
        <v>4021</v>
      </c>
      <c r="B74" s="18"/>
      <c r="C74" s="18" t="s">
        <v>100</v>
      </c>
      <c r="D74" s="19">
        <v>176005.46</v>
      </c>
      <c r="E74" s="19">
        <v>182050.23</v>
      </c>
      <c r="F74" s="19">
        <v>146293.98000000001</v>
      </c>
      <c r="G74" s="19">
        <v>149465.24</v>
      </c>
      <c r="H74" s="19">
        <f>IF(E74&lt;&gt;0,F74/E74*100,0)</f>
        <v>80.359129455645302</v>
      </c>
      <c r="I74" s="19">
        <f>IF(F74&lt;&gt;0,G74/F74*100,0)</f>
        <v>102.16773103035408</v>
      </c>
    </row>
    <row r="75" spans="1:9" ht="15" outlineLevel="1" x14ac:dyDescent="0.2">
      <c r="A75" s="17">
        <v>4022</v>
      </c>
      <c r="B75" s="18"/>
      <c r="C75" s="18" t="s">
        <v>101</v>
      </c>
      <c r="D75" s="19">
        <v>220485.15</v>
      </c>
      <c r="E75" s="19">
        <v>230760.83</v>
      </c>
      <c r="F75" s="19">
        <v>241606.27</v>
      </c>
      <c r="G75" s="19">
        <v>228693.55</v>
      </c>
      <c r="H75" s="19">
        <f>IF(E75&lt;&gt;0,F75/E75*100,0)</f>
        <v>104.69986175730084</v>
      </c>
      <c r="I75" s="19">
        <f>IF(F75&lt;&gt;0,G75/F75*100,0)</f>
        <v>94.655469827004083</v>
      </c>
    </row>
    <row r="76" spans="1:9" ht="15" outlineLevel="1" x14ac:dyDescent="0.2">
      <c r="A76" s="17">
        <v>4023</v>
      </c>
      <c r="B76" s="18"/>
      <c r="C76" s="18" t="s">
        <v>102</v>
      </c>
      <c r="D76" s="19">
        <v>10674.27</v>
      </c>
      <c r="E76" s="19">
        <v>11646.18</v>
      </c>
      <c r="F76" s="19">
        <v>8823.3799999999992</v>
      </c>
      <c r="G76" s="19">
        <v>12241.21</v>
      </c>
      <c r="H76" s="19">
        <f>IF(E76&lt;&gt;0,F76/E76*100,0)</f>
        <v>75.762009517283772</v>
      </c>
      <c r="I76" s="19">
        <f>IF(F76&lt;&gt;0,G76/F76*100,0)</f>
        <v>138.73606259732665</v>
      </c>
    </row>
    <row r="77" spans="1:9" ht="15" outlineLevel="1" x14ac:dyDescent="0.2">
      <c r="A77" s="17">
        <v>4024</v>
      </c>
      <c r="B77" s="18"/>
      <c r="C77" s="18" t="s">
        <v>103</v>
      </c>
      <c r="D77" s="19">
        <v>2558.85</v>
      </c>
      <c r="E77" s="19">
        <v>10663.75</v>
      </c>
      <c r="F77" s="19">
        <v>10645.77</v>
      </c>
      <c r="G77" s="19">
        <v>10663.75</v>
      </c>
      <c r="H77" s="19">
        <f>IF(E77&lt;&gt;0,F77/E77*100,0)</f>
        <v>99.831391396084868</v>
      </c>
      <c r="I77" s="19">
        <f>IF(F77&lt;&gt;0,G77/F77*100,0)</f>
        <v>100.1688933726729</v>
      </c>
    </row>
    <row r="78" spans="1:9" ht="15" outlineLevel="1" x14ac:dyDescent="0.2">
      <c r="A78" s="17">
        <v>4025</v>
      </c>
      <c r="B78" s="18"/>
      <c r="C78" s="18" t="s">
        <v>104</v>
      </c>
      <c r="D78" s="19">
        <v>1627823.85</v>
      </c>
      <c r="E78" s="19">
        <v>1490175.65</v>
      </c>
      <c r="F78" s="19">
        <v>1848783.65</v>
      </c>
      <c r="G78" s="19">
        <v>1609618.25</v>
      </c>
      <c r="H78" s="19">
        <f>IF(E78&lt;&gt;0,F78/E78*100,0)</f>
        <v>124.06481410429704</v>
      </c>
      <c r="I78" s="19">
        <f>IF(F78&lt;&gt;0,G78/F78*100,0)</f>
        <v>87.063635055405214</v>
      </c>
    </row>
    <row r="79" spans="1:9" ht="15" outlineLevel="1" x14ac:dyDescent="0.2">
      <c r="A79" s="17">
        <v>4026</v>
      </c>
      <c r="B79" s="18"/>
      <c r="C79" s="18" t="s">
        <v>105</v>
      </c>
      <c r="D79" s="19">
        <v>84470.83</v>
      </c>
      <c r="E79" s="19">
        <v>91253.33</v>
      </c>
      <c r="F79" s="19">
        <v>82023.61</v>
      </c>
      <c r="G79" s="19">
        <v>77023.61</v>
      </c>
      <c r="H79" s="19">
        <f>IF(E79&lt;&gt;0,F79/E79*100,0)</f>
        <v>89.885607462215361</v>
      </c>
      <c r="I79" s="19">
        <f>IF(F79&lt;&gt;0,G79/F79*100,0)</f>
        <v>93.904194170434579</v>
      </c>
    </row>
    <row r="80" spans="1:9" ht="15" outlineLevel="1" x14ac:dyDescent="0.2">
      <c r="A80" s="17">
        <v>4027</v>
      </c>
      <c r="B80" s="18"/>
      <c r="C80" s="18" t="s">
        <v>106</v>
      </c>
      <c r="D80" s="19">
        <v>408803.13</v>
      </c>
      <c r="E80" s="19">
        <v>16193</v>
      </c>
      <c r="F80" s="19">
        <v>29793</v>
      </c>
      <c r="G80" s="19">
        <v>29793</v>
      </c>
      <c r="H80" s="19">
        <f>IF(E80&lt;&gt;0,F80/E80*100,0)</f>
        <v>183.98690792317669</v>
      </c>
      <c r="I80" s="19">
        <f>IF(F80&lt;&gt;0,G80/F80*100,0)</f>
        <v>100</v>
      </c>
    </row>
    <row r="81" spans="1:9" ht="15" outlineLevel="1" x14ac:dyDescent="0.2">
      <c r="A81" s="17">
        <v>4029</v>
      </c>
      <c r="B81" s="18"/>
      <c r="C81" s="18" t="s">
        <v>107</v>
      </c>
      <c r="D81" s="19">
        <v>198525.16</v>
      </c>
      <c r="E81" s="19">
        <v>234506.57</v>
      </c>
      <c r="F81" s="19">
        <v>220083.78</v>
      </c>
      <c r="G81" s="19">
        <v>253682.53</v>
      </c>
      <c r="H81" s="19">
        <f>IF(E81&lt;&gt;0,F81/E81*100,0)</f>
        <v>93.849728815700132</v>
      </c>
      <c r="I81" s="19">
        <f>IF(F81&lt;&gt;0,G81/F81*100,0)</f>
        <v>115.26634538901503</v>
      </c>
    </row>
    <row r="82" spans="1:9" ht="15" x14ac:dyDescent="0.2">
      <c r="A82" s="17">
        <v>403</v>
      </c>
      <c r="B82" s="18"/>
      <c r="C82" s="18" t="s">
        <v>27</v>
      </c>
      <c r="D82" s="19">
        <f>+D83</f>
        <v>69942.41</v>
      </c>
      <c r="E82" s="19">
        <f>+E83</f>
        <v>75000</v>
      </c>
      <c r="F82" s="19">
        <f>+F83</f>
        <v>55000</v>
      </c>
      <c r="G82" s="19">
        <f>+G83</f>
        <v>50000</v>
      </c>
      <c r="H82" s="19">
        <f>IF(E82&lt;&gt;0,F82/E82*100,0)</f>
        <v>73.333333333333329</v>
      </c>
      <c r="I82" s="19">
        <f>IF(F82&lt;&gt;0,G82/F82*100,0)</f>
        <v>90.909090909090907</v>
      </c>
    </row>
    <row r="83" spans="1:9" ht="15" outlineLevel="1" x14ac:dyDescent="0.2">
      <c r="A83" s="17">
        <v>4031</v>
      </c>
      <c r="B83" s="18"/>
      <c r="C83" s="18" t="s">
        <v>108</v>
      </c>
      <c r="D83" s="19">
        <v>69942.41</v>
      </c>
      <c r="E83" s="19">
        <v>75000</v>
      </c>
      <c r="F83" s="19">
        <v>55000</v>
      </c>
      <c r="G83" s="19">
        <v>50000</v>
      </c>
      <c r="H83" s="19">
        <f>IF(E83&lt;&gt;0,F83/E83*100,0)</f>
        <v>73.333333333333329</v>
      </c>
      <c r="I83" s="19">
        <f>IF(F83&lt;&gt;0,G83/F83*100,0)</f>
        <v>90.909090909090907</v>
      </c>
    </row>
    <row r="84" spans="1:9" ht="15" x14ac:dyDescent="0.2">
      <c r="A84" s="17">
        <v>409</v>
      </c>
      <c r="B84" s="18"/>
      <c r="C84" s="18" t="s">
        <v>55</v>
      </c>
      <c r="D84" s="20">
        <f>+D85</f>
        <v>122865.56</v>
      </c>
      <c r="E84" s="20">
        <f>+E85</f>
        <v>156421.25</v>
      </c>
      <c r="F84" s="20">
        <f>+F85</f>
        <v>192000</v>
      </c>
      <c r="G84" s="20">
        <f>+G85</f>
        <v>192000</v>
      </c>
      <c r="H84" s="20">
        <f>IF(E84&lt;&gt;0,F84/E84*100,0)</f>
        <v>122.74547096382365</v>
      </c>
      <c r="I84" s="20">
        <f>IF(F84&lt;&gt;0,G84/F84*100,0)</f>
        <v>100</v>
      </c>
    </row>
    <row r="85" spans="1:9" ht="15" outlineLevel="1" x14ac:dyDescent="0.2">
      <c r="A85" s="17">
        <v>4091</v>
      </c>
      <c r="B85" s="18"/>
      <c r="C85" s="18" t="s">
        <v>109</v>
      </c>
      <c r="D85" s="20">
        <v>122865.56</v>
      </c>
      <c r="E85" s="20">
        <v>156421.25</v>
      </c>
      <c r="F85" s="20">
        <v>192000</v>
      </c>
      <c r="G85" s="20">
        <v>192000</v>
      </c>
      <c r="H85" s="20">
        <f>IF(E85&lt;&gt;0,F85/E85*100,0)</f>
        <v>122.74547096382365</v>
      </c>
      <c r="I85" s="20">
        <f>IF(F85&lt;&gt;0,G85/F85*100,0)</f>
        <v>100</v>
      </c>
    </row>
    <row r="86" spans="1:9" ht="15.75" x14ac:dyDescent="0.2">
      <c r="A86" s="31">
        <v>41</v>
      </c>
      <c r="B86" s="32"/>
      <c r="C86" s="32" t="s">
        <v>72</v>
      </c>
      <c r="D86" s="33">
        <f>+D87+D90+D94+D96</f>
        <v>4598205.42</v>
      </c>
      <c r="E86" s="33">
        <f>+E87+E90+E94+E96</f>
        <v>4985858.6399999997</v>
      </c>
      <c r="F86" s="33">
        <f>+F87+F90+F94+F96</f>
        <v>4855490.54</v>
      </c>
      <c r="G86" s="33">
        <f>+G87+G90+G94+G96</f>
        <v>4870025.5299999993</v>
      </c>
      <c r="H86" s="33">
        <f>IF(E86&lt;&gt;0,F86/E86*100,0)</f>
        <v>97.385242755298023</v>
      </c>
      <c r="I86" s="33">
        <f>IF(F86&lt;&gt;0,G86/F86*100,0)</f>
        <v>100.29935162843503</v>
      </c>
    </row>
    <row r="87" spans="1:9" ht="15" x14ac:dyDescent="0.2">
      <c r="A87" s="17">
        <v>410</v>
      </c>
      <c r="B87" s="18"/>
      <c r="C87" s="18" t="s">
        <v>28</v>
      </c>
      <c r="D87" s="19">
        <f>+D88+D89</f>
        <v>622144.79</v>
      </c>
      <c r="E87" s="19">
        <f>+E88+E89</f>
        <v>836021.82</v>
      </c>
      <c r="F87" s="19">
        <f>+F88+F89</f>
        <v>623750</v>
      </c>
      <c r="G87" s="19">
        <f>+G88+G89</f>
        <v>616187.89</v>
      </c>
      <c r="H87" s="19">
        <f>IF(E87&lt;&gt;0,F87/E87*100,0)</f>
        <v>74.609296680797172</v>
      </c>
      <c r="I87" s="19">
        <f>IF(F87&lt;&gt;0,G87/F87*100,0)</f>
        <v>98.787637675350709</v>
      </c>
    </row>
    <row r="88" spans="1:9" ht="15" outlineLevel="1" x14ac:dyDescent="0.2">
      <c r="A88" s="17">
        <v>4100</v>
      </c>
      <c r="B88" s="18"/>
      <c r="C88" s="18" t="s">
        <v>110</v>
      </c>
      <c r="D88" s="19">
        <v>469429.59</v>
      </c>
      <c r="E88" s="19">
        <v>594854.84</v>
      </c>
      <c r="F88" s="19">
        <v>290750</v>
      </c>
      <c r="G88" s="19">
        <v>388958.69</v>
      </c>
      <c r="H88" s="19">
        <f>IF(E88&lt;&gt;0,F88/E88*100,0)</f>
        <v>48.87747067839274</v>
      </c>
      <c r="I88" s="19">
        <f>IF(F88&lt;&gt;0,G88/F88*100,0)</f>
        <v>133.77770937231298</v>
      </c>
    </row>
    <row r="89" spans="1:9" ht="15" outlineLevel="1" x14ac:dyDescent="0.2">
      <c r="A89" s="17">
        <v>4102</v>
      </c>
      <c r="B89" s="18"/>
      <c r="C89" s="18" t="s">
        <v>111</v>
      </c>
      <c r="D89" s="19">
        <v>152715.20000000001</v>
      </c>
      <c r="E89" s="19">
        <v>241166.98</v>
      </c>
      <c r="F89" s="19">
        <v>333000</v>
      </c>
      <c r="G89" s="19">
        <v>227229.2</v>
      </c>
      <c r="H89" s="19">
        <f>IF(E89&lt;&gt;0,F89/E89*100,0)</f>
        <v>138.07860429317481</v>
      </c>
      <c r="I89" s="19">
        <f>IF(F89&lt;&gt;0,G89/F89*100,0)</f>
        <v>68.236996996997007</v>
      </c>
    </row>
    <row r="90" spans="1:9" ht="15" x14ac:dyDescent="0.2">
      <c r="A90" s="17">
        <v>411</v>
      </c>
      <c r="B90" s="18"/>
      <c r="C90" s="18" t="s">
        <v>29</v>
      </c>
      <c r="D90" s="19">
        <f>+D91+D92+D93</f>
        <v>2398817.17</v>
      </c>
      <c r="E90" s="19">
        <f>+E91+E92+E93</f>
        <v>2475984</v>
      </c>
      <c r="F90" s="19">
        <f>+F91+F92+F93</f>
        <v>2559569.0699999998</v>
      </c>
      <c r="G90" s="19">
        <f>+G91+G92+G93</f>
        <v>2564818.3899999997</v>
      </c>
      <c r="H90" s="19">
        <f>IF(E90&lt;&gt;0,F90/E90*100,0)</f>
        <v>103.37583239633213</v>
      </c>
      <c r="I90" s="19">
        <f>IF(F90&lt;&gt;0,G90/F90*100,0)</f>
        <v>100.20508608505727</v>
      </c>
    </row>
    <row r="91" spans="1:9" ht="15" outlineLevel="1" x14ac:dyDescent="0.2">
      <c r="A91" s="17">
        <v>4111</v>
      </c>
      <c r="B91" s="18"/>
      <c r="C91" s="18" t="s">
        <v>112</v>
      </c>
      <c r="D91" s="19">
        <v>30360</v>
      </c>
      <c r="E91" s="19">
        <v>33210</v>
      </c>
      <c r="F91" s="19">
        <v>34000</v>
      </c>
      <c r="G91" s="19">
        <v>34000</v>
      </c>
      <c r="H91" s="19">
        <f>IF(E91&lt;&gt;0,F91/E91*100,0)</f>
        <v>102.37880156579344</v>
      </c>
      <c r="I91" s="19">
        <f>IF(F91&lt;&gt;0,G91/F91*100,0)</f>
        <v>100</v>
      </c>
    </row>
    <row r="92" spans="1:9" ht="15" outlineLevel="1" x14ac:dyDescent="0.2">
      <c r="A92" s="17">
        <v>4115</v>
      </c>
      <c r="B92" s="18"/>
      <c r="C92" s="18" t="s">
        <v>113</v>
      </c>
      <c r="D92" s="19">
        <v>0</v>
      </c>
      <c r="E92" s="19">
        <v>249.32</v>
      </c>
      <c r="F92" s="19">
        <v>0</v>
      </c>
      <c r="G92" s="19">
        <v>249.32</v>
      </c>
      <c r="H92" s="19">
        <f>IF(E92&lt;&gt;0,F92/E92*100,0)</f>
        <v>0</v>
      </c>
      <c r="I92" s="19">
        <f>IF(F92&lt;&gt;0,G92/F92*100,0)</f>
        <v>0</v>
      </c>
    </row>
    <row r="93" spans="1:9" ht="15" outlineLevel="1" x14ac:dyDescent="0.2">
      <c r="A93" s="17">
        <v>4119</v>
      </c>
      <c r="B93" s="18"/>
      <c r="C93" s="18" t="s">
        <v>114</v>
      </c>
      <c r="D93" s="19">
        <v>2368457.17</v>
      </c>
      <c r="E93" s="19">
        <v>2442524.6800000002</v>
      </c>
      <c r="F93" s="19">
        <v>2525569.0699999998</v>
      </c>
      <c r="G93" s="19">
        <v>2530569.0699999998</v>
      </c>
      <c r="H93" s="19">
        <f>IF(E93&lt;&gt;0,F93/E93*100,0)</f>
        <v>103.39994067122382</v>
      </c>
      <c r="I93" s="19">
        <f>IF(F93&lt;&gt;0,G93/F93*100,0)</f>
        <v>100.19797518347025</v>
      </c>
    </row>
    <row r="94" spans="1:9" ht="15" x14ac:dyDescent="0.2">
      <c r="A94" s="17">
        <v>412</v>
      </c>
      <c r="B94" s="18"/>
      <c r="C94" s="18" t="s">
        <v>58</v>
      </c>
      <c r="D94" s="19">
        <f>+D95</f>
        <v>571681.68000000005</v>
      </c>
      <c r="E94" s="19">
        <f>+E95</f>
        <v>563348.94999999995</v>
      </c>
      <c r="F94" s="19">
        <f>+F95</f>
        <v>491925.5</v>
      </c>
      <c r="G94" s="19">
        <f>+G95</f>
        <v>497823.46</v>
      </c>
      <c r="H94" s="19">
        <f>IF(E94&lt;&gt;0,F94/E94*100,0)</f>
        <v>87.321632533441317</v>
      </c>
      <c r="I94" s="19">
        <f>IF(F94&lt;&gt;0,G94/F94*100,0)</f>
        <v>101.19895390663831</v>
      </c>
    </row>
    <row r="95" spans="1:9" ht="15" outlineLevel="1" x14ac:dyDescent="0.2">
      <c r="A95" s="17">
        <v>4120</v>
      </c>
      <c r="B95" s="18"/>
      <c r="C95" s="18" t="s">
        <v>115</v>
      </c>
      <c r="D95" s="19">
        <v>571681.68000000005</v>
      </c>
      <c r="E95" s="19">
        <v>563348.94999999995</v>
      </c>
      <c r="F95" s="19">
        <v>491925.5</v>
      </c>
      <c r="G95" s="19">
        <v>497823.46</v>
      </c>
      <c r="H95" s="19">
        <f>IF(E95&lt;&gt;0,F95/E95*100,0)</f>
        <v>87.321632533441317</v>
      </c>
      <c r="I95" s="19">
        <f>IF(F95&lt;&gt;0,G95/F95*100,0)</f>
        <v>101.19895390663831</v>
      </c>
    </row>
    <row r="96" spans="1:9" ht="15" x14ac:dyDescent="0.2">
      <c r="A96" s="17">
        <v>413</v>
      </c>
      <c r="B96" s="18"/>
      <c r="C96" s="18" t="s">
        <v>30</v>
      </c>
      <c r="D96" s="19">
        <f>+D97+D98+D99+D100</f>
        <v>1005561.78</v>
      </c>
      <c r="E96" s="19">
        <f>+E97+E98+E99+E100</f>
        <v>1110503.8700000001</v>
      </c>
      <c r="F96" s="19">
        <f>+F97+F98+F99+F100</f>
        <v>1180245.97</v>
      </c>
      <c r="G96" s="19">
        <f>+G97+G98+G99+G100</f>
        <v>1191195.79</v>
      </c>
      <c r="H96" s="19">
        <f>IF(E96&lt;&gt;0,F96/E96*100,0)</f>
        <v>106.2802212476756</v>
      </c>
      <c r="I96" s="19">
        <f>IF(F96&lt;&gt;0,G96/F96*100,0)</f>
        <v>100.92775745720191</v>
      </c>
    </row>
    <row r="97" spans="1:9" ht="15" outlineLevel="1" x14ac:dyDescent="0.2">
      <c r="A97" s="17">
        <v>4130</v>
      </c>
      <c r="B97" s="18"/>
      <c r="C97" s="18" t="s">
        <v>116</v>
      </c>
      <c r="D97" s="19">
        <v>85389.94</v>
      </c>
      <c r="E97" s="19">
        <v>130696.33</v>
      </c>
      <c r="F97" s="19">
        <v>126482.93</v>
      </c>
      <c r="G97" s="19">
        <v>132784.87</v>
      </c>
      <c r="H97" s="19">
        <f>IF(E97&lt;&gt;0,F97/E97*100,0)</f>
        <v>96.776191037651927</v>
      </c>
      <c r="I97" s="19">
        <f>IF(F97&lt;&gt;0,G97/F97*100,0)</f>
        <v>104.98244308540291</v>
      </c>
    </row>
    <row r="98" spans="1:9" ht="15" outlineLevel="1" x14ac:dyDescent="0.2">
      <c r="A98" s="17">
        <v>4131</v>
      </c>
      <c r="B98" s="18"/>
      <c r="C98" s="18" t="s">
        <v>117</v>
      </c>
      <c r="D98" s="19">
        <v>106743.07</v>
      </c>
      <c r="E98" s="19">
        <v>110000</v>
      </c>
      <c r="F98" s="19">
        <v>110000</v>
      </c>
      <c r="G98" s="19">
        <v>110000</v>
      </c>
      <c r="H98" s="19">
        <f>IF(E98&lt;&gt;0,F98/E98*100,0)</f>
        <v>100</v>
      </c>
      <c r="I98" s="19">
        <f>IF(F98&lt;&gt;0,G98/F98*100,0)</f>
        <v>100</v>
      </c>
    </row>
    <row r="99" spans="1:9" ht="15" outlineLevel="1" x14ac:dyDescent="0.2">
      <c r="A99" s="17">
        <v>4133</v>
      </c>
      <c r="B99" s="18"/>
      <c r="C99" s="18" t="s">
        <v>118</v>
      </c>
      <c r="D99" s="19">
        <v>813428.77</v>
      </c>
      <c r="E99" s="19">
        <v>849807.54</v>
      </c>
      <c r="F99" s="19">
        <v>918763.04</v>
      </c>
      <c r="G99" s="19">
        <v>923410.92</v>
      </c>
      <c r="H99" s="19">
        <f>IF(E99&lt;&gt;0,F99/E99*100,0)</f>
        <v>108.11424902160789</v>
      </c>
      <c r="I99" s="19">
        <f>IF(F99&lt;&gt;0,G99/F99*100,0)</f>
        <v>100.50588452056147</v>
      </c>
    </row>
    <row r="100" spans="1:9" ht="15" outlineLevel="1" x14ac:dyDescent="0.2">
      <c r="A100" s="17">
        <v>4135</v>
      </c>
      <c r="B100" s="18"/>
      <c r="C100" s="18" t="s">
        <v>119</v>
      </c>
      <c r="D100" s="19">
        <v>0</v>
      </c>
      <c r="E100" s="19">
        <v>20000</v>
      </c>
      <c r="F100" s="19">
        <v>25000</v>
      </c>
      <c r="G100" s="19">
        <v>25000</v>
      </c>
      <c r="H100" s="19">
        <f>IF(E100&lt;&gt;0,F100/E100*100,0)</f>
        <v>125</v>
      </c>
      <c r="I100" s="19">
        <f>IF(F100&lt;&gt;0,G100/F100*100,0)</f>
        <v>100</v>
      </c>
    </row>
    <row r="101" spans="1:9" ht="15" x14ac:dyDescent="0.2">
      <c r="A101" s="17">
        <v>414</v>
      </c>
      <c r="B101" s="18"/>
      <c r="C101" s="18" t="s">
        <v>81</v>
      </c>
      <c r="D101" s="19">
        <v>0</v>
      </c>
      <c r="E101" s="19">
        <v>0</v>
      </c>
      <c r="F101" s="19">
        <v>0</v>
      </c>
      <c r="G101" s="19">
        <v>0</v>
      </c>
      <c r="H101" s="19">
        <f>IF(E101&lt;&gt;0,F101/E101*100,0)</f>
        <v>0</v>
      </c>
      <c r="I101" s="19">
        <f>IF(F101&lt;&gt;0,G101/F101*100,0)</f>
        <v>0</v>
      </c>
    </row>
    <row r="102" spans="1:9" ht="15.75" x14ac:dyDescent="0.2">
      <c r="A102" s="31">
        <v>42</v>
      </c>
      <c r="B102" s="32" t="s">
        <v>31</v>
      </c>
      <c r="C102" s="32" t="s">
        <v>73</v>
      </c>
      <c r="D102" s="33">
        <f>+D103</f>
        <v>2860994.13</v>
      </c>
      <c r="E102" s="33">
        <f>+E103</f>
        <v>5079008.8900000006</v>
      </c>
      <c r="F102" s="33">
        <f>+F103</f>
        <v>4048200.8000000003</v>
      </c>
      <c r="G102" s="33">
        <f>+G103</f>
        <v>3767334.2</v>
      </c>
      <c r="H102" s="33">
        <f>IF(E102&lt;&gt;0,F102/E102*100,0)</f>
        <v>79.704542513608388</v>
      </c>
      <c r="I102" s="33">
        <f>IF(F102&lt;&gt;0,G102/F102*100,0)</f>
        <v>93.061940010485642</v>
      </c>
    </row>
    <row r="103" spans="1:9" ht="15" x14ac:dyDescent="0.2">
      <c r="A103" s="17">
        <v>420</v>
      </c>
      <c r="B103" s="18"/>
      <c r="C103" s="18" t="s">
        <v>32</v>
      </c>
      <c r="D103" s="19">
        <f>+D104+D105+D106+D107+D108+D109+D110+D111+D112</f>
        <v>2860994.13</v>
      </c>
      <c r="E103" s="19">
        <f>+E104+E105+E106+E107+E108+E109+E110+E111+E112</f>
        <v>5079008.8900000006</v>
      </c>
      <c r="F103" s="19">
        <f>+F104+F105+F106+F107+F108+F109+F110+F111+F112</f>
        <v>4048200.8000000003</v>
      </c>
      <c r="G103" s="19">
        <f>+G104+G105+G106+G107+G108+G109+G110+G111+G112</f>
        <v>3767334.2</v>
      </c>
      <c r="H103" s="19">
        <f>IF(E103&lt;&gt;0,F103/E103*100,0)</f>
        <v>79.704542513608388</v>
      </c>
      <c r="I103" s="19">
        <f>IF(F103&lt;&gt;0,G103/F103*100,0)</f>
        <v>93.061940010485642</v>
      </c>
    </row>
    <row r="104" spans="1:9" ht="15" outlineLevel="1" x14ac:dyDescent="0.2">
      <c r="A104" s="17">
        <v>4200</v>
      </c>
      <c r="B104" s="18"/>
      <c r="C104" s="18" t="s">
        <v>120</v>
      </c>
      <c r="D104" s="19">
        <v>0</v>
      </c>
      <c r="E104" s="19">
        <v>31000</v>
      </c>
      <c r="F104" s="19">
        <v>0</v>
      </c>
      <c r="G104" s="19">
        <v>0</v>
      </c>
      <c r="H104" s="19">
        <f>IF(E104&lt;&gt;0,F104/E104*100,0)</f>
        <v>0</v>
      </c>
      <c r="I104" s="19">
        <f>IF(F104&lt;&gt;0,G104/F104*100,0)</f>
        <v>0</v>
      </c>
    </row>
    <row r="105" spans="1:9" ht="15" outlineLevel="1" x14ac:dyDescent="0.2">
      <c r="A105" s="17">
        <v>4201</v>
      </c>
      <c r="B105" s="18"/>
      <c r="C105" s="18" t="s">
        <v>121</v>
      </c>
      <c r="D105" s="19">
        <v>9900</v>
      </c>
      <c r="E105" s="19">
        <v>0</v>
      </c>
      <c r="F105" s="19">
        <v>0</v>
      </c>
      <c r="G105" s="19">
        <v>0</v>
      </c>
      <c r="H105" s="19">
        <f>IF(E105&lt;&gt;0,F105/E105*100,0)</f>
        <v>0</v>
      </c>
      <c r="I105" s="19">
        <f>IF(F105&lt;&gt;0,G105/F105*100,0)</f>
        <v>0</v>
      </c>
    </row>
    <row r="106" spans="1:9" ht="15" outlineLevel="1" x14ac:dyDescent="0.2">
      <c r="A106" s="17">
        <v>4202</v>
      </c>
      <c r="B106" s="18"/>
      <c r="C106" s="18" t="s">
        <v>122</v>
      </c>
      <c r="D106" s="19">
        <v>161138.20000000001</v>
      </c>
      <c r="E106" s="19">
        <v>359866.73</v>
      </c>
      <c r="F106" s="19">
        <v>283808.15999999997</v>
      </c>
      <c r="G106" s="19">
        <v>248661.56</v>
      </c>
      <c r="H106" s="19">
        <f>IF(E106&lt;&gt;0,F106/E106*100,0)</f>
        <v>78.864795309085665</v>
      </c>
      <c r="I106" s="19">
        <f>IF(F106&lt;&gt;0,G106/F106*100,0)</f>
        <v>87.616071363134878</v>
      </c>
    </row>
    <row r="107" spans="1:9" ht="15" outlineLevel="1" x14ac:dyDescent="0.2">
      <c r="A107" s="17">
        <v>4203</v>
      </c>
      <c r="B107" s="18"/>
      <c r="C107" s="18" t="s">
        <v>123</v>
      </c>
      <c r="D107" s="19">
        <v>1400</v>
      </c>
      <c r="E107" s="19">
        <v>851.24</v>
      </c>
      <c r="F107" s="19">
        <v>1000</v>
      </c>
      <c r="G107" s="19">
        <v>1000</v>
      </c>
      <c r="H107" s="19">
        <f>IF(E107&lt;&gt;0,F107/E107*100,0)</f>
        <v>117.47568253371551</v>
      </c>
      <c r="I107" s="19">
        <f>IF(F107&lt;&gt;0,G107/F107*100,0)</f>
        <v>100</v>
      </c>
    </row>
    <row r="108" spans="1:9" ht="15" outlineLevel="1" x14ac:dyDescent="0.2">
      <c r="A108" s="17">
        <v>4204</v>
      </c>
      <c r="B108" s="18"/>
      <c r="C108" s="18" t="s">
        <v>124</v>
      </c>
      <c r="D108" s="19">
        <v>756673.75</v>
      </c>
      <c r="E108" s="19">
        <v>903035.57</v>
      </c>
      <c r="F108" s="19">
        <v>1971100</v>
      </c>
      <c r="G108" s="19">
        <v>1955200</v>
      </c>
      <c r="H108" s="19">
        <f>IF(E108&lt;&gt;0,F108/E108*100,0)</f>
        <v>218.27490139729494</v>
      </c>
      <c r="I108" s="19">
        <f>IF(F108&lt;&gt;0,G108/F108*100,0)</f>
        <v>99.193343818172593</v>
      </c>
    </row>
    <row r="109" spans="1:9" ht="15" outlineLevel="1" x14ac:dyDescent="0.2">
      <c r="A109" s="17">
        <v>4205</v>
      </c>
      <c r="B109" s="18"/>
      <c r="C109" s="18" t="s">
        <v>125</v>
      </c>
      <c r="D109" s="19">
        <v>1615489.98</v>
      </c>
      <c r="E109" s="19">
        <v>2366696.14</v>
      </c>
      <c r="F109" s="19">
        <v>999016.48</v>
      </c>
      <c r="G109" s="19">
        <v>900016.48</v>
      </c>
      <c r="H109" s="19">
        <f>IF(E109&lt;&gt;0,F109/E109*100,0)</f>
        <v>42.211438262623773</v>
      </c>
      <c r="I109" s="19">
        <f>IF(F109&lt;&gt;0,G109/F109*100,0)</f>
        <v>90.090253566187414</v>
      </c>
    </row>
    <row r="110" spans="1:9" ht="15" outlineLevel="1" x14ac:dyDescent="0.2">
      <c r="A110" s="17">
        <v>4206</v>
      </c>
      <c r="B110" s="18"/>
      <c r="C110" s="18" t="s">
        <v>126</v>
      </c>
      <c r="D110" s="19">
        <v>81690.64</v>
      </c>
      <c r="E110" s="19">
        <v>680643.11</v>
      </c>
      <c r="F110" s="19">
        <v>387500</v>
      </c>
      <c r="G110" s="19">
        <v>387500</v>
      </c>
      <c r="H110" s="19">
        <f>IF(E110&lt;&gt;0,F110/E110*100,0)</f>
        <v>56.93145119767685</v>
      </c>
      <c r="I110" s="19">
        <f>IF(F110&lt;&gt;0,G110/F110*100,0)</f>
        <v>100</v>
      </c>
    </row>
    <row r="111" spans="1:9" ht="15" outlineLevel="1" x14ac:dyDescent="0.2">
      <c r="A111" s="17">
        <v>4207</v>
      </c>
      <c r="B111" s="18"/>
      <c r="C111" s="18" t="s">
        <v>127</v>
      </c>
      <c r="D111" s="19">
        <v>8137.99</v>
      </c>
      <c r="E111" s="19">
        <v>8918.7900000000009</v>
      </c>
      <c r="F111" s="19">
        <v>8918.7900000000009</v>
      </c>
      <c r="G111" s="19">
        <v>8918.7900000000009</v>
      </c>
      <c r="H111" s="19">
        <f>IF(E111&lt;&gt;0,F111/E111*100,0)</f>
        <v>100</v>
      </c>
      <c r="I111" s="19">
        <f>IF(F111&lt;&gt;0,G111/F111*100,0)</f>
        <v>100</v>
      </c>
    </row>
    <row r="112" spans="1:9" ht="15" outlineLevel="1" x14ac:dyDescent="0.2">
      <c r="A112" s="17">
        <v>4208</v>
      </c>
      <c r="B112" s="18"/>
      <c r="C112" s="18" t="s">
        <v>128</v>
      </c>
      <c r="D112" s="19">
        <v>226563.57</v>
      </c>
      <c r="E112" s="19">
        <v>727997.31</v>
      </c>
      <c r="F112" s="19">
        <v>396857.37</v>
      </c>
      <c r="G112" s="19">
        <v>266037.37</v>
      </c>
      <c r="H112" s="19">
        <f>IF(E112&lt;&gt;0,F112/E112*100,0)</f>
        <v>54.513576430660159</v>
      </c>
      <c r="I112" s="19">
        <f>IF(F112&lt;&gt;0,G112/F112*100,0)</f>
        <v>67.036015987305461</v>
      </c>
    </row>
    <row r="113" spans="1:9" ht="15.75" x14ac:dyDescent="0.2">
      <c r="A113" s="31">
        <v>43</v>
      </c>
      <c r="B113" s="32"/>
      <c r="C113" s="32" t="s">
        <v>74</v>
      </c>
      <c r="D113" s="33">
        <f>D114+D118</f>
        <v>225285.67</v>
      </c>
      <c r="E113" s="33">
        <f>E114+E118</f>
        <v>385416.47</v>
      </c>
      <c r="F113" s="33">
        <f>F114+F118</f>
        <v>520200</v>
      </c>
      <c r="G113" s="33">
        <f>G114+G118</f>
        <v>315200</v>
      </c>
      <c r="H113" s="33">
        <f>IF(E113&lt;&gt;0,F113/E113*100,0)</f>
        <v>134.9708796824381</v>
      </c>
      <c r="I113" s="33">
        <f>IF(F113&lt;&gt;0,G113/F113*100,0)</f>
        <v>60.592079969242597</v>
      </c>
    </row>
    <row r="114" spans="1:9" s="44" customFormat="1" ht="15" x14ac:dyDescent="0.2">
      <c r="A114" s="45">
        <v>431</v>
      </c>
      <c r="B114" s="46"/>
      <c r="C114" s="46" t="s">
        <v>49</v>
      </c>
      <c r="D114" s="47">
        <f>+D115+D116+D117</f>
        <v>0</v>
      </c>
      <c r="E114" s="47">
        <f>+E115+E116+E117</f>
        <v>161874.72</v>
      </c>
      <c r="F114" s="47">
        <f>+F115+F116+F117</f>
        <v>205000</v>
      </c>
      <c r="G114" s="47">
        <f>+G115+G116+G117</f>
        <v>100000</v>
      </c>
      <c r="H114" s="47">
        <f>IF(E114&lt;&gt;0,F114/E114*100,0)</f>
        <v>126.64114569588136</v>
      </c>
      <c r="I114" s="47">
        <f>IF(F114&lt;&gt;0,G114/F114*100,0)</f>
        <v>48.780487804878049</v>
      </c>
    </row>
    <row r="115" spans="1:9" s="44" customFormat="1" ht="15" outlineLevel="1" x14ac:dyDescent="0.2">
      <c r="A115" s="45">
        <v>4310</v>
      </c>
      <c r="B115" s="46"/>
      <c r="C115" s="46" t="s">
        <v>129</v>
      </c>
      <c r="D115" s="47">
        <v>0</v>
      </c>
      <c r="E115" s="47">
        <v>100000</v>
      </c>
      <c r="F115" s="47">
        <v>195000</v>
      </c>
      <c r="G115" s="47">
        <v>75000</v>
      </c>
      <c r="H115" s="47">
        <f>IF(E115&lt;&gt;0,F115/E115*100,0)</f>
        <v>195</v>
      </c>
      <c r="I115" s="47">
        <f>IF(F115&lt;&gt;0,G115/F115*100,0)</f>
        <v>38.461538461538467</v>
      </c>
    </row>
    <row r="116" spans="1:9" s="44" customFormat="1" ht="15" outlineLevel="1" x14ac:dyDescent="0.2">
      <c r="A116" s="45">
        <v>4313</v>
      </c>
      <c r="B116" s="46"/>
      <c r="C116" s="46" t="s">
        <v>130</v>
      </c>
      <c r="D116" s="47">
        <v>0</v>
      </c>
      <c r="E116" s="47">
        <v>15000</v>
      </c>
      <c r="F116" s="47">
        <v>0</v>
      </c>
      <c r="G116" s="47">
        <v>15000</v>
      </c>
      <c r="H116" s="47">
        <f>IF(E116&lt;&gt;0,F116/E116*100,0)</f>
        <v>0</v>
      </c>
      <c r="I116" s="47">
        <f>IF(F116&lt;&gt;0,G116/F116*100,0)</f>
        <v>0</v>
      </c>
    </row>
    <row r="117" spans="1:9" s="44" customFormat="1" ht="15" outlineLevel="1" x14ac:dyDescent="0.2">
      <c r="A117" s="45">
        <v>4314</v>
      </c>
      <c r="B117" s="46"/>
      <c r="C117" s="46" t="s">
        <v>131</v>
      </c>
      <c r="D117" s="47">
        <v>0</v>
      </c>
      <c r="E117" s="47">
        <v>46874.720000000001</v>
      </c>
      <c r="F117" s="47">
        <v>10000</v>
      </c>
      <c r="G117" s="47">
        <v>10000</v>
      </c>
      <c r="H117" s="47">
        <f>IF(E117&lt;&gt;0,F117/E117*100,0)</f>
        <v>21.333460765205636</v>
      </c>
      <c r="I117" s="47">
        <f>IF(F117&lt;&gt;0,G117/F117*100,0)</f>
        <v>100</v>
      </c>
    </row>
    <row r="118" spans="1:9" ht="15" x14ac:dyDescent="0.2">
      <c r="A118" s="17">
        <v>432</v>
      </c>
      <c r="B118" s="18"/>
      <c r="C118" s="18" t="s">
        <v>50</v>
      </c>
      <c r="D118" s="19">
        <f>+D119+D120</f>
        <v>225285.67</v>
      </c>
      <c r="E118" s="19">
        <f>+E119+E120</f>
        <v>223541.75</v>
      </c>
      <c r="F118" s="19">
        <f>+F119+F120</f>
        <v>315200</v>
      </c>
      <c r="G118" s="19">
        <f>+G119+G120</f>
        <v>215200</v>
      </c>
      <c r="H118" s="19">
        <f>IF(E118&lt;&gt;0,F118/E118*100,0)</f>
        <v>141.00274333541719</v>
      </c>
      <c r="I118" s="19">
        <f>IF(F118&lt;&gt;0,G118/F118*100,0)</f>
        <v>68.274111675126903</v>
      </c>
    </row>
    <row r="119" spans="1:9" ht="15" outlineLevel="1" x14ac:dyDescent="0.2">
      <c r="A119" s="17">
        <v>4320</v>
      </c>
      <c r="B119" s="18"/>
      <c r="C119" s="18" t="s">
        <v>132</v>
      </c>
      <c r="D119" s="19">
        <v>992.6</v>
      </c>
      <c r="E119" s="19">
        <v>1558.25</v>
      </c>
      <c r="F119" s="19">
        <v>100000</v>
      </c>
      <c r="G119" s="19">
        <v>0</v>
      </c>
      <c r="H119" s="19">
        <f>IF(E119&lt;&gt;0,F119/E119*100,0)</f>
        <v>6417.4554789026142</v>
      </c>
      <c r="I119" s="19">
        <f>IF(F119&lt;&gt;0,G119/F119*100,0)</f>
        <v>0</v>
      </c>
    </row>
    <row r="120" spans="1:9" ht="15" outlineLevel="1" x14ac:dyDescent="0.2">
      <c r="A120" s="17">
        <v>4323</v>
      </c>
      <c r="B120" s="18"/>
      <c r="C120" s="18" t="s">
        <v>133</v>
      </c>
      <c r="D120" s="19">
        <v>224293.07</v>
      </c>
      <c r="E120" s="19">
        <v>221983.5</v>
      </c>
      <c r="F120" s="19">
        <v>215200</v>
      </c>
      <c r="G120" s="19">
        <v>215200</v>
      </c>
      <c r="H120" s="19">
        <f>IF(E120&lt;&gt;0,F120/E120*100,0)</f>
        <v>96.944142244806486</v>
      </c>
      <c r="I120" s="19">
        <f>IF(F120&lt;&gt;0,G120/F120*100,0)</f>
        <v>100</v>
      </c>
    </row>
    <row r="121" spans="1:9" ht="18" x14ac:dyDescent="0.2">
      <c r="A121" s="13"/>
      <c r="B121" s="35" t="s">
        <v>2</v>
      </c>
      <c r="C121" s="25" t="s">
        <v>61</v>
      </c>
      <c r="D121" s="34">
        <f>+D5-D57</f>
        <v>571373.8599999994</v>
      </c>
      <c r="E121" s="34">
        <f>+E5-E57</f>
        <v>-3746016.129999999</v>
      </c>
      <c r="F121" s="34">
        <f>+F5-F57</f>
        <v>-2540487.5300000012</v>
      </c>
      <c r="G121" s="34">
        <f>+G5-G57</f>
        <v>-1862272.4499999993</v>
      </c>
      <c r="H121" s="34">
        <f>IF(E121&lt;&gt;0,F121/E121*100,0)</f>
        <v>67.818382031366269</v>
      </c>
      <c r="I121" s="34">
        <f>IF(F121&lt;&gt;0,G121/F121*100,0)</f>
        <v>73.30374300243065</v>
      </c>
    </row>
    <row r="122" spans="1:9" ht="20.25" x14ac:dyDescent="0.2">
      <c r="A122" s="2" t="s">
        <v>33</v>
      </c>
      <c r="B122" s="3"/>
      <c r="C122" s="3"/>
      <c r="D122" s="11"/>
      <c r="E122" s="11"/>
      <c r="F122" s="11"/>
      <c r="G122" s="11"/>
      <c r="H122" s="11"/>
      <c r="I122" s="11"/>
    </row>
    <row r="123" spans="1:9" ht="36" x14ac:dyDescent="0.2">
      <c r="A123" s="31">
        <v>75</v>
      </c>
      <c r="B123" s="36" t="s">
        <v>3</v>
      </c>
      <c r="C123" s="37" t="s">
        <v>75</v>
      </c>
      <c r="D123" s="33">
        <f>+D124+D125+D126</f>
        <v>0</v>
      </c>
      <c r="E123" s="33">
        <f>+E124+E125+E126</f>
        <v>0</v>
      </c>
      <c r="F123" s="33">
        <f>+F124+F125+F126</f>
        <v>0</v>
      </c>
      <c r="G123" s="33">
        <f>+G124+G125+G126</f>
        <v>0</v>
      </c>
      <c r="H123" s="33">
        <f>IF(E123&lt;&gt;0,F123/E123*100,0)</f>
        <v>0</v>
      </c>
      <c r="I123" s="33">
        <f>IF(F123&lt;&gt;0,G123/F123*100,0)</f>
        <v>0</v>
      </c>
    </row>
    <row r="124" spans="1:9" ht="15" x14ac:dyDescent="0.2">
      <c r="A124" s="17">
        <v>750</v>
      </c>
      <c r="B124" s="18"/>
      <c r="C124" s="18" t="s">
        <v>34</v>
      </c>
      <c r="D124" s="19">
        <v>0</v>
      </c>
      <c r="E124" s="19">
        <v>0</v>
      </c>
      <c r="F124" s="19">
        <v>0</v>
      </c>
      <c r="G124" s="19">
        <v>0</v>
      </c>
      <c r="H124" s="19">
        <f>IF(E124&lt;&gt;0,F124/E124*100,0)</f>
        <v>0</v>
      </c>
      <c r="I124" s="19">
        <f>IF(F124&lt;&gt;0,G124/F124*100,0)</f>
        <v>0</v>
      </c>
    </row>
    <row r="125" spans="1:9" ht="15" x14ac:dyDescent="0.2">
      <c r="A125" s="17">
        <v>751</v>
      </c>
      <c r="B125" s="18"/>
      <c r="C125" s="18" t="s">
        <v>35</v>
      </c>
      <c r="D125" s="19">
        <v>0</v>
      </c>
      <c r="E125" s="19">
        <v>0</v>
      </c>
      <c r="F125" s="19">
        <v>0</v>
      </c>
      <c r="G125" s="19">
        <v>0</v>
      </c>
      <c r="H125" s="19">
        <f>IF(E125&lt;&gt;0,F125/E125*100,0)</f>
        <v>0</v>
      </c>
      <c r="I125" s="19">
        <f>IF(F125&lt;&gt;0,G125/F125*100,0)</f>
        <v>0</v>
      </c>
    </row>
    <row r="126" spans="1:9" ht="15" x14ac:dyDescent="0.25">
      <c r="A126" s="48" t="s">
        <v>52</v>
      </c>
      <c r="B126" s="49"/>
      <c r="C126" s="50" t="s">
        <v>53</v>
      </c>
      <c r="D126" s="19">
        <v>0</v>
      </c>
      <c r="E126" s="19">
        <v>0</v>
      </c>
      <c r="F126" s="19">
        <v>0</v>
      </c>
      <c r="G126" s="19">
        <v>0</v>
      </c>
      <c r="H126" s="19">
        <f>IF(E126&lt;&gt;0,F126/E126*100,0)</f>
        <v>0</v>
      </c>
      <c r="I126" s="19">
        <f>IF(F126&lt;&gt;0,G126/F126*100,0)</f>
        <v>0</v>
      </c>
    </row>
    <row r="127" spans="1:9" ht="36" x14ac:dyDescent="0.2">
      <c r="A127" s="38" t="s">
        <v>36</v>
      </c>
      <c r="B127" s="36" t="s">
        <v>37</v>
      </c>
      <c r="C127" s="37" t="s">
        <v>38</v>
      </c>
      <c r="D127" s="33">
        <f>+D128+D129</f>
        <v>0</v>
      </c>
      <c r="E127" s="33">
        <f>+E128+E129</f>
        <v>12453.85</v>
      </c>
      <c r="F127" s="33">
        <f>+F128+F129</f>
        <v>0</v>
      </c>
      <c r="G127" s="33">
        <f>+G128+G129</f>
        <v>0</v>
      </c>
      <c r="H127" s="33">
        <f>IF(E127&lt;&gt;0,F127/E127*100,0)</f>
        <v>0</v>
      </c>
      <c r="I127" s="33">
        <f>IF(F127&lt;&gt;0,G127/F127*100,0)</f>
        <v>0</v>
      </c>
    </row>
    <row r="128" spans="1:9" ht="15" x14ac:dyDescent="0.2">
      <c r="A128" s="17">
        <v>440</v>
      </c>
      <c r="B128" s="18"/>
      <c r="C128" s="18" t="s">
        <v>39</v>
      </c>
      <c r="D128" s="19">
        <v>0</v>
      </c>
      <c r="E128" s="19">
        <v>0</v>
      </c>
      <c r="F128" s="19">
        <v>0</v>
      </c>
      <c r="G128" s="19">
        <v>0</v>
      </c>
      <c r="H128" s="19">
        <f>IF(E128&lt;&gt;0,F128/E128*100,0)</f>
        <v>0</v>
      </c>
      <c r="I128" s="19">
        <f>IF(F128&lt;&gt;0,G128/F128*100,0)</f>
        <v>0</v>
      </c>
    </row>
    <row r="129" spans="1:9" ht="15" x14ac:dyDescent="0.2">
      <c r="A129" s="17">
        <v>441</v>
      </c>
      <c r="B129" s="18"/>
      <c r="C129" s="18" t="s">
        <v>59</v>
      </c>
      <c r="D129" s="19">
        <f>+D130</f>
        <v>0</v>
      </c>
      <c r="E129" s="19">
        <f>+E130</f>
        <v>12453.85</v>
      </c>
      <c r="F129" s="19">
        <f>+F130</f>
        <v>0</v>
      </c>
      <c r="G129" s="19">
        <f>+G130</f>
        <v>0</v>
      </c>
      <c r="H129" s="19">
        <f>IF(E129&lt;&gt;0,F129/E129*100,0)</f>
        <v>0</v>
      </c>
      <c r="I129" s="19">
        <f>IF(F129&lt;&gt;0,G129/F129*100,0)</f>
        <v>0</v>
      </c>
    </row>
    <row r="130" spans="1:9" ht="15" outlineLevel="1" x14ac:dyDescent="0.2">
      <c r="A130" s="17">
        <v>4415</v>
      </c>
      <c r="B130" s="18"/>
      <c r="C130" s="18" t="s">
        <v>134</v>
      </c>
      <c r="D130" s="19">
        <v>0</v>
      </c>
      <c r="E130" s="19">
        <v>12453.85</v>
      </c>
      <c r="F130" s="19">
        <v>0</v>
      </c>
      <c r="G130" s="19">
        <v>0</v>
      </c>
      <c r="H130" s="19">
        <f>IF(E130&lt;&gt;0,F130/E130*100,0)</f>
        <v>0</v>
      </c>
      <c r="I130" s="19">
        <f>IF(F130&lt;&gt;0,G130/F130*100,0)</f>
        <v>0</v>
      </c>
    </row>
    <row r="131" spans="1:9" ht="36" x14ac:dyDescent="0.2">
      <c r="A131" s="13" t="s">
        <v>15</v>
      </c>
      <c r="B131" s="35" t="s">
        <v>40</v>
      </c>
      <c r="C131" s="25" t="s">
        <v>76</v>
      </c>
      <c r="D131" s="34">
        <f>+D123-D127</f>
        <v>0</v>
      </c>
      <c r="E131" s="34">
        <f>+E123-E127</f>
        <v>-12453.85</v>
      </c>
      <c r="F131" s="34">
        <f>+F123-F127</f>
        <v>0</v>
      </c>
      <c r="G131" s="34">
        <f>+G123-G127</f>
        <v>0</v>
      </c>
      <c r="H131" s="34">
        <f>IF(E131&lt;&gt;0,F131/E131*100,0)</f>
        <v>0</v>
      </c>
      <c r="I131" s="34">
        <f>IF(F131&lt;&gt;0,G131/F131*100,0)</f>
        <v>0</v>
      </c>
    </row>
    <row r="132" spans="1:9" ht="20.25" x14ac:dyDescent="0.2">
      <c r="A132" s="2" t="s">
        <v>64</v>
      </c>
      <c r="B132" s="3"/>
      <c r="C132" s="3"/>
      <c r="D132" s="11"/>
      <c r="E132" s="11"/>
      <c r="F132" s="11"/>
      <c r="G132" s="11"/>
      <c r="H132" s="11"/>
      <c r="I132" s="11"/>
    </row>
    <row r="133" spans="1:9" ht="18" x14ac:dyDescent="0.2">
      <c r="A133" s="39">
        <v>50</v>
      </c>
      <c r="B133" s="36" t="s">
        <v>41</v>
      </c>
      <c r="C133" s="40" t="s">
        <v>43</v>
      </c>
      <c r="D133" s="33">
        <f>+D134</f>
        <v>0</v>
      </c>
      <c r="E133" s="33">
        <f>+E134</f>
        <v>0</v>
      </c>
      <c r="F133" s="33">
        <f>+F134</f>
        <v>0</v>
      </c>
      <c r="G133" s="33">
        <f>+G134</f>
        <v>0</v>
      </c>
      <c r="H133" s="33">
        <f>IF(E133&lt;&gt;0,F133/E133*100,0)</f>
        <v>0</v>
      </c>
      <c r="I133" s="33">
        <f>IF(F133&lt;&gt;0,G133/F133*100,0)</f>
        <v>0</v>
      </c>
    </row>
    <row r="134" spans="1:9" ht="15" x14ac:dyDescent="0.2">
      <c r="A134" s="17">
        <v>500</v>
      </c>
      <c r="B134" s="18"/>
      <c r="C134" s="18" t="s">
        <v>44</v>
      </c>
      <c r="D134" s="19">
        <v>0</v>
      </c>
      <c r="E134" s="19">
        <v>0</v>
      </c>
      <c r="F134" s="19">
        <v>0</v>
      </c>
      <c r="G134" s="19">
        <v>0</v>
      </c>
      <c r="H134" s="19">
        <f>IF(E134&lt;&gt;0,F134/E134*100,0)</f>
        <v>0</v>
      </c>
      <c r="I134" s="19">
        <f>IF(F134&lt;&gt;0,G134/F134*100,0)</f>
        <v>0</v>
      </c>
    </row>
    <row r="135" spans="1:9" ht="18" x14ac:dyDescent="0.2">
      <c r="A135" s="39">
        <v>55</v>
      </c>
      <c r="B135" s="36" t="s">
        <v>42</v>
      </c>
      <c r="C135" s="40" t="s">
        <v>46</v>
      </c>
      <c r="D135" s="33">
        <f>+D136</f>
        <v>506975.64</v>
      </c>
      <c r="E135" s="33">
        <f>+E136</f>
        <v>506976</v>
      </c>
      <c r="F135" s="33">
        <f>+F136</f>
        <v>506976</v>
      </c>
      <c r="G135" s="33">
        <f>+G136</f>
        <v>506976</v>
      </c>
      <c r="H135" s="33">
        <f>IF(E135&lt;&gt;0,F135/E135*100,0)</f>
        <v>100</v>
      </c>
      <c r="I135" s="33">
        <f>IF(F135&lt;&gt;0,G135/F135*100,0)</f>
        <v>100</v>
      </c>
    </row>
    <row r="136" spans="1:9" ht="15" x14ac:dyDescent="0.2">
      <c r="A136" s="17">
        <v>550</v>
      </c>
      <c r="B136" s="18"/>
      <c r="C136" s="18" t="s">
        <v>47</v>
      </c>
      <c r="D136" s="19">
        <f>+D137</f>
        <v>506975.64</v>
      </c>
      <c r="E136" s="19">
        <f>+E137</f>
        <v>506976</v>
      </c>
      <c r="F136" s="19">
        <f>+F137</f>
        <v>506976</v>
      </c>
      <c r="G136" s="19">
        <f>+G137</f>
        <v>506976</v>
      </c>
      <c r="H136" s="19">
        <f>IF(E136&lt;&gt;0,F136/E136*100,0)</f>
        <v>100</v>
      </c>
      <c r="I136" s="19">
        <f>IF(F136&lt;&gt;0,G136/F136*100,0)</f>
        <v>100</v>
      </c>
    </row>
    <row r="137" spans="1:9" ht="15" outlineLevel="1" x14ac:dyDescent="0.2">
      <c r="A137" s="17">
        <v>5501</v>
      </c>
      <c r="B137" s="18"/>
      <c r="C137" s="18" t="s">
        <v>135</v>
      </c>
      <c r="D137" s="19">
        <v>506975.64</v>
      </c>
      <c r="E137" s="19">
        <v>506976</v>
      </c>
      <c r="F137" s="19">
        <v>506976</v>
      </c>
      <c r="G137" s="19">
        <v>506976</v>
      </c>
      <c r="H137" s="19">
        <f>IF(E137&lt;&gt;0,F137/E137*100,0)</f>
        <v>100</v>
      </c>
      <c r="I137" s="19">
        <f>IF(F137&lt;&gt;0,G137/F137*100,0)</f>
        <v>100</v>
      </c>
    </row>
    <row r="138" spans="1:9" ht="36" x14ac:dyDescent="0.2">
      <c r="A138" s="13" t="s">
        <v>15</v>
      </c>
      <c r="B138" s="35" t="s">
        <v>45</v>
      </c>
      <c r="C138" s="25" t="s">
        <v>79</v>
      </c>
      <c r="D138" s="41">
        <f>ROUND(+D121+D131+D139,2)</f>
        <v>64398.22</v>
      </c>
      <c r="E138" s="41">
        <f>ROUND(+E121+E131+E139,2)</f>
        <v>-4265445.9800000004</v>
      </c>
      <c r="F138" s="41">
        <f>ROUND(+F121+F131+F139,2)</f>
        <v>-3047463.53</v>
      </c>
      <c r="G138" s="41">
        <f>ROUND(+G121+G131+G139,2)</f>
        <v>-2369248.4500000002</v>
      </c>
      <c r="H138" s="41">
        <f>IF(E138&lt;&gt;0,F138/E138*100,0)</f>
        <v>71.445366892209464</v>
      </c>
      <c r="I138" s="41">
        <f>IF(F138&lt;&gt;0,G138/F138*100,0)</f>
        <v>77.744932028768204</v>
      </c>
    </row>
    <row r="139" spans="1:9" ht="18" x14ac:dyDescent="0.2">
      <c r="A139" s="13" t="s">
        <v>15</v>
      </c>
      <c r="B139" s="35" t="s">
        <v>48</v>
      </c>
      <c r="C139" s="22" t="s">
        <v>78</v>
      </c>
      <c r="D139" s="34">
        <f>+D133-D135</f>
        <v>-506975.64</v>
      </c>
      <c r="E139" s="34">
        <f>+E133-E135</f>
        <v>-506976</v>
      </c>
      <c r="F139" s="34">
        <f>+F133-F135</f>
        <v>-506976</v>
      </c>
      <c r="G139" s="34">
        <f>+G133-G135</f>
        <v>-506976</v>
      </c>
      <c r="H139" s="34">
        <f>IF(E139&lt;&gt;0,F139/E139*100,0)</f>
        <v>100</v>
      </c>
      <c r="I139" s="34">
        <f>IF(F139&lt;&gt;0,G139/F139*100,0)</f>
        <v>100</v>
      </c>
    </row>
    <row r="140" spans="1:9" ht="18" x14ac:dyDescent="0.2">
      <c r="A140" s="13" t="s">
        <v>15</v>
      </c>
      <c r="B140" s="35" t="s">
        <v>77</v>
      </c>
      <c r="C140" s="22" t="s">
        <v>80</v>
      </c>
      <c r="D140" s="34">
        <f>+D131+D139-D138</f>
        <v>-571373.86</v>
      </c>
      <c r="E140" s="34">
        <f>+E131+E139-E138</f>
        <v>3746016.1300000004</v>
      </c>
      <c r="F140" s="34">
        <f>+F131+F139-F138</f>
        <v>2540487.5299999998</v>
      </c>
      <c r="G140" s="34">
        <f>+G131+G139-G138</f>
        <v>1862272.4500000002</v>
      </c>
      <c r="H140" s="34">
        <f>IF(E140&lt;&gt;0,F140/E140*100,0)</f>
        <v>67.818382031366198</v>
      </c>
      <c r="I140" s="34">
        <f>IF(F140&lt;&gt;0,G140/F140*100,0)</f>
        <v>73.303743002430735</v>
      </c>
    </row>
    <row r="141" spans="1:9" ht="15" x14ac:dyDescent="0.2">
      <c r="A141" s="27"/>
      <c r="B141" s="28"/>
      <c r="C141" s="29"/>
      <c r="D141" s="24"/>
      <c r="E141" s="24"/>
      <c r="F141" s="24"/>
      <c r="G141" s="24"/>
      <c r="H141" s="24"/>
      <c r="I141" s="24"/>
    </row>
    <row r="142" spans="1:9" x14ac:dyDescent="0.2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5" x14ac:dyDescent="0.2">
      <c r="A143" s="26"/>
      <c r="B143" s="26"/>
      <c r="C143" s="26"/>
      <c r="D143" s="42"/>
      <c r="E143" s="42"/>
      <c r="F143" s="42"/>
      <c r="G143" s="42"/>
      <c r="H143" s="42"/>
      <c r="I143" s="42"/>
    </row>
    <row r="144" spans="1:9" ht="15" x14ac:dyDescent="0.2">
      <c r="A144" s="26"/>
      <c r="B144" s="26"/>
      <c r="C144" s="43"/>
      <c r="D144" s="26"/>
      <c r="E144" s="26"/>
      <c r="F144" s="52"/>
      <c r="G144" s="26"/>
      <c r="H144" s="26"/>
      <c r="I144" s="26"/>
    </row>
    <row r="145" spans="1:9" ht="15" x14ac:dyDescent="0.2">
      <c r="A145" s="30"/>
      <c r="B145" s="29"/>
      <c r="C145" s="29"/>
      <c r="D145" s="30"/>
      <c r="E145" s="30"/>
      <c r="F145" s="30"/>
      <c r="G145" s="30"/>
      <c r="H145" s="30"/>
      <c r="I145" s="30"/>
    </row>
    <row r="146" spans="1:9" x14ac:dyDescent="0.2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x14ac:dyDescent="0.2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x14ac:dyDescent="0.2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x14ac:dyDescent="0.2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x14ac:dyDescent="0.2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x14ac:dyDescent="0.2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x14ac:dyDescent="0.2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x14ac:dyDescent="0.2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x14ac:dyDescent="0.2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x14ac:dyDescent="0.2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x14ac:dyDescent="0.2">
      <c r="A156" s="23"/>
      <c r="B156" s="23"/>
      <c r="C156" s="23"/>
      <c r="D156" s="23"/>
      <c r="E156" s="23"/>
      <c r="F156" s="23"/>
      <c r="G156" s="23"/>
      <c r="H156" s="23"/>
      <c r="I156" s="23"/>
    </row>
  </sheetData>
  <mergeCells count="1">
    <mergeCell ref="A1:I1"/>
  </mergeCells>
  <phoneticPr fontId="0" type="noConversion"/>
  <pageMargins left="0.82677165354330717" right="0.74803149606299213" top="0.39370078740157483" bottom="0.78740157480314965" header="0" footer="0"/>
  <pageSetup paperSize="9" scale="65" orientation="landscape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2016-10-28T09:51:52Z</cp:lastPrinted>
  <dcterms:created xsi:type="dcterms:W3CDTF">1999-09-22T06:59:43Z</dcterms:created>
  <dcterms:modified xsi:type="dcterms:W3CDTF">2016-10-28T09:51:57Z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