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rver2013\users\marjetam\Moji dokumenti\Proračun 2017\Osnutek gradivo OS\"/>
    </mc:Choice>
  </mc:AlternateContent>
  <bookViews>
    <workbookView xWindow="0" yWindow="0" windowWidth="28800" windowHeight="12435" tabRatio="661" activeTab="1"/>
  </bookViews>
  <sheets>
    <sheet name="NAČRT RAZPOLAGANJA 2017" sheetId="2" r:id="rId1"/>
    <sheet name="NAČRT PRIDOBIVANJA 2017" sheetId="5" r:id="rId2"/>
  </sheets>
  <definedNames>
    <definedName name="_xlnm.Print_Area" localSheetId="1">'NAČRT PRIDOBIVANJA 2017'!$A$1:$K$190</definedName>
    <definedName name="_xlnm.Print_Area" localSheetId="0">'NAČRT RAZPOLAGANJA 2017'!$A$1:$L$95</definedName>
  </definedNames>
  <calcPr calcId="152511"/>
</workbook>
</file>

<file path=xl/calcChain.xml><?xml version="1.0" encoding="utf-8"?>
<calcChain xmlns="http://schemas.openxmlformats.org/spreadsheetml/2006/main">
  <c r="G136" i="5" l="1"/>
  <c r="G123" i="5" l="1"/>
  <c r="G124" i="5"/>
  <c r="G122" i="5"/>
  <c r="G63" i="5" l="1"/>
  <c r="G39" i="2"/>
  <c r="G37" i="2" l="1"/>
  <c r="G36" i="2"/>
  <c r="F133" i="5" l="1"/>
  <c r="F132" i="5"/>
  <c r="F131" i="5"/>
  <c r="F130" i="5"/>
  <c r="F129" i="5"/>
  <c r="G135" i="5"/>
  <c r="G101" i="5"/>
  <c r="G100" i="5"/>
  <c r="G99" i="5"/>
  <c r="G98" i="5"/>
  <c r="G97" i="5"/>
  <c r="G96" i="5"/>
  <c r="G95" i="5"/>
  <c r="G94" i="5"/>
  <c r="G93" i="5"/>
  <c r="G92" i="5"/>
  <c r="G91" i="5"/>
  <c r="G64" i="5"/>
  <c r="F62" i="5"/>
  <c r="F61" i="5"/>
  <c r="F60" i="5"/>
  <c r="F80" i="2" l="1"/>
  <c r="G27" i="5" l="1"/>
  <c r="G26" i="5"/>
  <c r="G149" i="5" l="1"/>
  <c r="G67" i="2" l="1"/>
  <c r="G66" i="2" l="1"/>
  <c r="G65" i="2"/>
  <c r="G81" i="2"/>
  <c r="G45" i="2"/>
  <c r="G104" i="5"/>
  <c r="G89" i="5"/>
  <c r="G88" i="5"/>
  <c r="G87" i="5"/>
  <c r="G86" i="5"/>
  <c r="G155" i="5"/>
  <c r="G59" i="5"/>
  <c r="G148" i="5"/>
  <c r="G147" i="5"/>
  <c r="G28" i="2"/>
  <c r="G64" i="2"/>
  <c r="G25" i="5"/>
  <c r="G146" i="5" l="1"/>
  <c r="G145" i="5"/>
  <c r="G58" i="2" l="1"/>
  <c r="G59" i="2"/>
  <c r="G60" i="2"/>
  <c r="G61" i="2"/>
  <c r="G62" i="2"/>
  <c r="G63" i="2"/>
  <c r="G57" i="2"/>
  <c r="G139" i="5" l="1"/>
  <c r="G140" i="5"/>
  <c r="G141" i="5"/>
  <c r="G142" i="5"/>
  <c r="G143" i="5"/>
  <c r="G144" i="5"/>
  <c r="G138" i="5"/>
  <c r="G71" i="2"/>
  <c r="G70" i="2"/>
  <c r="G69" i="2"/>
  <c r="G68" i="2"/>
  <c r="G18" i="2" l="1"/>
  <c r="G17" i="2"/>
  <c r="G16" i="2"/>
  <c r="G52" i="2" l="1"/>
  <c r="B52" i="2"/>
  <c r="G125" i="5"/>
  <c r="G137" i="5"/>
  <c r="G54" i="5"/>
  <c r="G55" i="5"/>
  <c r="G56" i="5"/>
  <c r="G57" i="5"/>
  <c r="G58" i="5"/>
  <c r="G53" i="5"/>
  <c r="G35" i="2"/>
  <c r="G34" i="2"/>
  <c r="G33" i="2"/>
  <c r="G32" i="2"/>
  <c r="G70" i="5"/>
  <c r="G27" i="2"/>
  <c r="G26" i="2"/>
  <c r="G25" i="2"/>
  <c r="G121" i="5"/>
  <c r="G44" i="2"/>
  <c r="G43" i="2"/>
  <c r="G103" i="5"/>
  <c r="G52" i="5"/>
  <c r="G92" i="2" l="1"/>
  <c r="G82" i="2"/>
  <c r="G21" i="2"/>
  <c r="G51" i="2"/>
  <c r="G50" i="2"/>
  <c r="G73" i="2"/>
  <c r="G69" i="5"/>
  <c r="B127" i="5"/>
  <c r="G85" i="5"/>
  <c r="G84" i="5"/>
  <c r="G83" i="5"/>
  <c r="G82" i="5"/>
  <c r="G81" i="5"/>
  <c r="G80" i="5"/>
  <c r="G79" i="5"/>
  <c r="G78" i="5"/>
  <c r="G31" i="2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24" i="5"/>
  <c r="G53" i="2"/>
  <c r="G107" i="5"/>
  <c r="G106" i="5"/>
  <c r="G93" i="2" l="1"/>
  <c r="G72" i="2"/>
  <c r="G56" i="2" l="1"/>
  <c r="G55" i="2"/>
  <c r="G30" i="2"/>
  <c r="G40" i="2" l="1"/>
  <c r="G41" i="2"/>
  <c r="G42" i="2"/>
  <c r="G49" i="2"/>
  <c r="G54" i="2"/>
  <c r="G23" i="2"/>
  <c r="G22" i="2"/>
  <c r="G158" i="5"/>
  <c r="G157" i="5"/>
  <c r="G153" i="5"/>
  <c r="G154" i="5"/>
  <c r="G152" i="5"/>
  <c r="G150" i="5"/>
  <c r="G120" i="5"/>
  <c r="G67" i="5"/>
  <c r="G68" i="5"/>
  <c r="B157" i="5"/>
  <c r="G15" i="2" l="1"/>
  <c r="G17" i="5"/>
  <c r="G14" i="2"/>
  <c r="G13" i="2"/>
  <c r="G20" i="2"/>
  <c r="G38" i="5"/>
  <c r="G29" i="2"/>
  <c r="G119" i="5"/>
  <c r="G77" i="5"/>
  <c r="G76" i="5"/>
  <c r="G91" i="2" l="1"/>
  <c r="G38" i="2"/>
  <c r="G6" i="2" l="1"/>
  <c r="G7" i="2"/>
  <c r="G8" i="2"/>
  <c r="G9" i="2"/>
  <c r="G10" i="2"/>
  <c r="G11" i="2"/>
  <c r="G12" i="2"/>
  <c r="G19" i="2"/>
  <c r="G46" i="2"/>
  <c r="G47" i="2"/>
  <c r="G48" i="2"/>
  <c r="G74" i="2"/>
  <c r="G90" i="2" l="1"/>
  <c r="G89" i="2" s="1"/>
  <c r="G75" i="2"/>
  <c r="G102" i="5"/>
  <c r="G8" i="5"/>
  <c r="G9" i="5"/>
  <c r="G10" i="5"/>
  <c r="G11" i="5"/>
  <c r="G12" i="5"/>
  <c r="G13" i="5"/>
  <c r="G14" i="5"/>
  <c r="G15" i="5"/>
  <c r="G28" i="5"/>
  <c r="G29" i="5"/>
  <c r="G30" i="5"/>
  <c r="G31" i="5"/>
  <c r="G32" i="5"/>
  <c r="G33" i="5"/>
  <c r="G34" i="5"/>
  <c r="G35" i="5"/>
  <c r="G36" i="5"/>
  <c r="G37" i="5"/>
  <c r="G65" i="5"/>
  <c r="G71" i="5"/>
  <c r="G90" i="5"/>
  <c r="G126" i="5"/>
  <c r="G7" i="5"/>
  <c r="G166" i="5" l="1"/>
  <c r="G85" i="2"/>
  <c r="G134" i="5"/>
  <c r="G167" i="5"/>
  <c r="G168" i="5" s="1"/>
  <c r="G159" i="5" l="1"/>
</calcChain>
</file>

<file path=xl/sharedStrings.xml><?xml version="1.0" encoding="utf-8"?>
<sst xmlns="http://schemas.openxmlformats.org/spreadsheetml/2006/main" count="1146" uniqueCount="418">
  <si>
    <t>1. ZEMLJIŠČA</t>
  </si>
  <si>
    <t>LOKACIJA</t>
  </si>
  <si>
    <t>OPIS NEPREMIČNINE</t>
  </si>
  <si>
    <t>NAMENSKA RABA</t>
  </si>
  <si>
    <t>ORIENTACIJSKA VREDNOST</t>
  </si>
  <si>
    <t>OPOMBE</t>
  </si>
  <si>
    <t>PRORAČUNSKA POSTAVKA</t>
  </si>
  <si>
    <t>PARC. ŠT.</t>
  </si>
  <si>
    <t>V EUR</t>
  </si>
  <si>
    <t>kmetijsko</t>
  </si>
  <si>
    <t>stavbno</t>
  </si>
  <si>
    <t>gozd</t>
  </si>
  <si>
    <t>195/21</t>
  </si>
  <si>
    <t>195/22</t>
  </si>
  <si>
    <t>195/23</t>
  </si>
  <si>
    <t>2. STANOVANJA</t>
  </si>
  <si>
    <t>OPIS</t>
  </si>
  <si>
    <t>110/5</t>
  </si>
  <si>
    <t>PARCELNA ŠTEVILKA</t>
  </si>
  <si>
    <t>IZMERA (m²)</t>
  </si>
  <si>
    <t>ORIENTACIJSKA VREDNOST (EUR/m²)</t>
  </si>
  <si>
    <t>METODA RAZPOLAGANJA</t>
  </si>
  <si>
    <t>EKONOMSKA UTEMELJENOST</t>
  </si>
  <si>
    <t>N.P.</t>
  </si>
  <si>
    <t>J.D.</t>
  </si>
  <si>
    <t>Nepremičnina predstavlja funkcionalno zemljišče.</t>
  </si>
  <si>
    <t>stavbno, gozd</t>
  </si>
  <si>
    <t>Nepremičnine ne služijo javnemu interesu. Vse nepremičnine se prodajajo v paketu.</t>
  </si>
  <si>
    <t>Nepremičnina ne služi javnemu interesu. Nepremičnina predstavlja funkcionalno zemljišče.</t>
  </si>
  <si>
    <t>ID STAVBE / PROSTORA</t>
  </si>
  <si>
    <t>Nepremičnina ne služi javnemu interesu.</t>
  </si>
  <si>
    <t>N.P. - neposredna pogodba</t>
  </si>
  <si>
    <t>J.D. - javna dražba</t>
  </si>
  <si>
    <t>JD - javno dobro</t>
  </si>
  <si>
    <t>SKUPAJ</t>
  </si>
  <si>
    <t>LEGENDA</t>
  </si>
  <si>
    <t>ORIENTACIJSKA VREDNOST/M²</t>
  </si>
  <si>
    <t>IZMERA M²</t>
  </si>
  <si>
    <t>Iz postavke 61000 - nakup nepremičnin in drugi odhodki v zvezi z nepremičninami</t>
  </si>
  <si>
    <t>2141 - Podljubelj</t>
  </si>
  <si>
    <t>2142 - Lom pod Storžičem</t>
  </si>
  <si>
    <t>2143 - Tržič</t>
  </si>
  <si>
    <t>2144 - Bistrica</t>
  </si>
  <si>
    <t>2145 - Leše</t>
  </si>
  <si>
    <t>2146 - Kovor</t>
  </si>
  <si>
    <t>2147 - Križe</t>
  </si>
  <si>
    <t>2149 - Žiganja vas</t>
  </si>
  <si>
    <t>2150 - Zvirče</t>
  </si>
  <si>
    <t>60225 - Odškodnine</t>
  </si>
  <si>
    <t>247/21</t>
  </si>
  <si>
    <t>430/6</t>
  </si>
  <si>
    <t>429/2</t>
  </si>
  <si>
    <t>430/2</t>
  </si>
  <si>
    <t>451/5</t>
  </si>
  <si>
    <t>430/4</t>
  </si>
  <si>
    <t>419/4</t>
  </si>
  <si>
    <t>433/2</t>
  </si>
  <si>
    <t>432/2</t>
  </si>
  <si>
    <t>718/44</t>
  </si>
  <si>
    <t>718/46</t>
  </si>
  <si>
    <t>718/20</t>
  </si>
  <si>
    <t>718/40</t>
  </si>
  <si>
    <t>181/1</t>
  </si>
  <si>
    <t>193/1</t>
  </si>
  <si>
    <t>758/3</t>
  </si>
  <si>
    <t>461/3</t>
  </si>
  <si>
    <t>981/29</t>
  </si>
  <si>
    <t>61000 - Nakup nep. in drugi odh.</t>
  </si>
  <si>
    <t>791/9</t>
  </si>
  <si>
    <t>791/15</t>
  </si>
  <si>
    <t>791/12</t>
  </si>
  <si>
    <t>953/9</t>
  </si>
  <si>
    <t>953/4</t>
  </si>
  <si>
    <t>953/11</t>
  </si>
  <si>
    <t>956/6</t>
  </si>
  <si>
    <t>952/11</t>
  </si>
  <si>
    <t>gozd, kmetijsko, stavbno</t>
  </si>
  <si>
    <t>stavbno - R</t>
  </si>
  <si>
    <t>kmetijsko, stavbno</t>
  </si>
  <si>
    <t>KATASTRSKA OBČINA</t>
  </si>
  <si>
    <t>246/11</t>
  </si>
  <si>
    <t>377/8</t>
  </si>
  <si>
    <t>791/2</t>
  </si>
  <si>
    <t>195/10</t>
  </si>
  <si>
    <t>193/6</t>
  </si>
  <si>
    <t>Nepremičnina ne služi javnemu interesu. Nepremičnina predstavlja funkcionalno zemljišče v bivši tovarni Lepenka.</t>
  </si>
  <si>
    <t>242/11</t>
  </si>
  <si>
    <t>Občina zemljišča ne potrebuje. Nepremičnina predstavlja funkcionalno zemljišče k stanovanjskemu objektu.</t>
  </si>
  <si>
    <t>J.Z.P.</t>
  </si>
  <si>
    <t>N.P. - menjava za 247/21</t>
  </si>
  <si>
    <t>J.Z.P. - javno zbiranje ponudb</t>
  </si>
  <si>
    <t>395/29</t>
  </si>
  <si>
    <t>469/4</t>
  </si>
  <si>
    <t>468/9</t>
  </si>
  <si>
    <t>467/2</t>
  </si>
  <si>
    <t>468/7</t>
  </si>
  <si>
    <t>469/2</t>
  </si>
  <si>
    <t>470/23</t>
  </si>
  <si>
    <t>gozd, stavbno</t>
  </si>
  <si>
    <t xml:space="preserve">SKUPAJ </t>
  </si>
  <si>
    <t>Po nepremičninah poteka kategorizirana občinska cesta LC 428 013 Podljubelj - Blejc -  Matizovec</t>
  </si>
  <si>
    <t>Po nepremičnina potekata kategorizirani občinski cesti JP 928 072</t>
  </si>
  <si>
    <t>Cesta Pinč - brezplačen prenos - cesta se bo v prihodnosti kategorizirala</t>
  </si>
  <si>
    <t>Po nepremičninah poteka cesta JP 928 792 bloki Slap - Lepenka</t>
  </si>
  <si>
    <t>Menjava za parc. št. 996 k.o. Lom pod Storžičem</t>
  </si>
  <si>
    <t>Iz postavke 60225 - odškodnine</t>
  </si>
  <si>
    <t>Menjava za parc. št. 246/11 k.o. Bistrica</t>
  </si>
  <si>
    <t>Po nepremičninah poteka kategorizirana občinska cesta LC 348 071 Brezje - Leše</t>
  </si>
  <si>
    <t>Po nepremičninah poteka pločnik Kovor - Zvirče</t>
  </si>
  <si>
    <t>Nepremičnine ne služijo javnemu interesu. Nepremičnine uporablja lastnik sosednje parcele za dostop do svojih objektov.</t>
  </si>
  <si>
    <t>Nepremičnina ne služi javnemu interesu. Nepremičnina predstavlja funkcionalno zemljišče. Nepremičnina se menja za parc. št. 247/21 k.o. Bistrica po kateri poteka kategorizirana občinska cesta.</t>
  </si>
  <si>
    <t>Nepremičnina ne služi javnemu interesu. Nepremičnina predstavlja funkcionalno zemljišče k stanovanjskemu objektu.</t>
  </si>
  <si>
    <t>Po nepremičnini poteka kategorizirana občinska cesta JP 928 072 proti naselju Na skalah</t>
  </si>
  <si>
    <t>Po nepremičninah poteka cesta Potarje - Pinč</t>
  </si>
  <si>
    <t>Po nepremičnini poteka kategorizirana občinska cesta JP 928 898 naselje Pod Šijo</t>
  </si>
  <si>
    <t>Po nepremičnini poteka kategorizirana občinska cesta LC 428 141 Kovor - Križe</t>
  </si>
  <si>
    <t>82/5</t>
  </si>
  <si>
    <t>82/7</t>
  </si>
  <si>
    <t>431/6</t>
  </si>
  <si>
    <t>431/4</t>
  </si>
  <si>
    <t>435/2</t>
  </si>
  <si>
    <t>427/9</t>
  </si>
  <si>
    <t>427/7</t>
  </si>
  <si>
    <t>427/5</t>
  </si>
  <si>
    <t>42/5</t>
  </si>
  <si>
    <t>Po nepremičnini poteka pločnik Kovor - Zvirče</t>
  </si>
  <si>
    <t>690/5</t>
  </si>
  <si>
    <t>690/7</t>
  </si>
  <si>
    <t>86/5</t>
  </si>
  <si>
    <t>kmetijsko, gozd</t>
  </si>
  <si>
    <t>460/19</t>
  </si>
  <si>
    <t>981/51</t>
  </si>
  <si>
    <t>Po nepremičnini poteka kategorizirana občinska cesta LC 428 041 Slap (križišče) - Lom - Slaparska vas</t>
  </si>
  <si>
    <t>202/21</t>
  </si>
  <si>
    <t>202/22</t>
  </si>
  <si>
    <t>Nepremičnini predstavljata funkcionalno zemljišče.</t>
  </si>
  <si>
    <t>719/20</t>
  </si>
  <si>
    <t>kmetijsko, RCS</t>
  </si>
  <si>
    <t>Po nepremičnini poteka kategorizirana občinska cesta JP 928 076 (cesta mimo tenis igrišča)</t>
  </si>
  <si>
    <t>Menjava za parc. št. 710/5 k.o. Podljubelj</t>
  </si>
  <si>
    <t>710/5</t>
  </si>
  <si>
    <t>STAVBNO</t>
  </si>
  <si>
    <t>KMETIJSKO</t>
  </si>
  <si>
    <t>STANOVANJA</t>
  </si>
  <si>
    <t>POSLOVNI PROSTORI</t>
  </si>
  <si>
    <t>Na nepremičninah leži balinišče na Ravnah (del objekta in funkcionano zemljišče)</t>
  </si>
  <si>
    <t>Na nepremičnini stoji objekt v lasti Avto-moto društva Tržič. Menjava za parc. št. 719/20 k.o. Podljubelj</t>
  </si>
  <si>
    <t>Po nepremičninah poteka kategorizirana občinska cesta JP 928 941 (cesta mimo gasilskega doma)</t>
  </si>
  <si>
    <t>456/2</t>
  </si>
  <si>
    <t>Na nepremičnini leži deponija. Potrebno je urediti ZK stanje z dejanskim.</t>
  </si>
  <si>
    <t>stavbno - P</t>
  </si>
  <si>
    <t>202/4</t>
  </si>
  <si>
    <t>566/6</t>
  </si>
  <si>
    <t>2148 - Senično</t>
  </si>
  <si>
    <t>146/2</t>
  </si>
  <si>
    <t>161/4</t>
  </si>
  <si>
    <t>stavbno - R+P</t>
  </si>
  <si>
    <t>161/5</t>
  </si>
  <si>
    <t>161/20</t>
  </si>
  <si>
    <t>343/9</t>
  </si>
  <si>
    <t>683/2</t>
  </si>
  <si>
    <t>stavbno - z</t>
  </si>
  <si>
    <t>226/1</t>
  </si>
  <si>
    <t>368/2</t>
  </si>
  <si>
    <t>368/3</t>
  </si>
  <si>
    <t>gozd *ZS</t>
  </si>
  <si>
    <t>stavbno *ZS</t>
  </si>
  <si>
    <t>366/2</t>
  </si>
  <si>
    <t>415/25</t>
  </si>
  <si>
    <t>415/28</t>
  </si>
  <si>
    <t>75/8</t>
  </si>
  <si>
    <t>981/83</t>
  </si>
  <si>
    <t>stavbno (1037), kmetijsko (996)</t>
  </si>
  <si>
    <t>865/13</t>
  </si>
  <si>
    <t>690/13</t>
  </si>
  <si>
    <t>690/8</t>
  </si>
  <si>
    <t>784/3</t>
  </si>
  <si>
    <t>281/52</t>
  </si>
  <si>
    <t>281/1</t>
  </si>
  <si>
    <t>281/37</t>
  </si>
  <si>
    <t>281/38</t>
  </si>
  <si>
    <t>281/56</t>
  </si>
  <si>
    <t>del 281/55</t>
  </si>
  <si>
    <t>DEJANSKA RABA</t>
  </si>
  <si>
    <t>kmetijsko zemljišče, pozidano zemljišče</t>
  </si>
  <si>
    <t>kmetijsko zemljišče</t>
  </si>
  <si>
    <t>pozidano zemljišče</t>
  </si>
  <si>
    <t>Brezplačen prenos</t>
  </si>
  <si>
    <t>Po nepremičnini poteka nekategorizirana cesta</t>
  </si>
  <si>
    <t>gozdno zemljišče, pozidano zemljišče</t>
  </si>
  <si>
    <t>Kupnina je bila poravnana že z odškodnino za služnost</t>
  </si>
  <si>
    <t>gozdno zemljišče</t>
  </si>
  <si>
    <t>Na območju nepremičnin je načrtovana izgradnja severnega priključka.</t>
  </si>
  <si>
    <t>kmetijsko zemljišče, gozdno zemljišče, pozidano zemljišče</t>
  </si>
  <si>
    <t>Nepremičnine predstavljajo zemljišča ob kompleksu Gorenjska plaža. Nepremičnini parc. št. 146/2 in 161/4 sta že v solasti Občine Tržič</t>
  </si>
  <si>
    <t>Nepremičnine v naravi predstavljajo kategorizirano občinsko cesto LC 428 141</t>
  </si>
  <si>
    <t>Menjava za parc. št. 690/8 in del 690/4 k.o. Bistrica</t>
  </si>
  <si>
    <t>Menjava za gozdna zemljišča parc. št. 784/3 k.o. Leše in 458/12 k.o. Tržič</t>
  </si>
  <si>
    <t>458/12</t>
  </si>
  <si>
    <t>Ocenjena vrednost = 21,10 EUR/m2 za stavbno in 10,05 EUR/m2 za kmetijsko zemljišče, pri čemer so lastniki zemljišč že dobili plačana nadomestila za služnost v različnih zneskih, ki se vštejejo v kupnino, kar je upoštevano (odšteto) pri orientacijski vrednosti.</t>
  </si>
  <si>
    <t>Po nepremičnini poteka pločnik ob kategorizirani občinski cesti LC 428 131 (pločnik Kovor - Loka)</t>
  </si>
  <si>
    <t>Nepremičnine se pridobivajo za potrebe gradnje novega nogometnega igrišča v Križah</t>
  </si>
  <si>
    <t>Po nepremičnini poteka kategorizirana občinska cesta LC 428 101 Križe - Sebenje - Žiganja vas</t>
  </si>
  <si>
    <t>Po nepremičninah poteka kategorizirana občinska cesta JP 928 331 Žiganja vas</t>
  </si>
  <si>
    <t>Nepremičnini v naravi predstavljata nogometno igrišče v Sebenjah</t>
  </si>
  <si>
    <t>Po nepremičninah poteka kategorizirana občinska cesta LC 428 131 Zvirče - Kovor - Bistrica</t>
  </si>
  <si>
    <t>857/7</t>
  </si>
  <si>
    <t>857/9</t>
  </si>
  <si>
    <t>sodna poravnava</t>
  </si>
  <si>
    <t>N.P. - po ZKZ</t>
  </si>
  <si>
    <t>gozdno zemljišče, vodno zemljišče</t>
  </si>
  <si>
    <t>Menjava za parc. št. 146/2, 161/4, 161/5, 161/20 k.o. Bistrica (Gorenjska plaža)</t>
  </si>
  <si>
    <t>Nepremičnini ne služita javnemu interesu. Menjava za parc. št. 690/5 in 690/7 k.o. Bistrica</t>
  </si>
  <si>
    <t>241/23</t>
  </si>
  <si>
    <t>Nepremičnina ne služi javnemu interesu. Nepremičnina predstavlja del stanovanjskega objekta in funkcionalno zemljišče k temu objektu.</t>
  </si>
  <si>
    <t>S</t>
  </si>
  <si>
    <t>K</t>
  </si>
  <si>
    <t>F</t>
  </si>
  <si>
    <t>Nepremičnina predstavlja funkcionalno zemljišče (v izmeri 550 m2)</t>
  </si>
  <si>
    <t>del 297/3</t>
  </si>
  <si>
    <t>415/13 (delež 5/8)</t>
  </si>
  <si>
    <t>246/17</t>
  </si>
  <si>
    <t>245/11</t>
  </si>
  <si>
    <t>Po nepremičninah potekata kategorizirani občinski cesti LZ 428 181 in JP 928 885 (cesti v naselju Loka)</t>
  </si>
  <si>
    <t>865/6</t>
  </si>
  <si>
    <t>Nepremičnina ne služi javnemu interesu. Nepremičnina predstavlja parkirišče prozvodnega objekta.</t>
  </si>
  <si>
    <t>495/16</t>
  </si>
  <si>
    <t>gozd,stavbno</t>
  </si>
  <si>
    <t>Plačano je bilo že 5.361,23 EUR za 551 m2</t>
  </si>
  <si>
    <t>889/1</t>
  </si>
  <si>
    <t>998/4</t>
  </si>
  <si>
    <t>998/3</t>
  </si>
  <si>
    <t>894/2</t>
  </si>
  <si>
    <t>892/8</t>
  </si>
  <si>
    <t>892/9</t>
  </si>
  <si>
    <t>892/10</t>
  </si>
  <si>
    <t>892/11</t>
  </si>
  <si>
    <t>892/12</t>
  </si>
  <si>
    <t>890/2</t>
  </si>
  <si>
    <t>890/3</t>
  </si>
  <si>
    <t>890/4</t>
  </si>
  <si>
    <t>955/27</t>
  </si>
  <si>
    <t>236/44</t>
  </si>
  <si>
    <t>460/29</t>
  </si>
  <si>
    <t>789/2</t>
  </si>
  <si>
    <t>799/2</t>
  </si>
  <si>
    <t>793/6</t>
  </si>
  <si>
    <t>799/3</t>
  </si>
  <si>
    <t>799/4</t>
  </si>
  <si>
    <t>843/2</t>
  </si>
  <si>
    <t>844/2</t>
  </si>
  <si>
    <t>843/5</t>
  </si>
  <si>
    <t>572/12</t>
  </si>
  <si>
    <t>Že plačano s služnostno pogodbo.</t>
  </si>
  <si>
    <t>S služnostno pogodbo plačano 50 m2, plača se razlika 3 m2</t>
  </si>
  <si>
    <t>628/10</t>
  </si>
  <si>
    <t>628/9</t>
  </si>
  <si>
    <t>244/18</t>
  </si>
  <si>
    <t>243/29</t>
  </si>
  <si>
    <t>981/96</t>
  </si>
  <si>
    <t>981/95</t>
  </si>
  <si>
    <t>Funkcionalno zemljišče k stavbi na naslovu Grahovše 4. Menjava za cesto - parc. št. 981/51 k.o. Lom pod Storžičem.</t>
  </si>
  <si>
    <t>981/32</t>
  </si>
  <si>
    <t>Za jezom 12</t>
  </si>
  <si>
    <t>750/7</t>
  </si>
  <si>
    <t>Menjava za parc. št. 860/13 k.o. Leše</t>
  </si>
  <si>
    <t>860/13</t>
  </si>
  <si>
    <t>449/8 (delež 1/36)</t>
  </si>
  <si>
    <t>222/2</t>
  </si>
  <si>
    <t>222/1</t>
  </si>
  <si>
    <t>222/3</t>
  </si>
  <si>
    <t>460/22</t>
  </si>
  <si>
    <t>Menjava za parc. št. 460/26 in 659/5 k.o. Tržič</t>
  </si>
  <si>
    <t>460/26</t>
  </si>
  <si>
    <t>659/5</t>
  </si>
  <si>
    <t>460/25</t>
  </si>
  <si>
    <t>659/4</t>
  </si>
  <si>
    <t>871/5</t>
  </si>
  <si>
    <t>850/10</t>
  </si>
  <si>
    <t>850/12</t>
  </si>
  <si>
    <t>850/14</t>
  </si>
  <si>
    <t>850/15</t>
  </si>
  <si>
    <t>494/6</t>
  </si>
  <si>
    <t>43/4</t>
  </si>
  <si>
    <t>Menjava za parc. št. 15/7 k.o. Kovor</t>
  </si>
  <si>
    <t>871/6</t>
  </si>
  <si>
    <t>Po nepremičnini poteka kategorizirana občinska cesta JP 928 042</t>
  </si>
  <si>
    <t>Menjava za parc. št. 981/95 in 981/96 k.o. Lom pod Storžičem</t>
  </si>
  <si>
    <t>Po nepremičninah poteka kategorizirana občinska cesta LC 428 031 in JP 928 091</t>
  </si>
  <si>
    <t>Po nepremičnini poteka kategorizirana občinska cesta JP 928 091</t>
  </si>
  <si>
    <t>Po nepremičninah poteka kategorizirana občinska cesta JP 928 091</t>
  </si>
  <si>
    <t>Na nepremičnini se nahaja varovana kulturna dediščina - ostanki Globočnikove elektrarne</t>
  </si>
  <si>
    <t>Po nepremičnini poteka kategorizirana občinska cesta JP 928 083</t>
  </si>
  <si>
    <t>Po nepremičnini poteka kategorizirana občinska cesta JP 928 493</t>
  </si>
  <si>
    <t>Po nepremičnini poteka kategorizirana občinska cesta JP 928 392.</t>
  </si>
  <si>
    <t>Po nepremičnini poteka nekategorizirana cesta.</t>
  </si>
  <si>
    <t>Po nepremičnini poteka pločnik ob kategorizirani občinski cesti LC 428 051.</t>
  </si>
  <si>
    <t>Po nepremičnini poteka kategorizirana občinska cesta LC 428 051.</t>
  </si>
  <si>
    <t>Po nepremičnini poteka pločnik ob kategorizirani državni cesti R2 410/1134</t>
  </si>
  <si>
    <t>nerodovitno</t>
  </si>
  <si>
    <t>Nepremičnina predstavlja del koče na Mali Polani s pripadajočim zemljščem.</t>
  </si>
  <si>
    <t>Nepremičnini predstavljata hlev in del koče na Mali Polani s pripadajočim zemljiščem.</t>
  </si>
  <si>
    <t>Nepremičnini predstavljata funkcionalno zemljišče. Menjava za parc. št. 460/22 k.o. Tržič.</t>
  </si>
  <si>
    <t>Nepremičnina predstavlja funkcionalno zemljišče. Menjava za parc. št. 750/7 k.o. Leše.</t>
  </si>
  <si>
    <t>Nepremičnini ne služita javnemu interesu. Nepremičnini predstavljata funkcionalno zemljišče.</t>
  </si>
  <si>
    <t>stabno</t>
  </si>
  <si>
    <t>Nepremičnina ne služi javnemu interesu. Nepremičnina predstavlja funkcionalno zemljišče.Menjava za parc. št. 43/4 k.o. Kovor.</t>
  </si>
  <si>
    <t>SKUPAJ 1+2</t>
  </si>
  <si>
    <t>413/4 k.o. Tržič</t>
  </si>
  <si>
    <t>1-sobno stanovanje</t>
  </si>
  <si>
    <t>36/3</t>
  </si>
  <si>
    <t>38/3</t>
  </si>
  <si>
    <t>1000/5</t>
  </si>
  <si>
    <t>Zemljišča predstavljajo pripadajoče zemljišče - parkirišče pred stavbo Podljubelj 287A. Občina Tržič zemljišča ne potrebuje.</t>
  </si>
  <si>
    <t>857/19</t>
  </si>
  <si>
    <t>857/25</t>
  </si>
  <si>
    <t>857/32</t>
  </si>
  <si>
    <t>857/16</t>
  </si>
  <si>
    <t>Zemljišča predstavljajo dele bivše ceste oz. poti, za katere se je po geodetski odmeri izkazalo, da po teh delih zemljišč ne potekajo. Menjava za parc. št. 62/2, 62/4, 61/2, 60/2, 109/2, 62/6, 61/3, 59/2 k.o. Senično.</t>
  </si>
  <si>
    <t>62/2</t>
  </si>
  <si>
    <t>61/2</t>
  </si>
  <si>
    <t>60/2</t>
  </si>
  <si>
    <t>109/2</t>
  </si>
  <si>
    <t>62/6</t>
  </si>
  <si>
    <t>61/3</t>
  </si>
  <si>
    <t>59/2</t>
  </si>
  <si>
    <t>Po nepremičninah poteka kategorizirana občinska cesta LC 428 161 Senično - Sp. Vetrno</t>
  </si>
  <si>
    <t>Menjava za parc. št. 857/19, 857/25, 857/32, 857/16 k.o. Senično</t>
  </si>
  <si>
    <t xml:space="preserve">Po nepremičnini poteka kategorizirana občinska cesta z oznako LC 428 141 Brezje-Hudo-Kovor-Križe </t>
  </si>
  <si>
    <t>450/6</t>
  </si>
  <si>
    <t>545/2</t>
  </si>
  <si>
    <t>537/43</t>
  </si>
  <si>
    <t>537/44</t>
  </si>
  <si>
    <t>537/45</t>
  </si>
  <si>
    <t>537/46</t>
  </si>
  <si>
    <t>538/14</t>
  </si>
  <si>
    <t>538/15</t>
  </si>
  <si>
    <t>209/2</t>
  </si>
  <si>
    <t>63/2</t>
  </si>
  <si>
    <t>794/75</t>
  </si>
  <si>
    <t>576/31</t>
  </si>
  <si>
    <t>del 981/86</t>
  </si>
  <si>
    <t>164/6</t>
  </si>
  <si>
    <t>861/41</t>
  </si>
  <si>
    <t>Menjava za parc. št. 864/4 k.o. Senično</t>
  </si>
  <si>
    <t>993/5</t>
  </si>
  <si>
    <t>1153/14</t>
  </si>
  <si>
    <t>1181/12</t>
  </si>
  <si>
    <t>1181/16</t>
  </si>
  <si>
    <t>1181/20</t>
  </si>
  <si>
    <t>732/20</t>
  </si>
  <si>
    <t>Menjava za parc. št. 855/6 k.o. Leše</t>
  </si>
  <si>
    <t>855/6</t>
  </si>
  <si>
    <t>Menjava za parc. št. 732/20 k.o. Leše</t>
  </si>
  <si>
    <t>Ravne 9</t>
  </si>
  <si>
    <t>2143-115-19</t>
  </si>
  <si>
    <t>307/3</t>
  </si>
  <si>
    <t>853/2</t>
  </si>
  <si>
    <t>Menjava za parc. št. 450/6 k.o. Križe</t>
  </si>
  <si>
    <t>Menjava za parc. št. 853/2 k.o. Križe?</t>
  </si>
  <si>
    <t>858/14</t>
  </si>
  <si>
    <t>861/30</t>
  </si>
  <si>
    <t>747/5</t>
  </si>
  <si>
    <t>815/68</t>
  </si>
  <si>
    <t>164/1</t>
  </si>
  <si>
    <t>129/2</t>
  </si>
  <si>
    <t>156/4</t>
  </si>
  <si>
    <t>546/3</t>
  </si>
  <si>
    <t>546/5</t>
  </si>
  <si>
    <t>547/2</t>
  </si>
  <si>
    <t>547/3</t>
  </si>
  <si>
    <t>547/6</t>
  </si>
  <si>
    <t>547/7</t>
  </si>
  <si>
    <t>548/2</t>
  </si>
  <si>
    <t>961/4</t>
  </si>
  <si>
    <t>955/23</t>
  </si>
  <si>
    <t>1026/14</t>
  </si>
  <si>
    <t>223/36</t>
  </si>
  <si>
    <t>TABELA 2:  NAČRT PRIDOBIVANJA NEPREMIČNEGA PREMOŽENJA OBČINE TRŽIČ ZA LETO 2017</t>
  </si>
  <si>
    <t>TABELA 1:  NAČRT RAZPOLAGANJA Z NEPREMIČNIM PREMOŽENJEM OBČINE TRŽIČ ZA LETO 2017</t>
  </si>
  <si>
    <t>Nepremičnina predstavlja pripadajoče zemljišče</t>
  </si>
  <si>
    <t>stavbno - PC</t>
  </si>
  <si>
    <t>395/23 k.o. Tržič</t>
  </si>
  <si>
    <t>Stanovanje je zasedeno. Stanovanje se prodaja na podlagi vloge najemnice.</t>
  </si>
  <si>
    <t>Stanovanje je zasedeno. Stanovanje se prodaja na podlagi vloge najemnika.</t>
  </si>
  <si>
    <t>2143-207-2</t>
  </si>
  <si>
    <t>Po nepremičnini poteka del kategorizirane občinske ceste JP 928 061 z brežino</t>
  </si>
  <si>
    <t>Po nepremičninah poteka kategorizirana občinska cesta JP 928 073</t>
  </si>
  <si>
    <t>Po nepremičnini poteka kategorizirana občinska cesta z oznako JP 928 191</t>
  </si>
  <si>
    <t>Po nepremičninah poteka kategorizirana občinska cesta z oznako JP 928 791</t>
  </si>
  <si>
    <t>vodno zemljišče</t>
  </si>
  <si>
    <t>Nepremičnina predstavlja most preko Tržiške Bistrice (Kodrov most)</t>
  </si>
  <si>
    <t>Nepremičnina v naravi predstavlja nadomestno makadamsko pot</t>
  </si>
  <si>
    <t>Po nepremičnini poteka kategorizirana občinska cesta JP 928 493 Paloviče - Leše</t>
  </si>
  <si>
    <t>kmetijsko zemlijšče, pozidano zemljišče</t>
  </si>
  <si>
    <t>Po nepremičninah potekata kategorizirani občinski cesti z oznako JP 928 452 in JP 928 451</t>
  </si>
  <si>
    <t>Po nepremičninah poteka kategorizirana občinska cesta LC 428 151</t>
  </si>
  <si>
    <t>Po nepremičninah poteka kategorizirana občinska cesta LC 348 071</t>
  </si>
  <si>
    <t>Nepremičnina v naravi predstavlja brežino kategorizirane občinske ceste LC 348 071</t>
  </si>
  <si>
    <t>Po nepremičnini poteka kategorizirana občinska cesta JP 928 701</t>
  </si>
  <si>
    <t>Po nepremičnini poteka kategorizirana občinska cesta LC 428 161</t>
  </si>
  <si>
    <t>Po nepremičninah poteka kategorizirana občinska cesta JP 928 701</t>
  </si>
  <si>
    <t>Po nepremičnini poteka kategorizirana občinska cesta JP 928 301</t>
  </si>
  <si>
    <t>V letu 2017 je predvidenih 262.500,00 EUR za nakup navedenih nepremičnin, kar predstavlja polovico vrednosti. Preostalo polovico namerava občina odkupiti v letu 2018.</t>
  </si>
  <si>
    <t>247/5</t>
  </si>
  <si>
    <t>247/7</t>
  </si>
  <si>
    <t>Nepremičnini predstavljata zemljišče pod drvarnicami s pripadajočim zemljiščem</t>
  </si>
  <si>
    <t>179/2</t>
  </si>
  <si>
    <t>stavbno - ZP</t>
  </si>
  <si>
    <t>Nepremičnina ne služi javnemu interesu. Nepremičnina predstavlja travnik ob poslovno-proizvodnem objektu.</t>
  </si>
  <si>
    <t>981/74</t>
  </si>
  <si>
    <t>Nepremičnina v naravi predstavlja kategorizirano občinsko cest LC 428 041</t>
  </si>
  <si>
    <t>311/14</t>
  </si>
  <si>
    <t>311/8</t>
  </si>
  <si>
    <t>311/9</t>
  </si>
  <si>
    <t>Po nepremičninah poteka kategorizirana občinska cesta JP 928 873.</t>
  </si>
  <si>
    <t>533/7</t>
  </si>
  <si>
    <t>Po nepremičnini poteka kategorizirana občinska cesta JP 928 511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</si>
</sst>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S_I_T"/>
    <numFmt numFmtId="165" formatCode="#,##0.00\ _€"/>
  </numFmts>
  <fonts count="6" x14ac:knownFonts="1"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3">
    <xf numFmtId="0" fontId="0" fillId="0" borderId="0" xfId="0"/>
    <xf numFmtId="165" fontId="2" fillId="0" borderId="0" xfId="0" applyNumberFormat="1" applyFont="1" applyFill="1" applyBorder="1" applyAlignment="1">
      <alignment horizontal="justify"/>
    </xf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/>
    <xf numFmtId="0" fontId="3" fillId="0" borderId="0" xfId="0" applyFont="1" applyAlignment="1">
      <alignment horizontal="right" inden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 indent="2"/>
    </xf>
    <xf numFmtId="0" fontId="3" fillId="0" borderId="0" xfId="0" applyFont="1" applyAlignment="1">
      <alignment horizontal="justify"/>
    </xf>
    <xf numFmtId="0" fontId="3" fillId="0" borderId="0" xfId="0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Fill="1" applyBorder="1" applyAlignment="1">
      <alignment horizontal="right" indent="1"/>
    </xf>
    <xf numFmtId="0" fontId="0" fillId="0" borderId="0" xfId="0" applyFont="1" applyFill="1" applyBorder="1"/>
    <xf numFmtId="0" fontId="0" fillId="0" borderId="0" xfId="0" applyFont="1"/>
    <xf numFmtId="0" fontId="0" fillId="0" borderId="0" xfId="0" applyFont="1" applyFill="1" applyBorder="1" applyAlignment="1">
      <alignment horizontal="right" wrapText="1" inden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right" wrapText="1" indent="2"/>
    </xf>
    <xf numFmtId="0" fontId="0" fillId="0" borderId="0" xfId="0" applyFont="1" applyFill="1" applyBorder="1" applyAlignment="1">
      <alignment horizontal="justify" wrapText="1"/>
    </xf>
    <xf numFmtId="0" fontId="0" fillId="0" borderId="0" xfId="0" applyFont="1" applyFill="1"/>
    <xf numFmtId="165" fontId="0" fillId="0" borderId="0" xfId="0" applyNumberFormat="1" applyFont="1" applyFill="1" applyBorder="1" applyAlignment="1">
      <alignment horizontal="justify"/>
    </xf>
    <xf numFmtId="0" fontId="5" fillId="0" borderId="0" xfId="0" applyFont="1" applyFill="1" applyAlignment="1">
      <alignment horizontal="justify"/>
    </xf>
    <xf numFmtId="4" fontId="0" fillId="0" borderId="0" xfId="0" applyNumberFormat="1" applyFont="1" applyFill="1" applyBorder="1" applyAlignment="1">
      <alignment horizontal="justify"/>
    </xf>
    <xf numFmtId="0" fontId="3" fillId="0" borderId="0" xfId="0" applyFont="1" applyFill="1" applyAlignment="1">
      <alignment horizontal="center"/>
    </xf>
    <xf numFmtId="0" fontId="0" fillId="0" borderId="0" xfId="0" applyFont="1" applyFill="1" applyBorder="1" applyAlignment="1"/>
    <xf numFmtId="0" fontId="2" fillId="0" borderId="0" xfId="0" applyFont="1" applyFill="1" applyBorder="1"/>
    <xf numFmtId="0" fontId="0" fillId="0" borderId="0" xfId="0" applyFont="1" applyBorder="1"/>
    <xf numFmtId="0" fontId="0" fillId="0" borderId="0" xfId="0" applyFont="1" applyFill="1" applyAlignme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2" fillId="0" borderId="0" xfId="0" applyFont="1"/>
    <xf numFmtId="0" fontId="3" fillId="0" borderId="0" xfId="0" applyFont="1" applyFill="1" applyBorder="1" applyAlignment="1">
      <alignment horizontal="right" indent="1"/>
    </xf>
    <xf numFmtId="0" fontId="3" fillId="0" borderId="0" xfId="0" applyFont="1" applyFill="1" applyBorder="1" applyAlignment="1">
      <alignment horizontal="right" indent="2"/>
    </xf>
    <xf numFmtId="0" fontId="3" fillId="0" borderId="0" xfId="0" applyFont="1" applyFill="1" applyBorder="1" applyAlignment="1">
      <alignment horizontal="justify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 wrapText="1" indent="1"/>
    </xf>
    <xf numFmtId="165" fontId="3" fillId="0" borderId="0" xfId="0" applyNumberFormat="1" applyFont="1" applyFill="1" applyBorder="1" applyAlignment="1">
      <alignment horizontal="right" indent="1"/>
    </xf>
    <xf numFmtId="165" fontId="2" fillId="0" borderId="0" xfId="0" applyNumberFormat="1" applyFont="1" applyFill="1" applyBorder="1" applyAlignment="1">
      <alignment horizontal="right" indent="2"/>
    </xf>
    <xf numFmtId="0" fontId="3" fillId="0" borderId="0" xfId="0" applyFont="1" applyFill="1" applyAlignment="1">
      <alignment horizontal="right" indent="1"/>
    </xf>
    <xf numFmtId="0" fontId="3" fillId="0" borderId="0" xfId="0" applyFont="1" applyFill="1" applyAlignment="1">
      <alignment horizontal="justify"/>
    </xf>
    <xf numFmtId="0" fontId="3" fillId="0" borderId="0" xfId="0" applyFont="1" applyFill="1" applyAlignment="1">
      <alignment horizontal="right" indent="2"/>
    </xf>
    <xf numFmtId="0" fontId="0" fillId="0" borderId="0" xfId="0" applyFont="1" applyFill="1" applyBorder="1" applyAlignment="1">
      <alignment horizontal="justify"/>
    </xf>
    <xf numFmtId="0" fontId="0" fillId="0" borderId="0" xfId="0" applyFont="1" applyFill="1" applyBorder="1" applyAlignment="1">
      <alignment horizontal="right" indent="2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3" fontId="3" fillId="0" borderId="0" xfId="0" applyNumberFormat="1" applyFont="1" applyFill="1" applyBorder="1"/>
    <xf numFmtId="3" fontId="0" fillId="0" borderId="0" xfId="0" applyNumberFormat="1" applyFont="1" applyFill="1" applyBorder="1" applyAlignment="1">
      <alignment wrapText="1"/>
    </xf>
    <xf numFmtId="3" fontId="0" fillId="0" borderId="0" xfId="0" applyNumberFormat="1" applyFont="1" applyFill="1" applyBorder="1"/>
    <xf numFmtId="3" fontId="3" fillId="0" borderId="0" xfId="0" applyNumberFormat="1" applyFont="1" applyFill="1"/>
    <xf numFmtId="3" fontId="3" fillId="0" borderId="9" xfId="0" applyNumberFormat="1" applyFont="1" applyFill="1" applyBorder="1"/>
    <xf numFmtId="3" fontId="3" fillId="0" borderId="0" xfId="0" applyNumberFormat="1" applyFont="1"/>
    <xf numFmtId="0" fontId="0" fillId="0" borderId="0" xfId="0" applyNumberFormat="1" applyAlignment="1">
      <alignment horizontal="left"/>
    </xf>
    <xf numFmtId="0" fontId="0" fillId="0" borderId="0" xfId="0" applyFont="1" applyFill="1" applyAlignment="1">
      <alignment horizontal="left"/>
    </xf>
    <xf numFmtId="2" fontId="2" fillId="0" borderId="0" xfId="0" applyNumberFormat="1" applyFont="1" applyFill="1" applyBorder="1" applyAlignment="1">
      <alignment horizontal="right"/>
    </xf>
    <xf numFmtId="2" fontId="0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 indent="1"/>
    </xf>
    <xf numFmtId="0" fontId="0" fillId="0" borderId="0" xfId="0" applyFill="1" applyAlignment="1">
      <alignment horizontal="right" indent="1"/>
    </xf>
    <xf numFmtId="0" fontId="4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2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NumberFormat="1" applyFont="1" applyFill="1" applyAlignment="1">
      <alignment horizontal="left"/>
    </xf>
    <xf numFmtId="2" fontId="0" fillId="0" borderId="0" xfId="0" applyNumberFormat="1" applyFont="1" applyFill="1" applyAlignment="1">
      <alignment horizontal="right"/>
    </xf>
    <xf numFmtId="0" fontId="1" fillId="0" borderId="0" xfId="0" applyFont="1" applyFill="1" applyBorder="1" applyAlignment="1">
      <alignment wrapText="1"/>
    </xf>
    <xf numFmtId="2" fontId="0" fillId="0" borderId="0" xfId="0" applyNumberFormat="1" applyFont="1" applyFill="1" applyBorder="1" applyAlignment="1">
      <alignment horizontal="right" wrapText="1"/>
    </xf>
    <xf numFmtId="0" fontId="0" fillId="0" borderId="0" xfId="0" applyNumberFormat="1" applyFont="1" applyFill="1" applyBorder="1" applyAlignment="1">
      <alignment horizontal="left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top" wrapText="1"/>
    </xf>
    <xf numFmtId="3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wrapText="1"/>
    </xf>
    <xf numFmtId="0" fontId="0" fillId="3" borderId="16" xfId="0" applyFont="1" applyFill="1" applyBorder="1" applyAlignment="1">
      <alignment horizontal="center" wrapText="1"/>
    </xf>
    <xf numFmtId="0" fontId="0" fillId="3" borderId="16" xfId="0" applyFont="1" applyFill="1" applyBorder="1" applyAlignment="1">
      <alignment wrapText="1"/>
    </xf>
    <xf numFmtId="2" fontId="0" fillId="3" borderId="16" xfId="0" applyNumberFormat="1" applyFont="1" applyFill="1" applyBorder="1" applyAlignment="1">
      <alignment horizontal="right" wrapText="1"/>
    </xf>
    <xf numFmtId="0" fontId="0" fillId="3" borderId="16" xfId="0" applyNumberFormat="1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 wrapText="1"/>
    </xf>
    <xf numFmtId="2" fontId="2" fillId="3" borderId="29" xfId="0" applyNumberFormat="1" applyFont="1" applyFill="1" applyBorder="1" applyAlignment="1">
      <alignment horizontal="right" wrapText="1"/>
    </xf>
    <xf numFmtId="0" fontId="0" fillId="3" borderId="16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4" fontId="0" fillId="0" borderId="0" xfId="0" applyNumberFormat="1" applyFont="1" applyFill="1" applyAlignment="1">
      <alignment vertical="center"/>
    </xf>
    <xf numFmtId="0" fontId="0" fillId="0" borderId="0" xfId="0" applyFont="1" applyAlignment="1">
      <alignment vertical="center"/>
    </xf>
    <xf numFmtId="2" fontId="0" fillId="0" borderId="7" xfId="0" applyNumberFormat="1" applyFont="1" applyFill="1" applyBorder="1" applyAlignment="1">
      <alignment horizontal="right"/>
    </xf>
    <xf numFmtId="165" fontId="2" fillId="4" borderId="38" xfId="0" applyNumberFormat="1" applyFont="1" applyFill="1" applyBorder="1"/>
    <xf numFmtId="165" fontId="2" fillId="4" borderId="35" xfId="0" applyNumberFormat="1" applyFont="1" applyFill="1" applyBorder="1"/>
    <xf numFmtId="165" fontId="2" fillId="4" borderId="3" xfId="0" applyNumberFormat="1" applyFont="1" applyFill="1" applyBorder="1"/>
    <xf numFmtId="0" fontId="3" fillId="0" borderId="0" xfId="0" applyFont="1" applyFill="1" applyBorder="1" applyAlignment="1"/>
    <xf numFmtId="0" fontId="3" fillId="0" borderId="2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 vertical="top"/>
    </xf>
    <xf numFmtId="4" fontId="0" fillId="4" borderId="24" xfId="0" applyNumberFormat="1" applyFont="1" applyFill="1" applyBorder="1" applyAlignment="1">
      <alignment horizontal="center"/>
    </xf>
    <xf numFmtId="4" fontId="0" fillId="4" borderId="20" xfId="0" applyNumberFormat="1" applyFont="1" applyFill="1" applyBorder="1" applyAlignment="1">
      <alignment horizontal="center"/>
    </xf>
    <xf numFmtId="4" fontId="0" fillId="4" borderId="23" xfId="0" applyNumberFormat="1" applyFont="1" applyFill="1" applyBorder="1" applyAlignment="1">
      <alignment horizontal="center"/>
    </xf>
    <xf numFmtId="0" fontId="2" fillId="4" borderId="5" xfId="0" applyFont="1" applyFill="1" applyBorder="1" applyAlignment="1"/>
    <xf numFmtId="0" fontId="2" fillId="4" borderId="16" xfId="0" applyFont="1" applyFill="1" applyBorder="1" applyAlignment="1"/>
    <xf numFmtId="165" fontId="2" fillId="4" borderId="28" xfId="0" applyNumberFormat="1" applyFont="1" applyFill="1" applyBorder="1" applyAlignment="1">
      <alignment horizontal="right" indent="2"/>
    </xf>
    <xf numFmtId="0" fontId="2" fillId="4" borderId="5" xfId="0" applyFont="1" applyFill="1" applyBorder="1" applyAlignment="1">
      <alignment horizontal="right" indent="1"/>
    </xf>
    <xf numFmtId="0" fontId="0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horizontal="right" indent="2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/>
    <xf numFmtId="0" fontId="2" fillId="3" borderId="3" xfId="0" applyFont="1" applyFill="1" applyBorder="1" applyAlignment="1">
      <alignment horizontal="left" vertical="top" wrapText="1"/>
    </xf>
    <xf numFmtId="0" fontId="2" fillId="3" borderId="39" xfId="0" applyFont="1" applyFill="1" applyBorder="1" applyAlignment="1">
      <alignment horizontal="centerContinuous" wrapText="1"/>
    </xf>
    <xf numFmtId="0" fontId="2" fillId="3" borderId="25" xfId="0" applyFont="1" applyFill="1" applyBorder="1" applyAlignment="1">
      <alignment horizontal="right" wrapText="1" indent="1"/>
    </xf>
    <xf numFmtId="3" fontId="2" fillId="3" borderId="25" xfId="0" applyNumberFormat="1" applyFont="1" applyFill="1" applyBorder="1" applyAlignment="1">
      <alignment horizontal="centerContinuous" wrapText="1"/>
    </xf>
    <xf numFmtId="0" fontId="2" fillId="3" borderId="40" xfId="0" applyFont="1" applyFill="1" applyBorder="1" applyAlignment="1">
      <alignment horizontal="center" wrapText="1"/>
    </xf>
    <xf numFmtId="0" fontId="2" fillId="3" borderId="25" xfId="0" applyFont="1" applyFill="1" applyBorder="1" applyAlignment="1">
      <alignment horizontal="center" wrapText="1"/>
    </xf>
    <xf numFmtId="0" fontId="2" fillId="3" borderId="4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left" vertical="top"/>
    </xf>
    <xf numFmtId="0" fontId="0" fillId="3" borderId="39" xfId="0" applyFont="1" applyFill="1" applyBorder="1" applyAlignment="1">
      <alignment horizontal="center" wrapText="1"/>
    </xf>
    <xf numFmtId="0" fontId="0" fillId="3" borderId="25" xfId="0" applyFont="1" applyFill="1" applyBorder="1" applyAlignment="1">
      <alignment horizontal="centerContinuous" wrapText="1"/>
    </xf>
    <xf numFmtId="3" fontId="0" fillId="3" borderId="25" xfId="0" applyNumberFormat="1" applyFont="1" applyFill="1" applyBorder="1" applyAlignment="1">
      <alignment horizontal="center" wrapText="1"/>
    </xf>
    <xf numFmtId="0" fontId="0" fillId="3" borderId="40" xfId="0" applyFont="1" applyFill="1" applyBorder="1" applyAlignment="1">
      <alignment horizontal="centerContinuous" wrapText="1"/>
    </xf>
    <xf numFmtId="0" fontId="0" fillId="3" borderId="25" xfId="0" applyFont="1" applyFill="1" applyBorder="1" applyAlignment="1">
      <alignment horizontal="center" wrapText="1"/>
    </xf>
    <xf numFmtId="0" fontId="0" fillId="3" borderId="41" xfId="0" applyFont="1" applyFill="1" applyBorder="1" applyAlignment="1">
      <alignment horizontal="center" wrapText="1"/>
    </xf>
    <xf numFmtId="165" fontId="0" fillId="0" borderId="17" xfId="0" applyNumberFormat="1" applyFont="1" applyFill="1" applyBorder="1" applyAlignment="1">
      <alignment horizontal="right" indent="1"/>
    </xf>
    <xf numFmtId="0" fontId="0" fillId="4" borderId="29" xfId="0" applyFont="1" applyFill="1" applyBorder="1" applyAlignment="1">
      <alignment horizontal="left" vertical="top"/>
    </xf>
    <xf numFmtId="0" fontId="0" fillId="4" borderId="50" xfId="0" applyFont="1" applyFill="1" applyBorder="1" applyAlignment="1">
      <alignment horizontal="center" wrapText="1"/>
    </xf>
    <xf numFmtId="0" fontId="0" fillId="4" borderId="24" xfId="0" applyFont="1" applyFill="1" applyBorder="1" applyAlignment="1">
      <alignment horizontal="right" indent="1" shrinkToFit="1"/>
    </xf>
    <xf numFmtId="3" fontId="0" fillId="4" borderId="24" xfId="0" applyNumberFormat="1" applyFont="1" applyFill="1" applyBorder="1" applyAlignment="1">
      <alignment horizontal="center"/>
    </xf>
    <xf numFmtId="0" fontId="0" fillId="4" borderId="24" xfId="0" applyFont="1" applyFill="1" applyBorder="1" applyAlignment="1">
      <alignment horizontal="center"/>
    </xf>
    <xf numFmtId="165" fontId="0" fillId="4" borderId="24" xfId="0" applyNumberFormat="1" applyFont="1" applyFill="1" applyBorder="1" applyAlignment="1">
      <alignment horizontal="right" indent="1"/>
    </xf>
    <xf numFmtId="165" fontId="0" fillId="4" borderId="24" xfId="0" applyNumberFormat="1" applyFont="1" applyFill="1" applyBorder="1" applyAlignment="1">
      <alignment horizontal="right" indent="2"/>
    </xf>
    <xf numFmtId="165" fontId="0" fillId="4" borderId="24" xfId="0" applyNumberFormat="1" applyFont="1" applyFill="1" applyBorder="1" applyAlignment="1">
      <alignment horizontal="center"/>
    </xf>
    <xf numFmtId="0" fontId="0" fillId="4" borderId="59" xfId="0" applyFont="1" applyFill="1" applyBorder="1" applyAlignment="1">
      <alignment horizontal="left" vertical="top"/>
    </xf>
    <xf numFmtId="0" fontId="0" fillId="4" borderId="48" xfId="0" applyFont="1" applyFill="1" applyBorder="1" applyAlignment="1">
      <alignment horizontal="center" wrapText="1"/>
    </xf>
    <xf numFmtId="0" fontId="0" fillId="4" borderId="23" xfId="0" applyFont="1" applyFill="1" applyBorder="1" applyAlignment="1">
      <alignment horizontal="right" indent="1" shrinkToFit="1"/>
    </xf>
    <xf numFmtId="3" fontId="0" fillId="4" borderId="23" xfId="0" applyNumberFormat="1" applyFont="1" applyFill="1" applyBorder="1" applyAlignment="1">
      <alignment horizontal="center"/>
    </xf>
    <xf numFmtId="0" fontId="0" fillId="4" borderId="23" xfId="0" applyFont="1" applyFill="1" applyBorder="1" applyAlignment="1">
      <alignment horizontal="center"/>
    </xf>
    <xf numFmtId="165" fontId="0" fillId="4" borderId="23" xfId="0" applyNumberFormat="1" applyFont="1" applyFill="1" applyBorder="1" applyAlignment="1">
      <alignment horizontal="right" indent="1"/>
    </xf>
    <xf numFmtId="165" fontId="0" fillId="4" borderId="23" xfId="0" applyNumberFormat="1" applyFont="1" applyFill="1" applyBorder="1" applyAlignment="1">
      <alignment horizontal="right" indent="2"/>
    </xf>
    <xf numFmtId="165" fontId="0" fillId="4" borderId="23" xfId="0" applyNumberFormat="1" applyFont="1" applyFill="1" applyBorder="1" applyAlignment="1">
      <alignment horizontal="center"/>
    </xf>
    <xf numFmtId="165" fontId="2" fillId="4" borderId="4" xfId="0" applyNumberFormat="1" applyFont="1" applyFill="1" applyBorder="1" applyAlignment="1">
      <alignment horizontal="right" indent="1"/>
    </xf>
    <xf numFmtId="0" fontId="2" fillId="4" borderId="31" xfId="0" applyFont="1" applyFill="1" applyBorder="1" applyAlignment="1">
      <alignment horizontal="left" vertical="top"/>
    </xf>
    <xf numFmtId="0" fontId="0" fillId="4" borderId="32" xfId="0" applyFont="1" applyFill="1" applyBorder="1" applyAlignment="1">
      <alignment horizontal="left"/>
    </xf>
    <xf numFmtId="0" fontId="0" fillId="4" borderId="33" xfId="0" applyFont="1" applyFill="1" applyBorder="1" applyAlignment="1">
      <alignment horizontal="right" indent="1"/>
    </xf>
    <xf numFmtId="3" fontId="0" fillId="4" borderId="33" xfId="0" applyNumberFormat="1" applyFont="1" applyFill="1" applyBorder="1" applyAlignment="1">
      <alignment horizontal="right" indent="1"/>
    </xf>
    <xf numFmtId="0" fontId="0" fillId="4" borderId="33" xfId="0" applyFont="1" applyFill="1" applyBorder="1" applyAlignment="1">
      <alignment horizontal="center"/>
    </xf>
    <xf numFmtId="2" fontId="0" fillId="4" borderId="33" xfId="0" applyNumberFormat="1" applyFont="1" applyFill="1" applyBorder="1" applyAlignment="1">
      <alignment horizontal="right"/>
    </xf>
    <xf numFmtId="4" fontId="0" fillId="4" borderId="33" xfId="0" applyNumberFormat="1" applyFont="1" applyFill="1" applyBorder="1" applyAlignment="1">
      <alignment horizontal="center"/>
    </xf>
    <xf numFmtId="0" fontId="0" fillId="4" borderId="46" xfId="0" applyFont="1" applyFill="1" applyBorder="1" applyAlignment="1">
      <alignment horizontal="left"/>
    </xf>
    <xf numFmtId="0" fontId="0" fillId="4" borderId="20" xfId="0" applyFont="1" applyFill="1" applyBorder="1" applyAlignment="1">
      <alignment horizontal="right" indent="1"/>
    </xf>
    <xf numFmtId="3" fontId="0" fillId="4" borderId="20" xfId="0" applyNumberFormat="1" applyFont="1" applyFill="1" applyBorder="1" applyAlignment="1">
      <alignment horizontal="right" indent="1"/>
    </xf>
    <xf numFmtId="0" fontId="0" fillId="4" borderId="20" xfId="0" applyFont="1" applyFill="1" applyBorder="1" applyAlignment="1">
      <alignment horizontal="center"/>
    </xf>
    <xf numFmtId="2" fontId="0" fillId="4" borderId="20" xfId="0" applyNumberFormat="1" applyFont="1" applyFill="1" applyBorder="1" applyAlignment="1">
      <alignment horizontal="right"/>
    </xf>
    <xf numFmtId="4" fontId="2" fillId="4" borderId="31" xfId="0" applyNumberFormat="1" applyFont="1" applyFill="1" applyBorder="1" applyAlignment="1">
      <alignment horizontal="left" vertical="top"/>
    </xf>
    <xf numFmtId="0" fontId="0" fillId="4" borderId="47" xfId="0" applyFont="1" applyFill="1" applyBorder="1" applyAlignment="1">
      <alignment horizontal="left"/>
    </xf>
    <xf numFmtId="0" fontId="0" fillId="4" borderId="49" xfId="0" applyFont="1" applyFill="1" applyBorder="1" applyAlignment="1">
      <alignment horizontal="right" indent="1"/>
    </xf>
    <xf numFmtId="3" fontId="0" fillId="4" borderId="49" xfId="0" applyNumberFormat="1" applyFont="1" applyFill="1" applyBorder="1" applyAlignment="1">
      <alignment horizontal="right" indent="1"/>
    </xf>
    <xf numFmtId="0" fontId="0" fillId="4" borderId="49" xfId="0" applyFont="1" applyFill="1" applyBorder="1" applyAlignment="1">
      <alignment horizontal="center"/>
    </xf>
    <xf numFmtId="2" fontId="0" fillId="4" borderId="49" xfId="0" applyNumberFormat="1" applyFont="1" applyFill="1" applyBorder="1" applyAlignment="1">
      <alignment horizontal="right"/>
    </xf>
    <xf numFmtId="4" fontId="0" fillId="4" borderId="49" xfId="0" applyNumberFormat="1" applyFont="1" applyFill="1" applyBorder="1" applyAlignment="1">
      <alignment horizontal="center"/>
    </xf>
    <xf numFmtId="0" fontId="0" fillId="4" borderId="49" xfId="0" applyFont="1" applyFill="1" applyBorder="1" applyAlignment="1">
      <alignment horizontal="center"/>
    </xf>
    <xf numFmtId="0" fontId="0" fillId="4" borderId="36" xfId="0" applyFont="1" applyFill="1" applyBorder="1" applyAlignment="1">
      <alignment horizontal="left"/>
    </xf>
    <xf numFmtId="0" fontId="0" fillId="4" borderId="44" xfId="0" applyFont="1" applyFill="1" applyBorder="1" applyAlignment="1">
      <alignment horizontal="right" indent="1"/>
    </xf>
    <xf numFmtId="3" fontId="0" fillId="4" borderId="44" xfId="0" applyNumberFormat="1" applyFont="1" applyFill="1" applyBorder="1" applyAlignment="1">
      <alignment horizontal="right" indent="1"/>
    </xf>
    <xf numFmtId="0" fontId="0" fillId="4" borderId="44" xfId="0" applyFont="1" applyFill="1" applyBorder="1" applyAlignment="1">
      <alignment horizontal="center"/>
    </xf>
    <xf numFmtId="2" fontId="0" fillId="4" borderId="44" xfId="0" applyNumberFormat="1" applyFont="1" applyFill="1" applyBorder="1" applyAlignment="1">
      <alignment horizontal="right"/>
    </xf>
    <xf numFmtId="4" fontId="0" fillId="4" borderId="44" xfId="0" applyNumberFormat="1" applyFont="1" applyFill="1" applyBorder="1" applyAlignment="1">
      <alignment horizontal="center"/>
    </xf>
    <xf numFmtId="165" fontId="0" fillId="4" borderId="44" xfId="0" applyNumberFormat="1" applyFont="1" applyFill="1" applyBorder="1" applyAlignment="1">
      <alignment horizontal="center"/>
    </xf>
    <xf numFmtId="0" fontId="0" fillId="4" borderId="43" xfId="0" applyFont="1" applyFill="1" applyBorder="1" applyAlignment="1">
      <alignment horizontal="left"/>
    </xf>
    <xf numFmtId="17" fontId="0" fillId="4" borderId="46" xfId="0" applyNumberFormat="1" applyFont="1" applyFill="1" applyBorder="1" applyAlignment="1">
      <alignment horizontal="left"/>
    </xf>
    <xf numFmtId="17" fontId="0" fillId="4" borderId="47" xfId="0" applyNumberFormat="1" applyFont="1" applyFill="1" applyBorder="1" applyAlignment="1">
      <alignment horizontal="left"/>
    </xf>
    <xf numFmtId="0" fontId="0" fillId="4" borderId="46" xfId="0" applyNumberFormat="1" applyFont="1" applyFill="1" applyBorder="1" applyAlignment="1">
      <alignment horizontal="left"/>
    </xf>
    <xf numFmtId="0" fontId="0" fillId="4" borderId="47" xfId="0" applyNumberFormat="1" applyFont="1" applyFill="1" applyBorder="1" applyAlignment="1">
      <alignment horizontal="left"/>
    </xf>
    <xf numFmtId="0" fontId="0" fillId="4" borderId="36" xfId="0" applyNumberFormat="1" applyFont="1" applyFill="1" applyBorder="1" applyAlignment="1">
      <alignment horizontal="left"/>
    </xf>
    <xf numFmtId="165" fontId="0" fillId="4" borderId="44" xfId="0" applyNumberFormat="1" applyFont="1" applyFill="1" applyBorder="1" applyAlignment="1">
      <alignment horizontal="center" wrapText="1"/>
    </xf>
    <xf numFmtId="0" fontId="2" fillId="4" borderId="30" xfId="0" applyFont="1" applyFill="1" applyBorder="1" applyAlignment="1">
      <alignment horizontal="left" vertical="top"/>
    </xf>
    <xf numFmtId="0" fontId="0" fillId="4" borderId="48" xfId="0" applyFont="1" applyFill="1" applyBorder="1" applyAlignment="1">
      <alignment horizontal="left"/>
    </xf>
    <xf numFmtId="0" fontId="0" fillId="4" borderId="23" xfId="0" applyFont="1" applyFill="1" applyBorder="1" applyAlignment="1">
      <alignment horizontal="right" indent="1"/>
    </xf>
    <xf numFmtId="3" fontId="0" fillId="4" borderId="23" xfId="0" applyNumberFormat="1" applyFont="1" applyFill="1" applyBorder="1" applyAlignment="1">
      <alignment horizontal="right" indent="1"/>
    </xf>
    <xf numFmtId="2" fontId="0" fillId="4" borderId="23" xfId="0" applyNumberFormat="1" applyFont="1" applyFill="1" applyBorder="1" applyAlignment="1">
      <alignment horizontal="right"/>
    </xf>
    <xf numFmtId="0" fontId="2" fillId="4" borderId="31" xfId="0" applyFont="1" applyFill="1" applyBorder="1" applyAlignment="1">
      <alignment horizontal="left" vertical="top" wrapText="1"/>
    </xf>
    <xf numFmtId="0" fontId="0" fillId="4" borderId="50" xfId="0" applyFont="1" applyFill="1" applyBorder="1" applyAlignment="1">
      <alignment horizontal="left"/>
    </xf>
    <xf numFmtId="0" fontId="0" fillId="4" borderId="24" xfId="0" applyFont="1" applyFill="1" applyBorder="1" applyAlignment="1">
      <alignment horizontal="right" indent="1"/>
    </xf>
    <xf numFmtId="3" fontId="0" fillId="4" borderId="24" xfId="0" applyNumberFormat="1" applyFont="1" applyFill="1" applyBorder="1" applyAlignment="1">
      <alignment horizontal="right" indent="1"/>
    </xf>
    <xf numFmtId="2" fontId="0" fillId="4" borderId="24" xfId="0" applyNumberFormat="1" applyFont="1" applyFill="1" applyBorder="1" applyAlignment="1">
      <alignment horizontal="right"/>
    </xf>
    <xf numFmtId="0" fontId="0" fillId="4" borderId="46" xfId="0" applyFont="1" applyFill="1" applyBorder="1" applyAlignment="1">
      <alignment horizontal="left" wrapText="1"/>
    </xf>
    <xf numFmtId="0" fontId="0" fillId="4" borderId="20" xfId="0" applyFont="1" applyFill="1" applyBorder="1" applyAlignment="1">
      <alignment horizontal="right" wrapText="1" indent="1"/>
    </xf>
    <xf numFmtId="165" fontId="0" fillId="4" borderId="20" xfId="0" applyNumberFormat="1" applyFont="1" applyFill="1" applyBorder="1" applyAlignment="1">
      <alignment horizontal="center"/>
    </xf>
    <xf numFmtId="0" fontId="0" fillId="4" borderId="49" xfId="0" applyFont="1" applyFill="1" applyBorder="1" applyAlignment="1">
      <alignment horizontal="right" wrapText="1" indent="1"/>
    </xf>
    <xf numFmtId="165" fontId="0" fillId="4" borderId="49" xfId="0" applyNumberFormat="1" applyFont="1" applyFill="1" applyBorder="1" applyAlignment="1">
      <alignment horizontal="center"/>
    </xf>
    <xf numFmtId="0" fontId="0" fillId="4" borderId="44" xfId="0" applyFont="1" applyFill="1" applyBorder="1" applyAlignment="1">
      <alignment horizontal="right" wrapText="1" indent="1"/>
    </xf>
    <xf numFmtId="0" fontId="0" fillId="4" borderId="44" xfId="0" applyFont="1" applyFill="1" applyBorder="1" applyAlignment="1">
      <alignment horizontal="center" wrapText="1"/>
    </xf>
    <xf numFmtId="0" fontId="0" fillId="4" borderId="43" xfId="0" applyFont="1" applyFill="1" applyBorder="1" applyAlignment="1">
      <alignment horizontal="left" wrapText="1"/>
    </xf>
    <xf numFmtId="0" fontId="0" fillId="4" borderId="20" xfId="0" applyFont="1" applyFill="1" applyBorder="1" applyAlignment="1">
      <alignment horizontal="center" wrapText="1"/>
    </xf>
    <xf numFmtId="0" fontId="0" fillId="4" borderId="49" xfId="0" applyFont="1" applyFill="1" applyBorder="1" applyAlignment="1">
      <alignment horizontal="center" wrapText="1"/>
    </xf>
    <xf numFmtId="0" fontId="0" fillId="4" borderId="23" xfId="0" applyFont="1" applyFill="1" applyBorder="1" applyAlignment="1">
      <alignment horizontal="right" wrapText="1" indent="1"/>
    </xf>
    <xf numFmtId="0" fontId="0" fillId="4" borderId="23" xfId="0" applyFont="1" applyFill="1" applyBorder="1" applyAlignment="1">
      <alignment horizontal="center" wrapText="1"/>
    </xf>
    <xf numFmtId="0" fontId="0" fillId="4" borderId="50" xfId="0" applyFont="1" applyFill="1" applyBorder="1" applyAlignment="1">
      <alignment horizontal="left" wrapText="1"/>
    </xf>
    <xf numFmtId="0" fontId="0" fillId="4" borderId="24" xfId="0" applyFont="1" applyFill="1" applyBorder="1" applyAlignment="1">
      <alignment horizontal="right" wrapText="1" indent="1"/>
    </xf>
    <xf numFmtId="3" fontId="0" fillId="4" borderId="24" xfId="0" applyNumberFormat="1" applyFont="1" applyFill="1" applyBorder="1" applyAlignment="1">
      <alignment horizontal="right" wrapText="1" indent="1"/>
    </xf>
    <xf numFmtId="2" fontId="0" fillId="4" borderId="24" xfId="0" applyNumberFormat="1" applyFont="1" applyFill="1" applyBorder="1" applyAlignment="1">
      <alignment horizontal="right" wrapText="1" indent="1"/>
    </xf>
    <xf numFmtId="0" fontId="0" fillId="4" borderId="24" xfId="0" applyFont="1" applyFill="1" applyBorder="1" applyAlignment="1">
      <alignment horizontal="center" wrapText="1"/>
    </xf>
    <xf numFmtId="0" fontId="0" fillId="4" borderId="36" xfId="0" applyFont="1" applyFill="1" applyBorder="1" applyAlignment="1">
      <alignment horizontal="left" wrapText="1"/>
    </xf>
    <xf numFmtId="2" fontId="0" fillId="4" borderId="44" xfId="0" applyNumberFormat="1" applyFont="1" applyFill="1" applyBorder="1" applyAlignment="1">
      <alignment horizontal="right" indent="1"/>
    </xf>
    <xf numFmtId="0" fontId="0" fillId="4" borderId="44" xfId="0" applyFont="1" applyFill="1" applyBorder="1" applyAlignment="1">
      <alignment vertical="center" wrapText="1"/>
    </xf>
    <xf numFmtId="0" fontId="0" fillId="4" borderId="43" xfId="0" applyFont="1" applyFill="1" applyBorder="1" applyAlignment="1">
      <alignment wrapText="1"/>
    </xf>
    <xf numFmtId="2" fontId="0" fillId="4" borderId="20" xfId="0" applyNumberFormat="1" applyFont="1" applyFill="1" applyBorder="1" applyAlignment="1">
      <alignment horizontal="right" indent="1"/>
    </xf>
    <xf numFmtId="0" fontId="0" fillId="4" borderId="47" xfId="0" applyFont="1" applyFill="1" applyBorder="1" applyAlignment="1">
      <alignment horizontal="left" wrapText="1"/>
    </xf>
    <xf numFmtId="2" fontId="0" fillId="4" borderId="49" xfId="0" applyNumberFormat="1" applyFont="1" applyFill="1" applyBorder="1" applyAlignment="1">
      <alignment horizontal="right" indent="1"/>
    </xf>
    <xf numFmtId="0" fontId="0" fillId="4" borderId="48" xfId="0" applyFont="1" applyFill="1" applyBorder="1" applyAlignment="1">
      <alignment horizontal="left" wrapText="1"/>
    </xf>
    <xf numFmtId="2" fontId="0" fillId="4" borderId="23" xfId="0" applyNumberFormat="1" applyFont="1" applyFill="1" applyBorder="1" applyAlignment="1">
      <alignment horizontal="right" indent="1"/>
    </xf>
    <xf numFmtId="0" fontId="0" fillId="4" borderId="50" xfId="0" applyFont="1" applyFill="1" applyBorder="1"/>
    <xf numFmtId="2" fontId="0" fillId="4" borderId="24" xfId="0" applyNumberFormat="1" applyFont="1" applyFill="1" applyBorder="1" applyAlignment="1">
      <alignment horizontal="right" indent="1"/>
    </xf>
    <xf numFmtId="0" fontId="0" fillId="4" borderId="46" xfId="0" applyFont="1" applyFill="1" applyBorder="1"/>
    <xf numFmtId="0" fontId="0" fillId="4" borderId="48" xfId="0" applyFont="1" applyFill="1" applyBorder="1"/>
    <xf numFmtId="0" fontId="0" fillId="4" borderId="36" xfId="0" applyFont="1" applyFill="1" applyBorder="1"/>
    <xf numFmtId="0" fontId="0" fillId="4" borderId="47" xfId="0" applyFont="1" applyFill="1" applyBorder="1"/>
    <xf numFmtId="0" fontId="0" fillId="4" borderId="43" xfId="0" applyFont="1" applyFill="1" applyBorder="1" applyAlignment="1"/>
    <xf numFmtId="16" fontId="0" fillId="4" borderId="48" xfId="0" applyNumberFormat="1" applyFont="1" applyFill="1" applyBorder="1"/>
    <xf numFmtId="0" fontId="0" fillId="4" borderId="12" xfId="0" applyFont="1" applyFill="1" applyBorder="1" applyAlignment="1">
      <alignment horizontal="right" indent="1"/>
    </xf>
    <xf numFmtId="3" fontId="0" fillId="4" borderId="12" xfId="0" applyNumberFormat="1" applyFont="1" applyFill="1" applyBorder="1" applyAlignment="1">
      <alignment horizontal="right" indent="1"/>
    </xf>
    <xf numFmtId="0" fontId="0" fillId="4" borderId="12" xfId="0" applyFont="1" applyFill="1" applyBorder="1" applyAlignment="1">
      <alignment horizontal="center"/>
    </xf>
    <xf numFmtId="2" fontId="0" fillId="4" borderId="12" xfId="0" applyNumberFormat="1" applyFont="1" applyFill="1" applyBorder="1" applyAlignment="1">
      <alignment horizontal="right" indent="1"/>
    </xf>
    <xf numFmtId="4" fontId="0" fillId="4" borderId="12" xfId="0" applyNumberFormat="1" applyFont="1" applyFill="1" applyBorder="1" applyAlignment="1">
      <alignment horizontal="center"/>
    </xf>
    <xf numFmtId="0" fontId="0" fillId="4" borderId="54" xfId="0" applyFont="1" applyFill="1" applyBorder="1" applyAlignment="1">
      <alignment horizontal="right" indent="1"/>
    </xf>
    <xf numFmtId="3" fontId="0" fillId="4" borderId="54" xfId="0" applyNumberFormat="1" applyFont="1" applyFill="1" applyBorder="1" applyAlignment="1">
      <alignment horizontal="right" indent="1"/>
    </xf>
    <xf numFmtId="0" fontId="0" fillId="4" borderId="54" xfId="0" applyFont="1" applyFill="1" applyBorder="1" applyAlignment="1">
      <alignment horizontal="center"/>
    </xf>
    <xf numFmtId="2" fontId="0" fillId="4" borderId="54" xfId="0" applyNumberFormat="1" applyFont="1" applyFill="1" applyBorder="1" applyAlignment="1">
      <alignment horizontal="right" indent="1"/>
    </xf>
    <xf numFmtId="4" fontId="0" fillId="4" borderId="54" xfId="0" applyNumberFormat="1" applyFont="1" applyFill="1" applyBorder="1" applyAlignment="1">
      <alignment horizontal="center"/>
    </xf>
    <xf numFmtId="0" fontId="0" fillId="4" borderId="18" xfId="0" applyFont="1" applyFill="1" applyBorder="1" applyAlignment="1">
      <alignment horizontal="right" indent="1"/>
    </xf>
    <xf numFmtId="3" fontId="0" fillId="4" borderId="18" xfId="0" applyNumberFormat="1" applyFont="1" applyFill="1" applyBorder="1" applyAlignment="1">
      <alignment horizontal="right" indent="1"/>
    </xf>
    <xf numFmtId="0" fontId="0" fillId="4" borderId="18" xfId="0" applyFont="1" applyFill="1" applyBorder="1" applyAlignment="1">
      <alignment horizontal="center"/>
    </xf>
    <xf numFmtId="2" fontId="0" fillId="4" borderId="18" xfId="0" applyNumberFormat="1" applyFont="1" applyFill="1" applyBorder="1" applyAlignment="1">
      <alignment horizontal="right" indent="1"/>
    </xf>
    <xf numFmtId="4" fontId="0" fillId="4" borderId="18" xfId="0" applyNumberFormat="1" applyFont="1" applyFill="1" applyBorder="1" applyAlignment="1">
      <alignment horizontal="center"/>
    </xf>
    <xf numFmtId="0" fontId="0" fillId="4" borderId="45" xfId="0" applyFont="1" applyFill="1" applyBorder="1" applyAlignment="1">
      <alignment horizontal="right" indent="1"/>
    </xf>
    <xf numFmtId="3" fontId="0" fillId="4" borderId="45" xfId="0" applyNumberFormat="1" applyFont="1" applyFill="1" applyBorder="1" applyAlignment="1">
      <alignment horizontal="right" indent="1"/>
    </xf>
    <xf numFmtId="0" fontId="0" fillId="4" borderId="45" xfId="0" applyFont="1" applyFill="1" applyBorder="1" applyAlignment="1">
      <alignment horizontal="center"/>
    </xf>
    <xf numFmtId="2" fontId="0" fillId="4" borderId="45" xfId="0" applyNumberFormat="1" applyFont="1" applyFill="1" applyBorder="1" applyAlignment="1">
      <alignment horizontal="right" indent="1"/>
    </xf>
    <xf numFmtId="4" fontId="0" fillId="4" borderId="45" xfId="0" applyNumberFormat="1" applyFont="1" applyFill="1" applyBorder="1" applyAlignment="1">
      <alignment horizontal="center"/>
    </xf>
    <xf numFmtId="0" fontId="0" fillId="4" borderId="6" xfId="0" applyFont="1" applyFill="1" applyBorder="1" applyAlignment="1">
      <alignment horizontal="right" indent="1"/>
    </xf>
    <xf numFmtId="3" fontId="0" fillId="4" borderId="6" xfId="0" applyNumberFormat="1" applyFont="1" applyFill="1" applyBorder="1" applyAlignment="1">
      <alignment horizontal="right" indent="1"/>
    </xf>
    <xf numFmtId="0" fontId="0" fillId="4" borderId="6" xfId="0" applyFont="1" applyFill="1" applyBorder="1" applyAlignment="1">
      <alignment horizontal="center"/>
    </xf>
    <xf numFmtId="2" fontId="0" fillId="4" borderId="6" xfId="0" applyNumberFormat="1" applyFont="1" applyFill="1" applyBorder="1" applyAlignment="1">
      <alignment horizontal="right" indent="1"/>
    </xf>
    <xf numFmtId="4" fontId="0" fillId="4" borderId="6" xfId="0" applyNumberFormat="1" applyFont="1" applyFill="1" applyBorder="1" applyAlignment="1">
      <alignment horizontal="center"/>
    </xf>
    <xf numFmtId="0" fontId="0" fillId="4" borderId="32" xfId="0" applyFont="1" applyFill="1" applyBorder="1" applyAlignment="1">
      <alignment horizontal="left" wrapText="1"/>
    </xf>
    <xf numFmtId="0" fontId="0" fillId="4" borderId="33" xfId="0" applyFont="1" applyFill="1" applyBorder="1" applyAlignment="1">
      <alignment horizontal="right" wrapText="1" indent="1"/>
    </xf>
    <xf numFmtId="2" fontId="0" fillId="4" borderId="33" xfId="0" applyNumberFormat="1" applyFont="1" applyFill="1" applyBorder="1" applyAlignment="1">
      <alignment horizontal="right" indent="1"/>
    </xf>
    <xf numFmtId="4" fontId="0" fillId="4" borderId="0" xfId="0" applyNumberFormat="1" applyFont="1" applyFill="1" applyBorder="1" applyAlignment="1">
      <alignment horizontal="center"/>
    </xf>
    <xf numFmtId="4" fontId="0" fillId="4" borderId="1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right" vertical="center" wrapText="1" indent="1"/>
    </xf>
    <xf numFmtId="165" fontId="2" fillId="4" borderId="16" xfId="0" applyNumberFormat="1" applyFont="1" applyFill="1" applyBorder="1" applyAlignment="1">
      <alignment horizontal="right" vertical="center" indent="2"/>
    </xf>
    <xf numFmtId="165" fontId="0" fillId="0" borderId="4" xfId="0" applyNumberFormat="1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0" fillId="3" borderId="3" xfId="0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right"/>
    </xf>
    <xf numFmtId="164" fontId="2" fillId="3" borderId="3" xfId="0" applyNumberFormat="1" applyFont="1" applyFill="1" applyBorder="1" applyAlignment="1">
      <alignment horizontal="center"/>
    </xf>
    <xf numFmtId="0" fontId="0" fillId="3" borderId="28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vertical="center"/>
    </xf>
    <xf numFmtId="2" fontId="2" fillId="4" borderId="5" xfId="0" applyNumberFormat="1" applyFont="1" applyFill="1" applyBorder="1" applyAlignment="1">
      <alignment horizontal="right"/>
    </xf>
    <xf numFmtId="4" fontId="2" fillId="4" borderId="16" xfId="0" applyNumberFormat="1" applyFont="1" applyFill="1" applyBorder="1" applyAlignment="1">
      <alignment horizontal="right" indent="2"/>
    </xf>
    <xf numFmtId="0" fontId="2" fillId="4" borderId="29" xfId="0" applyFont="1" applyFill="1" applyBorder="1" applyAlignment="1">
      <alignment horizontal="left" vertical="justify" wrapText="1"/>
    </xf>
    <xf numFmtId="0" fontId="0" fillId="4" borderId="32" xfId="0" applyFont="1" applyFill="1" applyBorder="1" applyAlignment="1">
      <alignment horizontal="center" wrapText="1"/>
    </xf>
    <xf numFmtId="0" fontId="0" fillId="4" borderId="33" xfId="0" applyFill="1" applyBorder="1" applyAlignment="1">
      <alignment horizontal="center" wrapText="1"/>
    </xf>
    <xf numFmtId="1" fontId="0" fillId="4" borderId="33" xfId="0" applyNumberFormat="1" applyFont="1" applyFill="1" applyBorder="1" applyAlignment="1">
      <alignment horizontal="center" wrapText="1"/>
    </xf>
    <xf numFmtId="0" fontId="0" fillId="4" borderId="33" xfId="0" applyFont="1" applyFill="1" applyBorder="1" applyAlignment="1">
      <alignment horizontal="center" wrapText="1"/>
    </xf>
    <xf numFmtId="165" fontId="0" fillId="4" borderId="20" xfId="0" applyNumberFormat="1" applyFont="1" applyFill="1" applyBorder="1" applyAlignment="1">
      <alignment horizontal="right"/>
    </xf>
    <xf numFmtId="0" fontId="0" fillId="4" borderId="33" xfId="0" applyNumberFormat="1" applyFont="1" applyFill="1" applyBorder="1" applyAlignment="1">
      <alignment horizontal="left"/>
    </xf>
    <xf numFmtId="0" fontId="2" fillId="4" borderId="31" xfId="0" applyFont="1" applyFill="1" applyBorder="1" applyAlignment="1">
      <alignment horizontal="center" vertical="justify" wrapText="1"/>
    </xf>
    <xf numFmtId="0" fontId="0" fillId="4" borderId="46" xfId="0" applyFont="1" applyFill="1" applyBorder="1" applyAlignment="1">
      <alignment horizontal="center" wrapText="1"/>
    </xf>
    <xf numFmtId="0" fontId="0" fillId="4" borderId="20" xfId="0" applyFill="1" applyBorder="1" applyAlignment="1">
      <alignment horizontal="center" wrapText="1"/>
    </xf>
    <xf numFmtId="1" fontId="0" fillId="4" borderId="20" xfId="0" applyNumberFormat="1" applyFont="1" applyFill="1" applyBorder="1" applyAlignment="1">
      <alignment horizontal="center" wrapText="1"/>
    </xf>
    <xf numFmtId="0" fontId="0" fillId="4" borderId="20" xfId="0" applyNumberFormat="1" applyFont="1" applyFill="1" applyBorder="1" applyAlignment="1">
      <alignment horizontal="left"/>
    </xf>
    <xf numFmtId="0" fontId="2" fillId="4" borderId="31" xfId="0" applyFont="1" applyFill="1" applyBorder="1" applyAlignment="1">
      <alignment horizontal="center" vertical="justify"/>
    </xf>
    <xf numFmtId="0" fontId="0" fillId="4" borderId="46" xfId="0" applyFont="1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1" fontId="0" fillId="4" borderId="20" xfId="0" applyNumberFormat="1" applyFont="1" applyFill="1" applyBorder="1" applyAlignment="1">
      <alignment horizontal="center"/>
    </xf>
    <xf numFmtId="0" fontId="0" fillId="4" borderId="47" xfId="0" applyFont="1" applyFill="1" applyBorder="1" applyAlignment="1">
      <alignment horizontal="center"/>
    </xf>
    <xf numFmtId="0" fontId="0" fillId="4" borderId="49" xfId="0" applyFill="1" applyBorder="1" applyAlignment="1">
      <alignment horizontal="center"/>
    </xf>
    <xf numFmtId="1" fontId="0" fillId="4" borderId="49" xfId="0" applyNumberFormat="1" applyFont="1" applyFill="1" applyBorder="1" applyAlignment="1">
      <alignment horizontal="center"/>
    </xf>
    <xf numFmtId="165" fontId="0" fillId="4" borderId="49" xfId="0" applyNumberFormat="1" applyFont="1" applyFill="1" applyBorder="1" applyAlignment="1">
      <alignment horizontal="right"/>
    </xf>
    <xf numFmtId="0" fontId="0" fillId="4" borderId="49" xfId="0" applyNumberFormat="1" applyFont="1" applyFill="1" applyBorder="1" applyAlignment="1">
      <alignment horizontal="left"/>
    </xf>
    <xf numFmtId="0" fontId="2" fillId="4" borderId="31" xfId="0" applyFont="1" applyFill="1" applyBorder="1" applyAlignment="1">
      <alignment vertical="top"/>
    </xf>
    <xf numFmtId="0" fontId="2" fillId="4" borderId="31" xfId="0" applyFont="1" applyFill="1" applyBorder="1" applyAlignment="1">
      <alignment horizontal="center" vertical="top"/>
    </xf>
    <xf numFmtId="0" fontId="0" fillId="4" borderId="36" xfId="0" applyFont="1" applyFill="1" applyBorder="1" applyAlignment="1">
      <alignment horizontal="center"/>
    </xf>
    <xf numFmtId="0" fontId="0" fillId="4" borderId="44" xfId="0" applyFill="1" applyBorder="1" applyAlignment="1">
      <alignment horizontal="center"/>
    </xf>
    <xf numFmtId="1" fontId="0" fillId="4" borderId="44" xfId="0" applyNumberFormat="1" applyFont="1" applyFill="1" applyBorder="1" applyAlignment="1">
      <alignment horizontal="center"/>
    </xf>
    <xf numFmtId="165" fontId="0" fillId="4" borderId="44" xfId="0" applyNumberFormat="1" applyFont="1" applyFill="1" applyBorder="1" applyAlignment="1">
      <alignment horizontal="right"/>
    </xf>
    <xf numFmtId="0" fontId="0" fillId="4" borderId="44" xfId="0" applyNumberFormat="1" applyFont="1" applyFill="1" applyBorder="1" applyAlignment="1">
      <alignment horizontal="left"/>
    </xf>
    <xf numFmtId="0" fontId="0" fillId="4" borderId="44" xfId="0" applyFill="1" applyBorder="1" applyAlignment="1">
      <alignment vertical="center" wrapText="1"/>
    </xf>
    <xf numFmtId="0" fontId="0" fillId="4" borderId="43" xfId="0" applyFill="1" applyBorder="1" applyAlignment="1">
      <alignment vertical="center" wrapText="1"/>
    </xf>
    <xf numFmtId="0" fontId="0" fillId="4" borderId="31" xfId="0" applyFont="1" applyFill="1" applyBorder="1" applyAlignment="1">
      <alignment horizontal="center" vertical="top"/>
    </xf>
    <xf numFmtId="0" fontId="0" fillId="4" borderId="44" xfId="0" applyFill="1" applyBorder="1" applyAlignment="1">
      <alignment horizontal="center" wrapText="1"/>
    </xf>
    <xf numFmtId="0" fontId="0" fillId="4" borderId="43" xfId="0" applyFont="1" applyFill="1" applyBorder="1" applyAlignment="1">
      <alignment horizontal="left" vertical="center" wrapText="1"/>
    </xf>
    <xf numFmtId="0" fontId="0" fillId="4" borderId="49" xfId="0" applyFill="1" applyBorder="1" applyAlignment="1">
      <alignment horizontal="center" wrapText="1"/>
    </xf>
    <xf numFmtId="0" fontId="0" fillId="4" borderId="43" xfId="0" applyFont="1" applyFill="1" applyBorder="1" applyAlignment="1">
      <alignment horizontal="center" wrapText="1"/>
    </xf>
    <xf numFmtId="0" fontId="2" fillId="4" borderId="30" xfId="0" applyFont="1" applyFill="1" applyBorder="1" applyAlignment="1">
      <alignment horizontal="center" vertical="top"/>
    </xf>
    <xf numFmtId="0" fontId="0" fillId="4" borderId="48" xfId="0" applyFont="1" applyFill="1" applyBorder="1" applyAlignment="1">
      <alignment horizontal="center"/>
    </xf>
    <xf numFmtId="0" fontId="0" fillId="4" borderId="23" xfId="0" applyFill="1" applyBorder="1" applyAlignment="1">
      <alignment horizontal="center" wrapText="1"/>
    </xf>
    <xf numFmtId="1" fontId="0" fillId="4" borderId="23" xfId="0" applyNumberFormat="1" applyFont="1" applyFill="1" applyBorder="1" applyAlignment="1">
      <alignment horizontal="center"/>
    </xf>
    <xf numFmtId="165" fontId="0" fillId="4" borderId="23" xfId="0" applyNumberFormat="1" applyFont="1" applyFill="1" applyBorder="1" applyAlignment="1">
      <alignment horizontal="right"/>
    </xf>
    <xf numFmtId="0" fontId="0" fillId="4" borderId="23" xfId="0" applyNumberFormat="1" applyFont="1" applyFill="1" applyBorder="1" applyAlignment="1">
      <alignment horizontal="left"/>
    </xf>
    <xf numFmtId="0" fontId="0" fillId="4" borderId="46" xfId="0" applyNumberFormat="1" applyFont="1" applyFill="1" applyBorder="1" applyAlignment="1">
      <alignment horizontal="center"/>
    </xf>
    <xf numFmtId="164" fontId="0" fillId="4" borderId="20" xfId="0" applyNumberFormat="1" applyFont="1" applyFill="1" applyBorder="1" applyAlignment="1">
      <alignment horizontal="center"/>
    </xf>
    <xf numFmtId="0" fontId="0" fillId="4" borderId="42" xfId="0" applyFont="1" applyFill="1" applyBorder="1" applyAlignment="1">
      <alignment horizontal="left" vertical="center" wrapText="1"/>
    </xf>
    <xf numFmtId="0" fontId="0" fillId="4" borderId="44" xfId="0" applyNumberFormat="1" applyFill="1" applyBorder="1" applyAlignment="1">
      <alignment horizontal="left"/>
    </xf>
    <xf numFmtId="0" fontId="0" fillId="4" borderId="43" xfId="0" applyFont="1" applyFill="1" applyBorder="1" applyAlignment="1">
      <alignment horizontal="left" vertical="center"/>
    </xf>
    <xf numFmtId="0" fontId="0" fillId="4" borderId="47" xfId="0" applyFont="1" applyFill="1" applyBorder="1" applyAlignment="1">
      <alignment horizontal="center" vertical="center"/>
    </xf>
    <xf numFmtId="0" fontId="0" fillId="4" borderId="49" xfId="0" applyFill="1" applyBorder="1" applyAlignment="1">
      <alignment horizontal="center" vertical="center"/>
    </xf>
    <xf numFmtId="165" fontId="0" fillId="4" borderId="44" xfId="0" applyNumberFormat="1" applyFill="1" applyBorder="1" applyAlignment="1">
      <alignment vertical="center" wrapText="1"/>
    </xf>
    <xf numFmtId="0" fontId="0" fillId="4" borderId="44" xfId="0" applyNumberFormat="1" applyFont="1" applyFill="1" applyBorder="1" applyAlignment="1">
      <alignment horizontal="left" vertical="center" shrinkToFit="1"/>
    </xf>
    <xf numFmtId="165" fontId="0" fillId="4" borderId="43" xfId="0" applyNumberFormat="1" applyFont="1" applyFill="1" applyBorder="1" applyAlignment="1">
      <alignment horizontal="center" vertical="center" wrapText="1"/>
    </xf>
    <xf numFmtId="0" fontId="0" fillId="4" borderId="20" xfId="0" applyNumberFormat="1" applyFont="1" applyFill="1" applyBorder="1" applyAlignment="1">
      <alignment horizontal="left" vertical="center" shrinkToFit="1"/>
    </xf>
    <xf numFmtId="165" fontId="2" fillId="4" borderId="31" xfId="0" applyNumberFormat="1" applyFont="1" applyFill="1" applyBorder="1" applyAlignment="1">
      <alignment vertical="top"/>
    </xf>
    <xf numFmtId="0" fontId="0" fillId="4" borderId="49" xfId="0" applyNumberFormat="1" applyFont="1" applyFill="1" applyBorder="1" applyAlignment="1">
      <alignment horizontal="left" vertical="center" shrinkToFit="1"/>
    </xf>
    <xf numFmtId="3" fontId="0" fillId="4" borderId="20" xfId="0" applyNumberFormat="1" applyFont="1" applyFill="1" applyBorder="1" applyAlignment="1">
      <alignment horizontal="center"/>
    </xf>
    <xf numFmtId="3" fontId="0" fillId="4" borderId="49" xfId="0" applyNumberFormat="1" applyFont="1" applyFill="1" applyBorder="1" applyAlignment="1">
      <alignment horizontal="center"/>
    </xf>
    <xf numFmtId="3" fontId="0" fillId="4" borderId="44" xfId="0" applyNumberFormat="1" applyFont="1" applyFill="1" applyBorder="1" applyAlignment="1">
      <alignment horizontal="center"/>
    </xf>
    <xf numFmtId="165" fontId="0" fillId="4" borderId="44" xfId="0" applyNumberFormat="1" applyFont="1" applyFill="1" applyBorder="1" applyAlignment="1">
      <alignment vertical="center" wrapText="1"/>
    </xf>
    <xf numFmtId="165" fontId="0" fillId="4" borderId="43" xfId="0" applyNumberFormat="1" applyFont="1" applyFill="1" applyBorder="1" applyAlignment="1">
      <alignment vertical="center" wrapText="1"/>
    </xf>
    <xf numFmtId="165" fontId="0" fillId="4" borderId="49" xfId="0" applyNumberFormat="1" applyFont="1" applyFill="1" applyBorder="1" applyAlignment="1">
      <alignment vertical="center" wrapText="1"/>
    </xf>
    <xf numFmtId="0" fontId="2" fillId="4" borderId="30" xfId="0" applyFont="1" applyFill="1" applyBorder="1" applyAlignment="1">
      <alignment vertical="top"/>
    </xf>
    <xf numFmtId="165" fontId="0" fillId="4" borderId="23" xfId="0" applyNumberFormat="1" applyFont="1" applyFill="1" applyBorder="1" applyAlignment="1">
      <alignment vertical="center" wrapText="1"/>
    </xf>
    <xf numFmtId="0" fontId="0" fillId="4" borderId="23" xfId="0" applyNumberFormat="1" applyFont="1" applyFill="1" applyBorder="1" applyAlignment="1">
      <alignment horizontal="left" vertical="center" shrinkToFit="1"/>
    </xf>
    <xf numFmtId="165" fontId="0" fillId="4" borderId="7" xfId="0" applyNumberFormat="1" applyFont="1" applyFill="1" applyBorder="1" applyAlignment="1">
      <alignment vertical="center" wrapText="1"/>
    </xf>
    <xf numFmtId="0" fontId="0" fillId="4" borderId="49" xfId="0" applyNumberFormat="1" applyFont="1" applyFill="1" applyBorder="1" applyAlignment="1">
      <alignment horizontal="left" shrinkToFit="1"/>
    </xf>
    <xf numFmtId="0" fontId="2" fillId="4" borderId="30" xfId="0" applyFont="1" applyFill="1" applyBorder="1" applyAlignment="1">
      <alignment horizontal="center" vertical="justify"/>
    </xf>
    <xf numFmtId="0" fontId="0" fillId="4" borderId="23" xfId="0" applyFill="1" applyBorder="1" applyAlignment="1">
      <alignment horizontal="center"/>
    </xf>
    <xf numFmtId="0" fontId="0" fillId="4" borderId="23" xfId="0" applyFont="1" applyFill="1" applyBorder="1" applyAlignment="1">
      <alignment vertical="center" wrapText="1"/>
    </xf>
    <xf numFmtId="0" fontId="2" fillId="4" borderId="31" xfId="0" applyFont="1" applyFill="1" applyBorder="1" applyAlignment="1">
      <alignment vertical="justify"/>
    </xf>
    <xf numFmtId="0" fontId="0" fillId="4" borderId="49" xfId="0" applyFont="1" applyFill="1" applyBorder="1" applyAlignment="1">
      <alignment vertical="center" wrapText="1"/>
    </xf>
    <xf numFmtId="0" fontId="0" fillId="4" borderId="20" xfId="0" applyNumberFormat="1" applyFont="1" applyFill="1" applyBorder="1" applyAlignment="1">
      <alignment horizontal="left" vertical="center"/>
    </xf>
    <xf numFmtId="165" fontId="2" fillId="4" borderId="31" xfId="0" applyNumberFormat="1" applyFont="1" applyFill="1" applyBorder="1" applyAlignment="1">
      <alignment horizontal="center" vertical="justify"/>
    </xf>
    <xf numFmtId="0" fontId="0" fillId="4" borderId="49" xfId="0" applyNumberFormat="1" applyFont="1" applyFill="1" applyBorder="1" applyAlignment="1">
      <alignment horizontal="left" vertical="center"/>
    </xf>
    <xf numFmtId="0" fontId="2" fillId="4" borderId="31" xfId="0" applyFont="1" applyFill="1" applyBorder="1"/>
    <xf numFmtId="0" fontId="0" fillId="4" borderId="23" xfId="0" applyNumberFormat="1" applyFont="1" applyFill="1" applyBorder="1" applyAlignment="1">
      <alignment horizontal="left" vertical="center"/>
    </xf>
    <xf numFmtId="0" fontId="2" fillId="4" borderId="31" xfId="0" applyFont="1" applyFill="1" applyBorder="1" applyAlignment="1">
      <alignment horizontal="left" vertical="justify"/>
    </xf>
    <xf numFmtId="0" fontId="0" fillId="4" borderId="44" xfId="0" applyNumberFormat="1" applyFont="1" applyFill="1" applyBorder="1" applyAlignment="1">
      <alignment horizontal="left" shrinkToFit="1"/>
    </xf>
    <xf numFmtId="16" fontId="0" fillId="4" borderId="48" xfId="0" applyNumberFormat="1" applyFont="1" applyFill="1" applyBorder="1" applyAlignment="1">
      <alignment horizontal="center"/>
    </xf>
    <xf numFmtId="0" fontId="0" fillId="4" borderId="23" xfId="0" applyFill="1" applyBorder="1" applyAlignment="1">
      <alignment vertical="center" wrapText="1"/>
    </xf>
    <xf numFmtId="0" fontId="0" fillId="4" borderId="23" xfId="0" applyNumberFormat="1" applyFont="1" applyFill="1" applyBorder="1" applyAlignment="1">
      <alignment horizontal="left" shrinkToFit="1"/>
    </xf>
    <xf numFmtId="0" fontId="0" fillId="4" borderId="7" xfId="0" applyFill="1" applyBorder="1" applyAlignment="1">
      <alignment wrapText="1"/>
    </xf>
    <xf numFmtId="0" fontId="0" fillId="4" borderId="42" xfId="0" applyFont="1" applyFill="1" applyBorder="1"/>
    <xf numFmtId="0" fontId="0" fillId="4" borderId="43" xfId="0" applyFont="1" applyFill="1" applyBorder="1" applyAlignment="1">
      <alignment horizontal="center"/>
    </xf>
    <xf numFmtId="0" fontId="2" fillId="4" borderId="30" xfId="0" applyFont="1" applyFill="1" applyBorder="1"/>
    <xf numFmtId="0" fontId="0" fillId="4" borderId="7" xfId="0" applyFont="1" applyFill="1" applyBorder="1" applyAlignment="1">
      <alignment horizontal="left" wrapText="1"/>
    </xf>
    <xf numFmtId="0" fontId="0" fillId="4" borderId="49" xfId="0" applyFill="1" applyBorder="1" applyAlignment="1">
      <alignment vertical="center" wrapText="1"/>
    </xf>
    <xf numFmtId="16" fontId="0" fillId="4" borderId="46" xfId="0" applyNumberFormat="1" applyFont="1" applyFill="1" applyBorder="1" applyAlignment="1">
      <alignment horizontal="center"/>
    </xf>
    <xf numFmtId="0" fontId="0" fillId="4" borderId="20" xfId="0" applyFill="1" applyBorder="1" applyAlignment="1">
      <alignment vertical="center" wrapText="1"/>
    </xf>
    <xf numFmtId="165" fontId="0" fillId="4" borderId="31" xfId="0" applyNumberFormat="1" applyFont="1" applyFill="1" applyBorder="1" applyAlignment="1">
      <alignment horizontal="right"/>
    </xf>
    <xf numFmtId="0" fontId="0" fillId="4" borderId="20" xfId="0" applyNumberFormat="1" applyFill="1" applyBorder="1" applyAlignment="1">
      <alignment wrapText="1"/>
    </xf>
    <xf numFmtId="165" fontId="2" fillId="4" borderId="31" xfId="0" applyNumberFormat="1" applyFont="1" applyFill="1" applyBorder="1"/>
    <xf numFmtId="0" fontId="0" fillId="4" borderId="20" xfId="0" applyNumberFormat="1" applyFont="1" applyFill="1" applyBorder="1" applyAlignment="1">
      <alignment wrapText="1"/>
    </xf>
    <xf numFmtId="1" fontId="2" fillId="4" borderId="31" xfId="0" applyNumberFormat="1" applyFont="1" applyFill="1" applyBorder="1"/>
    <xf numFmtId="0" fontId="0" fillId="4" borderId="49" xfId="0" applyNumberFormat="1" applyFont="1" applyFill="1" applyBorder="1" applyAlignment="1">
      <alignment wrapText="1"/>
    </xf>
    <xf numFmtId="0" fontId="0" fillId="4" borderId="44" xfId="0" applyFont="1" applyFill="1" applyBorder="1" applyAlignment="1">
      <alignment horizontal="left" vertical="center" wrapText="1"/>
    </xf>
    <xf numFmtId="0" fontId="0" fillId="4" borderId="44" xfId="0" applyNumberFormat="1" applyFont="1" applyFill="1" applyBorder="1" applyAlignment="1">
      <alignment horizontal="left" wrapText="1"/>
    </xf>
    <xf numFmtId="0" fontId="0" fillId="4" borderId="23" xfId="0" applyFont="1" applyFill="1" applyBorder="1" applyAlignment="1">
      <alignment horizontal="left" vertical="center" wrapText="1"/>
    </xf>
    <xf numFmtId="0" fontId="0" fillId="4" borderId="43" xfId="0" applyFill="1" applyBorder="1" applyAlignment="1">
      <alignment horizontal="left"/>
    </xf>
    <xf numFmtId="0" fontId="0" fillId="4" borderId="46" xfId="0" applyFont="1" applyFill="1" applyBorder="1" applyAlignment="1">
      <alignment horizontal="center" vertical="center"/>
    </xf>
    <xf numFmtId="0" fontId="0" fillId="4" borderId="23" xfId="0" applyNumberFormat="1" applyFont="1" applyFill="1" applyBorder="1" applyAlignment="1">
      <alignment wrapText="1"/>
    </xf>
    <xf numFmtId="0" fontId="2" fillId="4" borderId="31" xfId="0" applyFont="1" applyFill="1" applyBorder="1" applyAlignment="1"/>
    <xf numFmtId="0" fontId="2" fillId="4" borderId="30" xfId="0" applyFont="1" applyFill="1" applyBorder="1" applyAlignment="1"/>
    <xf numFmtId="0" fontId="0" fillId="4" borderId="51" xfId="0" applyFont="1" applyFill="1" applyBorder="1" applyAlignment="1">
      <alignment horizontal="center"/>
    </xf>
    <xf numFmtId="0" fontId="0" fillId="4" borderId="52" xfId="0" applyFill="1" applyBorder="1" applyAlignment="1">
      <alignment horizontal="center"/>
    </xf>
    <xf numFmtId="1" fontId="0" fillId="4" borderId="52" xfId="0" applyNumberFormat="1" applyFont="1" applyFill="1" applyBorder="1" applyAlignment="1">
      <alignment horizontal="center"/>
    </xf>
    <xf numFmtId="0" fontId="0" fillId="4" borderId="52" xfId="0" applyFont="1" applyFill="1" applyBorder="1" applyAlignment="1">
      <alignment horizontal="center"/>
    </xf>
    <xf numFmtId="2" fontId="0" fillId="4" borderId="52" xfId="0" applyNumberFormat="1" applyFont="1" applyFill="1" applyBorder="1" applyAlignment="1">
      <alignment horizontal="right" indent="1"/>
    </xf>
    <xf numFmtId="165" fontId="0" fillId="4" borderId="52" xfId="0" applyNumberFormat="1" applyFont="1" applyFill="1" applyBorder="1" applyAlignment="1">
      <alignment horizontal="right"/>
    </xf>
    <xf numFmtId="0" fontId="0" fillId="4" borderId="52" xfId="0" applyFont="1" applyFill="1" applyBorder="1" applyAlignment="1">
      <alignment vertical="center" wrapText="1"/>
    </xf>
    <xf numFmtId="0" fontId="0" fillId="4" borderId="52" xfId="0" applyNumberFormat="1" applyFont="1" applyFill="1" applyBorder="1" applyAlignment="1">
      <alignment horizontal="left" wrapText="1"/>
    </xf>
    <xf numFmtId="0" fontId="0" fillId="4" borderId="53" xfId="0" applyFont="1" applyFill="1" applyBorder="1" applyAlignment="1">
      <alignment horizontal="center" wrapText="1"/>
    </xf>
    <xf numFmtId="0" fontId="0" fillId="4" borderId="58" xfId="0" applyFont="1" applyFill="1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0" fillId="0" borderId="56" xfId="0" applyFont="1" applyBorder="1" applyAlignment="1">
      <alignment horizontal="right" indent="1"/>
    </xf>
    <xf numFmtId="0" fontId="3" fillId="0" borderId="56" xfId="0" applyFont="1" applyBorder="1" applyAlignment="1">
      <alignment horizontal="right" indent="1"/>
    </xf>
    <xf numFmtId="0" fontId="3" fillId="0" borderId="23" xfId="0" applyFont="1" applyBorder="1" applyAlignment="1">
      <alignment horizontal="center"/>
    </xf>
    <xf numFmtId="0" fontId="0" fillId="4" borderId="57" xfId="0" applyFont="1" applyFill="1" applyBorder="1" applyAlignment="1">
      <alignment horizontal="left" wrapText="1"/>
    </xf>
    <xf numFmtId="0" fontId="0" fillId="4" borderId="9" xfId="0" applyFont="1" applyFill="1" applyBorder="1" applyAlignment="1">
      <alignment horizontal="left" wrapText="1"/>
    </xf>
    <xf numFmtId="0" fontId="0" fillId="4" borderId="42" xfId="0" applyFont="1" applyFill="1" applyBorder="1" applyAlignment="1">
      <alignment horizontal="left" wrapText="1"/>
    </xf>
    <xf numFmtId="0" fontId="0" fillId="4" borderId="9" xfId="0" applyFont="1" applyFill="1" applyBorder="1" applyAlignment="1">
      <alignment horizontal="left"/>
    </xf>
    <xf numFmtId="0" fontId="0" fillId="4" borderId="42" xfId="0" applyFont="1" applyFill="1" applyBorder="1" applyAlignment="1">
      <alignment horizontal="left"/>
    </xf>
    <xf numFmtId="0" fontId="0" fillId="4" borderId="9" xfId="0" applyFont="1" applyFill="1" applyBorder="1" applyAlignment="1">
      <alignment horizontal="center" wrapText="1"/>
    </xf>
    <xf numFmtId="0" fontId="0" fillId="4" borderId="7" xfId="0" applyFont="1" applyFill="1" applyBorder="1" applyAlignment="1">
      <alignment horizontal="center" wrapText="1"/>
    </xf>
    <xf numFmtId="0" fontId="0" fillId="4" borderId="7" xfId="0" applyFont="1" applyFill="1" applyBorder="1" applyAlignment="1">
      <alignment horizontal="left"/>
    </xf>
    <xf numFmtId="0" fontId="0" fillId="4" borderId="42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165" fontId="0" fillId="4" borderId="42" xfId="0" applyNumberFormat="1" applyFont="1" applyFill="1" applyBorder="1" applyAlignment="1">
      <alignment horizontal="center" vertical="center" wrapText="1"/>
    </xf>
    <xf numFmtId="4" fontId="0" fillId="4" borderId="44" xfId="0" applyNumberFormat="1" applyFont="1" applyFill="1" applyBorder="1" applyAlignment="1">
      <alignment horizontal="right" indent="1"/>
    </xf>
    <xf numFmtId="0" fontId="0" fillId="4" borderId="37" xfId="0" applyFont="1" applyFill="1" applyBorder="1" applyAlignment="1">
      <alignment horizontal="center"/>
    </xf>
    <xf numFmtId="1" fontId="0" fillId="4" borderId="58" xfId="0" applyNumberFormat="1" applyFont="1" applyFill="1" applyBorder="1" applyAlignment="1">
      <alignment horizontal="center"/>
    </xf>
    <xf numFmtId="2" fontId="0" fillId="4" borderId="58" xfId="0" applyNumberFormat="1" applyFont="1" applyFill="1" applyBorder="1" applyAlignment="1">
      <alignment horizontal="right" indent="1"/>
    </xf>
    <xf numFmtId="165" fontId="0" fillId="4" borderId="58" xfId="0" applyNumberFormat="1" applyFont="1" applyFill="1" applyBorder="1" applyAlignment="1">
      <alignment horizontal="right"/>
    </xf>
    <xf numFmtId="0" fontId="0" fillId="4" borderId="58" xfId="0" applyFont="1" applyFill="1" applyBorder="1" applyAlignment="1">
      <alignment horizontal="left" vertical="center" wrapText="1"/>
    </xf>
    <xf numFmtId="0" fontId="0" fillId="4" borderId="58" xfId="0" applyNumberFormat="1" applyFont="1" applyFill="1" applyBorder="1" applyAlignment="1">
      <alignment horizontal="left" wrapText="1"/>
    </xf>
    <xf numFmtId="0" fontId="0" fillId="4" borderId="61" xfId="0" applyFont="1" applyFill="1" applyBorder="1" applyAlignment="1">
      <alignment horizontal="center" wrapText="1"/>
    </xf>
    <xf numFmtId="0" fontId="2" fillId="4" borderId="41" xfId="0" applyFont="1" applyFill="1" applyBorder="1" applyAlignment="1">
      <alignment horizontal="center"/>
    </xf>
    <xf numFmtId="4" fontId="0" fillId="4" borderId="62" xfId="0" applyNumberFormat="1" applyFont="1" applyFill="1" applyBorder="1" applyAlignment="1">
      <alignment horizontal="center"/>
    </xf>
    <xf numFmtId="4" fontId="0" fillId="4" borderId="21" xfId="0" applyNumberFormat="1" applyFont="1" applyFill="1" applyBorder="1" applyAlignment="1">
      <alignment horizontal="center"/>
    </xf>
    <xf numFmtId="4" fontId="0" fillId="4" borderId="57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0" fillId="4" borderId="62" xfId="0" applyFont="1" applyFill="1" applyBorder="1" applyAlignment="1">
      <alignment horizontal="justify"/>
    </xf>
    <xf numFmtId="0" fontId="0" fillId="4" borderId="57" xfId="0" applyFont="1" applyFill="1" applyBorder="1" applyAlignment="1">
      <alignment horizontal="justify"/>
    </xf>
    <xf numFmtId="0" fontId="0" fillId="4" borderId="63" xfId="0" applyFont="1" applyFill="1" applyBorder="1" applyAlignment="1">
      <alignment horizontal="justify"/>
    </xf>
    <xf numFmtId="0" fontId="0" fillId="4" borderId="63" xfId="0" applyFont="1" applyFill="1" applyBorder="1" applyAlignment="1">
      <alignment horizontal="left" wrapText="1"/>
    </xf>
    <xf numFmtId="0" fontId="0" fillId="4" borderId="63" xfId="0" applyFont="1" applyFill="1" applyBorder="1" applyAlignment="1">
      <alignment wrapText="1"/>
    </xf>
    <xf numFmtId="165" fontId="0" fillId="4" borderId="57" xfId="0" applyNumberFormat="1" applyFont="1" applyFill="1" applyBorder="1" applyAlignment="1">
      <alignment wrapText="1"/>
    </xf>
    <xf numFmtId="0" fontId="0" fillId="4" borderId="62" xfId="0" applyFont="1" applyFill="1" applyBorder="1" applyAlignment="1">
      <alignment horizontal="center" wrapText="1"/>
    </xf>
    <xf numFmtId="0" fontId="0" fillId="4" borderId="63" xfId="0" applyFont="1" applyFill="1" applyBorder="1" applyAlignment="1">
      <alignment vertical="center" wrapText="1"/>
    </xf>
    <xf numFmtId="165" fontId="0" fillId="4" borderId="63" xfId="0" applyNumberFormat="1" applyFont="1" applyFill="1" applyBorder="1" applyAlignment="1">
      <alignment wrapText="1"/>
    </xf>
    <xf numFmtId="165" fontId="0" fillId="4" borderId="63" xfId="0" applyNumberFormat="1" applyFont="1" applyFill="1" applyBorder="1" applyAlignment="1">
      <alignment horizontal="left" wrapText="1"/>
    </xf>
    <xf numFmtId="165" fontId="0" fillId="4" borderId="62" xfId="0" applyNumberFormat="1" applyFont="1" applyFill="1" applyBorder="1" applyAlignment="1">
      <alignment horizontal="justify"/>
    </xf>
    <xf numFmtId="165" fontId="0" fillId="4" borderId="63" xfId="0" applyNumberFormat="1" applyFont="1" applyFill="1" applyBorder="1" applyAlignment="1">
      <alignment horizontal="center" wrapText="1"/>
    </xf>
    <xf numFmtId="165" fontId="0" fillId="4" borderId="63" xfId="0" applyNumberFormat="1" applyFont="1" applyFill="1" applyBorder="1" applyAlignment="1">
      <alignment horizontal="justify"/>
    </xf>
    <xf numFmtId="165" fontId="0" fillId="4" borderId="57" xfId="0" applyNumberFormat="1" applyFont="1" applyFill="1" applyBorder="1" applyAlignment="1">
      <alignment horizontal="justify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vertical="center" wrapText="1"/>
    </xf>
    <xf numFmtId="165" fontId="2" fillId="0" borderId="0" xfId="0" applyNumberFormat="1" applyFont="1" applyFill="1" applyBorder="1" applyAlignment="1">
      <alignment vertical="center"/>
    </xf>
    <xf numFmtId="4" fontId="0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wrapText="1"/>
    </xf>
    <xf numFmtId="0" fontId="0" fillId="2" borderId="17" xfId="0" applyFont="1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/>
    <xf numFmtId="0" fontId="0" fillId="0" borderId="0" xfId="0" applyFont="1" applyFill="1" applyBorder="1" applyAlignment="1">
      <alignment horizontal="left"/>
    </xf>
    <xf numFmtId="0" fontId="0" fillId="4" borderId="22" xfId="0" applyFont="1" applyFill="1" applyBorder="1" applyAlignment="1">
      <alignment horizontal="center" vertical="center" wrapText="1"/>
    </xf>
    <xf numFmtId="0" fontId="0" fillId="4" borderId="60" xfId="0" applyFont="1" applyFill="1" applyBorder="1" applyAlignment="1">
      <alignment horizontal="center" vertical="center" wrapText="1"/>
    </xf>
    <xf numFmtId="0" fontId="0" fillId="4" borderId="58" xfId="0" applyFont="1" applyFill="1" applyBorder="1" applyAlignment="1">
      <alignment horizontal="center"/>
    </xf>
    <xf numFmtId="0" fontId="0" fillId="4" borderId="49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left" indent="2"/>
    </xf>
    <xf numFmtId="0" fontId="2" fillId="4" borderId="6" xfId="0" applyFont="1" applyFill="1" applyBorder="1" applyAlignment="1">
      <alignment horizontal="left" indent="2"/>
    </xf>
    <xf numFmtId="0" fontId="2" fillId="4" borderId="26" xfId="0" applyFont="1" applyFill="1" applyBorder="1" applyAlignment="1">
      <alignment horizontal="left" indent="2"/>
    </xf>
    <xf numFmtId="0" fontId="2" fillId="4" borderId="19" xfId="0" applyFont="1" applyFill="1" applyBorder="1" applyAlignment="1">
      <alignment horizontal="left" indent="2"/>
    </xf>
    <xf numFmtId="0" fontId="2" fillId="4" borderId="10" xfId="0" applyFont="1" applyFill="1" applyBorder="1" applyAlignment="1">
      <alignment horizontal="left" indent="2"/>
    </xf>
    <xf numFmtId="0" fontId="2" fillId="4" borderId="12" xfId="0" applyFont="1" applyFill="1" applyBorder="1" applyAlignment="1">
      <alignment horizontal="left" indent="2"/>
    </xf>
    <xf numFmtId="0" fontId="2" fillId="4" borderId="2" xfId="0" applyFont="1" applyFill="1" applyBorder="1" applyAlignment="1">
      <alignment horizontal="left" indent="2"/>
    </xf>
    <xf numFmtId="0" fontId="2" fillId="4" borderId="18" xfId="0" applyFont="1" applyFill="1" applyBorder="1" applyAlignment="1">
      <alignment horizontal="left" indent="2"/>
    </xf>
    <xf numFmtId="0" fontId="1" fillId="3" borderId="4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/>
    </xf>
    <xf numFmtId="0" fontId="0" fillId="4" borderId="20" xfId="0" applyFont="1" applyFill="1" applyBorder="1" applyAlignment="1">
      <alignment horizontal="center"/>
    </xf>
    <xf numFmtId="0" fontId="0" fillId="4" borderId="27" xfId="0" applyFont="1" applyFill="1" applyBorder="1" applyAlignment="1">
      <alignment horizontal="center" wrapText="1"/>
    </xf>
    <xf numFmtId="0" fontId="0" fillId="4" borderId="21" xfId="0" applyFont="1" applyFill="1" applyBorder="1" applyAlignment="1">
      <alignment horizontal="center" wrapText="1"/>
    </xf>
    <xf numFmtId="0" fontId="0" fillId="4" borderId="60" xfId="0" applyFont="1" applyFill="1" applyBorder="1" applyAlignment="1">
      <alignment horizontal="center" wrapText="1"/>
    </xf>
    <xf numFmtId="165" fontId="0" fillId="4" borderId="20" xfId="0" applyNumberFormat="1" applyFont="1" applyFill="1" applyBorder="1" applyAlignment="1">
      <alignment horizontal="center"/>
    </xf>
    <xf numFmtId="165" fontId="0" fillId="4" borderId="49" xfId="0" applyNumberFormat="1" applyFont="1" applyFill="1" applyBorder="1" applyAlignment="1">
      <alignment horizontal="center"/>
    </xf>
    <xf numFmtId="165" fontId="0" fillId="4" borderId="21" xfId="0" applyNumberFormat="1" applyFont="1" applyFill="1" applyBorder="1" applyAlignment="1">
      <alignment horizontal="center" wrapText="1"/>
    </xf>
    <xf numFmtId="165" fontId="0" fillId="4" borderId="60" xfId="0" applyNumberFormat="1" applyFont="1" applyFill="1" applyBorder="1" applyAlignment="1">
      <alignment horizontal="center" wrapText="1"/>
    </xf>
    <xf numFmtId="165" fontId="0" fillId="4" borderId="20" xfId="0" applyNumberFormat="1" applyFont="1" applyFill="1" applyBorder="1" applyAlignment="1">
      <alignment horizontal="center" wrapText="1"/>
    </xf>
    <xf numFmtId="165" fontId="0" fillId="4" borderId="49" xfId="0" applyNumberFormat="1" applyFont="1" applyFill="1" applyBorder="1" applyAlignment="1">
      <alignment horizontal="center" wrapText="1"/>
    </xf>
    <xf numFmtId="0" fontId="0" fillId="4" borderId="57" xfId="0" applyFont="1" applyFill="1" applyBorder="1" applyAlignment="1">
      <alignment horizontal="center" wrapText="1"/>
    </xf>
    <xf numFmtId="0" fontId="0" fillId="4" borderId="23" xfId="0" applyFont="1" applyFill="1" applyBorder="1" applyAlignment="1">
      <alignment horizontal="center"/>
    </xf>
    <xf numFmtId="0" fontId="0" fillId="4" borderId="57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wrapText="1"/>
    </xf>
    <xf numFmtId="165" fontId="0" fillId="4" borderId="23" xfId="0" applyNumberFormat="1" applyFont="1" applyFill="1" applyBorder="1" applyAlignment="1">
      <alignment horizontal="center"/>
    </xf>
    <xf numFmtId="165" fontId="0" fillId="4" borderId="57" xfId="0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165" fontId="0" fillId="4" borderId="21" xfId="0" applyNumberFormat="1" applyFont="1" applyFill="1" applyBorder="1" applyAlignment="1">
      <alignment horizontal="left" wrapText="1"/>
    </xf>
    <xf numFmtId="165" fontId="0" fillId="4" borderId="60" xfId="0" applyNumberFormat="1" applyFont="1" applyFill="1" applyBorder="1" applyAlignment="1">
      <alignment horizontal="left" wrapText="1"/>
    </xf>
    <xf numFmtId="0" fontId="0" fillId="4" borderId="55" xfId="0" applyFont="1" applyFill="1" applyBorder="1" applyAlignment="1">
      <alignment horizontal="center"/>
    </xf>
    <xf numFmtId="0" fontId="0" fillId="4" borderId="34" xfId="0" applyFont="1" applyFill="1" applyBorder="1" applyAlignment="1">
      <alignment horizontal="center"/>
    </xf>
    <xf numFmtId="0" fontId="0" fillId="4" borderId="56" xfId="0" applyFont="1" applyFill="1" applyBorder="1" applyAlignment="1">
      <alignment horizontal="center"/>
    </xf>
    <xf numFmtId="0" fontId="0" fillId="4" borderId="27" xfId="0" applyFont="1" applyFill="1" applyBorder="1" applyAlignment="1">
      <alignment horizontal="left" wrapText="1"/>
    </xf>
    <xf numFmtId="0" fontId="0" fillId="4" borderId="21" xfId="0" applyFont="1" applyFill="1" applyBorder="1" applyAlignment="1">
      <alignment horizontal="left" wrapText="1"/>
    </xf>
    <xf numFmtId="0" fontId="0" fillId="4" borderId="57" xfId="0" applyFont="1" applyFill="1" applyBorder="1" applyAlignment="1">
      <alignment horizontal="left" wrapText="1"/>
    </xf>
    <xf numFmtId="0" fontId="0" fillId="4" borderId="21" xfId="0" applyFont="1" applyFill="1" applyBorder="1" applyAlignment="1">
      <alignment horizontal="left" vertical="center" wrapText="1"/>
    </xf>
    <xf numFmtId="0" fontId="0" fillId="4" borderId="60" xfId="0" applyFont="1" applyFill="1" applyBorder="1" applyAlignment="1">
      <alignment horizontal="left" vertical="center" wrapText="1"/>
    </xf>
    <xf numFmtId="0" fontId="0" fillId="4" borderId="60" xfId="0" applyFont="1" applyFill="1" applyBorder="1" applyAlignment="1">
      <alignment horizontal="left" wrapText="1"/>
    </xf>
    <xf numFmtId="0" fontId="0" fillId="4" borderId="18" xfId="0" applyFont="1" applyFill="1" applyBorder="1" applyAlignment="1">
      <alignment horizontal="center"/>
    </xf>
    <xf numFmtId="0" fontId="0" fillId="4" borderId="45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0" fontId="0" fillId="2" borderId="17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0" fillId="3" borderId="16" xfId="0" applyFont="1" applyFill="1" applyBorder="1" applyAlignment="1">
      <alignment wrapText="1"/>
    </xf>
    <xf numFmtId="0" fontId="2" fillId="3" borderId="4" xfId="0" applyFont="1" applyFill="1" applyBorder="1" applyAlignment="1">
      <alignment horizontal="center" wrapText="1"/>
    </xf>
    <xf numFmtId="0" fontId="0" fillId="3" borderId="17" xfId="0" applyFont="1" applyFill="1" applyBorder="1" applyAlignment="1">
      <alignment horizontal="center" wrapText="1"/>
    </xf>
    <xf numFmtId="0" fontId="0" fillId="3" borderId="8" xfId="0" applyFont="1" applyFill="1" applyBorder="1" applyAlignment="1">
      <alignment horizontal="center" wrapText="1"/>
    </xf>
    <xf numFmtId="0" fontId="2" fillId="3" borderId="29" xfId="0" applyNumberFormat="1" applyFont="1" applyFill="1" applyBorder="1" applyAlignment="1">
      <alignment horizontal="left" wrapText="1"/>
    </xf>
    <xf numFmtId="0" fontId="2" fillId="3" borderId="30" xfId="0" applyNumberFormat="1" applyFont="1" applyFill="1" applyBorder="1" applyAlignment="1">
      <alignment horizontal="left" wrapText="1"/>
    </xf>
    <xf numFmtId="0" fontId="1" fillId="0" borderId="2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2" fillId="3" borderId="29" xfId="0" applyFont="1" applyFill="1" applyBorder="1" applyAlignment="1">
      <alignment vertical="center"/>
    </xf>
    <xf numFmtId="0" fontId="2" fillId="3" borderId="30" xfId="0" applyFont="1" applyFill="1" applyBorder="1" applyAlignment="1">
      <alignment vertical="center"/>
    </xf>
    <xf numFmtId="0" fontId="2" fillId="0" borderId="0" xfId="0" applyFont="1" applyFill="1" applyBorder="1" applyAlignment="1">
      <alignment wrapText="1"/>
    </xf>
    <xf numFmtId="0" fontId="2" fillId="3" borderId="29" xfId="0" applyFont="1" applyFill="1" applyBorder="1" applyAlignment="1">
      <alignment horizontal="left"/>
    </xf>
    <xf numFmtId="0" fontId="0" fillId="3" borderId="30" xfId="0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4" borderId="9" xfId="0" applyFill="1" applyBorder="1" applyAlignment="1">
      <alignment horizontal="center" wrapText="1"/>
    </xf>
    <xf numFmtId="0" fontId="0" fillId="4" borderId="9" xfId="0" applyFont="1" applyFill="1" applyBorder="1" applyAlignment="1">
      <alignment horizontal="center" wrapText="1"/>
    </xf>
    <xf numFmtId="0" fontId="0" fillId="4" borderId="42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0" fillId="4" borderId="20" xfId="0" applyFill="1" applyBorder="1" applyAlignment="1">
      <alignment vertical="center" wrapText="1"/>
    </xf>
    <xf numFmtId="0" fontId="0" fillId="4" borderId="20" xfId="0" applyFont="1" applyFill="1" applyBorder="1" applyAlignment="1">
      <alignment vertical="center" wrapText="1"/>
    </xf>
    <xf numFmtId="0" fontId="0" fillId="4" borderId="49" xfId="0" applyFont="1" applyFill="1" applyBorder="1" applyAlignment="1">
      <alignment vertical="center" wrapText="1"/>
    </xf>
    <xf numFmtId="165" fontId="0" fillId="4" borderId="20" xfId="0" applyNumberFormat="1" applyFont="1" applyFill="1" applyBorder="1" applyAlignment="1">
      <alignment horizontal="right"/>
    </xf>
    <xf numFmtId="165" fontId="0" fillId="4" borderId="49" xfId="0" applyNumberFormat="1" applyFont="1" applyFill="1" applyBorder="1" applyAlignment="1">
      <alignment horizontal="right"/>
    </xf>
    <xf numFmtId="0" fontId="0" fillId="4" borderId="23" xfId="0" applyFont="1" applyFill="1" applyBorder="1" applyAlignment="1">
      <alignment vertical="center" wrapText="1"/>
    </xf>
    <xf numFmtId="0" fontId="0" fillId="4" borderId="58" xfId="0" applyFill="1" applyBorder="1" applyAlignment="1">
      <alignment horizontal="center" vertical="center" wrapText="1"/>
    </xf>
    <xf numFmtId="0" fontId="0" fillId="4" borderId="49" xfId="0" applyFill="1" applyBorder="1" applyAlignment="1">
      <alignment horizontal="center" vertical="center" wrapText="1"/>
    </xf>
    <xf numFmtId="0" fontId="0" fillId="4" borderId="20" xfId="0" applyFont="1" applyFill="1" applyBorder="1" applyAlignment="1">
      <alignment horizontal="left" vertical="center" wrapText="1"/>
    </xf>
    <xf numFmtId="0" fontId="0" fillId="4" borderId="49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0" fillId="4" borderId="9" xfId="0" applyFont="1" applyFill="1" applyBorder="1" applyAlignment="1">
      <alignment horizontal="center"/>
    </xf>
    <xf numFmtId="0" fontId="0" fillId="4" borderId="42" xfId="0" applyFont="1" applyFill="1" applyBorder="1" applyAlignment="1">
      <alignment horizontal="center"/>
    </xf>
    <xf numFmtId="0" fontId="0" fillId="4" borderId="9" xfId="0" applyFont="1" applyFill="1" applyBorder="1" applyAlignment="1">
      <alignment horizontal="left" wrapText="1"/>
    </xf>
    <xf numFmtId="0" fontId="0" fillId="4" borderId="42" xfId="0" applyFont="1" applyFill="1" applyBorder="1" applyAlignment="1">
      <alignment horizontal="left" wrapText="1"/>
    </xf>
    <xf numFmtId="0" fontId="0" fillId="4" borderId="9" xfId="0" applyFill="1" applyBorder="1" applyAlignment="1">
      <alignment horizontal="left" wrapText="1"/>
    </xf>
    <xf numFmtId="165" fontId="0" fillId="4" borderId="9" xfId="0" applyNumberFormat="1" applyFont="1" applyFill="1" applyBorder="1" applyAlignment="1">
      <alignment horizontal="center" vertical="center" wrapText="1"/>
    </xf>
    <xf numFmtId="165" fontId="0" fillId="4" borderId="42" xfId="0" applyNumberFormat="1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4" borderId="20" xfId="0" applyFill="1" applyBorder="1" applyAlignment="1">
      <alignment horizontal="center" vertical="center" wrapText="1"/>
    </xf>
    <xf numFmtId="0" fontId="0" fillId="4" borderId="42" xfId="0" applyFill="1" applyBorder="1" applyAlignment="1">
      <alignment horizontal="center" wrapText="1"/>
    </xf>
    <xf numFmtId="0" fontId="0" fillId="4" borderId="20" xfId="0" applyFont="1" applyFill="1" applyBorder="1" applyAlignment="1">
      <alignment horizontal="center" vertical="center" wrapText="1"/>
    </xf>
    <xf numFmtId="0" fontId="0" fillId="4" borderId="23" xfId="0" applyFont="1" applyFill="1" applyBorder="1" applyAlignment="1">
      <alignment horizontal="center" vertical="center" wrapText="1"/>
    </xf>
    <xf numFmtId="165" fontId="0" fillId="4" borderId="20" xfId="0" applyNumberFormat="1" applyFill="1" applyBorder="1" applyAlignment="1">
      <alignment vertical="center" wrapText="1"/>
    </xf>
    <xf numFmtId="165" fontId="0" fillId="4" borderId="49" xfId="0" applyNumberFormat="1" applyFill="1" applyBorder="1" applyAlignment="1">
      <alignment vertical="center" wrapText="1"/>
    </xf>
    <xf numFmtId="0" fontId="0" fillId="4" borderId="23" xfId="0" applyFont="1" applyFill="1" applyBorder="1" applyAlignment="1">
      <alignment horizontal="left" vertical="center" wrapText="1"/>
    </xf>
    <xf numFmtId="0" fontId="0" fillId="4" borderId="49" xfId="0" applyFill="1" applyBorder="1" applyAlignment="1">
      <alignment vertical="center" wrapText="1"/>
    </xf>
    <xf numFmtId="0" fontId="0" fillId="0" borderId="0" xfId="0" applyFont="1" applyFill="1" applyBorder="1" applyAlignment="1"/>
    <xf numFmtId="0" fontId="0" fillId="4" borderId="58" xfId="0" applyFill="1" applyBorder="1" applyAlignment="1">
      <alignment horizontal="left" vertical="center" wrapText="1"/>
    </xf>
    <xf numFmtId="0" fontId="0" fillId="4" borderId="20" xfId="0" applyFill="1" applyBorder="1" applyAlignment="1">
      <alignment horizontal="left" vertical="center" wrapText="1"/>
    </xf>
    <xf numFmtId="0" fontId="0" fillId="4" borderId="49" xfId="0" applyFill="1" applyBorder="1" applyAlignment="1">
      <alignment horizontal="left" vertical="center" wrapText="1"/>
    </xf>
    <xf numFmtId="0" fontId="0" fillId="4" borderId="33" xfId="0" applyFont="1" applyFill="1" applyBorder="1" applyAlignment="1">
      <alignment horizontal="center" vertical="center" wrapText="1"/>
    </xf>
    <xf numFmtId="0" fontId="0" fillId="4" borderId="49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wrapText="1"/>
    </xf>
    <xf numFmtId="165" fontId="0" fillId="4" borderId="20" xfId="0" applyNumberFormat="1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0" fillId="4" borderId="42" xfId="0" applyFont="1" applyFill="1" applyBorder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9" defaultPivotStyle="PivotStyleLight16"/>
  <colors>
    <mruColors>
      <color rgb="FFF5FBBD"/>
      <color rgb="FF00FF00"/>
      <color rgb="FFEEF4E4"/>
      <color rgb="FFFBFDE3"/>
      <color rgb="FF00CC00"/>
      <color rgb="FF02AE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AG97"/>
  <sheetViews>
    <sheetView view="pageBreakPreview" topLeftCell="A67" zoomScale="70" zoomScaleNormal="70" zoomScaleSheetLayoutView="70" workbookViewId="0">
      <selection activeCell="K6" sqref="K6"/>
    </sheetView>
  </sheetViews>
  <sheetFormatPr defaultRowHeight="12.75" x14ac:dyDescent="0.2"/>
  <cols>
    <col min="1" max="1" width="17.7109375" style="52" customWidth="1"/>
    <col min="2" max="2" width="16.7109375" style="4" bestFit="1" customWidth="1"/>
    <col min="3" max="3" width="21.7109375" style="5" customWidth="1"/>
    <col min="4" max="4" width="18.5703125" style="58" bestFit="1" customWidth="1"/>
    <col min="5" max="5" width="18.5703125" style="6" customWidth="1"/>
    <col min="6" max="6" width="15.7109375" style="5" customWidth="1"/>
    <col min="7" max="7" width="20.7109375" style="7" customWidth="1"/>
    <col min="8" max="8" width="18.5703125" style="11" customWidth="1"/>
    <col min="9" max="9" width="40.7109375" style="8" customWidth="1"/>
    <col min="10" max="10" width="10.5703125" style="29" customWidth="1"/>
    <col min="11" max="11" width="13.5703125" style="4" customWidth="1"/>
    <col min="12" max="16384" width="9.140625" style="4"/>
  </cols>
  <sheetData>
    <row r="1" spans="1:33" s="3" customFormat="1" ht="18" customHeight="1" x14ac:dyDescent="0.25">
      <c r="A1" s="444" t="s">
        <v>379</v>
      </c>
      <c r="B1" s="445"/>
      <c r="C1" s="445"/>
      <c r="D1" s="445"/>
      <c r="E1" s="445"/>
      <c r="F1" s="445"/>
      <c r="G1" s="445"/>
      <c r="H1" s="445"/>
      <c r="I1" s="445"/>
      <c r="J1" s="42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33" s="3" customFormat="1" ht="19.5" customHeight="1" x14ac:dyDescent="0.25">
      <c r="A2" s="81"/>
      <c r="B2" s="66"/>
      <c r="C2" s="66"/>
      <c r="D2" s="66"/>
      <c r="E2" s="66"/>
      <c r="F2" s="66"/>
      <c r="G2" s="66"/>
      <c r="H2" s="66"/>
      <c r="I2" s="66"/>
      <c r="J2" s="66"/>
      <c r="K2" s="98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x14ac:dyDescent="0.2">
      <c r="A3" s="99"/>
      <c r="B3" s="2"/>
      <c r="C3" s="32"/>
      <c r="D3" s="53"/>
      <c r="E3" s="9"/>
      <c r="F3" s="32"/>
      <c r="G3" s="33"/>
      <c r="H3" s="9"/>
      <c r="I3" s="34"/>
      <c r="J3" s="111"/>
      <c r="K3" s="2"/>
    </row>
    <row r="4" spans="1:33" ht="13.5" thickBot="1" x14ac:dyDescent="0.25">
      <c r="A4" s="122" t="s">
        <v>0</v>
      </c>
      <c r="B4" s="79"/>
      <c r="C4" s="12"/>
      <c r="D4" s="77"/>
      <c r="E4" s="79"/>
      <c r="F4" s="12"/>
      <c r="G4" s="43"/>
      <c r="H4" s="79"/>
      <c r="I4" s="42"/>
      <c r="J4" s="113"/>
      <c r="K4" s="13"/>
      <c r="L4" s="13"/>
    </row>
    <row r="5" spans="1:33" ht="39" thickBot="1" x14ac:dyDescent="0.25">
      <c r="A5" s="115" t="s">
        <v>79</v>
      </c>
      <c r="B5" s="116" t="s">
        <v>18</v>
      </c>
      <c r="C5" s="117" t="s">
        <v>183</v>
      </c>
      <c r="D5" s="118" t="s">
        <v>19</v>
      </c>
      <c r="E5" s="119" t="s">
        <v>3</v>
      </c>
      <c r="F5" s="120" t="s">
        <v>20</v>
      </c>
      <c r="G5" s="120" t="s">
        <v>4</v>
      </c>
      <c r="H5" s="120" t="s">
        <v>21</v>
      </c>
      <c r="I5" s="121" t="s">
        <v>22</v>
      </c>
      <c r="J5" s="408"/>
      <c r="K5" s="35"/>
      <c r="L5" s="13"/>
    </row>
    <row r="6" spans="1:33" customFormat="1" ht="12.75" customHeight="1" x14ac:dyDescent="0.2">
      <c r="A6" s="147" t="s">
        <v>39</v>
      </c>
      <c r="B6" s="148" t="s">
        <v>12</v>
      </c>
      <c r="C6" s="149" t="s">
        <v>186</v>
      </c>
      <c r="D6" s="150">
        <v>1131</v>
      </c>
      <c r="E6" s="151" t="s">
        <v>10</v>
      </c>
      <c r="F6" s="152">
        <v>42.45</v>
      </c>
      <c r="G6" s="153">
        <f t="shared" ref="G6:G41" si="0">D6*F6</f>
        <v>48010.950000000004</v>
      </c>
      <c r="H6" s="447" t="s">
        <v>24</v>
      </c>
      <c r="I6" s="448" t="s">
        <v>27</v>
      </c>
      <c r="J6" s="431"/>
      <c r="K6" s="13"/>
      <c r="L6" s="13" t="s">
        <v>215</v>
      </c>
    </row>
    <row r="7" spans="1:33" x14ac:dyDescent="0.2">
      <c r="A7" s="147"/>
      <c r="B7" s="154" t="s">
        <v>13</v>
      </c>
      <c r="C7" s="155" t="s">
        <v>186</v>
      </c>
      <c r="D7" s="156">
        <v>37</v>
      </c>
      <c r="E7" s="157" t="s">
        <v>10</v>
      </c>
      <c r="F7" s="158">
        <v>42.45</v>
      </c>
      <c r="G7" s="103">
        <f t="shared" si="0"/>
        <v>1570.65</v>
      </c>
      <c r="H7" s="447"/>
      <c r="I7" s="449"/>
      <c r="J7" s="431"/>
      <c r="K7" s="13"/>
      <c r="L7" s="13" t="s">
        <v>215</v>
      </c>
    </row>
    <row r="8" spans="1:33" x14ac:dyDescent="0.2">
      <c r="A8" s="159"/>
      <c r="B8" s="160" t="s">
        <v>14</v>
      </c>
      <c r="C8" s="161" t="s">
        <v>186</v>
      </c>
      <c r="D8" s="162">
        <v>236</v>
      </c>
      <c r="E8" s="163" t="s">
        <v>10</v>
      </c>
      <c r="F8" s="164">
        <v>42.45</v>
      </c>
      <c r="G8" s="165">
        <f t="shared" si="0"/>
        <v>10018.200000000001</v>
      </c>
      <c r="H8" s="435"/>
      <c r="I8" s="450"/>
      <c r="J8" s="431"/>
      <c r="K8" s="13"/>
      <c r="L8" s="13" t="s">
        <v>215</v>
      </c>
    </row>
    <row r="9" spans="1:33" ht="27" customHeight="1" x14ac:dyDescent="0.2">
      <c r="A9" s="147"/>
      <c r="B9" s="167" t="s">
        <v>82</v>
      </c>
      <c r="C9" s="168" t="s">
        <v>186</v>
      </c>
      <c r="D9" s="169">
        <v>206</v>
      </c>
      <c r="E9" s="170" t="s">
        <v>10</v>
      </c>
      <c r="F9" s="171">
        <v>50</v>
      </c>
      <c r="G9" s="172">
        <f t="shared" si="0"/>
        <v>10300</v>
      </c>
      <c r="H9" s="173" t="s">
        <v>23</v>
      </c>
      <c r="I9" s="421" t="s">
        <v>28</v>
      </c>
      <c r="J9" s="111"/>
      <c r="K9" s="13"/>
      <c r="L9" s="13" t="s">
        <v>215</v>
      </c>
    </row>
    <row r="10" spans="1:33" ht="13.5" customHeight="1" x14ac:dyDescent="0.2">
      <c r="A10" s="147"/>
      <c r="B10" s="175" t="s">
        <v>83</v>
      </c>
      <c r="C10" s="155" t="s">
        <v>185</v>
      </c>
      <c r="D10" s="156">
        <v>1947</v>
      </c>
      <c r="E10" s="157" t="s">
        <v>77</v>
      </c>
      <c r="F10" s="158">
        <v>35</v>
      </c>
      <c r="G10" s="103">
        <f t="shared" si="0"/>
        <v>68145</v>
      </c>
      <c r="H10" s="451" t="s">
        <v>88</v>
      </c>
      <c r="I10" s="453" t="s">
        <v>109</v>
      </c>
      <c r="J10" s="446"/>
      <c r="K10" s="13"/>
      <c r="L10" s="13" t="s">
        <v>215</v>
      </c>
    </row>
    <row r="11" spans="1:33" ht="27" customHeight="1" x14ac:dyDescent="0.2">
      <c r="A11" s="147"/>
      <c r="B11" s="154" t="s">
        <v>63</v>
      </c>
      <c r="C11" s="155" t="s">
        <v>185</v>
      </c>
      <c r="D11" s="156">
        <v>1064</v>
      </c>
      <c r="E11" s="157" t="s">
        <v>77</v>
      </c>
      <c r="F11" s="158">
        <v>35</v>
      </c>
      <c r="G11" s="103">
        <f t="shared" si="0"/>
        <v>37240</v>
      </c>
      <c r="H11" s="451"/>
      <c r="I11" s="453"/>
      <c r="J11" s="446"/>
      <c r="K11" s="13"/>
      <c r="L11" s="13" t="s">
        <v>215</v>
      </c>
    </row>
    <row r="12" spans="1:33" x14ac:dyDescent="0.2">
      <c r="A12" s="147"/>
      <c r="B12" s="176" t="s">
        <v>84</v>
      </c>
      <c r="C12" s="161" t="s">
        <v>185</v>
      </c>
      <c r="D12" s="162">
        <v>133</v>
      </c>
      <c r="E12" s="163" t="s">
        <v>77</v>
      </c>
      <c r="F12" s="164">
        <v>35</v>
      </c>
      <c r="G12" s="165">
        <f t="shared" si="0"/>
        <v>4655</v>
      </c>
      <c r="H12" s="452"/>
      <c r="I12" s="454"/>
      <c r="J12" s="446"/>
      <c r="K12" s="13"/>
      <c r="L12" s="13" t="s">
        <v>215</v>
      </c>
    </row>
    <row r="13" spans="1:33" x14ac:dyDescent="0.2">
      <c r="A13" s="147"/>
      <c r="B13" s="177" t="s">
        <v>133</v>
      </c>
      <c r="C13" s="155" t="s">
        <v>186</v>
      </c>
      <c r="D13" s="156">
        <v>14</v>
      </c>
      <c r="E13" s="157" t="s">
        <v>10</v>
      </c>
      <c r="F13" s="158">
        <v>42.45</v>
      </c>
      <c r="G13" s="103">
        <f t="shared" si="0"/>
        <v>594.30000000000007</v>
      </c>
      <c r="H13" s="455" t="s">
        <v>23</v>
      </c>
      <c r="I13" s="453" t="s">
        <v>135</v>
      </c>
      <c r="J13" s="446"/>
      <c r="K13" s="13"/>
      <c r="L13" s="13" t="s">
        <v>215</v>
      </c>
    </row>
    <row r="14" spans="1:33" x14ac:dyDescent="0.2">
      <c r="A14" s="147"/>
      <c r="B14" s="178" t="s">
        <v>134</v>
      </c>
      <c r="C14" s="161" t="s">
        <v>186</v>
      </c>
      <c r="D14" s="162">
        <v>8</v>
      </c>
      <c r="E14" s="163" t="s">
        <v>10</v>
      </c>
      <c r="F14" s="164">
        <v>42.45</v>
      </c>
      <c r="G14" s="165">
        <f t="shared" si="0"/>
        <v>339.6</v>
      </c>
      <c r="H14" s="456"/>
      <c r="I14" s="454"/>
      <c r="J14" s="446"/>
      <c r="K14" s="13"/>
      <c r="L14" s="13" t="s">
        <v>215</v>
      </c>
    </row>
    <row r="15" spans="1:33" ht="38.25" x14ac:dyDescent="0.2">
      <c r="A15" s="147"/>
      <c r="B15" s="179" t="s">
        <v>140</v>
      </c>
      <c r="C15" s="168" t="s">
        <v>186</v>
      </c>
      <c r="D15" s="169">
        <v>165</v>
      </c>
      <c r="E15" s="170" t="s">
        <v>10</v>
      </c>
      <c r="F15" s="171">
        <v>42.45</v>
      </c>
      <c r="G15" s="172">
        <f t="shared" si="0"/>
        <v>7004.2500000000009</v>
      </c>
      <c r="H15" s="180" t="s">
        <v>23</v>
      </c>
      <c r="I15" s="420" t="s">
        <v>146</v>
      </c>
      <c r="J15" s="113"/>
      <c r="K15" s="13"/>
      <c r="L15" s="13" t="s">
        <v>215</v>
      </c>
    </row>
    <row r="16" spans="1:33" x14ac:dyDescent="0.2">
      <c r="A16" s="147"/>
      <c r="B16" s="154" t="s">
        <v>310</v>
      </c>
      <c r="C16" s="155" t="s">
        <v>186</v>
      </c>
      <c r="D16" s="156">
        <v>522</v>
      </c>
      <c r="E16" s="157" t="s">
        <v>10</v>
      </c>
      <c r="F16" s="158">
        <v>47.6</v>
      </c>
      <c r="G16" s="103">
        <f t="shared" si="0"/>
        <v>24847.200000000001</v>
      </c>
      <c r="H16" s="451" t="s">
        <v>88</v>
      </c>
      <c r="I16" s="453" t="s">
        <v>313</v>
      </c>
      <c r="J16" s="463"/>
      <c r="K16" s="13"/>
      <c r="L16" s="13" t="s">
        <v>215</v>
      </c>
    </row>
    <row r="17" spans="1:12" x14ac:dyDescent="0.2">
      <c r="A17" s="147"/>
      <c r="B17" s="154" t="s">
        <v>311</v>
      </c>
      <c r="C17" s="155" t="s">
        <v>186</v>
      </c>
      <c r="D17" s="156">
        <v>204</v>
      </c>
      <c r="E17" s="157" t="s">
        <v>10</v>
      </c>
      <c r="F17" s="158">
        <v>47.6</v>
      </c>
      <c r="G17" s="103">
        <f t="shared" si="0"/>
        <v>9710.4</v>
      </c>
      <c r="H17" s="451"/>
      <c r="I17" s="453"/>
      <c r="J17" s="463"/>
      <c r="K17" s="13"/>
      <c r="L17" s="13" t="s">
        <v>215</v>
      </c>
    </row>
    <row r="18" spans="1:12" ht="13.5" thickBot="1" x14ac:dyDescent="0.25">
      <c r="A18" s="181"/>
      <c r="B18" s="182" t="s">
        <v>312</v>
      </c>
      <c r="C18" s="183" t="s">
        <v>186</v>
      </c>
      <c r="D18" s="184">
        <v>13</v>
      </c>
      <c r="E18" s="142" t="s">
        <v>10</v>
      </c>
      <c r="F18" s="185">
        <v>47.6</v>
      </c>
      <c r="G18" s="104">
        <f t="shared" si="0"/>
        <v>618.80000000000007</v>
      </c>
      <c r="H18" s="461"/>
      <c r="I18" s="462"/>
      <c r="J18" s="463"/>
      <c r="K18" s="13"/>
      <c r="L18" s="13" t="s">
        <v>215</v>
      </c>
    </row>
    <row r="19" spans="1:12" ht="38.25" x14ac:dyDescent="0.2">
      <c r="A19" s="186" t="s">
        <v>40</v>
      </c>
      <c r="B19" s="187">
        <v>996</v>
      </c>
      <c r="C19" s="188" t="s">
        <v>186</v>
      </c>
      <c r="D19" s="189">
        <v>752</v>
      </c>
      <c r="E19" s="134" t="s">
        <v>10</v>
      </c>
      <c r="F19" s="190">
        <v>70.2</v>
      </c>
      <c r="G19" s="102">
        <f t="shared" si="0"/>
        <v>52790.400000000001</v>
      </c>
      <c r="H19" s="137" t="s">
        <v>88</v>
      </c>
      <c r="I19" s="419" t="s">
        <v>85</v>
      </c>
      <c r="J19" s="111"/>
      <c r="K19" s="13"/>
      <c r="L19" s="13" t="s">
        <v>215</v>
      </c>
    </row>
    <row r="20" spans="1:12" ht="25.5" x14ac:dyDescent="0.2">
      <c r="A20" s="147"/>
      <c r="B20" s="191" t="s">
        <v>260</v>
      </c>
      <c r="C20" s="192" t="s">
        <v>184</v>
      </c>
      <c r="D20" s="156">
        <v>521</v>
      </c>
      <c r="E20" s="157" t="s">
        <v>10</v>
      </c>
      <c r="F20" s="158">
        <v>20.13</v>
      </c>
      <c r="G20" s="103">
        <f t="shared" si="0"/>
        <v>10487.73</v>
      </c>
      <c r="H20" s="193" t="s">
        <v>23</v>
      </c>
      <c r="I20" s="453" t="s">
        <v>261</v>
      </c>
      <c r="J20" s="431"/>
      <c r="K20" s="13"/>
      <c r="L20" s="13" t="s">
        <v>215</v>
      </c>
    </row>
    <row r="21" spans="1:12" ht="41.25" customHeight="1" x14ac:dyDescent="0.2">
      <c r="A21" s="147"/>
      <c r="B21" s="160" t="s">
        <v>259</v>
      </c>
      <c r="C21" s="194" t="s">
        <v>184</v>
      </c>
      <c r="D21" s="162">
        <v>403</v>
      </c>
      <c r="E21" s="163" t="s">
        <v>10</v>
      </c>
      <c r="F21" s="164">
        <v>20.13</v>
      </c>
      <c r="G21" s="165">
        <f t="shared" si="0"/>
        <v>8112.3899999999994</v>
      </c>
      <c r="H21" s="195" t="s">
        <v>23</v>
      </c>
      <c r="I21" s="454"/>
      <c r="J21" s="431"/>
      <c r="K21" s="13"/>
      <c r="L21" s="13" t="s">
        <v>215</v>
      </c>
    </row>
    <row r="22" spans="1:12" ht="41.25" customHeight="1" x14ac:dyDescent="0.2">
      <c r="A22" s="147"/>
      <c r="B22" s="167" t="s">
        <v>170</v>
      </c>
      <c r="C22" s="168" t="s">
        <v>186</v>
      </c>
      <c r="D22" s="169">
        <v>92</v>
      </c>
      <c r="E22" s="170" t="s">
        <v>10</v>
      </c>
      <c r="F22" s="171">
        <v>40</v>
      </c>
      <c r="G22" s="172">
        <f t="shared" si="0"/>
        <v>3680</v>
      </c>
      <c r="H22" s="173" t="s">
        <v>23</v>
      </c>
      <c r="I22" s="417" t="s">
        <v>25</v>
      </c>
      <c r="J22" s="111"/>
      <c r="K22" s="13"/>
      <c r="L22" s="13" t="s">
        <v>215</v>
      </c>
    </row>
    <row r="23" spans="1:12" ht="41.25" customHeight="1" x14ac:dyDescent="0.2">
      <c r="A23" s="147"/>
      <c r="B23" s="167" t="s">
        <v>171</v>
      </c>
      <c r="C23" s="168" t="s">
        <v>186</v>
      </c>
      <c r="D23" s="169">
        <v>127</v>
      </c>
      <c r="E23" s="170" t="s">
        <v>10</v>
      </c>
      <c r="F23" s="171">
        <v>40</v>
      </c>
      <c r="G23" s="172">
        <f t="shared" si="0"/>
        <v>5080</v>
      </c>
      <c r="H23" s="173" t="s">
        <v>23</v>
      </c>
      <c r="I23" s="417" t="s">
        <v>25</v>
      </c>
      <c r="J23" s="111"/>
      <c r="K23" s="13"/>
      <c r="L23" s="13" t="s">
        <v>215</v>
      </c>
    </row>
    <row r="24" spans="1:12" ht="41.25" customHeight="1" x14ac:dyDescent="0.2">
      <c r="A24" s="147"/>
      <c r="B24" s="167" t="s">
        <v>219</v>
      </c>
      <c r="C24" s="196" t="s">
        <v>184</v>
      </c>
      <c r="D24" s="169">
        <v>2033</v>
      </c>
      <c r="E24" s="197" t="s">
        <v>172</v>
      </c>
      <c r="F24" s="171">
        <v>48.52</v>
      </c>
      <c r="G24" s="172">
        <v>26686</v>
      </c>
      <c r="H24" s="173" t="s">
        <v>208</v>
      </c>
      <c r="I24" s="417" t="s">
        <v>218</v>
      </c>
      <c r="J24" s="48"/>
      <c r="K24" s="13"/>
      <c r="L24" s="13" t="s">
        <v>215</v>
      </c>
    </row>
    <row r="25" spans="1:12" ht="25.5" x14ac:dyDescent="0.2">
      <c r="A25" s="147"/>
      <c r="B25" s="167" t="s">
        <v>268</v>
      </c>
      <c r="C25" s="196" t="s">
        <v>184</v>
      </c>
      <c r="D25" s="169">
        <v>247</v>
      </c>
      <c r="E25" s="197" t="s">
        <v>299</v>
      </c>
      <c r="F25" s="171">
        <v>10</v>
      </c>
      <c r="G25" s="172">
        <f>D25*F25</f>
        <v>2470</v>
      </c>
      <c r="H25" s="173" t="s">
        <v>23</v>
      </c>
      <c r="I25" s="418" t="s">
        <v>300</v>
      </c>
      <c r="J25" s="48"/>
      <c r="K25" s="13"/>
      <c r="L25" s="13" t="s">
        <v>215</v>
      </c>
    </row>
    <row r="26" spans="1:12" ht="25.5" x14ac:dyDescent="0.2">
      <c r="A26" s="147"/>
      <c r="B26" s="154" t="s">
        <v>269</v>
      </c>
      <c r="C26" s="192" t="s">
        <v>184</v>
      </c>
      <c r="D26" s="156">
        <v>1477</v>
      </c>
      <c r="E26" s="199" t="s">
        <v>299</v>
      </c>
      <c r="F26" s="158">
        <v>4</v>
      </c>
      <c r="G26" s="103">
        <f>D26*F26</f>
        <v>5908</v>
      </c>
      <c r="H26" s="451" t="s">
        <v>23</v>
      </c>
      <c r="I26" s="464" t="s">
        <v>301</v>
      </c>
      <c r="J26" s="460"/>
      <c r="K26" s="13"/>
      <c r="L26" s="13" t="s">
        <v>216</v>
      </c>
    </row>
    <row r="27" spans="1:12" ht="25.5" x14ac:dyDescent="0.2">
      <c r="A27" s="147"/>
      <c r="B27" s="160" t="s">
        <v>270</v>
      </c>
      <c r="C27" s="194" t="s">
        <v>184</v>
      </c>
      <c r="D27" s="162">
        <v>407</v>
      </c>
      <c r="E27" s="200" t="s">
        <v>299</v>
      </c>
      <c r="F27" s="164">
        <v>10</v>
      </c>
      <c r="G27" s="165">
        <f>D27*F27</f>
        <v>4070</v>
      </c>
      <c r="H27" s="452"/>
      <c r="I27" s="465"/>
      <c r="J27" s="460"/>
      <c r="K27" s="13"/>
      <c r="L27" s="13" t="s">
        <v>215</v>
      </c>
    </row>
    <row r="28" spans="1:12" ht="26.25" thickBot="1" x14ac:dyDescent="0.25">
      <c r="A28" s="181"/>
      <c r="B28" s="182" t="s">
        <v>341</v>
      </c>
      <c r="C28" s="201" t="s">
        <v>186</v>
      </c>
      <c r="D28" s="184">
        <v>45</v>
      </c>
      <c r="E28" s="202" t="s">
        <v>10</v>
      </c>
      <c r="F28" s="185">
        <v>20.13</v>
      </c>
      <c r="G28" s="104">
        <f>D28*F28</f>
        <v>905.84999999999991</v>
      </c>
      <c r="H28" s="145" t="s">
        <v>23</v>
      </c>
      <c r="I28" s="414" t="s">
        <v>380</v>
      </c>
      <c r="J28" s="392"/>
      <c r="K28" s="13"/>
      <c r="L28" s="13" t="s">
        <v>215</v>
      </c>
    </row>
    <row r="29" spans="1:12" ht="25.5" x14ac:dyDescent="0.2">
      <c r="A29" s="147" t="s">
        <v>41</v>
      </c>
      <c r="B29" s="203" t="s">
        <v>130</v>
      </c>
      <c r="C29" s="204" t="s">
        <v>191</v>
      </c>
      <c r="D29" s="205">
        <v>216</v>
      </c>
      <c r="E29" s="134" t="s">
        <v>11</v>
      </c>
      <c r="F29" s="206">
        <v>25</v>
      </c>
      <c r="G29" s="102">
        <f t="shared" ref="G29:G34" si="1">D29*F29</f>
        <v>5400</v>
      </c>
      <c r="H29" s="134" t="s">
        <v>23</v>
      </c>
      <c r="I29" s="415" t="s">
        <v>25</v>
      </c>
      <c r="J29" s="111"/>
      <c r="K29" s="13"/>
      <c r="L29" s="13" t="s">
        <v>216</v>
      </c>
    </row>
    <row r="30" spans="1:12" ht="25.5" x14ac:dyDescent="0.2">
      <c r="A30" s="147"/>
      <c r="B30" s="208" t="s">
        <v>198</v>
      </c>
      <c r="C30" s="196" t="s">
        <v>210</v>
      </c>
      <c r="D30" s="169">
        <v>33722</v>
      </c>
      <c r="E30" s="170" t="s">
        <v>11</v>
      </c>
      <c r="F30" s="209">
        <v>0.42</v>
      </c>
      <c r="G30" s="172">
        <f t="shared" si="1"/>
        <v>14163.24</v>
      </c>
      <c r="H30" s="170" t="s">
        <v>209</v>
      </c>
      <c r="I30" s="416" t="s">
        <v>211</v>
      </c>
      <c r="J30" s="392"/>
      <c r="K30" s="13"/>
      <c r="L30" s="13" t="s">
        <v>216</v>
      </c>
    </row>
    <row r="31" spans="1:12" ht="25.5" x14ac:dyDescent="0.2">
      <c r="A31" s="147"/>
      <c r="B31" s="208" t="s">
        <v>243</v>
      </c>
      <c r="C31" s="196" t="s">
        <v>186</v>
      </c>
      <c r="D31" s="169">
        <v>344</v>
      </c>
      <c r="E31" s="170" t="s">
        <v>26</v>
      </c>
      <c r="F31" s="209">
        <v>42.45</v>
      </c>
      <c r="G31" s="172">
        <f t="shared" si="1"/>
        <v>14602.800000000001</v>
      </c>
      <c r="H31" s="170" t="s">
        <v>23</v>
      </c>
      <c r="I31" s="416" t="s">
        <v>25</v>
      </c>
      <c r="J31" s="392"/>
      <c r="K31" s="13"/>
      <c r="L31" s="13" t="s">
        <v>215</v>
      </c>
    </row>
    <row r="32" spans="1:12" ht="22.5" customHeight="1" x14ac:dyDescent="0.2">
      <c r="A32" s="147"/>
      <c r="B32" s="191" t="s">
        <v>273</v>
      </c>
      <c r="C32" s="192" t="s">
        <v>186</v>
      </c>
      <c r="D32" s="156">
        <v>44</v>
      </c>
      <c r="E32" s="157" t="s">
        <v>10</v>
      </c>
      <c r="F32" s="212">
        <v>42.45</v>
      </c>
      <c r="G32" s="103">
        <f t="shared" si="1"/>
        <v>1867.8000000000002</v>
      </c>
      <c r="H32" s="447" t="s">
        <v>23</v>
      </c>
      <c r="I32" s="472" t="s">
        <v>302</v>
      </c>
      <c r="J32" s="460"/>
      <c r="K32" s="13"/>
      <c r="L32" s="13" t="s">
        <v>215</v>
      </c>
    </row>
    <row r="33" spans="1:12" ht="20.25" customHeight="1" x14ac:dyDescent="0.2">
      <c r="A33" s="147"/>
      <c r="B33" s="213" t="s">
        <v>274</v>
      </c>
      <c r="C33" s="194" t="s">
        <v>186</v>
      </c>
      <c r="D33" s="162">
        <v>34</v>
      </c>
      <c r="E33" s="163" t="s">
        <v>10</v>
      </c>
      <c r="F33" s="214">
        <v>42.45</v>
      </c>
      <c r="G33" s="165">
        <f t="shared" si="1"/>
        <v>1443.3000000000002</v>
      </c>
      <c r="H33" s="435"/>
      <c r="I33" s="473"/>
      <c r="J33" s="460"/>
      <c r="K33" s="13"/>
      <c r="L33" s="13" t="s">
        <v>215</v>
      </c>
    </row>
    <row r="34" spans="1:12" ht="12.75" customHeight="1" x14ac:dyDescent="0.2">
      <c r="A34" s="147"/>
      <c r="B34" s="191" t="s">
        <v>275</v>
      </c>
      <c r="C34" s="192" t="s">
        <v>186</v>
      </c>
      <c r="D34" s="156">
        <v>22</v>
      </c>
      <c r="E34" s="157" t="s">
        <v>10</v>
      </c>
      <c r="F34" s="212">
        <v>42.45</v>
      </c>
      <c r="G34" s="103">
        <f t="shared" si="1"/>
        <v>933.90000000000009</v>
      </c>
      <c r="H34" s="434" t="s">
        <v>23</v>
      </c>
      <c r="I34" s="432" t="s">
        <v>135</v>
      </c>
      <c r="J34" s="460"/>
      <c r="K34" s="13"/>
      <c r="L34" s="13" t="s">
        <v>215</v>
      </c>
    </row>
    <row r="35" spans="1:12" x14ac:dyDescent="0.2">
      <c r="A35" s="147"/>
      <c r="B35" s="213" t="s">
        <v>276</v>
      </c>
      <c r="C35" s="194" t="s">
        <v>186</v>
      </c>
      <c r="D35" s="162">
        <v>37</v>
      </c>
      <c r="E35" s="166" t="s">
        <v>10</v>
      </c>
      <c r="F35" s="214">
        <v>42.45</v>
      </c>
      <c r="G35" s="165">
        <f>D35*F35</f>
        <v>1570.65</v>
      </c>
      <c r="H35" s="435"/>
      <c r="I35" s="433"/>
      <c r="J35" s="460"/>
      <c r="K35" s="13"/>
      <c r="L35" s="13" t="s">
        <v>215</v>
      </c>
    </row>
    <row r="36" spans="1:12" x14ac:dyDescent="0.2">
      <c r="A36" s="147"/>
      <c r="B36" s="191" t="s">
        <v>404</v>
      </c>
      <c r="C36" s="192" t="s">
        <v>186</v>
      </c>
      <c r="D36" s="156">
        <v>27</v>
      </c>
      <c r="E36" s="157" t="s">
        <v>10</v>
      </c>
      <c r="F36" s="212">
        <v>42.45</v>
      </c>
      <c r="G36" s="103">
        <f>D36*F36</f>
        <v>1146.1500000000001</v>
      </c>
      <c r="H36" s="434" t="s">
        <v>23</v>
      </c>
      <c r="I36" s="432" t="s">
        <v>406</v>
      </c>
      <c r="J36" s="460"/>
      <c r="K36" s="13"/>
      <c r="L36" s="13" t="s">
        <v>215</v>
      </c>
    </row>
    <row r="37" spans="1:12" ht="13.5" thickBot="1" x14ac:dyDescent="0.25">
      <c r="A37" s="181"/>
      <c r="B37" s="191" t="s">
        <v>405</v>
      </c>
      <c r="C37" s="380" t="s">
        <v>186</v>
      </c>
      <c r="D37" s="381">
        <v>29</v>
      </c>
      <c r="E37" s="379" t="s">
        <v>10</v>
      </c>
      <c r="F37" s="381">
        <v>42.45</v>
      </c>
      <c r="G37" s="382">
        <f>D37*F37</f>
        <v>1231.0500000000002</v>
      </c>
      <c r="H37" s="458"/>
      <c r="I37" s="459"/>
      <c r="J37" s="460"/>
      <c r="K37" s="13"/>
      <c r="L37" s="13" t="s">
        <v>215</v>
      </c>
    </row>
    <row r="38" spans="1:12" ht="63.75" x14ac:dyDescent="0.2">
      <c r="A38" s="147" t="s">
        <v>42</v>
      </c>
      <c r="B38" s="217" t="s">
        <v>80</v>
      </c>
      <c r="C38" s="188" t="s">
        <v>186</v>
      </c>
      <c r="D38" s="189">
        <v>80</v>
      </c>
      <c r="E38" s="134" t="s">
        <v>10</v>
      </c>
      <c r="F38" s="218">
        <v>30</v>
      </c>
      <c r="G38" s="102">
        <f>D38*F38</f>
        <v>2400</v>
      </c>
      <c r="H38" s="207" t="s">
        <v>89</v>
      </c>
      <c r="I38" s="409" t="s">
        <v>110</v>
      </c>
      <c r="J38" s="111"/>
      <c r="K38" s="13"/>
      <c r="L38" s="13" t="s">
        <v>215</v>
      </c>
    </row>
    <row r="39" spans="1:12" ht="38.25" x14ac:dyDescent="0.2">
      <c r="A39" s="147"/>
      <c r="B39" s="221" t="s">
        <v>407</v>
      </c>
      <c r="C39" s="196" t="s">
        <v>184</v>
      </c>
      <c r="D39" s="169">
        <v>901</v>
      </c>
      <c r="E39" s="170" t="s">
        <v>408</v>
      </c>
      <c r="F39" s="209">
        <v>23.2</v>
      </c>
      <c r="G39" s="172">
        <f>D39*F39</f>
        <v>20903.2</v>
      </c>
      <c r="H39" s="197" t="s">
        <v>88</v>
      </c>
      <c r="I39" s="411" t="s">
        <v>409</v>
      </c>
      <c r="J39" s="111"/>
      <c r="K39" s="13"/>
      <c r="L39" s="13" t="s">
        <v>215</v>
      </c>
    </row>
    <row r="40" spans="1:12" x14ac:dyDescent="0.2">
      <c r="A40" s="147"/>
      <c r="B40" s="219" t="s">
        <v>174</v>
      </c>
      <c r="C40" s="155" t="s">
        <v>186</v>
      </c>
      <c r="D40" s="156">
        <v>26</v>
      </c>
      <c r="E40" s="157" t="s">
        <v>9</v>
      </c>
      <c r="F40" s="212">
        <v>21.4</v>
      </c>
      <c r="G40" s="103">
        <f t="shared" si="0"/>
        <v>556.4</v>
      </c>
      <c r="H40" s="447" t="s">
        <v>23</v>
      </c>
      <c r="I40" s="449" t="s">
        <v>212</v>
      </c>
      <c r="J40" s="431"/>
      <c r="K40" s="13"/>
      <c r="L40" s="13" t="s">
        <v>216</v>
      </c>
    </row>
    <row r="41" spans="1:12" ht="13.5" thickBot="1" x14ac:dyDescent="0.25">
      <c r="A41" s="181"/>
      <c r="B41" s="220" t="s">
        <v>175</v>
      </c>
      <c r="C41" s="183" t="s">
        <v>186</v>
      </c>
      <c r="D41" s="184">
        <v>18</v>
      </c>
      <c r="E41" s="142" t="s">
        <v>9</v>
      </c>
      <c r="F41" s="216">
        <v>21.4</v>
      </c>
      <c r="G41" s="104">
        <f t="shared" si="0"/>
        <v>385.2</v>
      </c>
      <c r="H41" s="458"/>
      <c r="I41" s="457"/>
      <c r="J41" s="431"/>
      <c r="K41" s="13"/>
      <c r="L41" s="13" t="s">
        <v>216</v>
      </c>
    </row>
    <row r="42" spans="1:12" ht="40.5" customHeight="1" x14ac:dyDescent="0.2">
      <c r="A42" s="147" t="s">
        <v>43</v>
      </c>
      <c r="B42" s="217" t="s">
        <v>176</v>
      </c>
      <c r="C42" s="188" t="s">
        <v>191</v>
      </c>
      <c r="D42" s="189">
        <v>5756</v>
      </c>
      <c r="E42" s="134" t="s">
        <v>11</v>
      </c>
      <c r="F42" s="218">
        <v>0.93</v>
      </c>
      <c r="G42" s="102">
        <f>D42*F42</f>
        <v>5353.08</v>
      </c>
      <c r="H42" s="134" t="s">
        <v>209</v>
      </c>
      <c r="I42" s="409" t="s">
        <v>211</v>
      </c>
      <c r="J42" s="111"/>
      <c r="K42" s="13"/>
      <c r="L42" s="13" t="s">
        <v>216</v>
      </c>
    </row>
    <row r="43" spans="1:12" ht="38.25" x14ac:dyDescent="0.2">
      <c r="A43" s="147"/>
      <c r="B43" s="221" t="s">
        <v>266</v>
      </c>
      <c r="C43" s="168" t="s">
        <v>186</v>
      </c>
      <c r="D43" s="169">
        <v>34</v>
      </c>
      <c r="E43" s="170" t="s">
        <v>10</v>
      </c>
      <c r="F43" s="209">
        <v>27.9</v>
      </c>
      <c r="G43" s="172">
        <f>D43*F43</f>
        <v>948.59999999999991</v>
      </c>
      <c r="H43" s="170" t="s">
        <v>23</v>
      </c>
      <c r="I43" s="411" t="s">
        <v>303</v>
      </c>
      <c r="J43" s="111"/>
      <c r="K43" s="13"/>
      <c r="L43" s="13" t="s">
        <v>215</v>
      </c>
    </row>
    <row r="44" spans="1:12" ht="25.5" x14ac:dyDescent="0.2">
      <c r="A44" s="147"/>
      <c r="B44" s="221" t="s">
        <v>232</v>
      </c>
      <c r="C44" s="168" t="s">
        <v>186</v>
      </c>
      <c r="D44" s="169">
        <v>68</v>
      </c>
      <c r="E44" s="170" t="s">
        <v>10</v>
      </c>
      <c r="F44" s="209">
        <v>27.9</v>
      </c>
      <c r="G44" s="172">
        <f>D44*F44</f>
        <v>1897.1999999999998</v>
      </c>
      <c r="H44" s="170" t="s">
        <v>23</v>
      </c>
      <c r="I44" s="411" t="s">
        <v>25</v>
      </c>
      <c r="J44" s="111"/>
      <c r="K44" s="13"/>
      <c r="L44" s="13" t="s">
        <v>215</v>
      </c>
    </row>
    <row r="45" spans="1:12" ht="13.5" thickBot="1" x14ac:dyDescent="0.25">
      <c r="A45" s="181"/>
      <c r="B45" s="220" t="s">
        <v>352</v>
      </c>
      <c r="C45" s="183" t="s">
        <v>186</v>
      </c>
      <c r="D45" s="184">
        <v>56</v>
      </c>
      <c r="E45" s="142" t="s">
        <v>10</v>
      </c>
      <c r="F45" s="216">
        <v>27.9</v>
      </c>
      <c r="G45" s="104">
        <f>D45*F45</f>
        <v>1562.3999999999999</v>
      </c>
      <c r="H45" s="142" t="s">
        <v>23</v>
      </c>
      <c r="I45" s="410" t="s">
        <v>353</v>
      </c>
      <c r="J45" s="111"/>
      <c r="K45" s="13"/>
      <c r="L45" s="13" t="s">
        <v>215</v>
      </c>
    </row>
    <row r="46" spans="1:12" x14ac:dyDescent="0.2">
      <c r="A46" s="147" t="s">
        <v>44</v>
      </c>
      <c r="B46" s="217" t="s">
        <v>17</v>
      </c>
      <c r="C46" s="188" t="s">
        <v>186</v>
      </c>
      <c r="D46" s="189">
        <v>519</v>
      </c>
      <c r="E46" s="134" t="s">
        <v>10</v>
      </c>
      <c r="F46" s="218">
        <v>34</v>
      </c>
      <c r="G46" s="102">
        <f t="shared" ref="G46:G72" si="2">D46*F46</f>
        <v>17646</v>
      </c>
      <c r="H46" s="134" t="s">
        <v>23</v>
      </c>
      <c r="I46" s="409" t="s">
        <v>30</v>
      </c>
      <c r="J46" s="111"/>
      <c r="K46" s="13"/>
      <c r="L46" s="13" t="s">
        <v>215</v>
      </c>
    </row>
    <row r="47" spans="1:12" ht="18.75" customHeight="1" x14ac:dyDescent="0.2">
      <c r="A47" s="147"/>
      <c r="B47" s="219" t="s">
        <v>86</v>
      </c>
      <c r="C47" s="155" t="s">
        <v>186</v>
      </c>
      <c r="D47" s="156">
        <v>153</v>
      </c>
      <c r="E47" s="157" t="s">
        <v>10</v>
      </c>
      <c r="F47" s="212">
        <v>46</v>
      </c>
      <c r="G47" s="103">
        <f t="shared" si="2"/>
        <v>7038</v>
      </c>
      <c r="H47" s="447" t="s">
        <v>23</v>
      </c>
      <c r="I47" s="449" t="s">
        <v>87</v>
      </c>
      <c r="J47" s="431"/>
      <c r="K47" s="13"/>
      <c r="L47" s="13" t="s">
        <v>215</v>
      </c>
    </row>
    <row r="48" spans="1:12" ht="19.5" customHeight="1" x14ac:dyDescent="0.2">
      <c r="A48" s="147"/>
      <c r="B48" s="222" t="s">
        <v>213</v>
      </c>
      <c r="C48" s="161" t="s">
        <v>186</v>
      </c>
      <c r="D48" s="162">
        <v>187</v>
      </c>
      <c r="E48" s="163" t="s">
        <v>10</v>
      </c>
      <c r="F48" s="214">
        <v>46</v>
      </c>
      <c r="G48" s="165">
        <f t="shared" si="2"/>
        <v>8602</v>
      </c>
      <c r="H48" s="435"/>
      <c r="I48" s="450"/>
      <c r="J48" s="431"/>
      <c r="K48" s="13"/>
      <c r="L48" s="13" t="s">
        <v>215</v>
      </c>
    </row>
    <row r="49" spans="1:12" ht="38.25" x14ac:dyDescent="0.2">
      <c r="A49" s="147"/>
      <c r="B49" s="221" t="s">
        <v>242</v>
      </c>
      <c r="C49" s="168" t="s">
        <v>186</v>
      </c>
      <c r="D49" s="169">
        <v>417</v>
      </c>
      <c r="E49" s="170" t="s">
        <v>10</v>
      </c>
      <c r="F49" s="209">
        <v>42.1</v>
      </c>
      <c r="G49" s="172">
        <f t="shared" si="2"/>
        <v>17555.7</v>
      </c>
      <c r="H49" s="197" t="s">
        <v>23</v>
      </c>
      <c r="I49" s="413" t="s">
        <v>87</v>
      </c>
      <c r="J49" s="114"/>
      <c r="K49" s="13"/>
      <c r="L49" s="13" t="s">
        <v>215</v>
      </c>
    </row>
    <row r="50" spans="1:12" ht="20.25" customHeight="1" x14ac:dyDescent="0.2">
      <c r="A50" s="147"/>
      <c r="B50" s="219" t="s">
        <v>257</v>
      </c>
      <c r="C50" s="155" t="s">
        <v>186</v>
      </c>
      <c r="D50" s="156">
        <v>50</v>
      </c>
      <c r="E50" s="157" t="s">
        <v>10</v>
      </c>
      <c r="F50" s="212">
        <v>45.52</v>
      </c>
      <c r="G50" s="103">
        <f t="shared" si="2"/>
        <v>2276</v>
      </c>
      <c r="H50" s="447" t="s">
        <v>23</v>
      </c>
      <c r="I50" s="470" t="s">
        <v>304</v>
      </c>
      <c r="J50" s="431"/>
      <c r="K50" s="13"/>
      <c r="L50" s="13" t="s">
        <v>215</v>
      </c>
    </row>
    <row r="51" spans="1:12" ht="19.5" customHeight="1" x14ac:dyDescent="0.2">
      <c r="A51" s="147"/>
      <c r="B51" s="222" t="s">
        <v>258</v>
      </c>
      <c r="C51" s="161" t="s">
        <v>186</v>
      </c>
      <c r="D51" s="162">
        <v>25</v>
      </c>
      <c r="E51" s="163" t="s">
        <v>10</v>
      </c>
      <c r="F51" s="214">
        <v>45.52</v>
      </c>
      <c r="G51" s="165">
        <f t="shared" si="2"/>
        <v>1138</v>
      </c>
      <c r="H51" s="435"/>
      <c r="I51" s="474"/>
      <c r="J51" s="431"/>
      <c r="K51" s="13"/>
      <c r="L51" s="13" t="s">
        <v>215</v>
      </c>
    </row>
    <row r="52" spans="1:12" ht="39" thickBot="1" x14ac:dyDescent="0.25">
      <c r="A52" s="181"/>
      <c r="B52" s="224" t="str">
        <f>"15/7"</f>
        <v>15/7</v>
      </c>
      <c r="C52" s="183" t="s">
        <v>186</v>
      </c>
      <c r="D52" s="184">
        <v>48</v>
      </c>
      <c r="E52" s="142" t="s">
        <v>305</v>
      </c>
      <c r="F52" s="216">
        <v>22.27</v>
      </c>
      <c r="G52" s="104">
        <f t="shared" si="2"/>
        <v>1068.96</v>
      </c>
      <c r="H52" s="142" t="s">
        <v>23</v>
      </c>
      <c r="I52" s="383" t="s">
        <v>306</v>
      </c>
      <c r="J52" s="111"/>
      <c r="K52" s="13"/>
      <c r="L52" s="13" t="s">
        <v>215</v>
      </c>
    </row>
    <row r="53" spans="1:12" ht="38.25" x14ac:dyDescent="0.2">
      <c r="A53" s="147" t="s">
        <v>45</v>
      </c>
      <c r="B53" s="217" t="s">
        <v>224</v>
      </c>
      <c r="C53" s="225" t="s">
        <v>186</v>
      </c>
      <c r="D53" s="226">
        <v>1268</v>
      </c>
      <c r="E53" s="227" t="s">
        <v>150</v>
      </c>
      <c r="F53" s="228">
        <v>55.8</v>
      </c>
      <c r="G53" s="229">
        <f t="shared" si="2"/>
        <v>70754.399999999994</v>
      </c>
      <c r="H53" s="227" t="s">
        <v>88</v>
      </c>
      <c r="I53" s="409" t="s">
        <v>225</v>
      </c>
      <c r="J53" s="111"/>
      <c r="K53" s="13"/>
      <c r="L53" s="13" t="s">
        <v>215</v>
      </c>
    </row>
    <row r="54" spans="1:12" ht="51" x14ac:dyDescent="0.2">
      <c r="A54" s="147"/>
      <c r="B54" s="221" t="s">
        <v>173</v>
      </c>
      <c r="C54" s="230" t="s">
        <v>186</v>
      </c>
      <c r="D54" s="231">
        <v>433</v>
      </c>
      <c r="E54" s="232" t="s">
        <v>10</v>
      </c>
      <c r="F54" s="233">
        <v>50</v>
      </c>
      <c r="G54" s="234">
        <f>D54*F54</f>
        <v>21650</v>
      </c>
      <c r="H54" s="232" t="s">
        <v>88</v>
      </c>
      <c r="I54" s="411" t="s">
        <v>214</v>
      </c>
      <c r="J54" s="111"/>
      <c r="K54" s="13"/>
      <c r="L54" s="13" t="s">
        <v>215</v>
      </c>
    </row>
    <row r="55" spans="1:12" ht="38.25" x14ac:dyDescent="0.2">
      <c r="A55" s="147"/>
      <c r="B55" s="208" t="s">
        <v>206</v>
      </c>
      <c r="C55" s="230" t="s">
        <v>186</v>
      </c>
      <c r="D55" s="231">
        <v>181</v>
      </c>
      <c r="E55" s="232" t="s">
        <v>10</v>
      </c>
      <c r="F55" s="233">
        <v>50.9</v>
      </c>
      <c r="G55" s="234">
        <f t="shared" si="2"/>
        <v>9212.9</v>
      </c>
      <c r="H55" s="232" t="s">
        <v>23</v>
      </c>
      <c r="I55" s="411" t="s">
        <v>111</v>
      </c>
      <c r="J55" s="111"/>
      <c r="K55" s="13"/>
      <c r="L55" s="13" t="s">
        <v>215</v>
      </c>
    </row>
    <row r="56" spans="1:12" ht="38.25" x14ac:dyDescent="0.2">
      <c r="A56" s="147"/>
      <c r="B56" s="208" t="s">
        <v>207</v>
      </c>
      <c r="C56" s="230" t="s">
        <v>186</v>
      </c>
      <c r="D56" s="231">
        <v>99</v>
      </c>
      <c r="E56" s="232" t="s">
        <v>10</v>
      </c>
      <c r="F56" s="233">
        <v>50.9</v>
      </c>
      <c r="G56" s="234">
        <f t="shared" si="2"/>
        <v>5039.0999999999995</v>
      </c>
      <c r="H56" s="232" t="s">
        <v>23</v>
      </c>
      <c r="I56" s="411" t="s">
        <v>111</v>
      </c>
      <c r="J56" s="111"/>
      <c r="K56" s="13"/>
      <c r="L56" s="13" t="s">
        <v>215</v>
      </c>
    </row>
    <row r="57" spans="1:12" ht="38.25" x14ac:dyDescent="0.2">
      <c r="A57" s="147"/>
      <c r="B57" s="208" t="s">
        <v>330</v>
      </c>
      <c r="C57" s="230" t="s">
        <v>186</v>
      </c>
      <c r="D57" s="231">
        <v>252</v>
      </c>
      <c r="E57" s="232" t="s">
        <v>10</v>
      </c>
      <c r="F57" s="233">
        <v>50.9</v>
      </c>
      <c r="G57" s="234">
        <f t="shared" si="2"/>
        <v>12826.8</v>
      </c>
      <c r="H57" s="232" t="s">
        <v>23</v>
      </c>
      <c r="I57" s="411" t="s">
        <v>111</v>
      </c>
      <c r="J57" s="111"/>
      <c r="K57" s="13"/>
      <c r="L57" s="13" t="s">
        <v>215</v>
      </c>
    </row>
    <row r="58" spans="1:12" ht="38.25" x14ac:dyDescent="0.2">
      <c r="A58" s="147"/>
      <c r="B58" s="208" t="s">
        <v>331</v>
      </c>
      <c r="C58" s="230" t="s">
        <v>186</v>
      </c>
      <c r="D58" s="231">
        <v>24</v>
      </c>
      <c r="E58" s="232" t="s">
        <v>10</v>
      </c>
      <c r="F58" s="233">
        <v>50.9</v>
      </c>
      <c r="G58" s="234">
        <f t="shared" si="2"/>
        <v>1221.5999999999999</v>
      </c>
      <c r="H58" s="232" t="s">
        <v>23</v>
      </c>
      <c r="I58" s="411" t="s">
        <v>111</v>
      </c>
      <c r="J58" s="111"/>
      <c r="K58" s="13"/>
      <c r="L58" s="13" t="s">
        <v>215</v>
      </c>
    </row>
    <row r="59" spans="1:12" ht="38.25" x14ac:dyDescent="0.2">
      <c r="A59" s="147"/>
      <c r="B59" s="208" t="s">
        <v>332</v>
      </c>
      <c r="C59" s="230" t="s">
        <v>186</v>
      </c>
      <c r="D59" s="231">
        <v>29</v>
      </c>
      <c r="E59" s="232" t="s">
        <v>10</v>
      </c>
      <c r="F59" s="233">
        <v>50.9</v>
      </c>
      <c r="G59" s="234">
        <f t="shared" si="2"/>
        <v>1476.1</v>
      </c>
      <c r="H59" s="232" t="s">
        <v>23</v>
      </c>
      <c r="I59" s="411" t="s">
        <v>111</v>
      </c>
      <c r="J59" s="111"/>
      <c r="K59" s="13"/>
      <c r="L59" s="13" t="s">
        <v>215</v>
      </c>
    </row>
    <row r="60" spans="1:12" ht="38.25" x14ac:dyDescent="0.2">
      <c r="A60" s="147"/>
      <c r="B60" s="208" t="s">
        <v>333</v>
      </c>
      <c r="C60" s="230" t="s">
        <v>186</v>
      </c>
      <c r="D60" s="231">
        <v>30</v>
      </c>
      <c r="E60" s="232" t="s">
        <v>10</v>
      </c>
      <c r="F60" s="233">
        <v>50.9</v>
      </c>
      <c r="G60" s="234">
        <f t="shared" si="2"/>
        <v>1527</v>
      </c>
      <c r="H60" s="232" t="s">
        <v>23</v>
      </c>
      <c r="I60" s="411" t="s">
        <v>111</v>
      </c>
      <c r="J60" s="111"/>
      <c r="K60" s="13"/>
      <c r="L60" s="13" t="s">
        <v>215</v>
      </c>
    </row>
    <row r="61" spans="1:12" ht="19.5" customHeight="1" x14ac:dyDescent="0.2">
      <c r="A61" s="147"/>
      <c r="B61" s="191" t="s">
        <v>334</v>
      </c>
      <c r="C61" s="235" t="s">
        <v>186</v>
      </c>
      <c r="D61" s="236">
        <v>16</v>
      </c>
      <c r="E61" s="237" t="s">
        <v>10</v>
      </c>
      <c r="F61" s="238">
        <v>50.9</v>
      </c>
      <c r="G61" s="239">
        <f t="shared" si="2"/>
        <v>814.4</v>
      </c>
      <c r="H61" s="475" t="s">
        <v>23</v>
      </c>
      <c r="I61" s="470" t="s">
        <v>304</v>
      </c>
      <c r="J61" s="431"/>
      <c r="K61" s="13"/>
      <c r="L61" s="13" t="s">
        <v>215</v>
      </c>
    </row>
    <row r="62" spans="1:12" ht="21" customHeight="1" x14ac:dyDescent="0.2">
      <c r="A62" s="147"/>
      <c r="B62" s="213" t="s">
        <v>335</v>
      </c>
      <c r="C62" s="240" t="s">
        <v>186</v>
      </c>
      <c r="D62" s="241">
        <v>17</v>
      </c>
      <c r="E62" s="242" t="s">
        <v>10</v>
      </c>
      <c r="F62" s="243">
        <v>50.9</v>
      </c>
      <c r="G62" s="244">
        <f t="shared" si="2"/>
        <v>865.3</v>
      </c>
      <c r="H62" s="476"/>
      <c r="I62" s="474"/>
      <c r="J62" s="431"/>
      <c r="K62" s="13"/>
      <c r="L62" s="13" t="s">
        <v>215</v>
      </c>
    </row>
    <row r="63" spans="1:12" ht="38.25" x14ac:dyDescent="0.2">
      <c r="A63" s="147"/>
      <c r="B63" s="208" t="s">
        <v>336</v>
      </c>
      <c r="C63" s="230" t="s">
        <v>186</v>
      </c>
      <c r="D63" s="231">
        <v>57</v>
      </c>
      <c r="E63" s="232" t="s">
        <v>10</v>
      </c>
      <c r="F63" s="233">
        <v>50.9</v>
      </c>
      <c r="G63" s="234">
        <f t="shared" si="2"/>
        <v>2901.2999999999997</v>
      </c>
      <c r="H63" s="232" t="s">
        <v>23</v>
      </c>
      <c r="I63" s="411" t="s">
        <v>111</v>
      </c>
      <c r="J63" s="111"/>
      <c r="K63" s="13"/>
      <c r="L63" s="13" t="s">
        <v>215</v>
      </c>
    </row>
    <row r="64" spans="1:12" ht="38.25" x14ac:dyDescent="0.2">
      <c r="A64" s="147"/>
      <c r="B64" s="208" t="s">
        <v>340</v>
      </c>
      <c r="C64" s="230" t="s">
        <v>186</v>
      </c>
      <c r="D64" s="231">
        <v>15</v>
      </c>
      <c r="E64" s="232" t="s">
        <v>10</v>
      </c>
      <c r="F64" s="233">
        <v>36.22</v>
      </c>
      <c r="G64" s="234">
        <f t="shared" si="2"/>
        <v>543.29999999999995</v>
      </c>
      <c r="H64" s="232" t="s">
        <v>23</v>
      </c>
      <c r="I64" s="411" t="s">
        <v>111</v>
      </c>
      <c r="J64" s="111"/>
      <c r="K64" s="13"/>
      <c r="L64" s="13" t="s">
        <v>215</v>
      </c>
    </row>
    <row r="65" spans="1:12" ht="38.25" x14ac:dyDescent="0.2">
      <c r="A65" s="147"/>
      <c r="B65" s="208" t="s">
        <v>356</v>
      </c>
      <c r="C65" s="230" t="s">
        <v>186</v>
      </c>
      <c r="D65" s="231">
        <v>715</v>
      </c>
      <c r="E65" s="232" t="s">
        <v>10</v>
      </c>
      <c r="F65" s="233">
        <v>50.9</v>
      </c>
      <c r="G65" s="234">
        <f t="shared" si="2"/>
        <v>36393.5</v>
      </c>
      <c r="H65" s="232" t="s">
        <v>88</v>
      </c>
      <c r="I65" s="411" t="s">
        <v>111</v>
      </c>
      <c r="J65" s="111"/>
      <c r="K65" s="13"/>
      <c r="L65" s="13" t="s">
        <v>215</v>
      </c>
    </row>
    <row r="66" spans="1:12" x14ac:dyDescent="0.2">
      <c r="A66" s="147"/>
      <c r="B66" s="208" t="s">
        <v>357</v>
      </c>
      <c r="C66" s="230" t="s">
        <v>186</v>
      </c>
      <c r="D66" s="231">
        <v>342</v>
      </c>
      <c r="E66" s="232" t="s">
        <v>381</v>
      </c>
      <c r="F66" s="233">
        <v>7.35</v>
      </c>
      <c r="G66" s="234">
        <f t="shared" si="2"/>
        <v>2513.6999999999998</v>
      </c>
      <c r="H66" s="232" t="s">
        <v>23</v>
      </c>
      <c r="I66" s="412" t="s">
        <v>358</v>
      </c>
      <c r="J66" s="111"/>
      <c r="K66" s="13"/>
      <c r="L66" s="13" t="s">
        <v>215</v>
      </c>
    </row>
    <row r="67" spans="1:12" ht="39" thickBot="1" x14ac:dyDescent="0.25">
      <c r="A67" s="181"/>
      <c r="B67" s="215" t="s">
        <v>360</v>
      </c>
      <c r="C67" s="245" t="s">
        <v>186</v>
      </c>
      <c r="D67" s="246">
        <v>22</v>
      </c>
      <c r="E67" s="247" t="s">
        <v>10</v>
      </c>
      <c r="F67" s="248">
        <v>50.9</v>
      </c>
      <c r="G67" s="249">
        <f t="shared" si="2"/>
        <v>1119.8</v>
      </c>
      <c r="H67" s="247" t="s">
        <v>23</v>
      </c>
      <c r="I67" s="410" t="s">
        <v>111</v>
      </c>
      <c r="J67" s="111"/>
      <c r="K67" s="13"/>
      <c r="L67" s="13" t="s">
        <v>215</v>
      </c>
    </row>
    <row r="68" spans="1:12" ht="21.75" customHeight="1" x14ac:dyDescent="0.2">
      <c r="A68" s="147" t="s">
        <v>153</v>
      </c>
      <c r="B68" s="250" t="s">
        <v>314</v>
      </c>
      <c r="C68" s="251" t="s">
        <v>185</v>
      </c>
      <c r="D68" s="150">
        <v>28</v>
      </c>
      <c r="E68" s="151" t="s">
        <v>10</v>
      </c>
      <c r="F68" s="252">
        <v>21.4</v>
      </c>
      <c r="G68" s="253">
        <f t="shared" si="2"/>
        <v>599.19999999999993</v>
      </c>
      <c r="H68" s="466" t="s">
        <v>23</v>
      </c>
      <c r="I68" s="469" t="s">
        <v>318</v>
      </c>
      <c r="J68" s="431"/>
      <c r="K68" s="13"/>
      <c r="L68" s="13" t="s">
        <v>215</v>
      </c>
    </row>
    <row r="69" spans="1:12" ht="20.25" customHeight="1" x14ac:dyDescent="0.2">
      <c r="A69" s="147"/>
      <c r="B69" s="191" t="s">
        <v>315</v>
      </c>
      <c r="C69" s="192" t="s">
        <v>185</v>
      </c>
      <c r="D69" s="156">
        <v>138</v>
      </c>
      <c r="E69" s="157" t="s">
        <v>9</v>
      </c>
      <c r="F69" s="212">
        <v>7.35</v>
      </c>
      <c r="G69" s="253">
        <f t="shared" si="2"/>
        <v>1014.3</v>
      </c>
      <c r="H69" s="467"/>
      <c r="I69" s="470"/>
      <c r="J69" s="431"/>
      <c r="K69" s="13"/>
      <c r="L69" s="13" t="s">
        <v>216</v>
      </c>
    </row>
    <row r="70" spans="1:12" ht="18" customHeight="1" x14ac:dyDescent="0.2">
      <c r="A70" s="147"/>
      <c r="B70" s="191" t="s">
        <v>316</v>
      </c>
      <c r="C70" s="192" t="s">
        <v>185</v>
      </c>
      <c r="D70" s="156">
        <v>23</v>
      </c>
      <c r="E70" s="157" t="s">
        <v>9</v>
      </c>
      <c r="F70" s="212">
        <v>7.35</v>
      </c>
      <c r="G70" s="253">
        <f t="shared" si="2"/>
        <v>169.04999999999998</v>
      </c>
      <c r="H70" s="467"/>
      <c r="I70" s="470"/>
      <c r="J70" s="431"/>
      <c r="K70" s="13"/>
      <c r="L70" s="13" t="s">
        <v>216</v>
      </c>
    </row>
    <row r="71" spans="1:12" ht="21" customHeight="1" thickBot="1" x14ac:dyDescent="0.25">
      <c r="A71" s="181"/>
      <c r="B71" s="215" t="s">
        <v>317</v>
      </c>
      <c r="C71" s="183" t="s">
        <v>186</v>
      </c>
      <c r="D71" s="184">
        <v>47</v>
      </c>
      <c r="E71" s="142" t="s">
        <v>9</v>
      </c>
      <c r="F71" s="216">
        <v>7.35</v>
      </c>
      <c r="G71" s="254">
        <f t="shared" si="2"/>
        <v>345.45</v>
      </c>
      <c r="H71" s="468"/>
      <c r="I71" s="471"/>
      <c r="J71" s="431"/>
      <c r="K71" s="13"/>
      <c r="L71" s="13" t="s">
        <v>216</v>
      </c>
    </row>
    <row r="72" spans="1:12" ht="38.25" x14ac:dyDescent="0.2">
      <c r="A72" s="147" t="s">
        <v>46</v>
      </c>
      <c r="B72" s="203" t="s">
        <v>255</v>
      </c>
      <c r="C72" s="188" t="s">
        <v>186</v>
      </c>
      <c r="D72" s="189">
        <v>64</v>
      </c>
      <c r="E72" s="134" t="s">
        <v>10</v>
      </c>
      <c r="F72" s="218">
        <v>46</v>
      </c>
      <c r="G72" s="102">
        <f t="shared" si="2"/>
        <v>2944</v>
      </c>
      <c r="H72" s="134" t="s">
        <v>23</v>
      </c>
      <c r="I72" s="409" t="s">
        <v>111</v>
      </c>
      <c r="J72" s="111"/>
      <c r="K72" s="13"/>
      <c r="L72" s="13" t="s">
        <v>215</v>
      </c>
    </row>
    <row r="73" spans="1:12" ht="39" thickBot="1" x14ac:dyDescent="0.25">
      <c r="A73" s="181"/>
      <c r="B73" s="215" t="s">
        <v>256</v>
      </c>
      <c r="C73" s="183" t="s">
        <v>186</v>
      </c>
      <c r="D73" s="184">
        <v>37</v>
      </c>
      <c r="E73" s="142" t="s">
        <v>10</v>
      </c>
      <c r="F73" s="216">
        <v>46</v>
      </c>
      <c r="G73" s="104">
        <f>D73*F73</f>
        <v>1702</v>
      </c>
      <c r="H73" s="142" t="s">
        <v>23</v>
      </c>
      <c r="I73" s="410" t="s">
        <v>111</v>
      </c>
      <c r="J73" s="111"/>
      <c r="K73" s="13"/>
      <c r="L73" s="13" t="s">
        <v>215</v>
      </c>
    </row>
    <row r="74" spans="1:12" ht="26.25" thickBot="1" x14ac:dyDescent="0.25">
      <c r="A74" s="181" t="s">
        <v>47</v>
      </c>
      <c r="B74" s="220" t="s">
        <v>81</v>
      </c>
      <c r="C74" s="183" t="s">
        <v>186</v>
      </c>
      <c r="D74" s="184">
        <v>162</v>
      </c>
      <c r="E74" s="142" t="s">
        <v>10</v>
      </c>
      <c r="F74" s="216">
        <v>50</v>
      </c>
      <c r="G74" s="104">
        <f t="shared" ref="G74" si="3">D74*F74</f>
        <v>8100</v>
      </c>
      <c r="H74" s="142" t="s">
        <v>23</v>
      </c>
      <c r="I74" s="410" t="s">
        <v>25</v>
      </c>
      <c r="J74" s="111"/>
      <c r="K74" s="13"/>
      <c r="L74" s="13" t="s">
        <v>215</v>
      </c>
    </row>
    <row r="75" spans="1:12" ht="13.5" thickBot="1" x14ac:dyDescent="0.25">
      <c r="A75" s="76"/>
      <c r="B75" s="109"/>
      <c r="C75" s="15"/>
      <c r="D75" s="54"/>
      <c r="E75" s="80"/>
      <c r="F75" s="255" t="s">
        <v>34</v>
      </c>
      <c r="G75" s="256">
        <f>SUM(G6:G74)</f>
        <v>658667.55000000028</v>
      </c>
      <c r="H75" s="257"/>
      <c r="I75" s="20"/>
      <c r="J75" s="48"/>
      <c r="K75" s="13"/>
      <c r="L75" s="13"/>
    </row>
    <row r="76" spans="1:12" x14ac:dyDescent="0.2">
      <c r="A76" s="76"/>
      <c r="B76" s="67"/>
      <c r="C76" s="15"/>
      <c r="D76" s="54"/>
      <c r="E76" s="80"/>
      <c r="F76" s="15"/>
      <c r="G76" s="17"/>
      <c r="H76" s="16"/>
      <c r="I76" s="18"/>
      <c r="J76" s="48"/>
      <c r="K76" s="13"/>
      <c r="L76" s="13"/>
    </row>
    <row r="77" spans="1:12" x14ac:dyDescent="0.2">
      <c r="A77" s="76"/>
      <c r="B77" s="67"/>
      <c r="C77" s="15"/>
      <c r="D77" s="54"/>
      <c r="E77" s="80"/>
      <c r="F77" s="15"/>
      <c r="G77" s="17"/>
      <c r="H77" s="16"/>
      <c r="I77" s="18"/>
      <c r="J77" s="48"/>
      <c r="K77" s="13"/>
      <c r="L77" s="13"/>
    </row>
    <row r="78" spans="1:12" ht="13.5" thickBot="1" x14ac:dyDescent="0.25">
      <c r="A78" s="101" t="s">
        <v>15</v>
      </c>
      <c r="B78" s="24"/>
      <c r="C78" s="12"/>
      <c r="D78" s="55"/>
      <c r="E78" s="100"/>
      <c r="F78" s="12"/>
      <c r="G78" s="43"/>
      <c r="H78" s="46"/>
      <c r="I78" s="42"/>
      <c r="J78" s="111"/>
      <c r="K78" s="13"/>
      <c r="L78" s="13"/>
    </row>
    <row r="79" spans="1:12" ht="39" thickBot="1" x14ac:dyDescent="0.25">
      <c r="A79" s="115" t="s">
        <v>1</v>
      </c>
      <c r="B79" s="123" t="s">
        <v>29</v>
      </c>
      <c r="C79" s="124" t="s">
        <v>18</v>
      </c>
      <c r="D79" s="125" t="s">
        <v>16</v>
      </c>
      <c r="E79" s="126" t="s">
        <v>19</v>
      </c>
      <c r="F79" s="127" t="s">
        <v>20</v>
      </c>
      <c r="G79" s="127" t="s">
        <v>4</v>
      </c>
      <c r="H79" s="127" t="s">
        <v>21</v>
      </c>
      <c r="I79" s="128" t="s">
        <v>22</v>
      </c>
      <c r="J79" s="408"/>
      <c r="K79" s="13"/>
      <c r="L79" s="13"/>
    </row>
    <row r="80" spans="1:12" ht="25.5" x14ac:dyDescent="0.2">
      <c r="A80" s="130" t="s">
        <v>263</v>
      </c>
      <c r="B80" s="131" t="s">
        <v>385</v>
      </c>
      <c r="C80" s="132" t="s">
        <v>308</v>
      </c>
      <c r="D80" s="133" t="s">
        <v>309</v>
      </c>
      <c r="E80" s="134">
        <v>36.74</v>
      </c>
      <c r="F80" s="135">
        <f>G80/E80</f>
        <v>702.23189983669022</v>
      </c>
      <c r="G80" s="136">
        <v>25800</v>
      </c>
      <c r="H80" s="137" t="s">
        <v>88</v>
      </c>
      <c r="I80" s="419" t="s">
        <v>383</v>
      </c>
      <c r="J80" s="111"/>
      <c r="K80" s="13"/>
      <c r="L80" s="13" t="s">
        <v>217</v>
      </c>
    </row>
    <row r="81" spans="1:12" ht="26.25" thickBot="1" x14ac:dyDescent="0.25">
      <c r="A81" s="138" t="s">
        <v>354</v>
      </c>
      <c r="B81" s="139" t="s">
        <v>355</v>
      </c>
      <c r="C81" s="140" t="s">
        <v>382</v>
      </c>
      <c r="D81" s="141" t="s">
        <v>309</v>
      </c>
      <c r="E81" s="142">
        <v>12.9</v>
      </c>
      <c r="F81" s="143">
        <v>956.8</v>
      </c>
      <c r="G81" s="144">
        <f>E81*F81</f>
        <v>12342.72</v>
      </c>
      <c r="H81" s="145" t="s">
        <v>23</v>
      </c>
      <c r="I81" s="422" t="s">
        <v>384</v>
      </c>
      <c r="J81" s="111"/>
      <c r="K81" s="13"/>
      <c r="L81" s="13" t="s">
        <v>217</v>
      </c>
    </row>
    <row r="82" spans="1:12" ht="13.5" thickBot="1" x14ac:dyDescent="0.25">
      <c r="A82" s="4"/>
      <c r="B82" s="46"/>
      <c r="C82" s="15"/>
      <c r="D82" s="55"/>
      <c r="E82" s="4"/>
      <c r="F82" s="146" t="s">
        <v>34</v>
      </c>
      <c r="G82" s="107">
        <f>SUM(G80:G81)</f>
        <v>38142.720000000001</v>
      </c>
      <c r="H82" s="10"/>
      <c r="I82" s="1"/>
      <c r="J82" s="48"/>
      <c r="K82" s="13"/>
      <c r="L82" s="13"/>
    </row>
    <row r="83" spans="1:12" x14ac:dyDescent="0.2">
      <c r="A83" s="49"/>
      <c r="B83" s="46"/>
      <c r="C83" s="15"/>
      <c r="D83" s="55"/>
      <c r="E83" s="46"/>
      <c r="F83" s="129"/>
      <c r="G83" s="38"/>
      <c r="H83" s="10"/>
      <c r="I83" s="1"/>
      <c r="J83" s="48"/>
      <c r="K83" s="13"/>
      <c r="L83" s="13"/>
    </row>
    <row r="84" spans="1:12" ht="13.5" thickBot="1" x14ac:dyDescent="0.25">
      <c r="A84" s="49"/>
      <c r="B84" s="9"/>
      <c r="C84" s="36"/>
      <c r="D84" s="53"/>
      <c r="E84" s="9"/>
      <c r="F84" s="37"/>
      <c r="G84" s="38"/>
      <c r="H84" s="10"/>
      <c r="I84" s="1"/>
      <c r="J84" s="48"/>
      <c r="K84" s="3"/>
    </row>
    <row r="85" spans="1:12" ht="13.5" thickBot="1" x14ac:dyDescent="0.25">
      <c r="A85" s="49" t="s">
        <v>35</v>
      </c>
      <c r="B85" s="3"/>
      <c r="C85" s="39"/>
      <c r="D85" s="56"/>
      <c r="E85" s="23"/>
      <c r="F85" s="108" t="s">
        <v>307</v>
      </c>
      <c r="G85" s="107">
        <f>SUM(G75,G82)</f>
        <v>696810.27000000025</v>
      </c>
      <c r="H85" s="10"/>
      <c r="I85" s="1"/>
      <c r="J85" s="111"/>
      <c r="K85" s="3"/>
    </row>
    <row r="86" spans="1:12" x14ac:dyDescent="0.2">
      <c r="A86" s="50" t="s">
        <v>31</v>
      </c>
      <c r="B86" s="3"/>
      <c r="C86" s="39"/>
      <c r="D86" s="56"/>
      <c r="E86" s="9"/>
      <c r="F86" s="32"/>
      <c r="G86" s="33"/>
      <c r="H86" s="23"/>
      <c r="I86" s="21"/>
      <c r="J86" s="111"/>
      <c r="K86" s="3"/>
    </row>
    <row r="87" spans="1:12" ht="13.5" thickBot="1" x14ac:dyDescent="0.25">
      <c r="A87" s="51" t="s">
        <v>32</v>
      </c>
      <c r="B87" s="3"/>
      <c r="C87" s="39"/>
      <c r="D87" s="53"/>
      <c r="E87" s="63"/>
      <c r="F87" s="64"/>
      <c r="H87" s="9"/>
      <c r="I87" s="22"/>
      <c r="J87" s="111"/>
      <c r="K87" s="3"/>
    </row>
    <row r="88" spans="1:12" ht="13.5" thickBot="1" x14ac:dyDescent="0.25">
      <c r="A88" s="51" t="s">
        <v>90</v>
      </c>
      <c r="B88" s="3"/>
      <c r="C88" s="39"/>
      <c r="D88" s="57"/>
      <c r="E88" s="105"/>
      <c r="F88" s="106"/>
      <c r="G88" s="402" t="s">
        <v>34</v>
      </c>
      <c r="H88" s="406"/>
      <c r="I88" s="34"/>
      <c r="J88" s="60"/>
      <c r="K88" s="3"/>
    </row>
    <row r="89" spans="1:12" x14ac:dyDescent="0.2">
      <c r="A89" s="51" t="s">
        <v>33</v>
      </c>
      <c r="B89" s="3"/>
      <c r="C89" s="39"/>
      <c r="D89" s="57"/>
      <c r="E89" s="440" t="s">
        <v>34</v>
      </c>
      <c r="F89" s="441"/>
      <c r="G89" s="403">
        <f>SUM(G90:G93)</f>
        <v>696810.27000000014</v>
      </c>
      <c r="H89" s="407"/>
      <c r="I89" s="34"/>
      <c r="J89" s="60"/>
      <c r="K89" s="3"/>
    </row>
    <row r="90" spans="1:12" x14ac:dyDescent="0.2">
      <c r="A90" s="50"/>
      <c r="B90" s="3"/>
      <c r="C90" s="39"/>
      <c r="D90" s="57"/>
      <c r="E90" s="438" t="s">
        <v>141</v>
      </c>
      <c r="F90" s="439"/>
      <c r="G90" s="404">
        <f>SUMIF(L6:L81,"S",G6:G81)</f>
        <v>625372.83000000019</v>
      </c>
      <c r="H90" s="407"/>
      <c r="I90" s="34"/>
      <c r="J90" s="60"/>
      <c r="K90" s="3"/>
    </row>
    <row r="91" spans="1:12" x14ac:dyDescent="0.2">
      <c r="A91" s="50"/>
      <c r="B91" s="3"/>
      <c r="C91" s="39"/>
      <c r="D91" s="57"/>
      <c r="E91" s="442" t="s">
        <v>142</v>
      </c>
      <c r="F91" s="443"/>
      <c r="G91" s="404">
        <f>SUMIF(L6:L81,"K",G6:G81)</f>
        <v>33294.720000000001</v>
      </c>
      <c r="H91" s="407"/>
      <c r="I91" s="34"/>
      <c r="J91" s="60"/>
      <c r="K91" s="3"/>
    </row>
    <row r="92" spans="1:12" x14ac:dyDescent="0.2">
      <c r="A92" s="50"/>
      <c r="B92" s="3"/>
      <c r="C92" s="39"/>
      <c r="D92" s="57"/>
      <c r="E92" s="442" t="s">
        <v>143</v>
      </c>
      <c r="F92" s="443"/>
      <c r="G92" s="404">
        <f>SUMIF(L6:L81,"F",G6:G81)</f>
        <v>38142.720000000001</v>
      </c>
      <c r="H92" s="407"/>
      <c r="I92" s="34"/>
      <c r="J92" s="60"/>
      <c r="K92" s="3"/>
    </row>
    <row r="93" spans="1:12" ht="13.5" thickBot="1" x14ac:dyDescent="0.25">
      <c r="A93" s="50"/>
      <c r="B93" s="3"/>
      <c r="C93" s="39"/>
      <c r="D93" s="56"/>
      <c r="E93" s="436" t="s">
        <v>144</v>
      </c>
      <c r="F93" s="437"/>
      <c r="G93" s="405">
        <f>SUMIF(L6:L79,"P",G6:G79)</f>
        <v>0</v>
      </c>
      <c r="H93" s="407"/>
      <c r="I93" s="34"/>
      <c r="J93" s="60"/>
      <c r="K93" s="3"/>
    </row>
    <row r="94" spans="1:12" x14ac:dyDescent="0.2">
      <c r="A94" s="50"/>
      <c r="B94" s="3"/>
      <c r="C94" s="39"/>
      <c r="D94" s="56"/>
      <c r="E94" s="23"/>
      <c r="F94" s="39"/>
      <c r="G94" s="41"/>
      <c r="H94" s="9"/>
      <c r="I94" s="34"/>
      <c r="J94" s="60"/>
      <c r="K94" s="3"/>
    </row>
    <row r="95" spans="1:12" x14ac:dyDescent="0.2">
      <c r="A95" s="50"/>
      <c r="B95" s="3"/>
      <c r="C95" s="39"/>
      <c r="D95" s="56"/>
      <c r="E95" s="23"/>
      <c r="F95" s="39"/>
      <c r="G95" s="41"/>
      <c r="H95" s="23"/>
      <c r="I95" s="40"/>
      <c r="J95" s="60"/>
      <c r="K95" s="3"/>
    </row>
    <row r="96" spans="1:12" x14ac:dyDescent="0.2">
      <c r="A96" s="50"/>
      <c r="B96" s="3"/>
      <c r="C96" s="39"/>
      <c r="D96" s="56"/>
      <c r="E96" s="23"/>
      <c r="F96" s="39"/>
      <c r="G96" s="41"/>
      <c r="H96" s="23"/>
      <c r="I96" s="40"/>
      <c r="J96" s="60"/>
      <c r="K96" s="3"/>
    </row>
    <row r="97" spans="1:11" x14ac:dyDescent="0.2">
      <c r="A97" s="50"/>
      <c r="B97" s="3"/>
      <c r="C97" s="39"/>
      <c r="D97" s="56"/>
      <c r="E97" s="23"/>
      <c r="F97" s="65"/>
      <c r="G97" s="41"/>
      <c r="H97" s="23"/>
      <c r="I97" s="40"/>
      <c r="J97" s="60"/>
      <c r="K97" s="3"/>
    </row>
  </sheetData>
  <mergeCells count="47">
    <mergeCell ref="H32:H33"/>
    <mergeCell ref="I32:I33"/>
    <mergeCell ref="J32:J33"/>
    <mergeCell ref="H47:H48"/>
    <mergeCell ref="I47:I48"/>
    <mergeCell ref="J40:J41"/>
    <mergeCell ref="J34:J35"/>
    <mergeCell ref="H36:H37"/>
    <mergeCell ref="I20:I21"/>
    <mergeCell ref="H26:H27"/>
    <mergeCell ref="H16:H18"/>
    <mergeCell ref="I16:I18"/>
    <mergeCell ref="J16:J18"/>
    <mergeCell ref="I26:I27"/>
    <mergeCell ref="J26:J27"/>
    <mergeCell ref="A1:I1"/>
    <mergeCell ref="J10:J12"/>
    <mergeCell ref="J47:J48"/>
    <mergeCell ref="H6:H8"/>
    <mergeCell ref="I6:I8"/>
    <mergeCell ref="H10:H12"/>
    <mergeCell ref="J6:J8"/>
    <mergeCell ref="I10:I12"/>
    <mergeCell ref="H13:H14"/>
    <mergeCell ref="I13:I14"/>
    <mergeCell ref="J13:J14"/>
    <mergeCell ref="I40:I41"/>
    <mergeCell ref="H40:H41"/>
    <mergeCell ref="J20:J21"/>
    <mergeCell ref="I36:I37"/>
    <mergeCell ref="J36:J37"/>
    <mergeCell ref="J61:J62"/>
    <mergeCell ref="I34:I35"/>
    <mergeCell ref="H34:H35"/>
    <mergeCell ref="E93:F93"/>
    <mergeCell ref="E90:F90"/>
    <mergeCell ref="E89:F89"/>
    <mergeCell ref="E92:F92"/>
    <mergeCell ref="E91:F91"/>
    <mergeCell ref="J68:J71"/>
    <mergeCell ref="H68:H71"/>
    <mergeCell ref="I68:I71"/>
    <mergeCell ref="I50:I51"/>
    <mergeCell ref="J50:J51"/>
    <mergeCell ref="H50:H51"/>
    <mergeCell ref="H61:H62"/>
    <mergeCell ref="I61:I62"/>
  </mergeCells>
  <phoneticPr fontId="0" type="noConversion"/>
  <pageMargins left="0.27559055118110237" right="0.15748031496062992" top="0.47244094488188981" bottom="0.82677165354330717" header="0.31496062992125984" footer="0.31496062992125984"/>
  <pageSetup paperSize="9" scale="65" fitToHeight="3" orientation="landscape" r:id="rId1"/>
  <headerFooter>
    <oddHeader>&amp;A</oddHeader>
    <oddFooter>Stran &amp;P od &amp;N</oddFooter>
  </headerFooter>
  <rowBreaks count="1" manualBreakCount="1">
    <brk id="37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N182"/>
  <sheetViews>
    <sheetView tabSelected="1" view="pageBreakPreview" zoomScale="70" zoomScaleNormal="70" zoomScaleSheetLayoutView="70" workbookViewId="0">
      <selection activeCell="L125" sqref="L125"/>
    </sheetView>
  </sheetViews>
  <sheetFormatPr defaultRowHeight="12.75" x14ac:dyDescent="0.2"/>
  <cols>
    <col min="1" max="1" width="17.7109375" style="31" customWidth="1"/>
    <col min="2" max="2" width="17.7109375" style="28" customWidth="1"/>
    <col min="3" max="3" width="22.5703125" style="28" customWidth="1"/>
    <col min="4" max="4" width="11.7109375" style="28" customWidth="1"/>
    <col min="5" max="5" width="18.5703125" style="14" customWidth="1"/>
    <col min="6" max="6" width="20" style="62" customWidth="1"/>
    <col min="7" max="7" width="24.140625" style="14" customWidth="1"/>
    <col min="8" max="8" width="35.28515625" style="93" customWidth="1"/>
    <col min="9" max="9" width="38.42578125" style="45" customWidth="1"/>
    <col min="10" max="10" width="37.42578125" style="29" customWidth="1"/>
    <col min="11" max="11" width="12.85546875" style="30" customWidth="1"/>
    <col min="12" max="12" width="20.42578125" style="14" customWidth="1"/>
    <col min="13" max="16384" width="9.140625" style="14"/>
  </cols>
  <sheetData>
    <row r="1" spans="1:14" ht="18" customHeight="1" x14ac:dyDescent="0.25">
      <c r="A1" s="477" t="s">
        <v>378</v>
      </c>
      <c r="B1" s="478"/>
      <c r="C1" s="478"/>
      <c r="D1" s="478"/>
      <c r="E1" s="478"/>
      <c r="F1" s="478"/>
      <c r="G1" s="478"/>
      <c r="H1" s="478"/>
      <c r="I1" s="478"/>
      <c r="J1" s="428"/>
      <c r="K1" s="114"/>
      <c r="L1" s="26"/>
    </row>
    <row r="2" spans="1:14" s="19" customFormat="1" ht="19.5" customHeight="1" x14ac:dyDescent="0.25">
      <c r="A2" s="486"/>
      <c r="B2" s="487"/>
      <c r="C2" s="487"/>
      <c r="D2" s="487"/>
      <c r="E2" s="487"/>
      <c r="F2" s="487"/>
      <c r="G2" s="487"/>
      <c r="H2" s="487"/>
      <c r="I2" s="487"/>
      <c r="J2" s="48"/>
      <c r="K2" s="114"/>
      <c r="L2" s="13"/>
      <c r="N2" s="13"/>
    </row>
    <row r="3" spans="1:14" s="19" customFormat="1" ht="13.5" customHeight="1" thickBot="1" x14ac:dyDescent="0.3">
      <c r="A3" s="72"/>
      <c r="B3" s="16"/>
      <c r="C3" s="16"/>
      <c r="D3" s="16"/>
      <c r="E3" s="67"/>
      <c r="F3" s="73"/>
      <c r="G3" s="67"/>
      <c r="H3" s="75"/>
      <c r="I3" s="74"/>
      <c r="J3" s="48"/>
      <c r="K3" s="114"/>
      <c r="L3" s="13"/>
      <c r="M3" s="13"/>
    </row>
    <row r="4" spans="1:14" ht="13.5" thickBot="1" x14ac:dyDescent="0.25">
      <c r="A4" s="479" t="s">
        <v>0</v>
      </c>
      <c r="B4" s="480"/>
      <c r="C4" s="82"/>
      <c r="D4" s="82"/>
      <c r="E4" s="83"/>
      <c r="F4" s="84"/>
      <c r="G4" s="83"/>
      <c r="H4" s="89"/>
      <c r="I4" s="85"/>
      <c r="J4" s="263"/>
      <c r="K4" s="114"/>
      <c r="L4" s="13"/>
    </row>
    <row r="5" spans="1:14" ht="26.25" customHeight="1" thickBot="1" x14ac:dyDescent="0.25">
      <c r="A5" s="86" t="s">
        <v>1</v>
      </c>
      <c r="B5" s="481" t="s">
        <v>2</v>
      </c>
      <c r="C5" s="482"/>
      <c r="D5" s="483"/>
      <c r="E5" s="87" t="s">
        <v>3</v>
      </c>
      <c r="F5" s="88" t="s">
        <v>36</v>
      </c>
      <c r="G5" s="87" t="s">
        <v>4</v>
      </c>
      <c r="H5" s="488" t="s">
        <v>22</v>
      </c>
      <c r="I5" s="484" t="s">
        <v>6</v>
      </c>
      <c r="J5" s="491" t="s">
        <v>5</v>
      </c>
      <c r="K5" s="490"/>
      <c r="L5" s="13"/>
    </row>
    <row r="6" spans="1:14" ht="13.5" thickBot="1" x14ac:dyDescent="0.25">
      <c r="A6" s="258"/>
      <c r="B6" s="259" t="s">
        <v>7</v>
      </c>
      <c r="C6" s="259" t="s">
        <v>183</v>
      </c>
      <c r="D6" s="259" t="s">
        <v>37</v>
      </c>
      <c r="E6" s="260"/>
      <c r="F6" s="261" t="s">
        <v>8</v>
      </c>
      <c r="G6" s="262" t="s">
        <v>8</v>
      </c>
      <c r="H6" s="489"/>
      <c r="I6" s="485"/>
      <c r="J6" s="492"/>
      <c r="K6" s="490"/>
      <c r="L6" s="67"/>
    </row>
    <row r="7" spans="1:14" ht="51" customHeight="1" x14ac:dyDescent="0.2">
      <c r="A7" s="267" t="s">
        <v>39</v>
      </c>
      <c r="B7" s="268" t="s">
        <v>50</v>
      </c>
      <c r="C7" s="269" t="s">
        <v>184</v>
      </c>
      <c r="D7" s="270">
        <v>270</v>
      </c>
      <c r="E7" s="271" t="s">
        <v>9</v>
      </c>
      <c r="F7" s="252">
        <v>6.83</v>
      </c>
      <c r="G7" s="272">
        <f t="shared" ref="G7:G89" si="0">D7*F7</f>
        <v>1844.1</v>
      </c>
      <c r="H7" s="537" t="s">
        <v>100</v>
      </c>
      <c r="I7" s="273" t="s">
        <v>48</v>
      </c>
      <c r="J7" s="539"/>
      <c r="K7" s="493"/>
      <c r="L7" s="13"/>
    </row>
    <row r="8" spans="1:14" x14ac:dyDescent="0.2">
      <c r="A8" s="274"/>
      <c r="B8" s="275" t="s">
        <v>51</v>
      </c>
      <c r="C8" s="276" t="s">
        <v>185</v>
      </c>
      <c r="D8" s="277">
        <v>292</v>
      </c>
      <c r="E8" s="199" t="s">
        <v>9</v>
      </c>
      <c r="F8" s="212">
        <v>6.83</v>
      </c>
      <c r="G8" s="272">
        <f t="shared" si="0"/>
        <v>1994.3600000000001</v>
      </c>
      <c r="H8" s="527"/>
      <c r="I8" s="278" t="s">
        <v>48</v>
      </c>
      <c r="J8" s="496"/>
      <c r="K8" s="493"/>
      <c r="L8" s="13"/>
    </row>
    <row r="9" spans="1:14" x14ac:dyDescent="0.2">
      <c r="A9" s="279"/>
      <c r="B9" s="280" t="s">
        <v>52</v>
      </c>
      <c r="C9" s="281" t="s">
        <v>186</v>
      </c>
      <c r="D9" s="282">
        <v>541</v>
      </c>
      <c r="E9" s="157" t="s">
        <v>9</v>
      </c>
      <c r="F9" s="212">
        <v>6.83</v>
      </c>
      <c r="G9" s="272">
        <f t="shared" si="0"/>
        <v>3695.03</v>
      </c>
      <c r="H9" s="527"/>
      <c r="I9" s="278" t="s">
        <v>48</v>
      </c>
      <c r="J9" s="496"/>
      <c r="K9" s="493"/>
      <c r="L9" s="13"/>
    </row>
    <row r="10" spans="1:14" x14ac:dyDescent="0.2">
      <c r="A10" s="279"/>
      <c r="B10" s="280" t="s">
        <v>53</v>
      </c>
      <c r="C10" s="281" t="s">
        <v>186</v>
      </c>
      <c r="D10" s="282">
        <v>110</v>
      </c>
      <c r="E10" s="157" t="s">
        <v>11</v>
      </c>
      <c r="F10" s="212">
        <v>6.83</v>
      </c>
      <c r="G10" s="272">
        <f t="shared" si="0"/>
        <v>751.3</v>
      </c>
      <c r="H10" s="527"/>
      <c r="I10" s="278" t="s">
        <v>48</v>
      </c>
      <c r="J10" s="496"/>
      <c r="K10" s="493"/>
      <c r="L10" s="13"/>
    </row>
    <row r="11" spans="1:14" ht="25.5" x14ac:dyDescent="0.2">
      <c r="A11" s="279"/>
      <c r="B11" s="280" t="s">
        <v>54</v>
      </c>
      <c r="C11" s="281" t="s">
        <v>186</v>
      </c>
      <c r="D11" s="282">
        <v>159</v>
      </c>
      <c r="E11" s="199" t="s">
        <v>76</v>
      </c>
      <c r="F11" s="212">
        <v>18.8</v>
      </c>
      <c r="G11" s="272">
        <f t="shared" si="0"/>
        <v>2989.2000000000003</v>
      </c>
      <c r="H11" s="527"/>
      <c r="I11" s="278" t="s">
        <v>48</v>
      </c>
      <c r="J11" s="496"/>
      <c r="K11" s="493"/>
      <c r="L11" s="13"/>
    </row>
    <row r="12" spans="1:14" x14ac:dyDescent="0.2">
      <c r="A12" s="279"/>
      <c r="B12" s="283" t="s">
        <v>55</v>
      </c>
      <c r="C12" s="284" t="s">
        <v>185</v>
      </c>
      <c r="D12" s="285">
        <v>2</v>
      </c>
      <c r="E12" s="163" t="s">
        <v>10</v>
      </c>
      <c r="F12" s="214">
        <v>18.8</v>
      </c>
      <c r="G12" s="286">
        <f t="shared" si="0"/>
        <v>37.6</v>
      </c>
      <c r="H12" s="538"/>
      <c r="I12" s="287" t="s">
        <v>48</v>
      </c>
      <c r="J12" s="497"/>
      <c r="K12" s="493"/>
      <c r="L12" s="13"/>
    </row>
    <row r="13" spans="1:14" ht="40.5" customHeight="1" x14ac:dyDescent="0.2">
      <c r="A13" s="288"/>
      <c r="B13" s="280" t="s">
        <v>68</v>
      </c>
      <c r="C13" s="281" t="s">
        <v>186</v>
      </c>
      <c r="D13" s="282">
        <v>41</v>
      </c>
      <c r="E13" s="157" t="s">
        <v>10</v>
      </c>
      <c r="F13" s="212">
        <v>20</v>
      </c>
      <c r="G13" s="272">
        <f t="shared" si="0"/>
        <v>820</v>
      </c>
      <c r="H13" s="505" t="s">
        <v>101</v>
      </c>
      <c r="I13" s="278" t="s">
        <v>48</v>
      </c>
      <c r="J13" s="386"/>
      <c r="K13" s="494"/>
      <c r="L13" s="13"/>
    </row>
    <row r="14" spans="1:14" ht="39.75" customHeight="1" x14ac:dyDescent="0.2">
      <c r="A14" s="288"/>
      <c r="B14" s="283" t="s">
        <v>69</v>
      </c>
      <c r="C14" s="284" t="s">
        <v>186</v>
      </c>
      <c r="D14" s="285">
        <v>62</v>
      </c>
      <c r="E14" s="163" t="s">
        <v>10</v>
      </c>
      <c r="F14" s="214">
        <v>20</v>
      </c>
      <c r="G14" s="286">
        <f t="shared" si="0"/>
        <v>1240</v>
      </c>
      <c r="H14" s="506"/>
      <c r="I14" s="287" t="s">
        <v>48</v>
      </c>
      <c r="J14" s="387"/>
      <c r="K14" s="487"/>
      <c r="L14" s="13"/>
    </row>
    <row r="15" spans="1:14" ht="38.25" x14ac:dyDescent="0.2">
      <c r="A15" s="289"/>
      <c r="B15" s="290" t="s">
        <v>70</v>
      </c>
      <c r="C15" s="291" t="s">
        <v>186</v>
      </c>
      <c r="D15" s="292">
        <v>25</v>
      </c>
      <c r="E15" s="170" t="s">
        <v>10</v>
      </c>
      <c r="F15" s="209">
        <v>20</v>
      </c>
      <c r="G15" s="293">
        <f t="shared" si="0"/>
        <v>500</v>
      </c>
      <c r="H15" s="210" t="s">
        <v>112</v>
      </c>
      <c r="I15" s="294" t="s">
        <v>48</v>
      </c>
      <c r="J15" s="174"/>
      <c r="K15" s="392"/>
      <c r="L15" s="13"/>
    </row>
    <row r="16" spans="1:14" ht="25.5" x14ac:dyDescent="0.2">
      <c r="A16" s="289"/>
      <c r="B16" s="290" t="s">
        <v>160</v>
      </c>
      <c r="C16" s="291" t="s">
        <v>186</v>
      </c>
      <c r="D16" s="292">
        <v>76</v>
      </c>
      <c r="E16" s="170" t="s">
        <v>161</v>
      </c>
      <c r="F16" s="209">
        <v>0</v>
      </c>
      <c r="G16" s="293">
        <v>0</v>
      </c>
      <c r="H16" s="295" t="s">
        <v>188</v>
      </c>
      <c r="I16" s="294"/>
      <c r="J16" s="296" t="s">
        <v>187</v>
      </c>
      <c r="K16" s="429"/>
      <c r="L16" s="13"/>
    </row>
    <row r="17" spans="1:12" ht="38.25" x14ac:dyDescent="0.2">
      <c r="A17" s="297"/>
      <c r="B17" s="290" t="s">
        <v>136</v>
      </c>
      <c r="C17" s="298" t="s">
        <v>189</v>
      </c>
      <c r="D17" s="292">
        <v>1612</v>
      </c>
      <c r="E17" s="170" t="s">
        <v>137</v>
      </c>
      <c r="F17" s="209">
        <v>9.68</v>
      </c>
      <c r="G17" s="293">
        <f t="shared" ref="G17" si="1">D17*F17</f>
        <v>15604.16</v>
      </c>
      <c r="H17" s="210" t="s">
        <v>138</v>
      </c>
      <c r="I17" s="294" t="s">
        <v>48</v>
      </c>
      <c r="J17" s="299" t="s">
        <v>139</v>
      </c>
      <c r="K17" s="48"/>
      <c r="L17" s="13"/>
    </row>
    <row r="18" spans="1:12" x14ac:dyDescent="0.2">
      <c r="A18" s="289"/>
      <c r="B18" s="280" t="s">
        <v>92</v>
      </c>
      <c r="C18" s="281" t="s">
        <v>186</v>
      </c>
      <c r="D18" s="282">
        <v>101</v>
      </c>
      <c r="E18" s="157" t="s">
        <v>11</v>
      </c>
      <c r="F18" s="212">
        <v>6.83</v>
      </c>
      <c r="G18" s="272">
        <v>0</v>
      </c>
      <c r="H18" s="505" t="s">
        <v>100</v>
      </c>
      <c r="I18" s="278" t="s">
        <v>48</v>
      </c>
      <c r="J18" s="495" t="s">
        <v>190</v>
      </c>
      <c r="K18" s="494"/>
      <c r="L18" s="13"/>
    </row>
    <row r="19" spans="1:12" x14ac:dyDescent="0.2">
      <c r="A19" s="289"/>
      <c r="B19" s="280" t="s">
        <v>93</v>
      </c>
      <c r="C19" s="281" t="s">
        <v>186</v>
      </c>
      <c r="D19" s="282">
        <v>41</v>
      </c>
      <c r="E19" s="157" t="s">
        <v>9</v>
      </c>
      <c r="F19" s="212">
        <v>6.83</v>
      </c>
      <c r="G19" s="272">
        <v>0</v>
      </c>
      <c r="H19" s="505"/>
      <c r="I19" s="278" t="s">
        <v>48</v>
      </c>
      <c r="J19" s="496"/>
      <c r="K19" s="487"/>
      <c r="L19" s="13"/>
    </row>
    <row r="20" spans="1:12" x14ac:dyDescent="0.2">
      <c r="A20" s="289"/>
      <c r="B20" s="280" t="s">
        <v>94</v>
      </c>
      <c r="C20" s="281" t="s">
        <v>186</v>
      </c>
      <c r="D20" s="282">
        <v>208</v>
      </c>
      <c r="E20" s="157" t="s">
        <v>9</v>
      </c>
      <c r="F20" s="212">
        <v>6.83</v>
      </c>
      <c r="G20" s="272">
        <v>0</v>
      </c>
      <c r="H20" s="505"/>
      <c r="I20" s="278" t="s">
        <v>48</v>
      </c>
      <c r="J20" s="496"/>
      <c r="K20" s="487"/>
      <c r="L20" s="13"/>
    </row>
    <row r="21" spans="1:12" x14ac:dyDescent="0.2">
      <c r="A21" s="289"/>
      <c r="B21" s="280" t="s">
        <v>95</v>
      </c>
      <c r="C21" s="281" t="s">
        <v>186</v>
      </c>
      <c r="D21" s="282">
        <v>69</v>
      </c>
      <c r="E21" s="157" t="s">
        <v>9</v>
      </c>
      <c r="F21" s="212">
        <v>6.83</v>
      </c>
      <c r="G21" s="272">
        <v>0</v>
      </c>
      <c r="H21" s="505"/>
      <c r="I21" s="278" t="s">
        <v>48</v>
      </c>
      <c r="J21" s="496"/>
      <c r="K21" s="487"/>
      <c r="L21" s="13"/>
    </row>
    <row r="22" spans="1:12" x14ac:dyDescent="0.2">
      <c r="A22" s="289"/>
      <c r="B22" s="280" t="s">
        <v>96</v>
      </c>
      <c r="C22" s="281" t="s">
        <v>186</v>
      </c>
      <c r="D22" s="282">
        <v>397</v>
      </c>
      <c r="E22" s="157" t="s">
        <v>98</v>
      </c>
      <c r="F22" s="212">
        <v>7.25</v>
      </c>
      <c r="G22" s="272">
        <v>0</v>
      </c>
      <c r="H22" s="505"/>
      <c r="I22" s="278" t="s">
        <v>48</v>
      </c>
      <c r="J22" s="496"/>
      <c r="K22" s="487"/>
      <c r="L22" s="13"/>
    </row>
    <row r="23" spans="1:12" ht="25.5" x14ac:dyDescent="0.2">
      <c r="A23" s="289"/>
      <c r="B23" s="283" t="s">
        <v>97</v>
      </c>
      <c r="C23" s="300" t="s">
        <v>189</v>
      </c>
      <c r="D23" s="285">
        <v>1041</v>
      </c>
      <c r="E23" s="163" t="s">
        <v>10</v>
      </c>
      <c r="F23" s="214">
        <v>18.8</v>
      </c>
      <c r="G23" s="286">
        <v>0</v>
      </c>
      <c r="H23" s="506"/>
      <c r="I23" s="287" t="s">
        <v>48</v>
      </c>
      <c r="J23" s="497"/>
      <c r="K23" s="487"/>
      <c r="L23" s="13"/>
    </row>
    <row r="24" spans="1:12" ht="25.5" x14ac:dyDescent="0.2">
      <c r="A24" s="289"/>
      <c r="B24" s="290" t="s">
        <v>226</v>
      </c>
      <c r="C24" s="298" t="s">
        <v>189</v>
      </c>
      <c r="D24" s="292">
        <v>2566</v>
      </c>
      <c r="E24" s="170" t="s">
        <v>227</v>
      </c>
      <c r="F24" s="209">
        <v>9.73</v>
      </c>
      <c r="G24" s="293">
        <f>D24*F24</f>
        <v>24967.18</v>
      </c>
      <c r="H24" s="210" t="s">
        <v>286</v>
      </c>
      <c r="I24" s="294" t="s">
        <v>48</v>
      </c>
      <c r="J24" s="301" t="s">
        <v>228</v>
      </c>
      <c r="K24" s="392"/>
      <c r="L24" s="13"/>
    </row>
    <row r="25" spans="1:12" ht="38.25" x14ac:dyDescent="0.2">
      <c r="A25" s="289"/>
      <c r="B25" s="290" t="s">
        <v>339</v>
      </c>
      <c r="C25" s="298" t="s">
        <v>189</v>
      </c>
      <c r="D25" s="292">
        <v>470</v>
      </c>
      <c r="E25" s="170" t="s">
        <v>11</v>
      </c>
      <c r="F25" s="209">
        <v>2.54</v>
      </c>
      <c r="G25" s="293">
        <f>D25*F25</f>
        <v>1193.8</v>
      </c>
      <c r="H25" s="210" t="s">
        <v>386</v>
      </c>
      <c r="I25" s="294" t="s">
        <v>48</v>
      </c>
      <c r="J25" s="211"/>
      <c r="K25" s="392"/>
      <c r="L25" s="13"/>
    </row>
    <row r="26" spans="1:12" x14ac:dyDescent="0.2">
      <c r="A26" s="289"/>
      <c r="B26" s="280" t="s">
        <v>362</v>
      </c>
      <c r="C26" s="276" t="s">
        <v>186</v>
      </c>
      <c r="D26" s="282">
        <v>141</v>
      </c>
      <c r="E26" s="157" t="s">
        <v>10</v>
      </c>
      <c r="F26" s="212">
        <v>18.8</v>
      </c>
      <c r="G26" s="272">
        <f>D26*F26</f>
        <v>2650.8</v>
      </c>
      <c r="H26" s="527" t="s">
        <v>387</v>
      </c>
      <c r="I26" s="278" t="s">
        <v>48</v>
      </c>
      <c r="J26" s="496"/>
      <c r="K26" s="460"/>
      <c r="L26" s="13"/>
    </row>
    <row r="27" spans="1:12" ht="13.5" thickBot="1" x14ac:dyDescent="0.25">
      <c r="A27" s="302"/>
      <c r="B27" s="303" t="s">
        <v>363</v>
      </c>
      <c r="C27" s="304" t="s">
        <v>186</v>
      </c>
      <c r="D27" s="305">
        <v>125</v>
      </c>
      <c r="E27" s="142" t="s">
        <v>10</v>
      </c>
      <c r="F27" s="216">
        <v>18.8</v>
      </c>
      <c r="G27" s="306">
        <f>D27*F27</f>
        <v>2350</v>
      </c>
      <c r="H27" s="528"/>
      <c r="I27" s="307" t="s">
        <v>48</v>
      </c>
      <c r="J27" s="523"/>
      <c r="K27" s="460"/>
      <c r="L27" s="13"/>
    </row>
    <row r="28" spans="1:12" ht="39.75" customHeight="1" x14ac:dyDescent="0.2">
      <c r="A28" s="186" t="s">
        <v>40</v>
      </c>
      <c r="B28" s="308" t="s">
        <v>58</v>
      </c>
      <c r="C28" s="281" t="s">
        <v>186</v>
      </c>
      <c r="D28" s="282">
        <v>765</v>
      </c>
      <c r="E28" s="309" t="s">
        <v>26</v>
      </c>
      <c r="F28" s="212">
        <v>0</v>
      </c>
      <c r="G28" s="272">
        <f t="shared" si="0"/>
        <v>0</v>
      </c>
      <c r="H28" s="505" t="s">
        <v>113</v>
      </c>
      <c r="I28" s="278"/>
      <c r="J28" s="472" t="s">
        <v>102</v>
      </c>
      <c r="K28" s="533"/>
      <c r="L28" s="13"/>
    </row>
    <row r="29" spans="1:12" ht="37.5" customHeight="1" x14ac:dyDescent="0.2">
      <c r="A29" s="289"/>
      <c r="B29" s="308" t="s">
        <v>59</v>
      </c>
      <c r="C29" s="276" t="s">
        <v>189</v>
      </c>
      <c r="D29" s="282">
        <v>1738</v>
      </c>
      <c r="E29" s="309" t="s">
        <v>11</v>
      </c>
      <c r="F29" s="212">
        <v>0</v>
      </c>
      <c r="G29" s="272">
        <f t="shared" si="0"/>
        <v>0</v>
      </c>
      <c r="H29" s="505"/>
      <c r="I29" s="278"/>
      <c r="J29" s="472"/>
      <c r="K29" s="533"/>
      <c r="L29" s="13"/>
    </row>
    <row r="30" spans="1:12" ht="25.5" x14ac:dyDescent="0.2">
      <c r="A30" s="289"/>
      <c r="B30" s="283" t="s">
        <v>60</v>
      </c>
      <c r="C30" s="300" t="s">
        <v>189</v>
      </c>
      <c r="D30" s="285">
        <v>2777</v>
      </c>
      <c r="E30" s="163" t="s">
        <v>11</v>
      </c>
      <c r="F30" s="214">
        <v>0</v>
      </c>
      <c r="G30" s="286">
        <f t="shared" si="0"/>
        <v>0</v>
      </c>
      <c r="H30" s="505"/>
      <c r="I30" s="287"/>
      <c r="J30" s="473"/>
      <c r="K30" s="533"/>
      <c r="L30" s="13"/>
    </row>
    <row r="31" spans="1:12" ht="25.5" x14ac:dyDescent="0.2">
      <c r="A31" s="288"/>
      <c r="B31" s="283" t="s">
        <v>61</v>
      </c>
      <c r="C31" s="300" t="s">
        <v>189</v>
      </c>
      <c r="D31" s="285">
        <v>1049</v>
      </c>
      <c r="E31" s="163" t="s">
        <v>26</v>
      </c>
      <c r="F31" s="214">
        <v>0</v>
      </c>
      <c r="G31" s="286">
        <f t="shared" si="0"/>
        <v>0</v>
      </c>
      <c r="H31" s="506"/>
      <c r="I31" s="287"/>
      <c r="J31" s="310" t="s">
        <v>102</v>
      </c>
      <c r="K31" s="114"/>
      <c r="L31" s="13"/>
    </row>
    <row r="32" spans="1:12" ht="38.25" x14ac:dyDescent="0.2">
      <c r="A32" s="288"/>
      <c r="B32" s="290" t="s">
        <v>66</v>
      </c>
      <c r="C32" s="291" t="s">
        <v>186</v>
      </c>
      <c r="D32" s="292">
        <v>115</v>
      </c>
      <c r="E32" s="170" t="s">
        <v>10</v>
      </c>
      <c r="F32" s="209">
        <v>22</v>
      </c>
      <c r="G32" s="293">
        <f t="shared" si="0"/>
        <v>2530</v>
      </c>
      <c r="H32" s="295" t="s">
        <v>132</v>
      </c>
      <c r="I32" s="311" t="s">
        <v>48</v>
      </c>
      <c r="J32" s="312"/>
      <c r="K32" s="114"/>
      <c r="L32" s="13"/>
    </row>
    <row r="33" spans="1:12" ht="21.75" customHeight="1" x14ac:dyDescent="0.2">
      <c r="A33" s="289"/>
      <c r="B33" s="280" t="s">
        <v>71</v>
      </c>
      <c r="C33" s="281" t="s">
        <v>186</v>
      </c>
      <c r="D33" s="282">
        <v>33</v>
      </c>
      <c r="E33" s="157" t="s">
        <v>10</v>
      </c>
      <c r="F33" s="212">
        <v>70.2</v>
      </c>
      <c r="G33" s="272">
        <f t="shared" si="0"/>
        <v>2316.6</v>
      </c>
      <c r="H33" s="505" t="s">
        <v>103</v>
      </c>
      <c r="I33" s="278" t="s">
        <v>48</v>
      </c>
      <c r="J33" s="541" t="s">
        <v>104</v>
      </c>
      <c r="K33" s="533"/>
      <c r="L33" s="13"/>
    </row>
    <row r="34" spans="1:12" ht="21" customHeight="1" x14ac:dyDescent="0.2">
      <c r="A34" s="289"/>
      <c r="B34" s="280" t="s">
        <v>72</v>
      </c>
      <c r="C34" s="281" t="s">
        <v>186</v>
      </c>
      <c r="D34" s="282">
        <v>92</v>
      </c>
      <c r="E34" s="157" t="s">
        <v>10</v>
      </c>
      <c r="F34" s="212">
        <v>70.2</v>
      </c>
      <c r="G34" s="272">
        <f t="shared" si="0"/>
        <v>6458.4000000000005</v>
      </c>
      <c r="H34" s="505"/>
      <c r="I34" s="278" t="s">
        <v>48</v>
      </c>
      <c r="J34" s="541"/>
      <c r="K34" s="533"/>
      <c r="L34" s="13"/>
    </row>
    <row r="35" spans="1:12" ht="21.75" customHeight="1" x14ac:dyDescent="0.2">
      <c r="A35" s="289"/>
      <c r="B35" s="280" t="s">
        <v>73</v>
      </c>
      <c r="C35" s="281" t="s">
        <v>186</v>
      </c>
      <c r="D35" s="282">
        <v>4</v>
      </c>
      <c r="E35" s="157" t="s">
        <v>10</v>
      </c>
      <c r="F35" s="212">
        <v>70.2</v>
      </c>
      <c r="G35" s="272">
        <f t="shared" si="0"/>
        <v>280.8</v>
      </c>
      <c r="H35" s="505"/>
      <c r="I35" s="278" t="s">
        <v>48</v>
      </c>
      <c r="J35" s="541"/>
      <c r="K35" s="533"/>
      <c r="L35" s="13"/>
    </row>
    <row r="36" spans="1:12" x14ac:dyDescent="0.2">
      <c r="A36" s="288"/>
      <c r="B36" s="280" t="s">
        <v>74</v>
      </c>
      <c r="C36" s="281" t="s">
        <v>186</v>
      </c>
      <c r="D36" s="282">
        <v>37</v>
      </c>
      <c r="E36" s="157" t="s">
        <v>10</v>
      </c>
      <c r="F36" s="212">
        <v>70.2</v>
      </c>
      <c r="G36" s="272">
        <f t="shared" si="0"/>
        <v>2597.4</v>
      </c>
      <c r="H36" s="505"/>
      <c r="I36" s="278" t="s">
        <v>48</v>
      </c>
      <c r="J36" s="541"/>
      <c r="K36" s="533"/>
      <c r="L36" s="13"/>
    </row>
    <row r="37" spans="1:12" x14ac:dyDescent="0.2">
      <c r="A37" s="288"/>
      <c r="B37" s="313" t="s">
        <v>75</v>
      </c>
      <c r="C37" s="314" t="s">
        <v>186</v>
      </c>
      <c r="D37" s="285">
        <v>462</v>
      </c>
      <c r="E37" s="163" t="s">
        <v>26</v>
      </c>
      <c r="F37" s="214">
        <v>42.12</v>
      </c>
      <c r="G37" s="286">
        <f t="shared" si="0"/>
        <v>19459.439999999999</v>
      </c>
      <c r="H37" s="506"/>
      <c r="I37" s="287" t="s">
        <v>48</v>
      </c>
      <c r="J37" s="542"/>
      <c r="K37" s="533"/>
      <c r="L37" s="13"/>
    </row>
    <row r="38" spans="1:12" ht="55.5" customHeight="1" x14ac:dyDescent="0.2">
      <c r="A38" s="288"/>
      <c r="B38" s="290" t="s">
        <v>131</v>
      </c>
      <c r="C38" s="298" t="s">
        <v>184</v>
      </c>
      <c r="D38" s="292">
        <v>592</v>
      </c>
      <c r="E38" s="170" t="s">
        <v>9</v>
      </c>
      <c r="F38" s="209">
        <v>20.13</v>
      </c>
      <c r="G38" s="293">
        <f>D38*F38</f>
        <v>11916.96</v>
      </c>
      <c r="H38" s="315" t="s">
        <v>132</v>
      </c>
      <c r="I38" s="316" t="s">
        <v>48</v>
      </c>
      <c r="J38" s="317" t="s">
        <v>287</v>
      </c>
      <c r="K38" s="114"/>
      <c r="L38" s="13"/>
    </row>
    <row r="39" spans="1:12" x14ac:dyDescent="0.2">
      <c r="A39" s="288"/>
      <c r="B39" s="280" t="s">
        <v>229</v>
      </c>
      <c r="C39" s="281" t="s">
        <v>186</v>
      </c>
      <c r="D39" s="282">
        <v>76</v>
      </c>
      <c r="E39" s="157" t="s">
        <v>10</v>
      </c>
      <c r="F39" s="212">
        <v>20.13</v>
      </c>
      <c r="G39" s="272">
        <f t="shared" si="0"/>
        <v>1529.8799999999999</v>
      </c>
      <c r="H39" s="529" t="s">
        <v>288</v>
      </c>
      <c r="I39" s="318" t="s">
        <v>48</v>
      </c>
      <c r="J39" s="521"/>
      <c r="K39" s="431"/>
      <c r="L39" s="13"/>
    </row>
    <row r="40" spans="1:12" x14ac:dyDescent="0.2">
      <c r="A40" s="288"/>
      <c r="B40" s="280" t="s">
        <v>230</v>
      </c>
      <c r="C40" s="281" t="s">
        <v>191</v>
      </c>
      <c r="D40" s="282">
        <v>40</v>
      </c>
      <c r="E40" s="157" t="s">
        <v>9</v>
      </c>
      <c r="F40" s="212">
        <v>7.35</v>
      </c>
      <c r="G40" s="272">
        <f t="shared" si="0"/>
        <v>294</v>
      </c>
      <c r="H40" s="529"/>
      <c r="I40" s="318" t="s">
        <v>48</v>
      </c>
      <c r="J40" s="521"/>
      <c r="K40" s="431"/>
      <c r="L40" s="13"/>
    </row>
    <row r="41" spans="1:12" x14ac:dyDescent="0.2">
      <c r="A41" s="288"/>
      <c r="B41" s="280" t="s">
        <v>231</v>
      </c>
      <c r="C41" s="281" t="s">
        <v>186</v>
      </c>
      <c r="D41" s="282">
        <v>346</v>
      </c>
      <c r="E41" s="157" t="s">
        <v>9</v>
      </c>
      <c r="F41" s="212">
        <v>7.35</v>
      </c>
      <c r="G41" s="272">
        <f t="shared" si="0"/>
        <v>2543.1</v>
      </c>
      <c r="H41" s="529"/>
      <c r="I41" s="318" t="s">
        <v>48</v>
      </c>
      <c r="J41" s="521"/>
      <c r="K41" s="431"/>
      <c r="L41" s="13"/>
    </row>
    <row r="42" spans="1:12" x14ac:dyDescent="0.2">
      <c r="A42" s="288"/>
      <c r="B42" s="280" t="s">
        <v>232</v>
      </c>
      <c r="C42" s="281" t="s">
        <v>186</v>
      </c>
      <c r="D42" s="282">
        <v>134</v>
      </c>
      <c r="E42" s="157" t="s">
        <v>9</v>
      </c>
      <c r="F42" s="212">
        <v>7.35</v>
      </c>
      <c r="G42" s="272">
        <f t="shared" si="0"/>
        <v>984.9</v>
      </c>
      <c r="H42" s="529"/>
      <c r="I42" s="318" t="s">
        <v>48</v>
      </c>
      <c r="J42" s="521"/>
      <c r="K42" s="431"/>
      <c r="L42" s="13"/>
    </row>
    <row r="43" spans="1:12" x14ac:dyDescent="0.2">
      <c r="A43" s="288"/>
      <c r="B43" s="280" t="s">
        <v>233</v>
      </c>
      <c r="C43" s="281" t="s">
        <v>186</v>
      </c>
      <c r="D43" s="282">
        <v>341</v>
      </c>
      <c r="E43" s="157" t="s">
        <v>11</v>
      </c>
      <c r="F43" s="212">
        <v>7.35</v>
      </c>
      <c r="G43" s="272">
        <f t="shared" si="0"/>
        <v>2506.35</v>
      </c>
      <c r="H43" s="529"/>
      <c r="I43" s="318" t="s">
        <v>48</v>
      </c>
      <c r="J43" s="521"/>
      <c r="K43" s="431"/>
      <c r="L43" s="13"/>
    </row>
    <row r="44" spans="1:12" x14ac:dyDescent="0.2">
      <c r="A44" s="288"/>
      <c r="B44" s="280" t="s">
        <v>234</v>
      </c>
      <c r="C44" s="281" t="s">
        <v>186</v>
      </c>
      <c r="D44" s="282">
        <v>573</v>
      </c>
      <c r="E44" s="157" t="s">
        <v>11</v>
      </c>
      <c r="F44" s="212">
        <v>7.35</v>
      </c>
      <c r="G44" s="272">
        <f t="shared" si="0"/>
        <v>4211.55</v>
      </c>
      <c r="H44" s="529"/>
      <c r="I44" s="318" t="s">
        <v>48</v>
      </c>
      <c r="J44" s="521"/>
      <c r="K44" s="431"/>
      <c r="L44" s="13"/>
    </row>
    <row r="45" spans="1:12" x14ac:dyDescent="0.2">
      <c r="A45" s="319"/>
      <c r="B45" s="280" t="s">
        <v>235</v>
      </c>
      <c r="C45" s="281" t="s">
        <v>191</v>
      </c>
      <c r="D45" s="282">
        <v>147</v>
      </c>
      <c r="E45" s="157" t="s">
        <v>11</v>
      </c>
      <c r="F45" s="212">
        <v>7.35</v>
      </c>
      <c r="G45" s="272">
        <f t="shared" si="0"/>
        <v>1080.45</v>
      </c>
      <c r="H45" s="529"/>
      <c r="I45" s="318" t="s">
        <v>48</v>
      </c>
      <c r="J45" s="521"/>
      <c r="K45" s="431"/>
      <c r="L45" s="13"/>
    </row>
    <row r="46" spans="1:12" x14ac:dyDescent="0.2">
      <c r="A46" s="288"/>
      <c r="B46" s="280" t="s">
        <v>236</v>
      </c>
      <c r="C46" s="281" t="s">
        <v>191</v>
      </c>
      <c r="D46" s="282">
        <v>14</v>
      </c>
      <c r="E46" s="157" t="s">
        <v>11</v>
      </c>
      <c r="F46" s="212">
        <v>7.35</v>
      </c>
      <c r="G46" s="272">
        <f t="shared" si="0"/>
        <v>102.89999999999999</v>
      </c>
      <c r="H46" s="529"/>
      <c r="I46" s="318" t="s">
        <v>48</v>
      </c>
      <c r="J46" s="521"/>
      <c r="K46" s="431"/>
      <c r="L46" s="13"/>
    </row>
    <row r="47" spans="1:12" x14ac:dyDescent="0.2">
      <c r="A47" s="288"/>
      <c r="B47" s="280" t="s">
        <v>237</v>
      </c>
      <c r="C47" s="281" t="s">
        <v>186</v>
      </c>
      <c r="D47" s="282">
        <v>68</v>
      </c>
      <c r="E47" s="157" t="s">
        <v>11</v>
      </c>
      <c r="F47" s="212">
        <v>7.35</v>
      </c>
      <c r="G47" s="272">
        <f t="shared" si="0"/>
        <v>499.79999999999995</v>
      </c>
      <c r="H47" s="529"/>
      <c r="I47" s="318" t="s">
        <v>48</v>
      </c>
      <c r="J47" s="521"/>
      <c r="K47" s="431"/>
      <c r="L47" s="13"/>
    </row>
    <row r="48" spans="1:12" x14ac:dyDescent="0.2">
      <c r="A48" s="288"/>
      <c r="B48" s="280" t="s">
        <v>238</v>
      </c>
      <c r="C48" s="281" t="s">
        <v>186</v>
      </c>
      <c r="D48" s="282">
        <v>50</v>
      </c>
      <c r="E48" s="157" t="s">
        <v>9</v>
      </c>
      <c r="F48" s="212">
        <v>7.35</v>
      </c>
      <c r="G48" s="272">
        <f t="shared" si="0"/>
        <v>367.5</v>
      </c>
      <c r="H48" s="529"/>
      <c r="I48" s="318" t="s">
        <v>48</v>
      </c>
      <c r="J48" s="521"/>
      <c r="K48" s="431"/>
      <c r="L48" s="13"/>
    </row>
    <row r="49" spans="1:12" x14ac:dyDescent="0.2">
      <c r="A49" s="288"/>
      <c r="B49" s="280" t="s">
        <v>239</v>
      </c>
      <c r="C49" s="281" t="s">
        <v>186</v>
      </c>
      <c r="D49" s="282">
        <v>120</v>
      </c>
      <c r="E49" s="157" t="s">
        <v>9</v>
      </c>
      <c r="F49" s="212">
        <v>7.35</v>
      </c>
      <c r="G49" s="272">
        <f t="shared" si="0"/>
        <v>882</v>
      </c>
      <c r="H49" s="529"/>
      <c r="I49" s="318" t="s">
        <v>48</v>
      </c>
      <c r="J49" s="521"/>
      <c r="K49" s="431"/>
      <c r="L49" s="13"/>
    </row>
    <row r="50" spans="1:12" x14ac:dyDescent="0.2">
      <c r="A50" s="288"/>
      <c r="B50" s="283" t="s">
        <v>240</v>
      </c>
      <c r="C50" s="284" t="s">
        <v>185</v>
      </c>
      <c r="D50" s="285">
        <v>19</v>
      </c>
      <c r="E50" s="163" t="s">
        <v>9</v>
      </c>
      <c r="F50" s="214">
        <v>7.35</v>
      </c>
      <c r="G50" s="286">
        <f t="shared" si="0"/>
        <v>139.65</v>
      </c>
      <c r="H50" s="530"/>
      <c r="I50" s="320" t="s">
        <v>48</v>
      </c>
      <c r="J50" s="522"/>
      <c r="K50" s="431"/>
      <c r="L50" s="13"/>
    </row>
    <row r="51" spans="1:12" ht="25.5" x14ac:dyDescent="0.2">
      <c r="A51" s="288"/>
      <c r="B51" s="290" t="s">
        <v>241</v>
      </c>
      <c r="C51" s="291" t="s">
        <v>186</v>
      </c>
      <c r="D51" s="292">
        <v>105</v>
      </c>
      <c r="E51" s="170" t="s">
        <v>10</v>
      </c>
      <c r="F51" s="209">
        <v>20.13</v>
      </c>
      <c r="G51" s="293">
        <f t="shared" si="0"/>
        <v>2113.65</v>
      </c>
      <c r="H51" s="315" t="s">
        <v>289</v>
      </c>
      <c r="I51" s="316" t="s">
        <v>48</v>
      </c>
      <c r="J51" s="317"/>
      <c r="K51" s="111"/>
      <c r="L51" s="13"/>
    </row>
    <row r="52" spans="1:12" ht="38.25" x14ac:dyDescent="0.2">
      <c r="A52" s="288"/>
      <c r="B52" s="290" t="s">
        <v>262</v>
      </c>
      <c r="C52" s="291" t="s">
        <v>186</v>
      </c>
      <c r="D52" s="292">
        <v>147</v>
      </c>
      <c r="E52" s="170" t="s">
        <v>10</v>
      </c>
      <c r="F52" s="209">
        <v>20.13</v>
      </c>
      <c r="G52" s="293">
        <f t="shared" si="0"/>
        <v>2959.1099999999997</v>
      </c>
      <c r="H52" s="315" t="s">
        <v>132</v>
      </c>
      <c r="I52" s="316" t="s">
        <v>48</v>
      </c>
      <c r="J52" s="317"/>
      <c r="K52" s="111"/>
      <c r="L52" s="13"/>
    </row>
    <row r="53" spans="1:12" x14ac:dyDescent="0.2">
      <c r="A53" s="288"/>
      <c r="B53" s="280" t="s">
        <v>277</v>
      </c>
      <c r="C53" s="281" t="s">
        <v>186</v>
      </c>
      <c r="D53" s="321">
        <v>16</v>
      </c>
      <c r="E53" s="157" t="s">
        <v>10</v>
      </c>
      <c r="F53" s="212">
        <v>20.13</v>
      </c>
      <c r="G53" s="272">
        <f>D53*F53</f>
        <v>322.08</v>
      </c>
      <c r="H53" s="529" t="s">
        <v>290</v>
      </c>
      <c r="I53" s="318" t="s">
        <v>48</v>
      </c>
      <c r="J53" s="521"/>
      <c r="K53" s="431"/>
      <c r="L53" s="13"/>
    </row>
    <row r="54" spans="1:12" x14ac:dyDescent="0.2">
      <c r="A54" s="288"/>
      <c r="B54" s="280" t="s">
        <v>285</v>
      </c>
      <c r="C54" s="281" t="s">
        <v>186</v>
      </c>
      <c r="D54" s="321">
        <v>13</v>
      </c>
      <c r="E54" s="157" t="s">
        <v>10</v>
      </c>
      <c r="F54" s="212">
        <v>20.13</v>
      </c>
      <c r="G54" s="272">
        <f t="shared" ref="G54:G59" si="2">D54*F54</f>
        <v>261.69</v>
      </c>
      <c r="H54" s="529"/>
      <c r="I54" s="318" t="s">
        <v>48</v>
      </c>
      <c r="J54" s="521"/>
      <c r="K54" s="431"/>
      <c r="L54" s="13"/>
    </row>
    <row r="55" spans="1:12" x14ac:dyDescent="0.2">
      <c r="A55" s="288"/>
      <c r="B55" s="280" t="s">
        <v>278</v>
      </c>
      <c r="C55" s="281" t="s">
        <v>186</v>
      </c>
      <c r="D55" s="321">
        <v>4</v>
      </c>
      <c r="E55" s="157" t="s">
        <v>10</v>
      </c>
      <c r="F55" s="212">
        <v>20.13</v>
      </c>
      <c r="G55" s="272">
        <f t="shared" si="2"/>
        <v>80.52</v>
      </c>
      <c r="H55" s="529"/>
      <c r="I55" s="318" t="s">
        <v>48</v>
      </c>
      <c r="J55" s="521"/>
      <c r="K55" s="431"/>
      <c r="L55" s="13"/>
    </row>
    <row r="56" spans="1:12" x14ac:dyDescent="0.2">
      <c r="A56" s="288"/>
      <c r="B56" s="280" t="s">
        <v>279</v>
      </c>
      <c r="C56" s="281" t="s">
        <v>186</v>
      </c>
      <c r="D56" s="321">
        <v>29</v>
      </c>
      <c r="E56" s="157" t="s">
        <v>10</v>
      </c>
      <c r="F56" s="212">
        <v>20.13</v>
      </c>
      <c r="G56" s="272">
        <f t="shared" si="2"/>
        <v>583.77</v>
      </c>
      <c r="H56" s="529"/>
      <c r="I56" s="318" t="s">
        <v>48</v>
      </c>
      <c r="J56" s="521"/>
      <c r="K56" s="431"/>
      <c r="L56" s="13"/>
    </row>
    <row r="57" spans="1:12" x14ac:dyDescent="0.2">
      <c r="A57" s="288"/>
      <c r="B57" s="280" t="s">
        <v>280</v>
      </c>
      <c r="C57" s="281" t="s">
        <v>186</v>
      </c>
      <c r="D57" s="321">
        <v>5</v>
      </c>
      <c r="E57" s="157" t="s">
        <v>10</v>
      </c>
      <c r="F57" s="212">
        <v>20.13</v>
      </c>
      <c r="G57" s="272">
        <f t="shared" si="2"/>
        <v>100.64999999999999</v>
      </c>
      <c r="H57" s="529"/>
      <c r="I57" s="318" t="s">
        <v>48</v>
      </c>
      <c r="J57" s="521"/>
      <c r="K57" s="431"/>
      <c r="L57" s="13"/>
    </row>
    <row r="58" spans="1:12" x14ac:dyDescent="0.2">
      <c r="A58" s="288"/>
      <c r="B58" s="283" t="s">
        <v>281</v>
      </c>
      <c r="C58" s="284" t="s">
        <v>186</v>
      </c>
      <c r="D58" s="322">
        <v>1</v>
      </c>
      <c r="E58" s="163" t="s">
        <v>10</v>
      </c>
      <c r="F58" s="214">
        <v>20.13</v>
      </c>
      <c r="G58" s="286">
        <f t="shared" si="2"/>
        <v>20.13</v>
      </c>
      <c r="H58" s="530"/>
      <c r="I58" s="320" t="s">
        <v>48</v>
      </c>
      <c r="J58" s="522"/>
      <c r="K58" s="431"/>
      <c r="L58" s="13"/>
    </row>
    <row r="59" spans="1:12" ht="25.5" x14ac:dyDescent="0.2">
      <c r="A59" s="288"/>
      <c r="B59" s="290" t="s">
        <v>345</v>
      </c>
      <c r="C59" s="170" t="s">
        <v>186</v>
      </c>
      <c r="D59" s="323">
        <v>29</v>
      </c>
      <c r="E59" s="170" t="s">
        <v>10</v>
      </c>
      <c r="F59" s="209">
        <v>20.13</v>
      </c>
      <c r="G59" s="293">
        <f t="shared" si="2"/>
        <v>583.77</v>
      </c>
      <c r="H59" s="324" t="s">
        <v>388</v>
      </c>
      <c r="I59" s="316" t="s">
        <v>48</v>
      </c>
      <c r="J59" s="325"/>
      <c r="K59" s="114"/>
      <c r="L59" s="13"/>
    </row>
    <row r="60" spans="1:12" x14ac:dyDescent="0.2">
      <c r="A60" s="288"/>
      <c r="B60" s="280" t="s">
        <v>374</v>
      </c>
      <c r="C60" s="157" t="s">
        <v>186</v>
      </c>
      <c r="D60" s="321">
        <v>79</v>
      </c>
      <c r="E60" s="157" t="s">
        <v>10</v>
      </c>
      <c r="F60" s="212">
        <f>G60/D60</f>
        <v>20</v>
      </c>
      <c r="G60" s="272">
        <v>1580</v>
      </c>
      <c r="H60" s="540" t="s">
        <v>389</v>
      </c>
      <c r="I60" s="318" t="s">
        <v>48</v>
      </c>
      <c r="J60" s="521"/>
      <c r="K60" s="431"/>
      <c r="L60" s="13"/>
    </row>
    <row r="61" spans="1:12" x14ac:dyDescent="0.2">
      <c r="A61" s="288"/>
      <c r="B61" s="280" t="s">
        <v>375</v>
      </c>
      <c r="C61" s="157" t="s">
        <v>186</v>
      </c>
      <c r="D61" s="321">
        <v>146</v>
      </c>
      <c r="E61" s="157" t="s">
        <v>10</v>
      </c>
      <c r="F61" s="212">
        <f>G61/D61</f>
        <v>4.4520547945205475</v>
      </c>
      <c r="G61" s="272">
        <v>650</v>
      </c>
      <c r="H61" s="540"/>
      <c r="I61" s="318" t="s">
        <v>48</v>
      </c>
      <c r="J61" s="521"/>
      <c r="K61" s="431"/>
      <c r="L61" s="13"/>
    </row>
    <row r="62" spans="1:12" ht="25.5" x14ac:dyDescent="0.2">
      <c r="A62" s="288"/>
      <c r="B62" s="283" t="s">
        <v>376</v>
      </c>
      <c r="C62" s="163" t="s">
        <v>186</v>
      </c>
      <c r="D62" s="322">
        <v>75</v>
      </c>
      <c r="E62" s="163" t="s">
        <v>390</v>
      </c>
      <c r="F62" s="214">
        <f>G62/D62</f>
        <v>120</v>
      </c>
      <c r="G62" s="286">
        <v>9000</v>
      </c>
      <c r="H62" s="326" t="s">
        <v>391</v>
      </c>
      <c r="I62" s="320" t="s">
        <v>48</v>
      </c>
      <c r="J62" s="522"/>
      <c r="K62" s="431"/>
      <c r="L62" s="13"/>
    </row>
    <row r="63" spans="1:12" ht="38.25" x14ac:dyDescent="0.2">
      <c r="A63" s="288"/>
      <c r="B63" s="290" t="s">
        <v>410</v>
      </c>
      <c r="C63" s="197" t="s">
        <v>186</v>
      </c>
      <c r="D63" s="169">
        <v>199</v>
      </c>
      <c r="E63" s="197" t="s">
        <v>10</v>
      </c>
      <c r="F63" s="209">
        <v>20.13</v>
      </c>
      <c r="G63" s="394">
        <f>D63*F63</f>
        <v>4005.87</v>
      </c>
      <c r="H63" s="180" t="s">
        <v>411</v>
      </c>
      <c r="I63" s="316" t="s">
        <v>48</v>
      </c>
      <c r="J63" s="317"/>
      <c r="K63" s="111"/>
      <c r="L63" s="13"/>
    </row>
    <row r="64" spans="1:12" ht="26.25" thickBot="1" x14ac:dyDescent="0.25">
      <c r="A64" s="327"/>
      <c r="B64" s="303" t="s">
        <v>377</v>
      </c>
      <c r="C64" s="142" t="s">
        <v>186</v>
      </c>
      <c r="D64" s="141">
        <v>245</v>
      </c>
      <c r="E64" s="142" t="s">
        <v>11</v>
      </c>
      <c r="F64" s="216">
        <v>14.9</v>
      </c>
      <c r="G64" s="306">
        <f>D64*F64</f>
        <v>3650.5</v>
      </c>
      <c r="H64" s="328" t="s">
        <v>392</v>
      </c>
      <c r="I64" s="329" t="s">
        <v>48</v>
      </c>
      <c r="J64" s="330"/>
      <c r="K64" s="114"/>
      <c r="L64" s="13"/>
    </row>
    <row r="65" spans="1:12" ht="47.25" customHeight="1" x14ac:dyDescent="0.2">
      <c r="A65" s="147" t="s">
        <v>41</v>
      </c>
      <c r="B65" s="283" t="s">
        <v>91</v>
      </c>
      <c r="C65" s="284" t="s">
        <v>186</v>
      </c>
      <c r="D65" s="285">
        <v>45</v>
      </c>
      <c r="E65" s="163" t="s">
        <v>10</v>
      </c>
      <c r="F65" s="214">
        <v>40</v>
      </c>
      <c r="G65" s="286">
        <f t="shared" si="0"/>
        <v>1800</v>
      </c>
      <c r="H65" s="326" t="s">
        <v>145</v>
      </c>
      <c r="I65" s="331" t="s">
        <v>67</v>
      </c>
      <c r="J65" s="393"/>
      <c r="K65" s="48"/>
      <c r="L65" s="13"/>
    </row>
    <row r="66" spans="1:12" x14ac:dyDescent="0.2">
      <c r="A66" s="279"/>
      <c r="B66" s="280" t="s">
        <v>220</v>
      </c>
      <c r="C66" s="281" t="s">
        <v>186</v>
      </c>
      <c r="D66" s="282">
        <v>353</v>
      </c>
      <c r="E66" s="157" t="s">
        <v>10</v>
      </c>
      <c r="F66" s="212">
        <v>73.3</v>
      </c>
      <c r="G66" s="272">
        <v>16171.81</v>
      </c>
      <c r="H66" s="504" t="s">
        <v>192</v>
      </c>
      <c r="I66" s="278" t="s">
        <v>67</v>
      </c>
      <c r="J66" s="496"/>
      <c r="K66" s="431"/>
      <c r="L66" s="13"/>
    </row>
    <row r="67" spans="1:12" x14ac:dyDescent="0.2">
      <c r="A67" s="338"/>
      <c r="B67" s="280" t="s">
        <v>168</v>
      </c>
      <c r="C67" s="281" t="s">
        <v>186</v>
      </c>
      <c r="D67" s="282">
        <v>1757</v>
      </c>
      <c r="E67" s="157" t="s">
        <v>10</v>
      </c>
      <c r="F67" s="212">
        <v>18.329999999999998</v>
      </c>
      <c r="G67" s="272">
        <f t="shared" si="0"/>
        <v>32205.809999999998</v>
      </c>
      <c r="H67" s="505"/>
      <c r="I67" s="278" t="s">
        <v>67</v>
      </c>
      <c r="J67" s="496"/>
      <c r="K67" s="431"/>
      <c r="L67" s="13"/>
    </row>
    <row r="68" spans="1:12" x14ac:dyDescent="0.2">
      <c r="A68" s="279"/>
      <c r="B68" s="283" t="s">
        <v>169</v>
      </c>
      <c r="C68" s="284" t="s">
        <v>186</v>
      </c>
      <c r="D68" s="285">
        <v>2513</v>
      </c>
      <c r="E68" s="163" t="s">
        <v>10</v>
      </c>
      <c r="F68" s="214">
        <v>25.66</v>
      </c>
      <c r="G68" s="286">
        <f t="shared" si="0"/>
        <v>64483.58</v>
      </c>
      <c r="H68" s="506"/>
      <c r="I68" s="287" t="s">
        <v>67</v>
      </c>
      <c r="J68" s="497"/>
      <c r="K68" s="431"/>
      <c r="L68" s="13"/>
    </row>
    <row r="69" spans="1:12" ht="38.25" x14ac:dyDescent="0.2">
      <c r="A69" s="279"/>
      <c r="B69" s="290">
        <v>338</v>
      </c>
      <c r="C69" s="291" t="s">
        <v>186</v>
      </c>
      <c r="D69" s="292">
        <v>212</v>
      </c>
      <c r="E69" s="170" t="s">
        <v>10</v>
      </c>
      <c r="F69" s="209">
        <v>30</v>
      </c>
      <c r="G69" s="293">
        <f>D69*F69</f>
        <v>6360</v>
      </c>
      <c r="H69" s="210" t="s">
        <v>291</v>
      </c>
      <c r="I69" s="294" t="s">
        <v>67</v>
      </c>
      <c r="J69" s="301"/>
      <c r="K69" s="111"/>
      <c r="L69" s="13"/>
    </row>
    <row r="70" spans="1:12" ht="26.25" thickBot="1" x14ac:dyDescent="0.25">
      <c r="A70" s="332"/>
      <c r="B70" s="303" t="s">
        <v>271</v>
      </c>
      <c r="C70" s="333" t="s">
        <v>186</v>
      </c>
      <c r="D70" s="305">
        <v>5</v>
      </c>
      <c r="E70" s="142" t="s">
        <v>10</v>
      </c>
      <c r="F70" s="216">
        <v>45.25</v>
      </c>
      <c r="G70" s="306">
        <f>D70*F70</f>
        <v>226.25</v>
      </c>
      <c r="H70" s="334" t="s">
        <v>292</v>
      </c>
      <c r="I70" s="307" t="s">
        <v>48</v>
      </c>
      <c r="J70" s="389" t="s">
        <v>272</v>
      </c>
      <c r="K70" s="111"/>
      <c r="L70" s="13"/>
    </row>
    <row r="71" spans="1:12" ht="42" customHeight="1" x14ac:dyDescent="0.2">
      <c r="A71" s="335" t="s">
        <v>42</v>
      </c>
      <c r="B71" s="283" t="s">
        <v>49</v>
      </c>
      <c r="C71" s="284" t="s">
        <v>186</v>
      </c>
      <c r="D71" s="285">
        <v>334</v>
      </c>
      <c r="E71" s="163" t="s">
        <v>10</v>
      </c>
      <c r="F71" s="214">
        <v>30</v>
      </c>
      <c r="G71" s="286">
        <f t="shared" si="0"/>
        <v>10020</v>
      </c>
      <c r="H71" s="336" t="s">
        <v>114</v>
      </c>
      <c r="I71" s="287" t="s">
        <v>48</v>
      </c>
      <c r="J71" s="385" t="s">
        <v>106</v>
      </c>
      <c r="K71" s="114"/>
      <c r="L71" s="13"/>
    </row>
    <row r="72" spans="1:12" x14ac:dyDescent="0.2">
      <c r="A72" s="279"/>
      <c r="B72" s="280" t="s">
        <v>154</v>
      </c>
      <c r="C72" s="281" t="s">
        <v>185</v>
      </c>
      <c r="D72" s="282">
        <v>818</v>
      </c>
      <c r="E72" s="157" t="s">
        <v>77</v>
      </c>
      <c r="F72" s="212">
        <v>13</v>
      </c>
      <c r="G72" s="272">
        <v>3207.38</v>
      </c>
      <c r="H72" s="504" t="s">
        <v>194</v>
      </c>
      <c r="I72" s="337" t="s">
        <v>67</v>
      </c>
      <c r="J72" s="495" t="s">
        <v>197</v>
      </c>
      <c r="K72" s="460"/>
      <c r="L72" s="13"/>
    </row>
    <row r="73" spans="1:12" x14ac:dyDescent="0.2">
      <c r="A73" s="279"/>
      <c r="B73" s="280" t="s">
        <v>155</v>
      </c>
      <c r="C73" s="281" t="s">
        <v>185</v>
      </c>
      <c r="D73" s="282">
        <v>1125</v>
      </c>
      <c r="E73" s="157" t="s">
        <v>156</v>
      </c>
      <c r="F73" s="212">
        <v>13</v>
      </c>
      <c r="G73" s="272">
        <v>32980.550000000003</v>
      </c>
      <c r="H73" s="505"/>
      <c r="I73" s="337" t="s">
        <v>67</v>
      </c>
      <c r="J73" s="496"/>
      <c r="K73" s="460"/>
      <c r="L73" s="13"/>
    </row>
    <row r="74" spans="1:12" ht="38.25" x14ac:dyDescent="0.2">
      <c r="A74" s="338"/>
      <c r="B74" s="280" t="s">
        <v>157</v>
      </c>
      <c r="C74" s="276" t="s">
        <v>193</v>
      </c>
      <c r="D74" s="282">
        <v>2933</v>
      </c>
      <c r="E74" s="157" t="s">
        <v>77</v>
      </c>
      <c r="F74" s="212">
        <v>10</v>
      </c>
      <c r="G74" s="272">
        <v>31755.93</v>
      </c>
      <c r="H74" s="505"/>
      <c r="I74" s="337" t="s">
        <v>67</v>
      </c>
      <c r="J74" s="496"/>
      <c r="K74" s="460"/>
      <c r="L74" s="13"/>
    </row>
    <row r="75" spans="1:12" x14ac:dyDescent="0.2">
      <c r="A75" s="279"/>
      <c r="B75" s="283" t="s">
        <v>158</v>
      </c>
      <c r="C75" s="284" t="s">
        <v>186</v>
      </c>
      <c r="D75" s="285">
        <v>335</v>
      </c>
      <c r="E75" s="163" t="s">
        <v>150</v>
      </c>
      <c r="F75" s="214">
        <v>20</v>
      </c>
      <c r="G75" s="286">
        <v>16013</v>
      </c>
      <c r="H75" s="506"/>
      <c r="I75" s="339" t="s">
        <v>67</v>
      </c>
      <c r="J75" s="497"/>
      <c r="K75" s="460"/>
      <c r="L75" s="13"/>
    </row>
    <row r="76" spans="1:12" ht="36" customHeight="1" x14ac:dyDescent="0.2">
      <c r="A76" s="340"/>
      <c r="B76" s="280" t="s">
        <v>126</v>
      </c>
      <c r="C76" s="281" t="s">
        <v>186</v>
      </c>
      <c r="D76" s="282">
        <v>111</v>
      </c>
      <c r="E76" s="157" t="s">
        <v>9</v>
      </c>
      <c r="F76" s="212">
        <v>7.35</v>
      </c>
      <c r="G76" s="272">
        <f t="shared" si="0"/>
        <v>815.84999999999991</v>
      </c>
      <c r="H76" s="504" t="s">
        <v>195</v>
      </c>
      <c r="I76" s="337" t="s">
        <v>48</v>
      </c>
      <c r="J76" s="495" t="s">
        <v>196</v>
      </c>
      <c r="K76" s="460"/>
      <c r="L76" s="13"/>
    </row>
    <row r="77" spans="1:12" ht="36" customHeight="1" x14ac:dyDescent="0.2">
      <c r="A77" s="279"/>
      <c r="B77" s="283" t="s">
        <v>127</v>
      </c>
      <c r="C77" s="284" t="s">
        <v>186</v>
      </c>
      <c r="D77" s="285">
        <v>160</v>
      </c>
      <c r="E77" s="200" t="s">
        <v>78</v>
      </c>
      <c r="F77" s="214">
        <v>12.88</v>
      </c>
      <c r="G77" s="286">
        <f t="shared" si="0"/>
        <v>2060.8000000000002</v>
      </c>
      <c r="H77" s="506"/>
      <c r="I77" s="339" t="s">
        <v>48</v>
      </c>
      <c r="J77" s="497"/>
      <c r="K77" s="460"/>
      <c r="L77" s="13"/>
    </row>
    <row r="78" spans="1:12" x14ac:dyDescent="0.2">
      <c r="A78" s="279"/>
      <c r="B78" s="280" t="s">
        <v>244</v>
      </c>
      <c r="C78" s="281" t="s">
        <v>186</v>
      </c>
      <c r="D78" s="282">
        <v>386</v>
      </c>
      <c r="E78" s="199" t="s">
        <v>11</v>
      </c>
      <c r="F78" s="212">
        <v>7.35</v>
      </c>
      <c r="G78" s="272">
        <f t="shared" si="0"/>
        <v>2837.1</v>
      </c>
      <c r="H78" s="505" t="s">
        <v>396</v>
      </c>
      <c r="I78" s="337" t="s">
        <v>48</v>
      </c>
      <c r="J78" s="388"/>
      <c r="K78" s="460"/>
      <c r="L78" s="13"/>
    </row>
    <row r="79" spans="1:12" x14ac:dyDescent="0.2">
      <c r="A79" s="279"/>
      <c r="B79" s="280" t="s">
        <v>245</v>
      </c>
      <c r="C79" s="281" t="s">
        <v>186</v>
      </c>
      <c r="D79" s="282">
        <v>2</v>
      </c>
      <c r="E79" s="199" t="s">
        <v>11</v>
      </c>
      <c r="F79" s="212">
        <v>7.35</v>
      </c>
      <c r="G79" s="272">
        <f t="shared" si="0"/>
        <v>14.7</v>
      </c>
      <c r="H79" s="505"/>
      <c r="I79" s="337" t="s">
        <v>48</v>
      </c>
      <c r="J79" s="388"/>
      <c r="K79" s="460"/>
      <c r="L79" s="13"/>
    </row>
    <row r="80" spans="1:12" x14ac:dyDescent="0.2">
      <c r="A80" s="279"/>
      <c r="B80" s="280" t="s">
        <v>246</v>
      </c>
      <c r="C80" s="281" t="s">
        <v>186</v>
      </c>
      <c r="D80" s="282">
        <v>204</v>
      </c>
      <c r="E80" s="199" t="s">
        <v>11</v>
      </c>
      <c r="F80" s="212">
        <v>7.35</v>
      </c>
      <c r="G80" s="272">
        <f t="shared" si="0"/>
        <v>1499.3999999999999</v>
      </c>
      <c r="H80" s="505"/>
      <c r="I80" s="337" t="s">
        <v>48</v>
      </c>
      <c r="J80" s="388"/>
      <c r="K80" s="460"/>
      <c r="L80" s="13"/>
    </row>
    <row r="81" spans="1:12" x14ac:dyDescent="0.2">
      <c r="A81" s="279"/>
      <c r="B81" s="280" t="s">
        <v>247</v>
      </c>
      <c r="C81" s="281" t="s">
        <v>185</v>
      </c>
      <c r="D81" s="282">
        <v>45</v>
      </c>
      <c r="E81" s="199" t="s">
        <v>11</v>
      </c>
      <c r="F81" s="212">
        <v>7.35</v>
      </c>
      <c r="G81" s="272">
        <f t="shared" si="0"/>
        <v>330.75</v>
      </c>
      <c r="H81" s="505"/>
      <c r="I81" s="337" t="s">
        <v>48</v>
      </c>
      <c r="J81" s="388"/>
      <c r="K81" s="460"/>
      <c r="L81" s="13"/>
    </row>
    <row r="82" spans="1:12" x14ac:dyDescent="0.2">
      <c r="A82" s="279"/>
      <c r="B82" s="280" t="s">
        <v>248</v>
      </c>
      <c r="C82" s="281" t="s">
        <v>186</v>
      </c>
      <c r="D82" s="282">
        <v>176</v>
      </c>
      <c r="E82" s="199" t="s">
        <v>129</v>
      </c>
      <c r="F82" s="212">
        <v>7.35</v>
      </c>
      <c r="G82" s="272">
        <f t="shared" si="0"/>
        <v>1293.5999999999999</v>
      </c>
      <c r="H82" s="505"/>
      <c r="I82" s="337" t="s">
        <v>48</v>
      </c>
      <c r="J82" s="388"/>
      <c r="K82" s="460"/>
      <c r="L82" s="13"/>
    </row>
    <row r="83" spans="1:12" x14ac:dyDescent="0.2">
      <c r="A83" s="279"/>
      <c r="B83" s="280" t="s">
        <v>249</v>
      </c>
      <c r="C83" s="281" t="s">
        <v>186</v>
      </c>
      <c r="D83" s="282">
        <v>147</v>
      </c>
      <c r="E83" s="199" t="s">
        <v>9</v>
      </c>
      <c r="F83" s="212">
        <v>7.35</v>
      </c>
      <c r="G83" s="272">
        <f t="shared" si="0"/>
        <v>1080.45</v>
      </c>
      <c r="H83" s="505"/>
      <c r="I83" s="337" t="s">
        <v>48</v>
      </c>
      <c r="J83" s="388"/>
      <c r="K83" s="460"/>
      <c r="L83" s="13"/>
    </row>
    <row r="84" spans="1:12" x14ac:dyDescent="0.2">
      <c r="A84" s="279"/>
      <c r="B84" s="280" t="s">
        <v>250</v>
      </c>
      <c r="C84" s="281" t="s">
        <v>186</v>
      </c>
      <c r="D84" s="282">
        <v>26</v>
      </c>
      <c r="E84" s="199" t="s">
        <v>9</v>
      </c>
      <c r="F84" s="212">
        <v>7.35</v>
      </c>
      <c r="G84" s="272">
        <f t="shared" si="0"/>
        <v>191.1</v>
      </c>
      <c r="H84" s="505"/>
      <c r="I84" s="337" t="s">
        <v>48</v>
      </c>
      <c r="J84" s="388"/>
      <c r="K84" s="460"/>
      <c r="L84" s="13"/>
    </row>
    <row r="85" spans="1:12" x14ac:dyDescent="0.2">
      <c r="A85" s="279"/>
      <c r="B85" s="283" t="s">
        <v>251</v>
      </c>
      <c r="C85" s="284" t="s">
        <v>185</v>
      </c>
      <c r="D85" s="285">
        <v>15</v>
      </c>
      <c r="E85" s="200" t="s">
        <v>9</v>
      </c>
      <c r="F85" s="214">
        <v>7.351</v>
      </c>
      <c r="G85" s="286">
        <f t="shared" si="0"/>
        <v>110.265</v>
      </c>
      <c r="H85" s="506"/>
      <c r="I85" s="339" t="s">
        <v>48</v>
      </c>
      <c r="J85" s="391"/>
      <c r="K85" s="460"/>
      <c r="L85" s="13"/>
    </row>
    <row r="86" spans="1:12" x14ac:dyDescent="0.2">
      <c r="A86" s="279"/>
      <c r="B86" s="280" t="s">
        <v>346</v>
      </c>
      <c r="C86" s="281" t="s">
        <v>186</v>
      </c>
      <c r="D86" s="282">
        <v>10</v>
      </c>
      <c r="E86" s="199" t="s">
        <v>10</v>
      </c>
      <c r="F86" s="212">
        <v>21.4</v>
      </c>
      <c r="G86" s="272">
        <f t="shared" si="0"/>
        <v>214</v>
      </c>
      <c r="H86" s="512" t="s">
        <v>395</v>
      </c>
      <c r="I86" s="337" t="s">
        <v>48</v>
      </c>
      <c r="J86" s="496"/>
      <c r="K86" s="460"/>
      <c r="L86" s="13"/>
    </row>
    <row r="87" spans="1:12" x14ac:dyDescent="0.2">
      <c r="A87" s="279"/>
      <c r="B87" s="280" t="s">
        <v>347</v>
      </c>
      <c r="C87" s="281" t="s">
        <v>185</v>
      </c>
      <c r="D87" s="282">
        <v>39</v>
      </c>
      <c r="E87" s="199" t="s">
        <v>10</v>
      </c>
      <c r="F87" s="212">
        <v>7.35</v>
      </c>
      <c r="G87" s="272">
        <f t="shared" si="0"/>
        <v>286.64999999999998</v>
      </c>
      <c r="H87" s="512"/>
      <c r="I87" s="337" t="s">
        <v>48</v>
      </c>
      <c r="J87" s="496"/>
      <c r="K87" s="460"/>
      <c r="L87" s="13"/>
    </row>
    <row r="88" spans="1:12" ht="25.5" x14ac:dyDescent="0.2">
      <c r="A88" s="279"/>
      <c r="B88" s="280" t="s">
        <v>348</v>
      </c>
      <c r="C88" s="276" t="s">
        <v>394</v>
      </c>
      <c r="D88" s="282">
        <v>305</v>
      </c>
      <c r="E88" s="199" t="s">
        <v>10</v>
      </c>
      <c r="F88" s="212">
        <v>7.35</v>
      </c>
      <c r="G88" s="272">
        <f t="shared" si="0"/>
        <v>2241.75</v>
      </c>
      <c r="H88" s="512"/>
      <c r="I88" s="337" t="s">
        <v>48</v>
      </c>
      <c r="J88" s="496"/>
      <c r="K88" s="460"/>
      <c r="L88" s="13"/>
    </row>
    <row r="89" spans="1:12" ht="13.5" thickBot="1" x14ac:dyDescent="0.25">
      <c r="A89" s="332"/>
      <c r="B89" s="303" t="s">
        <v>349</v>
      </c>
      <c r="C89" s="333" t="s">
        <v>186</v>
      </c>
      <c r="D89" s="305">
        <v>181</v>
      </c>
      <c r="E89" s="202" t="s">
        <v>10</v>
      </c>
      <c r="F89" s="216">
        <v>17.05</v>
      </c>
      <c r="G89" s="306">
        <f t="shared" si="0"/>
        <v>3086.05</v>
      </c>
      <c r="H89" s="531"/>
      <c r="I89" s="341" t="s">
        <v>48</v>
      </c>
      <c r="J89" s="523"/>
      <c r="K89" s="460"/>
      <c r="L89" s="13"/>
    </row>
    <row r="90" spans="1:12" ht="38.25" x14ac:dyDescent="0.2">
      <c r="A90" s="342" t="s">
        <v>43</v>
      </c>
      <c r="B90" s="283" t="s">
        <v>62</v>
      </c>
      <c r="C90" s="284" t="s">
        <v>186</v>
      </c>
      <c r="D90" s="285">
        <v>37</v>
      </c>
      <c r="E90" s="163" t="s">
        <v>9</v>
      </c>
      <c r="F90" s="214">
        <v>7.35</v>
      </c>
      <c r="G90" s="286">
        <f t="shared" ref="G90:G158" si="3">D90*F90</f>
        <v>271.95</v>
      </c>
      <c r="H90" s="336" t="s">
        <v>393</v>
      </c>
      <c r="I90" s="331" t="s">
        <v>48</v>
      </c>
      <c r="J90" s="387"/>
      <c r="K90" s="430"/>
      <c r="L90" s="13"/>
    </row>
    <row r="91" spans="1:12" x14ac:dyDescent="0.2">
      <c r="A91" s="279"/>
      <c r="B91" s="280" t="s">
        <v>364</v>
      </c>
      <c r="C91" s="281" t="s">
        <v>186</v>
      </c>
      <c r="D91" s="282">
        <v>119</v>
      </c>
      <c r="E91" s="199" t="s">
        <v>10</v>
      </c>
      <c r="F91" s="212">
        <v>21.4</v>
      </c>
      <c r="G91" s="272">
        <f t="shared" si="3"/>
        <v>2546.6</v>
      </c>
      <c r="H91" s="512" t="s">
        <v>397</v>
      </c>
      <c r="I91" s="337" t="s">
        <v>48</v>
      </c>
      <c r="J91" s="516"/>
      <c r="K91" s="524"/>
      <c r="L91" s="13"/>
    </row>
    <row r="92" spans="1:12" x14ac:dyDescent="0.2">
      <c r="A92" s="279"/>
      <c r="B92" s="280" t="s">
        <v>365</v>
      </c>
      <c r="C92" s="281" t="s">
        <v>186</v>
      </c>
      <c r="D92" s="282">
        <v>93</v>
      </c>
      <c r="E92" s="199" t="s">
        <v>9</v>
      </c>
      <c r="F92" s="212">
        <v>7.35</v>
      </c>
      <c r="G92" s="272">
        <f t="shared" si="3"/>
        <v>683.55</v>
      </c>
      <c r="H92" s="512"/>
      <c r="I92" s="337" t="s">
        <v>48</v>
      </c>
      <c r="J92" s="516"/>
      <c r="K92" s="524"/>
      <c r="L92" s="13"/>
    </row>
    <row r="93" spans="1:12" ht="12.75" customHeight="1" x14ac:dyDescent="0.2">
      <c r="A93" s="279"/>
      <c r="B93" s="280" t="s">
        <v>330</v>
      </c>
      <c r="C93" s="281" t="s">
        <v>186</v>
      </c>
      <c r="D93" s="282">
        <v>218</v>
      </c>
      <c r="E93" s="199" t="s">
        <v>9</v>
      </c>
      <c r="F93" s="212">
        <v>7.35</v>
      </c>
      <c r="G93" s="272">
        <f t="shared" si="3"/>
        <v>1602.3</v>
      </c>
      <c r="H93" s="512"/>
      <c r="I93" s="337" t="s">
        <v>48</v>
      </c>
      <c r="J93" s="516"/>
      <c r="K93" s="524"/>
      <c r="L93" s="13"/>
    </row>
    <row r="94" spans="1:12" x14ac:dyDescent="0.2">
      <c r="A94" s="279"/>
      <c r="B94" s="280" t="s">
        <v>366</v>
      </c>
      <c r="C94" s="281" t="s">
        <v>185</v>
      </c>
      <c r="D94" s="282">
        <v>10</v>
      </c>
      <c r="E94" s="199" t="s">
        <v>9</v>
      </c>
      <c r="F94" s="212">
        <v>7.35</v>
      </c>
      <c r="G94" s="272">
        <f t="shared" si="3"/>
        <v>73.5</v>
      </c>
      <c r="H94" s="512"/>
      <c r="I94" s="337" t="s">
        <v>48</v>
      </c>
      <c r="J94" s="516"/>
      <c r="K94" s="524"/>
      <c r="L94" s="13"/>
    </row>
    <row r="95" spans="1:12" x14ac:dyDescent="0.2">
      <c r="A95" s="279"/>
      <c r="B95" s="280" t="s">
        <v>367</v>
      </c>
      <c r="C95" s="281" t="s">
        <v>186</v>
      </c>
      <c r="D95" s="282">
        <v>11</v>
      </c>
      <c r="E95" s="199" t="s">
        <v>11</v>
      </c>
      <c r="F95" s="212">
        <v>7.35</v>
      </c>
      <c r="G95" s="272">
        <f t="shared" si="3"/>
        <v>80.849999999999994</v>
      </c>
      <c r="H95" s="512"/>
      <c r="I95" s="337" t="s">
        <v>48</v>
      </c>
      <c r="J95" s="516"/>
      <c r="K95" s="524"/>
      <c r="L95" s="13"/>
    </row>
    <row r="96" spans="1:12" x14ac:dyDescent="0.2">
      <c r="A96" s="279"/>
      <c r="B96" s="280" t="s">
        <v>368</v>
      </c>
      <c r="C96" s="281" t="s">
        <v>186</v>
      </c>
      <c r="D96" s="282">
        <v>19</v>
      </c>
      <c r="E96" s="199" t="s">
        <v>11</v>
      </c>
      <c r="F96" s="212">
        <v>7.35</v>
      </c>
      <c r="G96" s="272">
        <f t="shared" si="3"/>
        <v>139.65</v>
      </c>
      <c r="H96" s="512"/>
      <c r="I96" s="337" t="s">
        <v>48</v>
      </c>
      <c r="J96" s="516"/>
      <c r="K96" s="524"/>
      <c r="L96" s="13"/>
    </row>
    <row r="97" spans="1:12" x14ac:dyDescent="0.2">
      <c r="A97" s="279"/>
      <c r="B97" s="280" t="s">
        <v>369</v>
      </c>
      <c r="C97" s="281" t="s">
        <v>186</v>
      </c>
      <c r="D97" s="282">
        <v>38</v>
      </c>
      <c r="E97" s="199" t="s">
        <v>11</v>
      </c>
      <c r="F97" s="212">
        <v>7.35</v>
      </c>
      <c r="G97" s="272">
        <f t="shared" si="3"/>
        <v>279.3</v>
      </c>
      <c r="H97" s="512"/>
      <c r="I97" s="337" t="s">
        <v>48</v>
      </c>
      <c r="J97" s="516"/>
      <c r="K97" s="524"/>
      <c r="L97" s="13"/>
    </row>
    <row r="98" spans="1:12" x14ac:dyDescent="0.2">
      <c r="A98" s="279"/>
      <c r="B98" s="280" t="s">
        <v>370</v>
      </c>
      <c r="C98" s="281" t="s">
        <v>186</v>
      </c>
      <c r="D98" s="282">
        <v>2</v>
      </c>
      <c r="E98" s="199" t="s">
        <v>9</v>
      </c>
      <c r="F98" s="212">
        <v>7.35</v>
      </c>
      <c r="G98" s="272">
        <f t="shared" si="3"/>
        <v>14.7</v>
      </c>
      <c r="H98" s="512"/>
      <c r="I98" s="337" t="s">
        <v>48</v>
      </c>
      <c r="J98" s="516"/>
      <c r="K98" s="524"/>
      <c r="L98" s="13"/>
    </row>
    <row r="99" spans="1:12" x14ac:dyDescent="0.2">
      <c r="A99" s="279"/>
      <c r="B99" s="280" t="s">
        <v>371</v>
      </c>
      <c r="C99" s="281" t="s">
        <v>185</v>
      </c>
      <c r="D99" s="282">
        <v>19</v>
      </c>
      <c r="E99" s="199" t="s">
        <v>9</v>
      </c>
      <c r="F99" s="212">
        <v>7.35</v>
      </c>
      <c r="G99" s="272">
        <f t="shared" si="3"/>
        <v>139.65</v>
      </c>
      <c r="H99" s="512"/>
      <c r="I99" s="337" t="s">
        <v>48</v>
      </c>
      <c r="J99" s="516"/>
      <c r="K99" s="524"/>
      <c r="L99" s="13"/>
    </row>
    <row r="100" spans="1:12" x14ac:dyDescent="0.2">
      <c r="A100" s="279"/>
      <c r="B100" s="280" t="s">
        <v>372</v>
      </c>
      <c r="C100" s="281" t="s">
        <v>186</v>
      </c>
      <c r="D100" s="282">
        <v>2</v>
      </c>
      <c r="E100" s="199" t="s">
        <v>9</v>
      </c>
      <c r="F100" s="212">
        <v>7.35</v>
      </c>
      <c r="G100" s="272">
        <f t="shared" si="3"/>
        <v>14.7</v>
      </c>
      <c r="H100" s="512"/>
      <c r="I100" s="337" t="s">
        <v>48</v>
      </c>
      <c r="J100" s="516"/>
      <c r="K100" s="524"/>
      <c r="L100" s="13"/>
    </row>
    <row r="101" spans="1:12" x14ac:dyDescent="0.2">
      <c r="A101" s="279"/>
      <c r="B101" s="283" t="s">
        <v>373</v>
      </c>
      <c r="C101" s="284" t="s">
        <v>186</v>
      </c>
      <c r="D101" s="285">
        <v>155</v>
      </c>
      <c r="E101" s="200" t="s">
        <v>9</v>
      </c>
      <c r="F101" s="214">
        <v>7.35</v>
      </c>
      <c r="G101" s="286">
        <f t="shared" si="3"/>
        <v>1139.25</v>
      </c>
      <c r="H101" s="513"/>
      <c r="I101" s="339" t="s">
        <v>48</v>
      </c>
      <c r="J101" s="517"/>
      <c r="K101" s="524"/>
      <c r="L101" s="13"/>
    </row>
    <row r="102" spans="1:12" ht="38.25" x14ac:dyDescent="0.2">
      <c r="A102" s="279"/>
      <c r="B102" s="290" t="s">
        <v>64</v>
      </c>
      <c r="C102" s="170" t="s">
        <v>185</v>
      </c>
      <c r="D102" s="292">
        <v>173</v>
      </c>
      <c r="E102" s="170" t="s">
        <v>10</v>
      </c>
      <c r="F102" s="209">
        <v>21.4</v>
      </c>
      <c r="G102" s="293">
        <f t="shared" si="3"/>
        <v>3702.2</v>
      </c>
      <c r="H102" s="210" t="s">
        <v>107</v>
      </c>
      <c r="I102" s="343" t="s">
        <v>48</v>
      </c>
      <c r="J102" s="174"/>
      <c r="K102" s="114"/>
      <c r="L102" s="13"/>
    </row>
    <row r="103" spans="1:12" ht="25.5" x14ac:dyDescent="0.2">
      <c r="A103" s="279"/>
      <c r="B103" s="290" t="s">
        <v>264</v>
      </c>
      <c r="C103" s="291" t="s">
        <v>186</v>
      </c>
      <c r="D103" s="292">
        <v>61</v>
      </c>
      <c r="E103" s="170" t="s">
        <v>9</v>
      </c>
      <c r="F103" s="209">
        <v>7.35</v>
      </c>
      <c r="G103" s="293">
        <f t="shared" si="3"/>
        <v>448.34999999999997</v>
      </c>
      <c r="H103" s="295" t="s">
        <v>293</v>
      </c>
      <c r="I103" s="343" t="s">
        <v>48</v>
      </c>
      <c r="J103" s="223" t="s">
        <v>265</v>
      </c>
      <c r="K103" s="114"/>
      <c r="L103" s="13"/>
    </row>
    <row r="104" spans="1:12" ht="39" thickBot="1" x14ac:dyDescent="0.25">
      <c r="A104" s="332"/>
      <c r="B104" s="344" t="s">
        <v>350</v>
      </c>
      <c r="C104" s="333" t="s">
        <v>186</v>
      </c>
      <c r="D104" s="305">
        <v>230</v>
      </c>
      <c r="E104" s="142" t="s">
        <v>10</v>
      </c>
      <c r="F104" s="216">
        <v>21.4</v>
      </c>
      <c r="G104" s="306">
        <f t="shared" si="3"/>
        <v>4922</v>
      </c>
      <c r="H104" s="345" t="s">
        <v>398</v>
      </c>
      <c r="I104" s="346" t="s">
        <v>48</v>
      </c>
      <c r="J104" s="347" t="s">
        <v>351</v>
      </c>
      <c r="K104" s="114"/>
      <c r="L104" s="13"/>
    </row>
    <row r="105" spans="1:12" ht="25.5" x14ac:dyDescent="0.2">
      <c r="A105" s="342" t="s">
        <v>44</v>
      </c>
      <c r="B105" s="283" t="s">
        <v>148</v>
      </c>
      <c r="C105" s="284" t="s">
        <v>186</v>
      </c>
      <c r="D105" s="285">
        <v>997</v>
      </c>
      <c r="E105" s="163" t="s">
        <v>10</v>
      </c>
      <c r="F105" s="214">
        <v>0</v>
      </c>
      <c r="G105" s="286">
        <v>0</v>
      </c>
      <c r="H105" s="336" t="s">
        <v>149</v>
      </c>
      <c r="I105" s="331"/>
      <c r="J105" s="348"/>
      <c r="K105" s="114"/>
      <c r="L105" s="13"/>
    </row>
    <row r="106" spans="1:12" ht="38.25" customHeight="1" x14ac:dyDescent="0.2">
      <c r="A106" s="340"/>
      <c r="B106" s="280" t="s">
        <v>222</v>
      </c>
      <c r="C106" s="281" t="s">
        <v>186</v>
      </c>
      <c r="D106" s="282">
        <v>123</v>
      </c>
      <c r="E106" s="157" t="s">
        <v>10</v>
      </c>
      <c r="F106" s="212">
        <v>22.27</v>
      </c>
      <c r="G106" s="272">
        <f>D106*F106</f>
        <v>2739.21</v>
      </c>
      <c r="H106" s="504" t="s">
        <v>223</v>
      </c>
      <c r="I106" s="278" t="s">
        <v>48</v>
      </c>
      <c r="J106" s="516"/>
      <c r="K106" s="514"/>
      <c r="L106" s="13"/>
    </row>
    <row r="107" spans="1:12" x14ac:dyDescent="0.2">
      <c r="A107" s="340"/>
      <c r="B107" s="283" t="s">
        <v>221</v>
      </c>
      <c r="C107" s="284" t="s">
        <v>186</v>
      </c>
      <c r="D107" s="285">
        <v>22</v>
      </c>
      <c r="E107" s="163" t="s">
        <v>10</v>
      </c>
      <c r="F107" s="214">
        <v>22.27</v>
      </c>
      <c r="G107" s="286">
        <f>D107*F107</f>
        <v>489.94</v>
      </c>
      <c r="H107" s="532"/>
      <c r="I107" s="287" t="s">
        <v>48</v>
      </c>
      <c r="J107" s="517"/>
      <c r="K107" s="514"/>
      <c r="L107" s="13"/>
    </row>
    <row r="108" spans="1:12" ht="12.75" customHeight="1" x14ac:dyDescent="0.2">
      <c r="A108" s="340"/>
      <c r="B108" s="280" t="s">
        <v>116</v>
      </c>
      <c r="C108" s="281" t="s">
        <v>185</v>
      </c>
      <c r="D108" s="282">
        <v>18</v>
      </c>
      <c r="E108" s="157" t="s">
        <v>9</v>
      </c>
      <c r="F108" s="212">
        <v>10.050000000000001</v>
      </c>
      <c r="G108" s="507">
        <v>340.43</v>
      </c>
      <c r="H108" s="525" t="s">
        <v>108</v>
      </c>
      <c r="I108" s="278" t="s">
        <v>48</v>
      </c>
      <c r="J108" s="495" t="s">
        <v>199</v>
      </c>
      <c r="K108" s="515"/>
      <c r="L108" s="13"/>
    </row>
    <row r="109" spans="1:12" ht="25.5" x14ac:dyDescent="0.2">
      <c r="A109" s="340"/>
      <c r="B109" s="313" t="s">
        <v>117</v>
      </c>
      <c r="C109" s="300" t="s">
        <v>184</v>
      </c>
      <c r="D109" s="285">
        <v>233</v>
      </c>
      <c r="E109" s="284" t="s">
        <v>78</v>
      </c>
      <c r="F109" s="214">
        <v>10.050000000000001</v>
      </c>
      <c r="G109" s="508"/>
      <c r="H109" s="525"/>
      <c r="I109" s="287" t="s">
        <v>48</v>
      </c>
      <c r="J109" s="495"/>
      <c r="K109" s="515"/>
      <c r="L109" s="13"/>
    </row>
    <row r="110" spans="1:12" x14ac:dyDescent="0.2">
      <c r="A110" s="340"/>
      <c r="B110" s="280" t="s">
        <v>123</v>
      </c>
      <c r="C110" s="281" t="s">
        <v>185</v>
      </c>
      <c r="D110" s="282">
        <v>124</v>
      </c>
      <c r="E110" s="157" t="s">
        <v>9</v>
      </c>
      <c r="F110" s="212">
        <v>10.050000000000001</v>
      </c>
      <c r="G110" s="507">
        <v>1355.9</v>
      </c>
      <c r="H110" s="525"/>
      <c r="I110" s="278" t="s">
        <v>48</v>
      </c>
      <c r="J110" s="495"/>
      <c r="K110" s="514"/>
      <c r="L110" s="13"/>
    </row>
    <row r="111" spans="1:12" x14ac:dyDescent="0.2">
      <c r="A111" s="340"/>
      <c r="B111" s="280" t="s">
        <v>122</v>
      </c>
      <c r="C111" s="281" t="s">
        <v>185</v>
      </c>
      <c r="D111" s="282">
        <v>73</v>
      </c>
      <c r="E111" s="157" t="s">
        <v>9</v>
      </c>
      <c r="F111" s="212">
        <v>10.050000000000001</v>
      </c>
      <c r="G111" s="507"/>
      <c r="H111" s="525"/>
      <c r="I111" s="278" t="s">
        <v>48</v>
      </c>
      <c r="J111" s="495"/>
      <c r="K111" s="515"/>
      <c r="L111" s="13"/>
    </row>
    <row r="112" spans="1:12" x14ac:dyDescent="0.2">
      <c r="A112" s="340"/>
      <c r="B112" s="283" t="s">
        <v>121</v>
      </c>
      <c r="C112" s="284" t="s">
        <v>185</v>
      </c>
      <c r="D112" s="285">
        <v>21</v>
      </c>
      <c r="E112" s="163" t="s">
        <v>9</v>
      </c>
      <c r="F112" s="214">
        <v>10.050000000000001</v>
      </c>
      <c r="G112" s="508"/>
      <c r="H112" s="525"/>
      <c r="I112" s="287" t="s">
        <v>48</v>
      </c>
      <c r="J112" s="495"/>
      <c r="K112" s="515"/>
      <c r="L112" s="13"/>
    </row>
    <row r="113" spans="1:12" x14ac:dyDescent="0.2">
      <c r="A113" s="340"/>
      <c r="B113" s="290" t="s">
        <v>52</v>
      </c>
      <c r="C113" s="291" t="s">
        <v>185</v>
      </c>
      <c r="D113" s="292">
        <v>44</v>
      </c>
      <c r="E113" s="170" t="s">
        <v>9</v>
      </c>
      <c r="F113" s="209">
        <v>10.050000000000001</v>
      </c>
      <c r="G113" s="293">
        <v>0</v>
      </c>
      <c r="H113" s="525"/>
      <c r="I113" s="294" t="s">
        <v>48</v>
      </c>
      <c r="J113" s="495"/>
      <c r="K113" s="114"/>
      <c r="L113" s="13"/>
    </row>
    <row r="114" spans="1:12" x14ac:dyDescent="0.2">
      <c r="A114" s="340"/>
      <c r="B114" s="280" t="s">
        <v>118</v>
      </c>
      <c r="C114" s="281" t="s">
        <v>185</v>
      </c>
      <c r="D114" s="282">
        <v>20</v>
      </c>
      <c r="E114" s="157" t="s">
        <v>9</v>
      </c>
      <c r="F114" s="212">
        <v>10.050000000000001</v>
      </c>
      <c r="G114" s="507">
        <v>0</v>
      </c>
      <c r="H114" s="525"/>
      <c r="I114" s="278" t="s">
        <v>48</v>
      </c>
      <c r="J114" s="495"/>
      <c r="K114" s="114"/>
      <c r="L114" s="13"/>
    </row>
    <row r="115" spans="1:12" x14ac:dyDescent="0.2">
      <c r="A115" s="340"/>
      <c r="B115" s="280" t="s">
        <v>119</v>
      </c>
      <c r="C115" s="281" t="s">
        <v>185</v>
      </c>
      <c r="D115" s="282">
        <v>3</v>
      </c>
      <c r="E115" s="157" t="s">
        <v>9</v>
      </c>
      <c r="F115" s="212">
        <v>10.050000000000001</v>
      </c>
      <c r="G115" s="507"/>
      <c r="H115" s="525"/>
      <c r="I115" s="278" t="s">
        <v>48</v>
      </c>
      <c r="J115" s="495"/>
      <c r="K115" s="114"/>
      <c r="L115" s="13"/>
    </row>
    <row r="116" spans="1:12" x14ac:dyDescent="0.2">
      <c r="A116" s="340"/>
      <c r="B116" s="280" t="s">
        <v>57</v>
      </c>
      <c r="C116" s="281" t="s">
        <v>185</v>
      </c>
      <c r="D116" s="282">
        <v>78</v>
      </c>
      <c r="E116" s="157" t="s">
        <v>9</v>
      </c>
      <c r="F116" s="212">
        <v>10.050000000000001</v>
      </c>
      <c r="G116" s="507"/>
      <c r="H116" s="525"/>
      <c r="I116" s="278" t="s">
        <v>48</v>
      </c>
      <c r="J116" s="495"/>
      <c r="K116" s="114"/>
      <c r="L116" s="13"/>
    </row>
    <row r="117" spans="1:12" x14ac:dyDescent="0.2">
      <c r="A117" s="340"/>
      <c r="B117" s="283" t="s">
        <v>56</v>
      </c>
      <c r="C117" s="284" t="s">
        <v>185</v>
      </c>
      <c r="D117" s="285">
        <v>7</v>
      </c>
      <c r="E117" s="163" t="s">
        <v>9</v>
      </c>
      <c r="F117" s="214">
        <v>10.050000000000001</v>
      </c>
      <c r="G117" s="508"/>
      <c r="H117" s="525"/>
      <c r="I117" s="278" t="s">
        <v>48</v>
      </c>
      <c r="J117" s="495"/>
      <c r="K117" s="114"/>
      <c r="L117" s="13"/>
    </row>
    <row r="118" spans="1:12" x14ac:dyDescent="0.2">
      <c r="A118" s="340"/>
      <c r="B118" s="283" t="s">
        <v>120</v>
      </c>
      <c r="C118" s="284" t="s">
        <v>185</v>
      </c>
      <c r="D118" s="285">
        <v>276</v>
      </c>
      <c r="E118" s="163" t="s">
        <v>9</v>
      </c>
      <c r="F118" s="214">
        <v>10.050000000000001</v>
      </c>
      <c r="G118" s="286">
        <v>0</v>
      </c>
      <c r="H118" s="511"/>
      <c r="I118" s="294" t="s">
        <v>48</v>
      </c>
      <c r="J118" s="526"/>
      <c r="K118" s="114"/>
      <c r="L118" s="13"/>
    </row>
    <row r="119" spans="1:12" ht="38.25" x14ac:dyDescent="0.2">
      <c r="A119" s="340"/>
      <c r="B119" s="290" t="s">
        <v>128</v>
      </c>
      <c r="C119" s="298" t="s">
        <v>186</v>
      </c>
      <c r="D119" s="292">
        <v>32</v>
      </c>
      <c r="E119" s="170" t="s">
        <v>10</v>
      </c>
      <c r="F119" s="209">
        <v>22.27</v>
      </c>
      <c r="G119" s="293">
        <f t="shared" si="3"/>
        <v>712.64</v>
      </c>
      <c r="H119" s="210" t="s">
        <v>147</v>
      </c>
      <c r="I119" s="294" t="s">
        <v>48</v>
      </c>
      <c r="J119" s="349"/>
      <c r="K119" s="114"/>
      <c r="L119" s="13"/>
    </row>
    <row r="120" spans="1:12" ht="57" customHeight="1" x14ac:dyDescent="0.2">
      <c r="A120" s="340"/>
      <c r="B120" s="290" t="s">
        <v>162</v>
      </c>
      <c r="C120" s="291" t="s">
        <v>185</v>
      </c>
      <c r="D120" s="292">
        <v>371</v>
      </c>
      <c r="E120" s="170" t="s">
        <v>9</v>
      </c>
      <c r="F120" s="209">
        <v>8.94</v>
      </c>
      <c r="G120" s="293">
        <f t="shared" si="3"/>
        <v>3316.74</v>
      </c>
      <c r="H120" s="295" t="s">
        <v>200</v>
      </c>
      <c r="I120" s="294" t="s">
        <v>48</v>
      </c>
      <c r="J120" s="198"/>
      <c r="K120" s="114"/>
      <c r="L120" s="13"/>
    </row>
    <row r="121" spans="1:12" ht="25.5" x14ac:dyDescent="0.2">
      <c r="A121" s="340"/>
      <c r="B121" s="290" t="s">
        <v>267</v>
      </c>
      <c r="C121" s="291" t="s">
        <v>186</v>
      </c>
      <c r="D121" s="292">
        <v>1046</v>
      </c>
      <c r="E121" s="170" t="s">
        <v>10</v>
      </c>
      <c r="F121" s="209">
        <v>21.4</v>
      </c>
      <c r="G121" s="293">
        <f>D121*F121/36</f>
        <v>621.78888888888878</v>
      </c>
      <c r="H121" s="295" t="s">
        <v>294</v>
      </c>
      <c r="I121" s="294" t="s">
        <v>48</v>
      </c>
      <c r="J121" s="198"/>
      <c r="K121" s="114"/>
      <c r="L121" s="13"/>
    </row>
    <row r="122" spans="1:12" x14ac:dyDescent="0.2">
      <c r="A122" s="340"/>
      <c r="B122" s="290" t="s">
        <v>412</v>
      </c>
      <c r="C122" s="291" t="s">
        <v>186</v>
      </c>
      <c r="D122" s="292">
        <v>26</v>
      </c>
      <c r="E122" s="170" t="s">
        <v>10</v>
      </c>
      <c r="F122" s="209">
        <v>22.27</v>
      </c>
      <c r="G122" s="293">
        <f>D122*F122</f>
        <v>579.02</v>
      </c>
      <c r="H122" s="534" t="s">
        <v>415</v>
      </c>
      <c r="I122" s="294" t="s">
        <v>48</v>
      </c>
      <c r="J122" s="198"/>
      <c r="K122" s="114"/>
      <c r="L122" s="13"/>
    </row>
    <row r="123" spans="1:12" x14ac:dyDescent="0.2">
      <c r="A123" s="340"/>
      <c r="B123" s="290" t="s">
        <v>413</v>
      </c>
      <c r="C123" s="291" t="s">
        <v>186</v>
      </c>
      <c r="D123" s="292">
        <v>32</v>
      </c>
      <c r="E123" s="170" t="s">
        <v>10</v>
      </c>
      <c r="F123" s="209">
        <v>22.27</v>
      </c>
      <c r="G123" s="293">
        <f t="shared" ref="G123:G124" si="4">D123*F123</f>
        <v>712.64</v>
      </c>
      <c r="H123" s="535"/>
      <c r="I123" s="294" t="s">
        <v>48</v>
      </c>
      <c r="J123" s="198"/>
      <c r="K123" s="114"/>
      <c r="L123" s="13"/>
    </row>
    <row r="124" spans="1:12" x14ac:dyDescent="0.2">
      <c r="A124" s="340"/>
      <c r="B124" s="280" t="s">
        <v>414</v>
      </c>
      <c r="C124" s="291" t="s">
        <v>186</v>
      </c>
      <c r="D124" s="292">
        <v>75</v>
      </c>
      <c r="E124" s="170" t="s">
        <v>10</v>
      </c>
      <c r="F124" s="209">
        <v>22.27</v>
      </c>
      <c r="G124" s="293">
        <f t="shared" si="4"/>
        <v>1670.25</v>
      </c>
      <c r="H124" s="536"/>
      <c r="I124" s="294" t="s">
        <v>48</v>
      </c>
      <c r="J124" s="198"/>
      <c r="K124" s="114"/>
      <c r="L124" s="13"/>
    </row>
    <row r="125" spans="1:12" ht="26.25" thickBot="1" x14ac:dyDescent="0.25">
      <c r="A125" s="350"/>
      <c r="B125" s="369" t="s">
        <v>283</v>
      </c>
      <c r="C125" s="142" t="s">
        <v>186</v>
      </c>
      <c r="D125" s="305">
        <v>48</v>
      </c>
      <c r="E125" s="142" t="s">
        <v>10</v>
      </c>
      <c r="F125" s="216">
        <v>22.27</v>
      </c>
      <c r="G125" s="306">
        <f>D125*F125</f>
        <v>1068.96</v>
      </c>
      <c r="H125" s="334" t="s">
        <v>295</v>
      </c>
      <c r="I125" s="307" t="s">
        <v>48</v>
      </c>
      <c r="J125" s="351" t="s">
        <v>284</v>
      </c>
      <c r="K125" s="114"/>
      <c r="L125" s="13"/>
    </row>
    <row r="126" spans="1:12" ht="38.25" x14ac:dyDescent="0.2">
      <c r="A126" s="288" t="s">
        <v>45</v>
      </c>
      <c r="B126" s="283" t="s">
        <v>65</v>
      </c>
      <c r="C126" s="284" t="s">
        <v>186</v>
      </c>
      <c r="D126" s="285">
        <v>33</v>
      </c>
      <c r="E126" s="163" t="s">
        <v>9</v>
      </c>
      <c r="F126" s="214">
        <v>20</v>
      </c>
      <c r="G126" s="286">
        <f t="shared" si="3"/>
        <v>660</v>
      </c>
      <c r="H126" s="352" t="s">
        <v>115</v>
      </c>
      <c r="I126" s="287" t="s">
        <v>48</v>
      </c>
      <c r="J126" s="387"/>
      <c r="K126" s="114"/>
      <c r="L126" s="13"/>
    </row>
    <row r="127" spans="1:12" ht="38.25" x14ac:dyDescent="0.2">
      <c r="A127" s="340"/>
      <c r="B127" s="353" t="str">
        <f>"30/1"</f>
        <v>30/1</v>
      </c>
      <c r="C127" s="281" t="s">
        <v>186</v>
      </c>
      <c r="D127" s="282">
        <v>53</v>
      </c>
      <c r="E127" s="281" t="s">
        <v>10</v>
      </c>
      <c r="F127" s="212">
        <v>21.94</v>
      </c>
      <c r="G127" s="272">
        <v>65.819999999999993</v>
      </c>
      <c r="H127" s="354" t="s">
        <v>296</v>
      </c>
      <c r="I127" s="278" t="s">
        <v>48</v>
      </c>
      <c r="J127" s="384" t="s">
        <v>254</v>
      </c>
      <c r="K127" s="431"/>
      <c r="L127" s="13"/>
    </row>
    <row r="128" spans="1:12" ht="25.5" x14ac:dyDescent="0.2">
      <c r="A128" s="340"/>
      <c r="B128" s="283" t="s">
        <v>252</v>
      </c>
      <c r="C128" s="284" t="s">
        <v>186</v>
      </c>
      <c r="D128" s="285">
        <v>11</v>
      </c>
      <c r="E128" s="284" t="s">
        <v>10</v>
      </c>
      <c r="F128" s="214">
        <v>0</v>
      </c>
      <c r="G128" s="286">
        <v>0</v>
      </c>
      <c r="H128" s="336" t="s">
        <v>297</v>
      </c>
      <c r="I128" s="287"/>
      <c r="J128" s="387" t="s">
        <v>253</v>
      </c>
      <c r="K128" s="431"/>
      <c r="L128" s="13"/>
    </row>
    <row r="129" spans="1:12" x14ac:dyDescent="0.2">
      <c r="A129" s="355"/>
      <c r="B129" s="280" t="s">
        <v>178</v>
      </c>
      <c r="C129" s="281" t="s">
        <v>185</v>
      </c>
      <c r="D129" s="282">
        <v>1561</v>
      </c>
      <c r="E129" s="199" t="s">
        <v>10</v>
      </c>
      <c r="F129" s="212">
        <f>G129/D129</f>
        <v>17.013593850096093</v>
      </c>
      <c r="G129" s="272">
        <v>26558.22</v>
      </c>
      <c r="H129" s="505" t="s">
        <v>201</v>
      </c>
      <c r="I129" s="356" t="s">
        <v>67</v>
      </c>
      <c r="J129" s="520" t="s">
        <v>403</v>
      </c>
      <c r="K129" s="431"/>
      <c r="L129" s="13"/>
    </row>
    <row r="130" spans="1:12" ht="15.75" customHeight="1" x14ac:dyDescent="0.2">
      <c r="A130" s="357"/>
      <c r="B130" s="280" t="s">
        <v>179</v>
      </c>
      <c r="C130" s="281" t="s">
        <v>185</v>
      </c>
      <c r="D130" s="282">
        <v>4716</v>
      </c>
      <c r="E130" s="199" t="s">
        <v>10</v>
      </c>
      <c r="F130" s="212">
        <f>G130/D130</f>
        <v>17.017879558948263</v>
      </c>
      <c r="G130" s="272">
        <v>80256.320000000007</v>
      </c>
      <c r="H130" s="505"/>
      <c r="I130" s="358" t="s">
        <v>67</v>
      </c>
      <c r="J130" s="518"/>
      <c r="K130" s="431"/>
      <c r="L130" s="13"/>
    </row>
    <row r="131" spans="1:12" ht="15.75" customHeight="1" x14ac:dyDescent="0.2">
      <c r="A131" s="359"/>
      <c r="B131" s="280" t="s">
        <v>180</v>
      </c>
      <c r="C131" s="281" t="s">
        <v>185</v>
      </c>
      <c r="D131" s="282">
        <v>7016</v>
      </c>
      <c r="E131" s="199" t="s">
        <v>10</v>
      </c>
      <c r="F131" s="212">
        <f>G131/D131</f>
        <v>17.018529076396806</v>
      </c>
      <c r="G131" s="272">
        <v>119402</v>
      </c>
      <c r="H131" s="505"/>
      <c r="I131" s="358" t="s">
        <v>67</v>
      </c>
      <c r="J131" s="518"/>
      <c r="K131" s="431"/>
      <c r="L131" s="13"/>
    </row>
    <row r="132" spans="1:12" ht="15.75" customHeight="1" x14ac:dyDescent="0.2">
      <c r="A132" s="357"/>
      <c r="B132" s="280" t="s">
        <v>177</v>
      </c>
      <c r="C132" s="281" t="s">
        <v>185</v>
      </c>
      <c r="D132" s="282">
        <v>1971</v>
      </c>
      <c r="E132" s="199" t="s">
        <v>10</v>
      </c>
      <c r="F132" s="212">
        <f>G132/D132</f>
        <v>17.01482496194825</v>
      </c>
      <c r="G132" s="272">
        <v>33536.22</v>
      </c>
      <c r="H132" s="505"/>
      <c r="I132" s="358" t="s">
        <v>67</v>
      </c>
      <c r="J132" s="518"/>
      <c r="K132" s="431"/>
      <c r="L132" s="13"/>
    </row>
    <row r="133" spans="1:12" ht="18" customHeight="1" x14ac:dyDescent="0.2">
      <c r="A133" s="340"/>
      <c r="B133" s="280" t="s">
        <v>182</v>
      </c>
      <c r="C133" s="281" t="s">
        <v>185</v>
      </c>
      <c r="D133" s="282">
        <v>158</v>
      </c>
      <c r="E133" s="199" t="s">
        <v>10</v>
      </c>
      <c r="F133" s="212">
        <f>G133/D133</f>
        <v>16.956708860759491</v>
      </c>
      <c r="G133" s="272">
        <v>2679.16</v>
      </c>
      <c r="H133" s="505"/>
      <c r="I133" s="358" t="s">
        <v>67</v>
      </c>
      <c r="J133" s="518"/>
      <c r="K133" s="431"/>
      <c r="L133" s="13"/>
    </row>
    <row r="134" spans="1:12" ht="18" customHeight="1" x14ac:dyDescent="0.2">
      <c r="A134" s="340"/>
      <c r="B134" s="283" t="s">
        <v>181</v>
      </c>
      <c r="C134" s="284" t="s">
        <v>185</v>
      </c>
      <c r="D134" s="285">
        <v>4</v>
      </c>
      <c r="E134" s="200" t="s">
        <v>10</v>
      </c>
      <c r="F134" s="214">
        <v>17.02</v>
      </c>
      <c r="G134" s="286">
        <f>(D134*F134)</f>
        <v>68.08</v>
      </c>
      <c r="H134" s="506"/>
      <c r="I134" s="360" t="s">
        <v>67</v>
      </c>
      <c r="J134" s="519"/>
      <c r="K134" s="431"/>
      <c r="L134" s="13"/>
    </row>
    <row r="135" spans="1:12" ht="38.25" x14ac:dyDescent="0.2">
      <c r="A135" s="340"/>
      <c r="B135" s="290" t="s">
        <v>329</v>
      </c>
      <c r="C135" s="170" t="s">
        <v>186</v>
      </c>
      <c r="D135" s="292">
        <v>586</v>
      </c>
      <c r="E135" s="170" t="s">
        <v>11</v>
      </c>
      <c r="F135" s="209">
        <v>7.35</v>
      </c>
      <c r="G135" s="293">
        <f>(D135*F135)</f>
        <v>4307.0999999999995</v>
      </c>
      <c r="H135" s="361" t="s">
        <v>328</v>
      </c>
      <c r="I135" s="362" t="s">
        <v>48</v>
      </c>
      <c r="J135" s="301" t="s">
        <v>359</v>
      </c>
      <c r="K135" s="111"/>
      <c r="L135" s="13"/>
    </row>
    <row r="136" spans="1:12" ht="25.5" x14ac:dyDescent="0.2">
      <c r="A136" s="340"/>
      <c r="B136" s="395" t="s">
        <v>416</v>
      </c>
      <c r="C136" s="378" t="s">
        <v>186</v>
      </c>
      <c r="D136" s="396">
        <v>9</v>
      </c>
      <c r="E136" s="378" t="s">
        <v>10</v>
      </c>
      <c r="F136" s="397">
        <v>21.4</v>
      </c>
      <c r="G136" s="398">
        <f>D136*F136</f>
        <v>192.6</v>
      </c>
      <c r="H136" s="399" t="s">
        <v>417</v>
      </c>
      <c r="I136" s="400" t="s">
        <v>48</v>
      </c>
      <c r="J136" s="401"/>
      <c r="K136" s="111"/>
      <c r="L136" s="13"/>
    </row>
    <row r="137" spans="1:12" ht="26.25" thickBot="1" x14ac:dyDescent="0.25">
      <c r="A137" s="350"/>
      <c r="B137" s="369" t="s">
        <v>282</v>
      </c>
      <c r="C137" s="370" t="s">
        <v>186</v>
      </c>
      <c r="D137" s="371">
        <v>14</v>
      </c>
      <c r="E137" s="372" t="s">
        <v>150</v>
      </c>
      <c r="F137" s="373">
        <v>21.4</v>
      </c>
      <c r="G137" s="374">
        <f>D137*F137</f>
        <v>299.59999999999997</v>
      </c>
      <c r="H137" s="375" t="s">
        <v>298</v>
      </c>
      <c r="I137" s="376" t="s">
        <v>48</v>
      </c>
      <c r="J137" s="377"/>
      <c r="K137" s="111"/>
      <c r="L137" s="13"/>
    </row>
    <row r="138" spans="1:12" ht="25.5" x14ac:dyDescent="0.2">
      <c r="A138" s="288" t="s">
        <v>153</v>
      </c>
      <c r="B138" s="280" t="s">
        <v>319</v>
      </c>
      <c r="C138" s="199" t="s">
        <v>184</v>
      </c>
      <c r="D138" s="282">
        <v>573</v>
      </c>
      <c r="E138" s="157" t="s">
        <v>9</v>
      </c>
      <c r="F138" s="212">
        <v>7.35</v>
      </c>
      <c r="G138" s="272">
        <f>D138*F138</f>
        <v>4211.55</v>
      </c>
      <c r="H138" s="512" t="s">
        <v>326</v>
      </c>
      <c r="I138" s="278" t="s">
        <v>48</v>
      </c>
      <c r="J138" s="518" t="s">
        <v>327</v>
      </c>
      <c r="K138" s="431"/>
      <c r="L138" s="13"/>
    </row>
    <row r="139" spans="1:12" x14ac:dyDescent="0.2">
      <c r="A139" s="288"/>
      <c r="B139" s="280" t="s">
        <v>320</v>
      </c>
      <c r="C139" s="157" t="s">
        <v>186</v>
      </c>
      <c r="D139" s="282">
        <v>17</v>
      </c>
      <c r="E139" s="157" t="s">
        <v>9</v>
      </c>
      <c r="F139" s="212">
        <v>7.35</v>
      </c>
      <c r="G139" s="272">
        <f t="shared" ref="G139:G149" si="5">D139*F139</f>
        <v>124.94999999999999</v>
      </c>
      <c r="H139" s="512"/>
      <c r="I139" s="278" t="s">
        <v>48</v>
      </c>
      <c r="J139" s="518"/>
      <c r="K139" s="431"/>
      <c r="L139" s="13"/>
    </row>
    <row r="140" spans="1:12" x14ac:dyDescent="0.2">
      <c r="A140" s="288"/>
      <c r="B140" s="280" t="s">
        <v>321</v>
      </c>
      <c r="C140" s="157" t="s">
        <v>186</v>
      </c>
      <c r="D140" s="282">
        <v>69</v>
      </c>
      <c r="E140" s="157" t="s">
        <v>9</v>
      </c>
      <c r="F140" s="212">
        <v>7.35</v>
      </c>
      <c r="G140" s="272">
        <f t="shared" si="5"/>
        <v>507.15</v>
      </c>
      <c r="H140" s="512"/>
      <c r="I140" s="278" t="s">
        <v>48</v>
      </c>
      <c r="J140" s="518"/>
      <c r="K140" s="431"/>
      <c r="L140" s="13"/>
    </row>
    <row r="141" spans="1:12" x14ac:dyDescent="0.2">
      <c r="A141" s="288"/>
      <c r="B141" s="280" t="s">
        <v>322</v>
      </c>
      <c r="C141" s="157" t="s">
        <v>186</v>
      </c>
      <c r="D141" s="282">
        <v>3</v>
      </c>
      <c r="E141" s="157" t="s">
        <v>10</v>
      </c>
      <c r="F141" s="212">
        <v>21.4</v>
      </c>
      <c r="G141" s="272">
        <f t="shared" si="5"/>
        <v>64.199999999999989</v>
      </c>
      <c r="H141" s="512"/>
      <c r="I141" s="278" t="s">
        <v>48</v>
      </c>
      <c r="J141" s="518"/>
      <c r="K141" s="431"/>
      <c r="L141" s="13"/>
    </row>
    <row r="142" spans="1:12" x14ac:dyDescent="0.2">
      <c r="A142" s="288"/>
      <c r="B142" s="280" t="s">
        <v>323</v>
      </c>
      <c r="C142" s="157" t="s">
        <v>186</v>
      </c>
      <c r="D142" s="282">
        <v>26</v>
      </c>
      <c r="E142" s="157" t="s">
        <v>9</v>
      </c>
      <c r="F142" s="212">
        <v>7.35</v>
      </c>
      <c r="G142" s="272">
        <f t="shared" si="5"/>
        <v>191.1</v>
      </c>
      <c r="H142" s="512"/>
      <c r="I142" s="278" t="s">
        <v>48</v>
      </c>
      <c r="J142" s="518"/>
      <c r="K142" s="431"/>
      <c r="L142" s="13"/>
    </row>
    <row r="143" spans="1:12" x14ac:dyDescent="0.2">
      <c r="A143" s="288"/>
      <c r="B143" s="280" t="s">
        <v>324</v>
      </c>
      <c r="C143" s="157" t="s">
        <v>185</v>
      </c>
      <c r="D143" s="282">
        <v>7</v>
      </c>
      <c r="E143" s="157" t="s">
        <v>9</v>
      </c>
      <c r="F143" s="212">
        <v>7.35</v>
      </c>
      <c r="G143" s="272">
        <f t="shared" si="5"/>
        <v>51.449999999999996</v>
      </c>
      <c r="H143" s="512"/>
      <c r="I143" s="278" t="s">
        <v>48</v>
      </c>
      <c r="J143" s="518"/>
      <c r="K143" s="431"/>
      <c r="L143" s="13"/>
    </row>
    <row r="144" spans="1:12" x14ac:dyDescent="0.2">
      <c r="A144" s="288"/>
      <c r="B144" s="283" t="s">
        <v>325</v>
      </c>
      <c r="C144" s="163" t="s">
        <v>185</v>
      </c>
      <c r="D144" s="285">
        <v>73</v>
      </c>
      <c r="E144" s="163" t="s">
        <v>9</v>
      </c>
      <c r="F144" s="214">
        <v>7.35</v>
      </c>
      <c r="G144" s="286">
        <f t="shared" si="5"/>
        <v>536.54999999999995</v>
      </c>
      <c r="H144" s="513"/>
      <c r="I144" s="287" t="s">
        <v>48</v>
      </c>
      <c r="J144" s="519"/>
      <c r="K144" s="431"/>
      <c r="L144" s="13"/>
    </row>
    <row r="145" spans="1:12" ht="25.5" x14ac:dyDescent="0.2">
      <c r="A145" s="288"/>
      <c r="B145" s="290" t="s">
        <v>337</v>
      </c>
      <c r="C145" s="170" t="s">
        <v>185</v>
      </c>
      <c r="D145" s="292">
        <v>41</v>
      </c>
      <c r="E145" s="170" t="s">
        <v>10</v>
      </c>
      <c r="F145" s="209">
        <v>21.4</v>
      </c>
      <c r="G145" s="293">
        <f t="shared" si="5"/>
        <v>877.4</v>
      </c>
      <c r="H145" s="361" t="s">
        <v>399</v>
      </c>
      <c r="I145" s="294" t="s">
        <v>48</v>
      </c>
      <c r="J145" s="198"/>
      <c r="K145" s="114"/>
      <c r="L145" s="13"/>
    </row>
    <row r="146" spans="1:12" ht="25.5" x14ac:dyDescent="0.2">
      <c r="A146" s="288"/>
      <c r="B146" s="290" t="s">
        <v>338</v>
      </c>
      <c r="C146" s="170" t="s">
        <v>186</v>
      </c>
      <c r="D146" s="292">
        <v>3</v>
      </c>
      <c r="E146" s="170" t="s">
        <v>9</v>
      </c>
      <c r="F146" s="209">
        <v>21.4</v>
      </c>
      <c r="G146" s="293">
        <f t="shared" si="5"/>
        <v>64.199999999999989</v>
      </c>
      <c r="H146" s="361" t="s">
        <v>400</v>
      </c>
      <c r="I146" s="294" t="s">
        <v>48</v>
      </c>
      <c r="J146" s="198"/>
      <c r="K146" s="114"/>
      <c r="L146" s="13"/>
    </row>
    <row r="147" spans="1:12" x14ac:dyDescent="0.2">
      <c r="A147" s="288"/>
      <c r="B147" s="280" t="s">
        <v>342</v>
      </c>
      <c r="C147" s="157" t="s">
        <v>186</v>
      </c>
      <c r="D147" s="282">
        <v>16</v>
      </c>
      <c r="E147" s="157" t="s">
        <v>10</v>
      </c>
      <c r="F147" s="212">
        <v>21.4</v>
      </c>
      <c r="G147" s="272">
        <f t="shared" si="5"/>
        <v>342.4</v>
      </c>
      <c r="H147" s="512" t="s">
        <v>401</v>
      </c>
      <c r="I147" s="278" t="s">
        <v>48</v>
      </c>
      <c r="J147" s="496" t="s">
        <v>344</v>
      </c>
      <c r="K147" s="431"/>
      <c r="L147" s="13"/>
    </row>
    <row r="148" spans="1:12" ht="25.5" x14ac:dyDescent="0.2">
      <c r="A148" s="288"/>
      <c r="B148" s="283" t="s">
        <v>343</v>
      </c>
      <c r="C148" s="200" t="s">
        <v>189</v>
      </c>
      <c r="D148" s="285">
        <v>384</v>
      </c>
      <c r="E148" s="163" t="s">
        <v>10</v>
      </c>
      <c r="F148" s="214">
        <v>7.35</v>
      </c>
      <c r="G148" s="286">
        <f t="shared" si="5"/>
        <v>2822.3999999999996</v>
      </c>
      <c r="H148" s="513"/>
      <c r="I148" s="287" t="s">
        <v>48</v>
      </c>
      <c r="J148" s="497"/>
      <c r="K148" s="431"/>
      <c r="L148" s="13"/>
    </row>
    <row r="149" spans="1:12" ht="26.25" thickBot="1" x14ac:dyDescent="0.25">
      <c r="A149" s="327"/>
      <c r="B149" s="303" t="s">
        <v>361</v>
      </c>
      <c r="C149" s="142" t="s">
        <v>191</v>
      </c>
      <c r="D149" s="305">
        <v>311</v>
      </c>
      <c r="E149" s="142" t="s">
        <v>10</v>
      </c>
      <c r="F149" s="216">
        <v>7.35</v>
      </c>
      <c r="G149" s="306">
        <f t="shared" si="5"/>
        <v>2285.85</v>
      </c>
      <c r="H149" s="363" t="s">
        <v>399</v>
      </c>
      <c r="I149" s="307" t="s">
        <v>48</v>
      </c>
      <c r="J149" s="389"/>
      <c r="K149" s="111"/>
      <c r="L149" s="13"/>
    </row>
    <row r="150" spans="1:12" ht="38.25" x14ac:dyDescent="0.2">
      <c r="A150" s="288" t="s">
        <v>46</v>
      </c>
      <c r="B150" s="283" t="s">
        <v>152</v>
      </c>
      <c r="C150" s="284" t="s">
        <v>186</v>
      </c>
      <c r="D150" s="285">
        <v>24</v>
      </c>
      <c r="E150" s="163" t="s">
        <v>10</v>
      </c>
      <c r="F150" s="214">
        <v>21.4</v>
      </c>
      <c r="G150" s="286">
        <f t="shared" ref="G150:G155" si="6">D150*F150</f>
        <v>513.59999999999991</v>
      </c>
      <c r="H150" s="352" t="s">
        <v>202</v>
      </c>
      <c r="I150" s="287" t="s">
        <v>48</v>
      </c>
      <c r="J150" s="387"/>
      <c r="K150" s="114"/>
      <c r="L150" s="13"/>
    </row>
    <row r="151" spans="1:12" ht="22.5" customHeight="1" x14ac:dyDescent="0.2">
      <c r="A151" s="340"/>
      <c r="B151" s="290" t="s">
        <v>159</v>
      </c>
      <c r="C151" s="291" t="s">
        <v>186</v>
      </c>
      <c r="D151" s="292">
        <v>22</v>
      </c>
      <c r="E151" s="170" t="s">
        <v>10</v>
      </c>
      <c r="F151" s="209">
        <v>21.4</v>
      </c>
      <c r="G151" s="293">
        <v>0</v>
      </c>
      <c r="H151" s="510" t="s">
        <v>203</v>
      </c>
      <c r="I151" s="294" t="s">
        <v>48</v>
      </c>
      <c r="J151" s="364" t="s">
        <v>187</v>
      </c>
      <c r="K151" s="114"/>
      <c r="L151" s="13"/>
    </row>
    <row r="152" spans="1:12" ht="22.5" customHeight="1" x14ac:dyDescent="0.2">
      <c r="A152" s="340"/>
      <c r="B152" s="290" t="s">
        <v>167</v>
      </c>
      <c r="C152" s="291" t="s">
        <v>186</v>
      </c>
      <c r="D152" s="292">
        <v>7</v>
      </c>
      <c r="E152" s="170" t="s">
        <v>10</v>
      </c>
      <c r="F152" s="209">
        <v>21.4</v>
      </c>
      <c r="G152" s="293">
        <f>D152*F152</f>
        <v>149.79999999999998</v>
      </c>
      <c r="H152" s="511"/>
      <c r="I152" s="311" t="s">
        <v>48</v>
      </c>
      <c r="J152" s="364"/>
      <c r="K152" s="114"/>
      <c r="L152" s="13"/>
    </row>
    <row r="153" spans="1:12" ht="38.25" x14ac:dyDescent="0.2">
      <c r="A153" s="357"/>
      <c r="B153" s="365" t="s">
        <v>163</v>
      </c>
      <c r="C153" s="276" t="s">
        <v>193</v>
      </c>
      <c r="D153" s="282">
        <v>1019</v>
      </c>
      <c r="E153" s="157" t="s">
        <v>165</v>
      </c>
      <c r="F153" s="212">
        <v>30</v>
      </c>
      <c r="G153" s="272">
        <f t="shared" si="6"/>
        <v>30570</v>
      </c>
      <c r="H153" s="504" t="s">
        <v>204</v>
      </c>
      <c r="I153" s="356" t="s">
        <v>67</v>
      </c>
      <c r="J153" s="386"/>
      <c r="K153" s="431"/>
      <c r="L153" s="13"/>
    </row>
    <row r="154" spans="1:12" x14ac:dyDescent="0.2">
      <c r="A154" s="340"/>
      <c r="B154" s="283" t="s">
        <v>164</v>
      </c>
      <c r="C154" s="284" t="s">
        <v>185</v>
      </c>
      <c r="D154" s="285">
        <v>39</v>
      </c>
      <c r="E154" s="163" t="s">
        <v>166</v>
      </c>
      <c r="F154" s="214">
        <v>30</v>
      </c>
      <c r="G154" s="286">
        <f t="shared" si="6"/>
        <v>1170</v>
      </c>
      <c r="H154" s="506"/>
      <c r="I154" s="360" t="s">
        <v>67</v>
      </c>
      <c r="J154" s="387"/>
      <c r="K154" s="431"/>
      <c r="L154" s="13"/>
    </row>
    <row r="155" spans="1:12" ht="26.25" thickBot="1" x14ac:dyDescent="0.25">
      <c r="A155" s="350"/>
      <c r="B155" s="303">
        <v>485</v>
      </c>
      <c r="C155" s="333" t="s">
        <v>186</v>
      </c>
      <c r="D155" s="305">
        <v>210</v>
      </c>
      <c r="E155" s="142" t="s">
        <v>10</v>
      </c>
      <c r="F155" s="216">
        <v>22.27</v>
      </c>
      <c r="G155" s="306">
        <f t="shared" si="6"/>
        <v>4676.7</v>
      </c>
      <c r="H155" s="334" t="s">
        <v>402</v>
      </c>
      <c r="I155" s="366" t="s">
        <v>48</v>
      </c>
      <c r="J155" s="390"/>
      <c r="K155" s="111"/>
      <c r="L155" s="13"/>
    </row>
    <row r="156" spans="1:12" ht="25.5" x14ac:dyDescent="0.2">
      <c r="A156" s="288" t="s">
        <v>47</v>
      </c>
      <c r="B156" s="283" t="s">
        <v>124</v>
      </c>
      <c r="C156" s="284" t="s">
        <v>186</v>
      </c>
      <c r="D156" s="285">
        <v>28</v>
      </c>
      <c r="E156" s="163" t="s">
        <v>9</v>
      </c>
      <c r="F156" s="214">
        <v>12.81</v>
      </c>
      <c r="G156" s="286">
        <v>16.399999999999999</v>
      </c>
      <c r="H156" s="336" t="s">
        <v>125</v>
      </c>
      <c r="I156" s="287" t="s">
        <v>48</v>
      </c>
      <c r="J156" s="387"/>
      <c r="K156" s="392"/>
      <c r="L156" s="13"/>
    </row>
    <row r="157" spans="1:12" ht="22.5" customHeight="1" x14ac:dyDescent="0.2">
      <c r="A157" s="367"/>
      <c r="B157" s="353" t="str">
        <f>"2/7"</f>
        <v>2/7</v>
      </c>
      <c r="C157" s="281" t="s">
        <v>186</v>
      </c>
      <c r="D157" s="282">
        <v>12</v>
      </c>
      <c r="E157" s="157" t="s">
        <v>9</v>
      </c>
      <c r="F157" s="212">
        <v>10.050000000000001</v>
      </c>
      <c r="G157" s="272">
        <f t="shared" si="3"/>
        <v>120.60000000000001</v>
      </c>
      <c r="H157" s="504" t="s">
        <v>205</v>
      </c>
      <c r="I157" s="278" t="s">
        <v>48</v>
      </c>
      <c r="J157" s="386"/>
      <c r="K157" s="431"/>
      <c r="L157" s="13"/>
    </row>
    <row r="158" spans="1:12" ht="21" customHeight="1" thickBot="1" x14ac:dyDescent="0.25">
      <c r="A158" s="368"/>
      <c r="B158" s="303" t="s">
        <v>151</v>
      </c>
      <c r="C158" s="333" t="s">
        <v>186</v>
      </c>
      <c r="D158" s="305">
        <v>10</v>
      </c>
      <c r="E158" s="142" t="s">
        <v>10</v>
      </c>
      <c r="F158" s="216">
        <v>21.1</v>
      </c>
      <c r="G158" s="306">
        <f t="shared" si="3"/>
        <v>211</v>
      </c>
      <c r="H158" s="509"/>
      <c r="I158" s="307" t="s">
        <v>48</v>
      </c>
      <c r="J158" s="390"/>
      <c r="K158" s="431"/>
      <c r="L158" s="13"/>
    </row>
    <row r="159" spans="1:12" ht="13.5" thickBot="1" x14ac:dyDescent="0.25">
      <c r="A159" s="25"/>
      <c r="B159" s="79"/>
      <c r="C159" s="79"/>
      <c r="D159" s="79"/>
      <c r="E159" s="13"/>
      <c r="F159" s="265" t="s">
        <v>99</v>
      </c>
      <c r="G159" s="266">
        <f>SUM(G7:G158)</f>
        <v>725736.21388888871</v>
      </c>
      <c r="H159" s="264"/>
      <c r="I159" s="44"/>
      <c r="J159" s="47"/>
      <c r="K159" s="114"/>
      <c r="L159" s="13"/>
    </row>
    <row r="160" spans="1:12" x14ac:dyDescent="0.2">
      <c r="A160" s="25"/>
      <c r="B160" s="112"/>
      <c r="C160" s="112"/>
      <c r="D160" s="112"/>
      <c r="E160" s="13"/>
      <c r="F160" s="61"/>
      <c r="G160" s="110"/>
      <c r="H160" s="90"/>
      <c r="I160" s="113"/>
      <c r="J160" s="111"/>
      <c r="K160" s="114"/>
      <c r="L160" s="13"/>
    </row>
    <row r="161" spans="1:12" x14ac:dyDescent="0.2">
      <c r="A161" s="25"/>
      <c r="B161" s="112"/>
      <c r="C161" s="112"/>
      <c r="D161" s="112"/>
      <c r="E161" s="13"/>
      <c r="F161" s="61"/>
      <c r="G161" s="110"/>
      <c r="H161" s="90"/>
      <c r="I161" s="113"/>
      <c r="J161" s="111"/>
      <c r="K161" s="114"/>
      <c r="L161" s="13"/>
    </row>
    <row r="162" spans="1:12" x14ac:dyDescent="0.2">
      <c r="A162" s="25"/>
      <c r="B162" s="112"/>
      <c r="C162" s="112"/>
      <c r="D162" s="112"/>
      <c r="E162" s="13"/>
      <c r="F162" s="61"/>
      <c r="G162" s="110"/>
      <c r="H162" s="90"/>
      <c r="I162" s="113"/>
      <c r="J162" s="111"/>
      <c r="K162" s="114"/>
      <c r="L162" s="13"/>
    </row>
    <row r="163" spans="1:12" x14ac:dyDescent="0.2">
      <c r="A163" s="25"/>
      <c r="B163" s="112"/>
      <c r="C163" s="112"/>
      <c r="D163" s="112"/>
      <c r="E163" s="13"/>
      <c r="F163" s="61"/>
      <c r="G163" s="110"/>
      <c r="H163" s="90"/>
      <c r="I163" s="113"/>
      <c r="J163" s="111"/>
      <c r="K163" s="114"/>
      <c r="L163" s="13"/>
    </row>
    <row r="164" spans="1:12" ht="13.5" thickBot="1" x14ac:dyDescent="0.25">
      <c r="A164" s="25"/>
      <c r="B164" s="46"/>
      <c r="C164" s="46"/>
      <c r="D164" s="46"/>
      <c r="E164" s="13"/>
      <c r="F164" s="61"/>
      <c r="G164" s="110"/>
      <c r="H164" s="90"/>
      <c r="I164" s="113"/>
      <c r="J164" s="47"/>
      <c r="K164" s="114"/>
      <c r="L164" s="13"/>
    </row>
    <row r="165" spans="1:12" ht="13.5" thickBot="1" x14ac:dyDescent="0.25">
      <c r="A165" s="68"/>
      <c r="B165" s="69"/>
      <c r="C165" s="69"/>
      <c r="D165" s="69"/>
      <c r="E165" s="19"/>
      <c r="F165" s="94"/>
      <c r="G165" s="427" t="s">
        <v>34</v>
      </c>
      <c r="H165" s="424"/>
      <c r="I165" s="113"/>
      <c r="J165" s="60"/>
      <c r="K165" s="114"/>
      <c r="L165" s="19"/>
    </row>
    <row r="166" spans="1:12" x14ac:dyDescent="0.2">
      <c r="A166" s="68"/>
      <c r="B166" s="500" t="s">
        <v>105</v>
      </c>
      <c r="C166" s="501"/>
      <c r="D166" s="501"/>
      <c r="E166" s="501"/>
      <c r="F166" s="501"/>
      <c r="G166" s="95">
        <f>SUMIF(I7:I158,"*60225*",G7:G158)</f>
        <v>226518.15388888898</v>
      </c>
      <c r="H166" s="425"/>
      <c r="I166" s="113"/>
      <c r="J166" s="60"/>
      <c r="K166" s="114"/>
      <c r="L166" s="19"/>
    </row>
    <row r="167" spans="1:12" ht="13.5" thickBot="1" x14ac:dyDescent="0.25">
      <c r="A167" s="68"/>
      <c r="B167" s="502" t="s">
        <v>38</v>
      </c>
      <c r="C167" s="503"/>
      <c r="D167" s="503"/>
      <c r="E167" s="503"/>
      <c r="F167" s="503"/>
      <c r="G167" s="96">
        <f>SUMIF(I7:I158,"*61000*",G7:G158)</f>
        <v>499218.05999999994</v>
      </c>
      <c r="H167" s="425"/>
      <c r="I167" s="78"/>
      <c r="J167" s="60"/>
      <c r="K167" s="114"/>
      <c r="L167" s="19"/>
    </row>
    <row r="168" spans="1:12" ht="13.5" thickBot="1" x14ac:dyDescent="0.25">
      <c r="A168" s="68"/>
      <c r="B168" s="498" t="s">
        <v>34</v>
      </c>
      <c r="C168" s="499"/>
      <c r="D168" s="499"/>
      <c r="E168" s="499"/>
      <c r="F168" s="499"/>
      <c r="G168" s="97">
        <f>SUM(G166:G167)</f>
        <v>725736.21388888895</v>
      </c>
      <c r="H168" s="425"/>
      <c r="I168" s="113"/>
      <c r="J168" s="60"/>
      <c r="K168" s="114"/>
      <c r="L168" s="19"/>
    </row>
    <row r="169" spans="1:12" x14ac:dyDescent="0.2">
      <c r="A169" s="68"/>
      <c r="B169" s="69"/>
      <c r="C169" s="69"/>
      <c r="D169" s="69"/>
      <c r="E169" s="19"/>
      <c r="F169" s="71"/>
      <c r="G169" s="19"/>
      <c r="H169" s="90"/>
      <c r="I169" s="113"/>
      <c r="J169" s="60"/>
      <c r="K169" s="27"/>
      <c r="L169" s="19"/>
    </row>
    <row r="170" spans="1:12" x14ac:dyDescent="0.2">
      <c r="A170" s="68"/>
      <c r="B170" s="69"/>
      <c r="C170" s="69"/>
      <c r="D170" s="69"/>
      <c r="E170" s="19"/>
      <c r="F170" s="71"/>
      <c r="G170" s="19"/>
      <c r="H170" s="90"/>
      <c r="I170" s="113"/>
      <c r="J170" s="60"/>
      <c r="K170" s="27"/>
      <c r="L170" s="19"/>
    </row>
    <row r="171" spans="1:12" x14ac:dyDescent="0.2">
      <c r="A171" s="68"/>
      <c r="B171" s="69"/>
      <c r="C171" s="69"/>
      <c r="D171" s="69"/>
      <c r="E171" s="19"/>
      <c r="F171" s="71"/>
      <c r="G171" s="19"/>
      <c r="H171" s="426"/>
      <c r="I171" s="113"/>
      <c r="J171" s="60"/>
      <c r="K171" s="27"/>
      <c r="L171" s="19"/>
    </row>
    <row r="172" spans="1:12" x14ac:dyDescent="0.2">
      <c r="A172" s="68"/>
      <c r="B172" s="69"/>
      <c r="C172" s="69"/>
      <c r="D172" s="69"/>
      <c r="E172" s="19"/>
      <c r="F172" s="71"/>
      <c r="G172" s="19"/>
      <c r="H172" s="92"/>
      <c r="I172" s="70"/>
      <c r="J172" s="60"/>
      <c r="K172" s="27"/>
      <c r="L172" s="19"/>
    </row>
    <row r="173" spans="1:12" x14ac:dyDescent="0.2">
      <c r="A173" s="68"/>
      <c r="B173" s="69"/>
      <c r="C173" s="69"/>
      <c r="D173" s="69"/>
      <c r="E173" s="19"/>
      <c r="F173" s="71"/>
      <c r="G173" s="19"/>
      <c r="H173" s="91"/>
      <c r="I173" s="70"/>
      <c r="J173" s="60"/>
      <c r="K173" s="27"/>
      <c r="L173" s="19"/>
    </row>
    <row r="174" spans="1:12" x14ac:dyDescent="0.2">
      <c r="A174" s="68"/>
      <c r="B174" s="69"/>
      <c r="C174" s="69"/>
      <c r="D174" s="69"/>
      <c r="E174" s="19"/>
      <c r="F174" s="71"/>
      <c r="G174" s="19"/>
      <c r="H174" s="91"/>
      <c r="I174" s="70"/>
      <c r="J174" s="60"/>
      <c r="K174" s="27"/>
      <c r="L174" s="19"/>
    </row>
    <row r="182" spans="9:9" x14ac:dyDescent="0.2">
      <c r="I182" s="59"/>
    </row>
  </sheetData>
  <sortState ref="B82:B86">
    <sortCondition ref="B82"/>
  </sortState>
  <mergeCells count="80">
    <mergeCell ref="H7:H12"/>
    <mergeCell ref="J7:J12"/>
    <mergeCell ref="H60:H61"/>
    <mergeCell ref="H91:H101"/>
    <mergeCell ref="J91:J101"/>
    <mergeCell ref="H13:H14"/>
    <mergeCell ref="H18:H23"/>
    <mergeCell ref="H28:H31"/>
    <mergeCell ref="H33:H37"/>
    <mergeCell ref="J33:J37"/>
    <mergeCell ref="J39:J50"/>
    <mergeCell ref="K91:K101"/>
    <mergeCell ref="H108:H118"/>
    <mergeCell ref="J108:J118"/>
    <mergeCell ref="H26:H27"/>
    <mergeCell ref="J26:J27"/>
    <mergeCell ref="K26:K27"/>
    <mergeCell ref="H39:H50"/>
    <mergeCell ref="H86:H89"/>
    <mergeCell ref="H76:H77"/>
    <mergeCell ref="H53:H58"/>
    <mergeCell ref="H72:H75"/>
    <mergeCell ref="K86:K89"/>
    <mergeCell ref="H106:H107"/>
    <mergeCell ref="K33:K37"/>
    <mergeCell ref="J28:J30"/>
    <mergeCell ref="K28:K30"/>
    <mergeCell ref="K39:K50"/>
    <mergeCell ref="K60:K62"/>
    <mergeCell ref="J60:J62"/>
    <mergeCell ref="J86:J89"/>
    <mergeCell ref="K53:K58"/>
    <mergeCell ref="K78:K85"/>
    <mergeCell ref="J76:J77"/>
    <mergeCell ref="K66:K68"/>
    <mergeCell ref="J66:J68"/>
    <mergeCell ref="J53:J58"/>
    <mergeCell ref="K72:K75"/>
    <mergeCell ref="J72:J75"/>
    <mergeCell ref="K76:K77"/>
    <mergeCell ref="J147:J148"/>
    <mergeCell ref="K147:K148"/>
    <mergeCell ref="K106:K107"/>
    <mergeCell ref="K110:K112"/>
    <mergeCell ref="K108:K109"/>
    <mergeCell ref="J106:J107"/>
    <mergeCell ref="J138:J144"/>
    <mergeCell ref="J129:J134"/>
    <mergeCell ref="K129:K134"/>
    <mergeCell ref="B168:F168"/>
    <mergeCell ref="B166:F166"/>
    <mergeCell ref="B167:F167"/>
    <mergeCell ref="H66:H68"/>
    <mergeCell ref="G110:G112"/>
    <mergeCell ref="G108:G109"/>
    <mergeCell ref="H157:H158"/>
    <mergeCell ref="H153:H154"/>
    <mergeCell ref="G114:G117"/>
    <mergeCell ref="H78:H85"/>
    <mergeCell ref="H151:H152"/>
    <mergeCell ref="H147:H148"/>
    <mergeCell ref="H138:H144"/>
    <mergeCell ref="H129:H134"/>
    <mergeCell ref="H122:H124"/>
    <mergeCell ref="K157:K158"/>
    <mergeCell ref="K153:K154"/>
    <mergeCell ref="K127:K128"/>
    <mergeCell ref="A1:I1"/>
    <mergeCell ref="A4:B4"/>
    <mergeCell ref="B5:D5"/>
    <mergeCell ref="I5:I6"/>
    <mergeCell ref="A2:I2"/>
    <mergeCell ref="H5:H6"/>
    <mergeCell ref="K5:K6"/>
    <mergeCell ref="J5:J6"/>
    <mergeCell ref="K7:K12"/>
    <mergeCell ref="K13:K14"/>
    <mergeCell ref="K18:K23"/>
    <mergeCell ref="J18:J23"/>
    <mergeCell ref="K138:K144"/>
  </mergeCells>
  <phoneticPr fontId="0" type="noConversion"/>
  <pageMargins left="0.39370078740157483" right="0.15748031496062992" top="0.51181102362204722" bottom="0.31496062992125984" header="0.31496062992125984" footer="0.31496062992125984"/>
  <pageSetup paperSize="9" scale="38" fitToHeight="2" orientation="portrait" r:id="rId1"/>
  <headerFooter alignWithMargins="0">
    <oddHeader>&amp;A</oddHeader>
    <oddFooter>Stran &amp;P od &amp;N</oddFooter>
  </headerFooter>
  <ignoredErrors>
    <ignoredError sqref="G1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2</vt:i4>
      </vt:variant>
    </vt:vector>
  </HeadingPairs>
  <TitlesOfParts>
    <vt:vector size="4" baseType="lpstr">
      <vt:lpstr>NAČRT RAZPOLAGANJA 2017</vt:lpstr>
      <vt:lpstr>NAČRT PRIDOBIVANJA 2017</vt:lpstr>
      <vt:lpstr>'NAČRT PRIDOBIVANJA 2017'!Področje_tiskanja</vt:lpstr>
      <vt:lpstr>'NAČRT RAZPOLAGANJA 2017'!Področje_tiskanja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Jasna Kavčič</dc:creator>
  <cp:lastModifiedBy>Maček MARJETA</cp:lastModifiedBy>
  <cp:lastPrinted>2015-02-13T11:10:35Z</cp:lastPrinted>
  <dcterms:created xsi:type="dcterms:W3CDTF">2010-12-07T12:38:59Z</dcterms:created>
  <dcterms:modified xsi:type="dcterms:W3CDTF">2016-10-27T12:12:55Z</dcterms:modified>
</cp:coreProperties>
</file>