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" yWindow="300" windowWidth="11895" windowHeight="13740" tabRatio="857"/>
  </bookViews>
  <sheets>
    <sheet name="Proračun spl. del" sheetId="5" r:id="rId1"/>
  </sheets>
  <definedNames>
    <definedName name="CESTNO_GOSPODARSTVO">#REF!</definedName>
    <definedName name="DRUGE_JAVNE_POTREBE">#REF!</definedName>
    <definedName name="IZOBRAŽEVANJE">#REF!</definedName>
    <definedName name="KAPITALNE_INVESTICIJE">#REF!</definedName>
    <definedName name="KMETIJSTVO">#REF!</definedName>
    <definedName name="KOMUNALNO_GOSPODARSTVO">#REF!</definedName>
    <definedName name="KULTURA">#REF!</definedName>
    <definedName name="OTROŠKO_VARSTVO">#REF!</definedName>
    <definedName name="PLAČILA_OBRESTI">#REF!</definedName>
    <definedName name="Print_Titles" localSheetId="0">'Proračun spl. del'!$13:$13</definedName>
    <definedName name="SOCIALNO_VARSTVO">#REF!</definedName>
    <definedName name="SREDSTVA_ZA_DELO_OBČINSKIH_ORGANOV">#REF!</definedName>
    <definedName name="STANOVANJSKO_GOSPODARSTVO">#REF!</definedName>
    <definedName name="ŠPORT">#REF!</definedName>
    <definedName name="TURIZEM_IN_DROBNO_GOSPODARSTVO">#REF!</definedName>
    <definedName name="UREJANJE_PROSTORA">#REF!</definedName>
    <definedName name="VARSTVO_OKOLJA">#REF!</definedName>
    <definedName name="VARSTVO_PRED_NARAVN._IN_DRUGIMI_NESREČAMI">#REF!</definedName>
    <definedName name="ZDRAVSTVO">#REF!</definedName>
    <definedName name="ZNANOST">#REF!</definedName>
  </definedNames>
  <calcPr calcId="152511"/>
</workbook>
</file>

<file path=xl/calcChain.xml><?xml version="1.0" encoding="utf-8"?>
<calcChain xmlns="http://schemas.openxmlformats.org/spreadsheetml/2006/main">
  <c r="J384" i="5" l="1"/>
  <c r="J382" i="5"/>
  <c r="J377" i="5"/>
  <c r="J371" i="5"/>
  <c r="J369" i="5"/>
  <c r="J366" i="5"/>
  <c r="J364" i="5"/>
  <c r="J362" i="5"/>
  <c r="J358" i="5"/>
  <c r="J357" i="5"/>
  <c r="J353" i="5"/>
  <c r="J352" i="5"/>
  <c r="J350" i="5"/>
  <c r="J349" i="5"/>
  <c r="J345" i="5"/>
  <c r="J344" i="5"/>
  <c r="J343" i="5"/>
  <c r="J341" i="5"/>
  <c r="J339" i="5"/>
  <c r="J338" i="5"/>
  <c r="J337" i="5"/>
  <c r="J335" i="5"/>
  <c r="J334" i="5"/>
  <c r="J333" i="5"/>
  <c r="J332" i="5"/>
  <c r="J331" i="5"/>
  <c r="J330" i="5"/>
  <c r="J328" i="5"/>
  <c r="J327" i="5"/>
  <c r="J326" i="5"/>
  <c r="J325" i="5"/>
  <c r="J324" i="5"/>
  <c r="J323" i="5"/>
  <c r="J322" i="5"/>
  <c r="J321" i="5"/>
  <c r="J319" i="5"/>
  <c r="J314" i="5"/>
  <c r="J312" i="5"/>
  <c r="J311" i="5"/>
  <c r="J309" i="5"/>
  <c r="J308" i="5"/>
  <c r="J306" i="5"/>
  <c r="J305" i="5"/>
  <c r="J304" i="5"/>
  <c r="J303" i="5"/>
  <c r="J302" i="5"/>
  <c r="J301" i="5"/>
  <c r="J300" i="5"/>
  <c r="J299" i="5"/>
  <c r="J298" i="5"/>
  <c r="J297" i="5"/>
  <c r="J296" i="5"/>
  <c r="J295" i="5"/>
  <c r="J294" i="5"/>
  <c r="J293" i="5"/>
  <c r="J292" i="5"/>
  <c r="J291" i="5"/>
  <c r="J289" i="5"/>
  <c r="J287" i="5"/>
  <c r="J283" i="5"/>
  <c r="J282" i="5"/>
  <c r="J281" i="5"/>
  <c r="J280" i="5"/>
  <c r="J279" i="5"/>
  <c r="J278" i="5"/>
  <c r="J277" i="5"/>
  <c r="J276" i="5"/>
  <c r="J275" i="5"/>
  <c r="J271" i="5"/>
  <c r="J270" i="5"/>
  <c r="J269" i="5"/>
  <c r="J268" i="5"/>
  <c r="J267" i="5"/>
  <c r="J266" i="5"/>
  <c r="J265" i="5"/>
  <c r="J264" i="5"/>
  <c r="J263" i="5"/>
  <c r="J262" i="5"/>
  <c r="J261" i="5"/>
  <c r="J257" i="5"/>
  <c r="J252" i="5"/>
  <c r="J250" i="5"/>
  <c r="J248" i="5"/>
  <c r="J244" i="5"/>
  <c r="J242" i="5"/>
  <c r="J241" i="5"/>
  <c r="J240" i="5"/>
  <c r="J237" i="5"/>
  <c r="J236" i="5"/>
  <c r="J235" i="5"/>
  <c r="J234" i="5"/>
  <c r="J233" i="5"/>
  <c r="J232" i="5"/>
  <c r="J231" i="5"/>
  <c r="J230" i="5"/>
  <c r="J229" i="5"/>
  <c r="J228" i="5"/>
  <c r="J227" i="5"/>
  <c r="J226" i="5"/>
  <c r="J224" i="5"/>
  <c r="J222" i="5"/>
  <c r="J220" i="5"/>
  <c r="J219" i="5"/>
  <c r="J218" i="5"/>
  <c r="J217" i="5"/>
  <c r="J216" i="5"/>
  <c r="J215" i="5"/>
  <c r="J214" i="5"/>
  <c r="J213" i="5"/>
  <c r="J212" i="5"/>
  <c r="J211" i="5"/>
  <c r="J210" i="5"/>
  <c r="J209" i="5"/>
  <c r="J208" i="5"/>
  <c r="J207" i="5"/>
  <c r="J206" i="5"/>
  <c r="J204" i="5"/>
  <c r="J203" i="5"/>
  <c r="J202" i="5"/>
  <c r="J200" i="5"/>
  <c r="J199" i="5"/>
  <c r="J198" i="5"/>
  <c r="J196" i="5"/>
  <c r="J195" i="5"/>
  <c r="J194" i="5"/>
  <c r="J193" i="5"/>
  <c r="J192" i="5"/>
  <c r="J191" i="5"/>
  <c r="J190" i="5"/>
  <c r="J189" i="5"/>
  <c r="J188" i="5"/>
  <c r="J187" i="5"/>
  <c r="J186" i="5"/>
  <c r="J185" i="5"/>
  <c r="J184" i="5"/>
  <c r="J183" i="5"/>
  <c r="J182" i="5"/>
  <c r="J181" i="5"/>
  <c r="J180" i="5"/>
  <c r="J178" i="5"/>
  <c r="J177" i="5"/>
  <c r="J176" i="5"/>
  <c r="J175" i="5"/>
  <c r="J174" i="5"/>
  <c r="J173" i="5"/>
  <c r="J172" i="5"/>
  <c r="J171" i="5"/>
  <c r="J170" i="5"/>
  <c r="J169" i="5"/>
  <c r="J168" i="5"/>
  <c r="J167" i="5"/>
  <c r="J166" i="5"/>
  <c r="J165" i="5"/>
  <c r="J161" i="5"/>
  <c r="J160" i="5"/>
  <c r="J158" i="5"/>
  <c r="J156" i="5"/>
  <c r="J155" i="5"/>
  <c r="J154" i="5"/>
  <c r="J153" i="5"/>
  <c r="J151" i="5"/>
  <c r="J150" i="5"/>
  <c r="J146" i="5"/>
  <c r="J144" i="5"/>
  <c r="J143" i="5"/>
  <c r="J142" i="5"/>
  <c r="J141" i="5"/>
  <c r="J139" i="5"/>
  <c r="J138" i="5"/>
  <c r="J136" i="5"/>
  <c r="J135" i="5"/>
  <c r="J134" i="5"/>
  <c r="J133" i="5"/>
  <c r="J132" i="5"/>
  <c r="J126" i="5"/>
  <c r="J124" i="5"/>
  <c r="J123" i="5"/>
  <c r="J121" i="5"/>
  <c r="J119" i="5"/>
  <c r="J115" i="5"/>
  <c r="J113" i="5"/>
  <c r="J112" i="5"/>
  <c r="J111" i="5"/>
  <c r="J110" i="5"/>
  <c r="J105" i="5"/>
  <c r="J103" i="5"/>
  <c r="J100" i="5"/>
  <c r="J98" i="5"/>
  <c r="J97" i="5"/>
  <c r="J93" i="5"/>
  <c r="J91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2" i="5"/>
  <c r="J70" i="5"/>
  <c r="J69" i="5"/>
  <c r="J68" i="5"/>
  <c r="J67" i="5"/>
  <c r="J63" i="5"/>
  <c r="J59" i="5"/>
  <c r="J58" i="5"/>
  <c r="J57" i="5"/>
  <c r="J56" i="5"/>
  <c r="J55" i="5"/>
  <c r="J53" i="5"/>
  <c r="J52" i="5"/>
  <c r="J51" i="5"/>
  <c r="J46" i="5"/>
  <c r="J42" i="5"/>
  <c r="J41" i="5"/>
  <c r="J39" i="5"/>
  <c r="J35" i="5"/>
  <c r="J34" i="5"/>
  <c r="J33" i="5"/>
  <c r="J31" i="5"/>
  <c r="J30" i="5"/>
  <c r="J28" i="5"/>
  <c r="J27" i="5"/>
  <c r="J26" i="5"/>
  <c r="J25" i="5"/>
  <c r="J24" i="5"/>
  <c r="J20" i="5"/>
  <c r="J19" i="5"/>
  <c r="I383" i="5"/>
  <c r="H383" i="5"/>
  <c r="J383" i="5" s="1"/>
  <c r="G383" i="5"/>
  <c r="F383" i="5"/>
  <c r="E383" i="5"/>
  <c r="D383" i="5"/>
  <c r="I381" i="5"/>
  <c r="I380" i="5" s="1"/>
  <c r="I379" i="5" s="1"/>
  <c r="H381" i="5"/>
  <c r="G381" i="5"/>
  <c r="F381" i="5"/>
  <c r="F380" i="5" s="1"/>
  <c r="F379" i="5" s="1"/>
  <c r="E381" i="5"/>
  <c r="E380" i="5" s="1"/>
  <c r="E379" i="5" s="1"/>
  <c r="D381" i="5"/>
  <c r="D380" i="5" s="1"/>
  <c r="H380" i="5"/>
  <c r="H379" i="5" s="1"/>
  <c r="J379" i="5" s="1"/>
  <c r="G380" i="5"/>
  <c r="I376" i="5"/>
  <c r="I375" i="5" s="1"/>
  <c r="I374" i="5" s="1"/>
  <c r="H376" i="5"/>
  <c r="H375" i="5" s="1"/>
  <c r="G376" i="5"/>
  <c r="F376" i="5"/>
  <c r="E376" i="5"/>
  <c r="E375" i="5" s="1"/>
  <c r="E374" i="5" s="1"/>
  <c r="D376" i="5"/>
  <c r="G375" i="5"/>
  <c r="G374" i="5" s="1"/>
  <c r="F375" i="5"/>
  <c r="F374" i="5" s="1"/>
  <c r="D375" i="5"/>
  <c r="I356" i="5"/>
  <c r="I355" i="5" s="1"/>
  <c r="H356" i="5"/>
  <c r="G356" i="5"/>
  <c r="F356" i="5"/>
  <c r="F355" i="5" s="1"/>
  <c r="E356" i="5"/>
  <c r="E355" i="5" s="1"/>
  <c r="D356" i="5"/>
  <c r="D355" i="5" s="1"/>
  <c r="H355" i="5"/>
  <c r="G355" i="5"/>
  <c r="I351" i="5"/>
  <c r="H351" i="5"/>
  <c r="J351" i="5" s="1"/>
  <c r="G351" i="5"/>
  <c r="F351" i="5"/>
  <c r="E351" i="5"/>
  <c r="E348" i="5" s="1"/>
  <c r="D351" i="5"/>
  <c r="I349" i="5"/>
  <c r="H349" i="5"/>
  <c r="H348" i="5" s="1"/>
  <c r="J348" i="5" s="1"/>
  <c r="G349" i="5"/>
  <c r="G348" i="5" s="1"/>
  <c r="F349" i="5"/>
  <c r="F348" i="5" s="1"/>
  <c r="E349" i="5"/>
  <c r="D349" i="5"/>
  <c r="I348" i="5"/>
  <c r="D348" i="5"/>
  <c r="I342" i="5"/>
  <c r="H342" i="5"/>
  <c r="J342" i="5" s="1"/>
  <c r="G342" i="5"/>
  <c r="F342" i="5"/>
  <c r="E342" i="5"/>
  <c r="D342" i="5"/>
  <c r="I340" i="5"/>
  <c r="H340" i="5"/>
  <c r="J340" i="5" s="1"/>
  <c r="G340" i="5"/>
  <c r="F340" i="5"/>
  <c r="E340" i="5"/>
  <c r="D340" i="5"/>
  <c r="I336" i="5"/>
  <c r="J336" i="5" s="1"/>
  <c r="H336" i="5"/>
  <c r="G336" i="5"/>
  <c r="F336" i="5"/>
  <c r="E336" i="5"/>
  <c r="D336" i="5"/>
  <c r="I329" i="5"/>
  <c r="H329" i="5"/>
  <c r="J329" i="5" s="1"/>
  <c r="G329" i="5"/>
  <c r="F329" i="5"/>
  <c r="E329" i="5"/>
  <c r="D329" i="5"/>
  <c r="I327" i="5"/>
  <c r="H327" i="5"/>
  <c r="G327" i="5"/>
  <c r="F327" i="5"/>
  <c r="E327" i="5"/>
  <c r="D327" i="5"/>
  <c r="I320" i="5"/>
  <c r="H320" i="5"/>
  <c r="J320" i="5" s="1"/>
  <c r="G320" i="5"/>
  <c r="F320" i="5"/>
  <c r="E320" i="5"/>
  <c r="D320" i="5"/>
  <c r="I318" i="5"/>
  <c r="H318" i="5"/>
  <c r="J318" i="5" s="1"/>
  <c r="G318" i="5"/>
  <c r="F318" i="5"/>
  <c r="E318" i="5"/>
  <c r="E317" i="5" s="1"/>
  <c r="E316" i="5" s="1"/>
  <c r="D318" i="5"/>
  <c r="D317" i="5" s="1"/>
  <c r="H317" i="5"/>
  <c r="H316" i="5" s="1"/>
  <c r="I310" i="5"/>
  <c r="H310" i="5"/>
  <c r="J310" i="5" s="1"/>
  <c r="G310" i="5"/>
  <c r="F310" i="5"/>
  <c r="E310" i="5"/>
  <c r="D310" i="5"/>
  <c r="I307" i="5"/>
  <c r="H307" i="5"/>
  <c r="J307" i="5" s="1"/>
  <c r="G307" i="5"/>
  <c r="F307" i="5"/>
  <c r="E307" i="5"/>
  <c r="D307" i="5"/>
  <c r="I290" i="5"/>
  <c r="H290" i="5"/>
  <c r="H285" i="5" s="1"/>
  <c r="G290" i="5"/>
  <c r="F290" i="5"/>
  <c r="E290" i="5"/>
  <c r="D290" i="5"/>
  <c r="I288" i="5"/>
  <c r="J288" i="5" s="1"/>
  <c r="H288" i="5"/>
  <c r="G288" i="5"/>
  <c r="F288" i="5"/>
  <c r="E288" i="5"/>
  <c r="D288" i="5"/>
  <c r="I286" i="5"/>
  <c r="I285" i="5" s="1"/>
  <c r="H286" i="5"/>
  <c r="J286" i="5" s="1"/>
  <c r="G286" i="5"/>
  <c r="F286" i="5"/>
  <c r="E286" i="5"/>
  <c r="D286" i="5"/>
  <c r="D285" i="5" s="1"/>
  <c r="I274" i="5"/>
  <c r="I273" i="5" s="1"/>
  <c r="H274" i="5"/>
  <c r="J274" i="5" s="1"/>
  <c r="G274" i="5"/>
  <c r="G273" i="5" s="1"/>
  <c r="F274" i="5"/>
  <c r="E274" i="5"/>
  <c r="D274" i="5"/>
  <c r="D273" i="5" s="1"/>
  <c r="F273" i="5"/>
  <c r="E273" i="5"/>
  <c r="I260" i="5"/>
  <c r="H260" i="5"/>
  <c r="J260" i="5" s="1"/>
  <c r="G260" i="5"/>
  <c r="F260" i="5"/>
  <c r="E260" i="5"/>
  <c r="E259" i="5" s="1"/>
  <c r="D260" i="5"/>
  <c r="D259" i="5" s="1"/>
  <c r="I259" i="5"/>
  <c r="G259" i="5"/>
  <c r="F259" i="5"/>
  <c r="I256" i="5"/>
  <c r="I255" i="5" s="1"/>
  <c r="H256" i="5"/>
  <c r="J256" i="5" s="1"/>
  <c r="G256" i="5"/>
  <c r="G255" i="5" s="1"/>
  <c r="F256" i="5"/>
  <c r="E256" i="5"/>
  <c r="D256" i="5"/>
  <c r="D255" i="5" s="1"/>
  <c r="F255" i="5"/>
  <c r="E255" i="5"/>
  <c r="I251" i="5"/>
  <c r="H251" i="5"/>
  <c r="J251" i="5" s="1"/>
  <c r="G251" i="5"/>
  <c r="F251" i="5"/>
  <c r="E251" i="5"/>
  <c r="D251" i="5"/>
  <c r="I249" i="5"/>
  <c r="J249" i="5" s="1"/>
  <c r="H249" i="5"/>
  <c r="G249" i="5"/>
  <c r="F249" i="5"/>
  <c r="E249" i="5"/>
  <c r="D249" i="5"/>
  <c r="I247" i="5"/>
  <c r="I246" i="5" s="1"/>
  <c r="H247" i="5"/>
  <c r="J247" i="5" s="1"/>
  <c r="G247" i="5"/>
  <c r="G246" i="5" s="1"/>
  <c r="F247" i="5"/>
  <c r="E247" i="5"/>
  <c r="D247" i="5"/>
  <c r="D246" i="5" s="1"/>
  <c r="I243" i="5"/>
  <c r="J243" i="5" s="1"/>
  <c r="H243" i="5"/>
  <c r="G243" i="5"/>
  <c r="F243" i="5"/>
  <c r="F239" i="5" s="1"/>
  <c r="E243" i="5"/>
  <c r="D243" i="5"/>
  <c r="I240" i="5"/>
  <c r="I239" i="5" s="1"/>
  <c r="H240" i="5"/>
  <c r="H239" i="5" s="1"/>
  <c r="J239" i="5" s="1"/>
  <c r="G240" i="5"/>
  <c r="G239" i="5" s="1"/>
  <c r="F240" i="5"/>
  <c r="E240" i="5"/>
  <c r="D240" i="5"/>
  <c r="D239" i="5" s="1"/>
  <c r="E239" i="5"/>
  <c r="I225" i="5"/>
  <c r="H225" i="5"/>
  <c r="J225" i="5" s="1"/>
  <c r="G225" i="5"/>
  <c r="F225" i="5"/>
  <c r="E225" i="5"/>
  <c r="D225" i="5"/>
  <c r="I223" i="5"/>
  <c r="J223" i="5" s="1"/>
  <c r="H223" i="5"/>
  <c r="G223" i="5"/>
  <c r="F223" i="5"/>
  <c r="E223" i="5"/>
  <c r="D223" i="5"/>
  <c r="I221" i="5"/>
  <c r="H221" i="5"/>
  <c r="J221" i="5" s="1"/>
  <c r="G221" i="5"/>
  <c r="F221" i="5"/>
  <c r="E221" i="5"/>
  <c r="D221" i="5"/>
  <c r="I205" i="5"/>
  <c r="H205" i="5"/>
  <c r="J205" i="5" s="1"/>
  <c r="G205" i="5"/>
  <c r="F205" i="5"/>
  <c r="E205" i="5"/>
  <c r="D205" i="5"/>
  <c r="I201" i="5"/>
  <c r="H201" i="5"/>
  <c r="J201" i="5" s="1"/>
  <c r="G201" i="5"/>
  <c r="F201" i="5"/>
  <c r="E201" i="5"/>
  <c r="D201" i="5"/>
  <c r="I197" i="5"/>
  <c r="J197" i="5" s="1"/>
  <c r="H197" i="5"/>
  <c r="G197" i="5"/>
  <c r="F197" i="5"/>
  <c r="F163" i="5" s="1"/>
  <c r="E197" i="5"/>
  <c r="D197" i="5"/>
  <c r="I183" i="5"/>
  <c r="H183" i="5"/>
  <c r="G183" i="5"/>
  <c r="F183" i="5"/>
  <c r="E183" i="5"/>
  <c r="D183" i="5"/>
  <c r="D163" i="5" s="1"/>
  <c r="I179" i="5"/>
  <c r="H179" i="5"/>
  <c r="J179" i="5" s="1"/>
  <c r="G179" i="5"/>
  <c r="F179" i="5"/>
  <c r="E179" i="5"/>
  <c r="D179" i="5"/>
  <c r="I164" i="5"/>
  <c r="H164" i="5"/>
  <c r="H163" i="5" s="1"/>
  <c r="J163" i="5" s="1"/>
  <c r="G164" i="5"/>
  <c r="F164" i="5"/>
  <c r="E164" i="5"/>
  <c r="D164" i="5"/>
  <c r="I163" i="5"/>
  <c r="I159" i="5"/>
  <c r="H159" i="5"/>
  <c r="J159" i="5" s="1"/>
  <c r="G159" i="5"/>
  <c r="F159" i="5"/>
  <c r="E159" i="5"/>
  <c r="D159" i="5"/>
  <c r="I157" i="5"/>
  <c r="H157" i="5"/>
  <c r="J157" i="5" s="1"/>
  <c r="G157" i="5"/>
  <c r="F157" i="5"/>
  <c r="E157" i="5"/>
  <c r="D157" i="5"/>
  <c r="I155" i="5"/>
  <c r="H155" i="5"/>
  <c r="G155" i="5"/>
  <c r="F155" i="5"/>
  <c r="E155" i="5"/>
  <c r="D155" i="5"/>
  <c r="I152" i="5"/>
  <c r="H152" i="5"/>
  <c r="J152" i="5" s="1"/>
  <c r="G152" i="5"/>
  <c r="F152" i="5"/>
  <c r="E152" i="5"/>
  <c r="E148" i="5" s="1"/>
  <c r="D152" i="5"/>
  <c r="I149" i="5"/>
  <c r="H149" i="5"/>
  <c r="J149" i="5" s="1"/>
  <c r="G149" i="5"/>
  <c r="F149" i="5"/>
  <c r="E149" i="5"/>
  <c r="D149" i="5"/>
  <c r="I148" i="5"/>
  <c r="D148" i="5"/>
  <c r="I145" i="5"/>
  <c r="H145" i="5"/>
  <c r="J145" i="5" s="1"/>
  <c r="G145" i="5"/>
  <c r="F145" i="5"/>
  <c r="E145" i="5"/>
  <c r="D145" i="5"/>
  <c r="I140" i="5"/>
  <c r="H140" i="5"/>
  <c r="J140" i="5" s="1"/>
  <c r="G140" i="5"/>
  <c r="F140" i="5"/>
  <c r="E140" i="5"/>
  <c r="D140" i="5"/>
  <c r="I137" i="5"/>
  <c r="H137" i="5"/>
  <c r="J137" i="5" s="1"/>
  <c r="G137" i="5"/>
  <c r="F137" i="5"/>
  <c r="F130" i="5" s="1"/>
  <c r="E137" i="5"/>
  <c r="D137" i="5"/>
  <c r="I131" i="5"/>
  <c r="I130" i="5" s="1"/>
  <c r="H131" i="5"/>
  <c r="J131" i="5" s="1"/>
  <c r="G131" i="5"/>
  <c r="F131" i="5"/>
  <c r="E131" i="5"/>
  <c r="D131" i="5"/>
  <c r="D130" i="5" s="1"/>
  <c r="I120" i="5"/>
  <c r="J120" i="5" s="1"/>
  <c r="H120" i="5"/>
  <c r="G120" i="5"/>
  <c r="F120" i="5"/>
  <c r="F117" i="5" s="1"/>
  <c r="E120" i="5"/>
  <c r="D120" i="5"/>
  <c r="I118" i="5"/>
  <c r="I117" i="5" s="1"/>
  <c r="H118" i="5"/>
  <c r="J118" i="5" s="1"/>
  <c r="G118" i="5"/>
  <c r="G117" i="5" s="1"/>
  <c r="F118" i="5"/>
  <c r="E118" i="5"/>
  <c r="E117" i="5" s="1"/>
  <c r="D118" i="5"/>
  <c r="D117" i="5" s="1"/>
  <c r="I114" i="5"/>
  <c r="H114" i="5"/>
  <c r="J114" i="5" s="1"/>
  <c r="G114" i="5"/>
  <c r="G108" i="5" s="1"/>
  <c r="F114" i="5"/>
  <c r="E114" i="5"/>
  <c r="D114" i="5"/>
  <c r="I109" i="5"/>
  <c r="I108" i="5" s="1"/>
  <c r="H109" i="5"/>
  <c r="H108" i="5" s="1"/>
  <c r="J108" i="5" s="1"/>
  <c r="G109" i="5"/>
  <c r="F109" i="5"/>
  <c r="E109" i="5"/>
  <c r="D109" i="5"/>
  <c r="F108" i="5"/>
  <c r="D108" i="5"/>
  <c r="I99" i="5"/>
  <c r="H99" i="5"/>
  <c r="H95" i="5" s="1"/>
  <c r="G99" i="5"/>
  <c r="F99" i="5"/>
  <c r="E99" i="5"/>
  <c r="D99" i="5"/>
  <c r="I96" i="5"/>
  <c r="I95" i="5" s="1"/>
  <c r="I90" i="5" s="1"/>
  <c r="H96" i="5"/>
  <c r="J96" i="5" s="1"/>
  <c r="G96" i="5"/>
  <c r="F96" i="5"/>
  <c r="F95" i="5" s="1"/>
  <c r="F90" i="5" s="1"/>
  <c r="E96" i="5"/>
  <c r="D96" i="5"/>
  <c r="G95" i="5"/>
  <c r="G90" i="5" s="1"/>
  <c r="E95" i="5"/>
  <c r="E90" i="5" s="1"/>
  <c r="D95" i="5"/>
  <c r="I75" i="5"/>
  <c r="H75" i="5"/>
  <c r="G75" i="5"/>
  <c r="G74" i="5" s="1"/>
  <c r="F75" i="5"/>
  <c r="F74" i="5" s="1"/>
  <c r="E75" i="5"/>
  <c r="E74" i="5" s="1"/>
  <c r="D75" i="5"/>
  <c r="I74" i="5"/>
  <c r="H74" i="5"/>
  <c r="J74" i="5" s="1"/>
  <c r="D74" i="5"/>
  <c r="I66" i="5"/>
  <c r="I65" i="5" s="1"/>
  <c r="J65" i="5" s="1"/>
  <c r="H66" i="5"/>
  <c r="G66" i="5"/>
  <c r="F66" i="5"/>
  <c r="F65" i="5" s="1"/>
  <c r="E66" i="5"/>
  <c r="D66" i="5"/>
  <c r="H65" i="5"/>
  <c r="G65" i="5"/>
  <c r="E65" i="5"/>
  <c r="D65" i="5"/>
  <c r="I62" i="5"/>
  <c r="H62" i="5"/>
  <c r="J62" i="5" s="1"/>
  <c r="G62" i="5"/>
  <c r="G61" i="5" s="1"/>
  <c r="F62" i="5"/>
  <c r="F61" i="5" s="1"/>
  <c r="E62" i="5"/>
  <c r="E61" i="5" s="1"/>
  <c r="D62" i="5"/>
  <c r="I61" i="5"/>
  <c r="H61" i="5"/>
  <c r="J61" i="5" s="1"/>
  <c r="D61" i="5"/>
  <c r="I54" i="5"/>
  <c r="I49" i="5" s="1"/>
  <c r="H54" i="5"/>
  <c r="J54" i="5" s="1"/>
  <c r="G54" i="5"/>
  <c r="F54" i="5"/>
  <c r="E54" i="5"/>
  <c r="D54" i="5"/>
  <c r="I52" i="5"/>
  <c r="H52" i="5"/>
  <c r="G52" i="5"/>
  <c r="F52" i="5"/>
  <c r="E52" i="5"/>
  <c r="D52" i="5"/>
  <c r="D49" i="5" s="1"/>
  <c r="I50" i="5"/>
  <c r="H50" i="5"/>
  <c r="J50" i="5" s="1"/>
  <c r="G50" i="5"/>
  <c r="G49" i="5" s="1"/>
  <c r="F50" i="5"/>
  <c r="F49" i="5" s="1"/>
  <c r="E50" i="5"/>
  <c r="E49" i="5" s="1"/>
  <c r="D50" i="5"/>
  <c r="H49" i="5"/>
  <c r="J49" i="5" s="1"/>
  <c r="I45" i="5"/>
  <c r="I44" i="5" s="1"/>
  <c r="H45" i="5"/>
  <c r="J45" i="5" s="1"/>
  <c r="G45" i="5"/>
  <c r="F45" i="5"/>
  <c r="F44" i="5" s="1"/>
  <c r="E45" i="5"/>
  <c r="D45" i="5"/>
  <c r="H44" i="5"/>
  <c r="J44" i="5" s="1"/>
  <c r="G44" i="5"/>
  <c r="E44" i="5"/>
  <c r="D44" i="5"/>
  <c r="I40" i="5"/>
  <c r="H40" i="5"/>
  <c r="J40" i="5" s="1"/>
  <c r="G40" i="5"/>
  <c r="F40" i="5"/>
  <c r="E40" i="5"/>
  <c r="D40" i="5"/>
  <c r="I38" i="5"/>
  <c r="H38" i="5"/>
  <c r="J38" i="5" s="1"/>
  <c r="G38" i="5"/>
  <c r="F38" i="5"/>
  <c r="E38" i="5"/>
  <c r="E37" i="5" s="1"/>
  <c r="D38" i="5"/>
  <c r="D37" i="5" s="1"/>
  <c r="I37" i="5"/>
  <c r="G37" i="5"/>
  <c r="F37" i="5"/>
  <c r="I32" i="5"/>
  <c r="H32" i="5"/>
  <c r="J32" i="5" s="1"/>
  <c r="G32" i="5"/>
  <c r="G22" i="5" s="1"/>
  <c r="F32" i="5"/>
  <c r="E32" i="5"/>
  <c r="D32" i="5"/>
  <c r="I29" i="5"/>
  <c r="H29" i="5"/>
  <c r="J29" i="5" s="1"/>
  <c r="G29" i="5"/>
  <c r="F29" i="5"/>
  <c r="E29" i="5"/>
  <c r="D29" i="5"/>
  <c r="I23" i="5"/>
  <c r="H23" i="5"/>
  <c r="H22" i="5" s="1"/>
  <c r="J22" i="5" s="1"/>
  <c r="G23" i="5"/>
  <c r="F23" i="5"/>
  <c r="E23" i="5"/>
  <c r="E22" i="5" s="1"/>
  <c r="D23" i="5"/>
  <c r="D22" i="5" s="1"/>
  <c r="I22" i="5"/>
  <c r="F22" i="5"/>
  <c r="I19" i="5"/>
  <c r="I18" i="5" s="1"/>
  <c r="H19" i="5"/>
  <c r="H18" i="5" s="1"/>
  <c r="J18" i="5" s="1"/>
  <c r="G19" i="5"/>
  <c r="G18" i="5" s="1"/>
  <c r="F19" i="5"/>
  <c r="E19" i="5"/>
  <c r="D19" i="5"/>
  <c r="D18" i="5" s="1"/>
  <c r="F18" i="5"/>
  <c r="E18" i="5"/>
  <c r="I368" i="5"/>
  <c r="I361" i="5"/>
  <c r="I123" i="5"/>
  <c r="I102" i="5"/>
  <c r="H368" i="5"/>
  <c r="J368" i="5" s="1"/>
  <c r="H361" i="5"/>
  <c r="J361" i="5" s="1"/>
  <c r="H123" i="5"/>
  <c r="H102" i="5"/>
  <c r="J102" i="5" s="1"/>
  <c r="G379" i="5"/>
  <c r="G368" i="5"/>
  <c r="G361" i="5"/>
  <c r="G123" i="5"/>
  <c r="G102" i="5"/>
  <c r="F368" i="5"/>
  <c r="F361" i="5"/>
  <c r="F372" i="5" s="1"/>
  <c r="F123" i="5"/>
  <c r="F102" i="5"/>
  <c r="E368" i="5"/>
  <c r="E361" i="5"/>
  <c r="E123" i="5"/>
  <c r="E102" i="5"/>
  <c r="E347" i="5" l="1"/>
  <c r="H90" i="5"/>
  <c r="J90" i="5" s="1"/>
  <c r="J95" i="5"/>
  <c r="J316" i="5"/>
  <c r="H374" i="5"/>
  <c r="J374" i="5" s="1"/>
  <c r="J375" i="5"/>
  <c r="J285" i="5"/>
  <c r="E108" i="5"/>
  <c r="E107" i="5" s="1"/>
  <c r="H130" i="5"/>
  <c r="J130" i="5" s="1"/>
  <c r="H246" i="5"/>
  <c r="J246" i="5" s="1"/>
  <c r="F246" i="5"/>
  <c r="H255" i="5"/>
  <c r="J255" i="5" s="1"/>
  <c r="H273" i="5"/>
  <c r="J273" i="5" s="1"/>
  <c r="J23" i="5"/>
  <c r="J356" i="5"/>
  <c r="I372" i="5"/>
  <c r="G130" i="5"/>
  <c r="G163" i="5"/>
  <c r="G285" i="5"/>
  <c r="F317" i="5"/>
  <c r="F316" i="5" s="1"/>
  <c r="J109" i="5"/>
  <c r="J380" i="5"/>
  <c r="J99" i="5"/>
  <c r="J164" i="5"/>
  <c r="J290" i="5"/>
  <c r="J381" i="5"/>
  <c r="E163" i="5"/>
  <c r="H347" i="5"/>
  <c r="J347" i="5" s="1"/>
  <c r="H37" i="5"/>
  <c r="J37" i="5" s="1"/>
  <c r="H117" i="5"/>
  <c r="J117" i="5" s="1"/>
  <c r="H148" i="5"/>
  <c r="J148" i="5" s="1"/>
  <c r="H259" i="5"/>
  <c r="J259" i="5" s="1"/>
  <c r="I317" i="5"/>
  <c r="I316" i="5" s="1"/>
  <c r="G317" i="5"/>
  <c r="G316" i="5" s="1"/>
  <c r="J66" i="5"/>
  <c r="J376" i="5"/>
  <c r="E372" i="5"/>
  <c r="G372" i="5"/>
  <c r="E130" i="5"/>
  <c r="E129" i="5" s="1"/>
  <c r="E246" i="5"/>
  <c r="E285" i="5"/>
  <c r="J355" i="5"/>
  <c r="I386" i="5"/>
  <c r="G386" i="5"/>
  <c r="E386" i="5"/>
  <c r="H386" i="5"/>
  <c r="J386" i="5" s="1"/>
  <c r="F386" i="5"/>
  <c r="H372" i="5"/>
  <c r="J372" i="5" s="1"/>
  <c r="I347" i="5"/>
  <c r="G347" i="5"/>
  <c r="F347" i="5"/>
  <c r="F285" i="5"/>
  <c r="F254" i="5" s="1"/>
  <c r="I254" i="5"/>
  <c r="H254" i="5"/>
  <c r="J254" i="5" s="1"/>
  <c r="G254" i="5"/>
  <c r="E254" i="5"/>
  <c r="G148" i="5"/>
  <c r="F148" i="5"/>
  <c r="I129" i="5"/>
  <c r="G129" i="5"/>
  <c r="F129" i="5"/>
  <c r="I107" i="5"/>
  <c r="F107" i="5"/>
  <c r="G107" i="5"/>
  <c r="I48" i="5"/>
  <c r="H48" i="5"/>
  <c r="J48" i="5" s="1"/>
  <c r="G48" i="5"/>
  <c r="F48" i="5"/>
  <c r="E48" i="5"/>
  <c r="H17" i="5"/>
  <c r="I17" i="5"/>
  <c r="G17" i="5"/>
  <c r="G16" i="5" s="1"/>
  <c r="G15" i="5" s="1"/>
  <c r="F17" i="5"/>
  <c r="E17" i="5"/>
  <c r="D347" i="5"/>
  <c r="D123" i="5"/>
  <c r="D107" i="5"/>
  <c r="D361" i="5"/>
  <c r="D17" i="5"/>
  <c r="D48" i="5"/>
  <c r="D90" i="5"/>
  <c r="D102" i="5"/>
  <c r="D129" i="5"/>
  <c r="D254" i="5"/>
  <c r="D316" i="5"/>
  <c r="D368" i="5"/>
  <c r="D374" i="5"/>
  <c r="D379" i="5"/>
  <c r="H129" i="5" l="1"/>
  <c r="J129" i="5" s="1"/>
  <c r="I16" i="5"/>
  <c r="I15" i="5" s="1"/>
  <c r="H107" i="5"/>
  <c r="J107" i="5" s="1"/>
  <c r="J317" i="5"/>
  <c r="H16" i="5"/>
  <c r="J17" i="5"/>
  <c r="D372" i="5"/>
  <c r="I128" i="5"/>
  <c r="G128" i="5"/>
  <c r="G359" i="5" s="1"/>
  <c r="G385" i="5" s="1"/>
  <c r="G387" i="5" s="1"/>
  <c r="F128" i="5"/>
  <c r="E128" i="5"/>
  <c r="H128" i="5"/>
  <c r="J128" i="5" s="1"/>
  <c r="D128" i="5"/>
  <c r="F16" i="5"/>
  <c r="F15" i="5" s="1"/>
  <c r="E16" i="5"/>
  <c r="E15" i="5" s="1"/>
  <c r="D386" i="5"/>
  <c r="D16" i="5"/>
  <c r="D15" i="5" s="1"/>
  <c r="I359" i="5" l="1"/>
  <c r="I385" i="5" s="1"/>
  <c r="I387" i="5" s="1"/>
  <c r="H15" i="5"/>
  <c r="J15" i="5" s="1"/>
  <c r="J16" i="5"/>
  <c r="F359" i="5"/>
  <c r="F385" i="5" s="1"/>
  <c r="F387" i="5" s="1"/>
  <c r="E359" i="5"/>
  <c r="E385" i="5" s="1"/>
  <c r="E387" i="5" s="1"/>
  <c r="H359" i="5"/>
  <c r="D359" i="5"/>
  <c r="D385" i="5" s="1"/>
  <c r="D387" i="5" s="1"/>
  <c r="H385" i="5" l="1"/>
  <c r="J359" i="5"/>
  <c r="H387" i="5" l="1"/>
  <c r="J387" i="5" s="1"/>
  <c r="J385" i="5"/>
</calcChain>
</file>

<file path=xl/sharedStrings.xml><?xml version="1.0" encoding="utf-8"?>
<sst xmlns="http://schemas.openxmlformats.org/spreadsheetml/2006/main" count="378" uniqueCount="358">
  <si>
    <t>I.</t>
  </si>
  <si>
    <t>II.</t>
  </si>
  <si>
    <t>III.</t>
  </si>
  <si>
    <t>IV.</t>
  </si>
  <si>
    <t>OPIS</t>
  </si>
  <si>
    <t>DAVKI NA DOHODEK IN DOBIČEK</t>
  </si>
  <si>
    <t>DAVKI NA PREMOŽENJE</t>
  </si>
  <si>
    <t>DOMAČI DAVKI NA BLAGO IN STORITVE</t>
  </si>
  <si>
    <t>TAKSE IN PRISTOJBINE</t>
  </si>
  <si>
    <t>PRIHODKI OD PRODAJE BLAGA IN STORITEV</t>
  </si>
  <si>
    <t>DRUGI NEDAVČNI PRIHODKI</t>
  </si>
  <si>
    <t>PRIHODKI OD PRODAJE OSNOVNIH SREDSTEV</t>
  </si>
  <si>
    <t>PREJETE DONACIJE IZ TUJINE</t>
  </si>
  <si>
    <t>TRANSFERNI PRIHODKI IZ DRUGIH JAVNOFINANČNIH INSTITUCIJ</t>
  </si>
  <si>
    <t>KONTO</t>
  </si>
  <si>
    <t xml:space="preserve"> </t>
  </si>
  <si>
    <t xml:space="preserve">   </t>
  </si>
  <si>
    <t>DRUGI DAVKI</t>
  </si>
  <si>
    <t xml:space="preserve">UDELEŽBA NA DOBIČKU IN DOHODKI OD PREMOŽENJA </t>
  </si>
  <si>
    <t xml:space="preserve">  </t>
  </si>
  <si>
    <t>PRIHODKI OD PRODAJE ZALOG</t>
  </si>
  <si>
    <t xml:space="preserve">PREJETE DONACIJE IZ DOMAČIH VIROV </t>
  </si>
  <si>
    <t>S K U P A J    O D H O D K I  (40+41+42+43)</t>
  </si>
  <si>
    <t>TEKOČI ODHODKI  (400+401+402+403+409)</t>
  </si>
  <si>
    <t>PLAČE IN DRUGI IZDATKI ZAPOSLENIM</t>
  </si>
  <si>
    <t>PRISPEVKI DELODAJALCEV ZA SOCIALNO VARNOST</t>
  </si>
  <si>
    <t xml:space="preserve">IZDATKI ZA BLAGO IN STORITVE </t>
  </si>
  <si>
    <t>PLAČILA DOMAČIH OBRESTI</t>
  </si>
  <si>
    <t>SUBVENCIJE</t>
  </si>
  <si>
    <t>TRANSFERI POSAMEZNIKOM IN GOSPODINJSTVOM</t>
  </si>
  <si>
    <t xml:space="preserve">DRUGI TEKOČI DOMAČI TRANSFERI </t>
  </si>
  <si>
    <t xml:space="preserve">    </t>
  </si>
  <si>
    <t>NAKUP IN GRADNJA OSNOVNIH SREDSTEV</t>
  </si>
  <si>
    <t>B.   RAČUN FINANČNIH TERJATEV IN NALOŽB</t>
  </si>
  <si>
    <t xml:space="preserve">PREJETA VRAČILA DANIH POSOJIL </t>
  </si>
  <si>
    <t xml:space="preserve">PRODAJA KAPITALSKIH DELEŽEV </t>
  </si>
  <si>
    <t>44</t>
  </si>
  <si>
    <t>V.</t>
  </si>
  <si>
    <t>DANA POSOJILA IN POVEČANJE KAPITALSKIH DELEŽEV  (440+441)</t>
  </si>
  <si>
    <t>DANA POSOJILA</t>
  </si>
  <si>
    <t>VI.</t>
  </si>
  <si>
    <t>VII.</t>
  </si>
  <si>
    <t>VIII.</t>
  </si>
  <si>
    <t>ZADOLŽEVANJE  (500)</t>
  </si>
  <si>
    <t>DOMAČE ZADOLŽEVANJE</t>
  </si>
  <si>
    <t>IX.</t>
  </si>
  <si>
    <t>ODPLAČILA  DOLGA  (550)</t>
  </si>
  <si>
    <t xml:space="preserve">ODPLAČILA DOMAČEGA DOLGA </t>
  </si>
  <si>
    <t>X.</t>
  </si>
  <si>
    <t>INVESTICIJSKI TRANSFERI PRAVNIM IN FIZ.OSEBAM</t>
  </si>
  <si>
    <t>INVESTICIJSKI TRANSFERI PRORAČUNSKIM UPORABNIKOM</t>
  </si>
  <si>
    <t>OSTALA PREJETA SREDSTVA IZ PRORAČUNA EVROPSKE UNIJE</t>
  </si>
  <si>
    <t>752</t>
  </si>
  <si>
    <t>KUPNINE IZ NASLOVA PRIVATIZACIJE</t>
  </si>
  <si>
    <t>PREJETA SREDSTVA IZ DRŽAVNEGA PRORAČUNA IZ SREDSTEV PRORAČUNA EVROPSKE UNIJE</t>
  </si>
  <si>
    <t>REZERVE</t>
  </si>
  <si>
    <t>PREJETA SREDSTVA OD DRUGIH EVROPSKIH INSTITUCIJ</t>
  </si>
  <si>
    <t xml:space="preserve">GLOBE IN DRUGE DENARNE KAZNI </t>
  </si>
  <si>
    <t>TRANSFERI NEPROFITNIM ORGANIZACIJAM IN USTANOVAM</t>
  </si>
  <si>
    <t xml:space="preserve">POVEČANJE KAPITALSKIH DELEŽEV IN FINANČNIH NALOŽB </t>
  </si>
  <si>
    <t>PRIHODKI OD PRODAJE ZEMLJIŠČ IN NEOPREDMETENIHSREDSTEV</t>
  </si>
  <si>
    <t>STANJE SREDSTEV NA RAČUNIH OB KONCU PRETEKLEGA LETA</t>
  </si>
  <si>
    <t>PRORAČUNSKI PRESEŽEK (PRIMANJKLJAJ) (I. - II.)</t>
  </si>
  <si>
    <t>S K U P A J    P R I H O D K I  (70+71+72+73+74+78)</t>
  </si>
  <si>
    <t xml:space="preserve">DAVČNI PRIHODKI  (700+703+704+706)     </t>
  </si>
  <si>
    <t>C.   R A Č U N   F I N A N C I R A N J A</t>
  </si>
  <si>
    <t>TEKOČI PRIHODKI  (70+71)</t>
  </si>
  <si>
    <t>NEDAVČNI  PRIHODKI  (710+711+712+713+714)</t>
  </si>
  <si>
    <t>PREJETA SREDSTVA IZ EVROPSKE UNIJE  (786+787)</t>
  </si>
  <si>
    <t>KAPITALSKI PRIHODKI  (720+721+722)</t>
  </si>
  <si>
    <t>PREJETE DONACIJE  (730+731)</t>
  </si>
  <si>
    <t xml:space="preserve">TRANSFERNI PRIHODKI  (740+741)   </t>
  </si>
  <si>
    <t>TEKOČI TRANSFERI  (410+411+412+413)</t>
  </si>
  <si>
    <t>INVESTICIJSKI ODHODKI  (420)</t>
  </si>
  <si>
    <t>INVESTICIJSKI TRANSFERI  (431+432)</t>
  </si>
  <si>
    <t>PREJETA VRAČILA DANIH POSOJIL IN PRODAJA KAPITALSKIH DELEŽEV  (750+751+752)</t>
  </si>
  <si>
    <t>PREJETA MINUS DANA POSOJILA IN SPREMEMBE KAPITALSKIH DELEŽEV  (IV. - V.)</t>
  </si>
  <si>
    <t>- OD TEGA PRESEŽEK FINANČNE IZRAVNAVE IZ PRETEKLEGA LETA</t>
  </si>
  <si>
    <t>XI.</t>
  </si>
  <si>
    <t>NETO ZADOLŽEVANJE  (VII. - VIII.)</t>
  </si>
  <si>
    <t>POVEČANJE (ZMANJŠANJE) SREDSTEV NA RAČUNIH (III.+VI.+X.) = (I.+IV.+VII.) - (II.+V.+VIII.)</t>
  </si>
  <si>
    <t>NETO FINANCIRANJE  (VI.+X.-IX.)</t>
  </si>
  <si>
    <t>TEKOČI TRANSFERI V TUJINO</t>
  </si>
  <si>
    <t>Plače in dodatki</t>
  </si>
  <si>
    <t>Osnovne plače-občinska uprava</t>
  </si>
  <si>
    <t>Plača za župana občine Črenšovci</t>
  </si>
  <si>
    <t>Plače za javne delavce občine</t>
  </si>
  <si>
    <t>Dodatek za delovno dobo in dodatek za stalnost župana</t>
  </si>
  <si>
    <t>Dodatek za delovno delo za občinsko upravo</t>
  </si>
  <si>
    <t>Regres za letni dopust</t>
  </si>
  <si>
    <t>Regres za župana</t>
  </si>
  <si>
    <t>Povračila in nadomestila</t>
  </si>
  <si>
    <t>Povračilo stroškov prehrane med delom</t>
  </si>
  <si>
    <t>Malica za župana</t>
  </si>
  <si>
    <t>Povračilo prehrane za javna dela</t>
  </si>
  <si>
    <t>Povračilo stroškov prevoza na delo in iz dela</t>
  </si>
  <si>
    <t>Drugi izdatki zaposlenim</t>
  </si>
  <si>
    <t>Jubilejne nagrade</t>
  </si>
  <si>
    <t>Prispevek za pokojninsko in invalidsko zavarovanje</t>
  </si>
  <si>
    <t>Prispevki PIZ na plače za JD in plače za delavce občinske uprave</t>
  </si>
  <si>
    <t>Prispevki PIZ na plačo za župana</t>
  </si>
  <si>
    <t>Prispevek za zdravstveno zavarovanje</t>
  </si>
  <si>
    <t>Prispevek za obvezno zdravstveno zavarovanje</t>
  </si>
  <si>
    <t>Prispevek za poškodbe pri delu in poklicne bolezni</t>
  </si>
  <si>
    <t>Prispevek za zaposlovanje</t>
  </si>
  <si>
    <t>Prispevek za starševsko varstvo</t>
  </si>
  <si>
    <t>Premije kolektivnega dodatnega in pokojninskega zavarovanja, na podlagi ZKDPZJU</t>
  </si>
  <si>
    <t>Premije kolektivnega dodatnega pokojninskega zavarovanja, na podlagi ZKDPZJU</t>
  </si>
  <si>
    <t>Premija kolektivnega dodatnega PZ za župana</t>
  </si>
  <si>
    <t>Pisarniški in splošni material in storitve</t>
  </si>
  <si>
    <t>Pisarniški material in storitve</t>
  </si>
  <si>
    <t>Čistilni material in storitve</t>
  </si>
  <si>
    <t>Storitve varovanja zgradb in prostorov</t>
  </si>
  <si>
    <t>Založniške in tiskarske storive / objave aktov v UL RS</t>
  </si>
  <si>
    <t>Tiskanje občinskega glasila in lektoriranje</t>
  </si>
  <si>
    <t>Časopisi, revije, knjige in strokovna literatura</t>
  </si>
  <si>
    <t>Stroški prevajalskih storitev</t>
  </si>
  <si>
    <t>Stroški oglaševalskih storitev in stroški objav</t>
  </si>
  <si>
    <t>Stroški sponzorstev, pokroviteljstev, donacij po odredbi KVIAZ-a</t>
  </si>
  <si>
    <t>Računovodske, revizorske in svetovalne storitve</t>
  </si>
  <si>
    <t>Izdatki za reprezentanco</t>
  </si>
  <si>
    <t>Miklavževanje in dan žena</t>
  </si>
  <si>
    <t>Drugi splošni material in storitve ter stroški javnih del</t>
  </si>
  <si>
    <t>Vračilo komunalnega prispevka</t>
  </si>
  <si>
    <t>Posebni material in storitve</t>
  </si>
  <si>
    <t>Geodetske storitve, parcelacije, cenitve in druge podobne storitve</t>
  </si>
  <si>
    <t>Drugi posebni materiali in storitve-org. občinskega praznika</t>
  </si>
  <si>
    <t>Stroški upravljanja stanovanj v lasti občine</t>
  </si>
  <si>
    <t>Energija, voda, komunalne storitve in komunikacije</t>
  </si>
  <si>
    <t>Električna energija za občino, KD, ŠD, RC in stari vrtec</t>
  </si>
  <si>
    <t>Električna energija za ČN</t>
  </si>
  <si>
    <t>Plačilo stroškov javne razsvetljave v občini Črenšovci</t>
  </si>
  <si>
    <t>EE za vaški vodovod</t>
  </si>
  <si>
    <t>EE- kanalizacija odvajanje</t>
  </si>
  <si>
    <t>Električna energija za mrliške veže, vaške in gasilske domove</t>
  </si>
  <si>
    <t>Poraba kuriv in stroški ogrevanja</t>
  </si>
  <si>
    <t>Voda in komunalne storitve</t>
  </si>
  <si>
    <t>Meritve odpadne vode na ČN Bistrica in ČN Črenšovci</t>
  </si>
  <si>
    <t>Meritve pitne vode - vaški vodovodi</t>
  </si>
  <si>
    <t>Odvoz smeti</t>
  </si>
  <si>
    <t>TK storitve, mobitel storitve, elektronska pošta in RTV naročnina</t>
  </si>
  <si>
    <t>Poštnina in kurirske storitve</t>
  </si>
  <si>
    <t>Prevozni stroški in storitve</t>
  </si>
  <si>
    <t>Goriva in maziva za prevozna sredstva</t>
  </si>
  <si>
    <t>Vzdrževanje in popravila vozil</t>
  </si>
  <si>
    <t>Pristojbine za registracijo vozil</t>
  </si>
  <si>
    <t>Izdatki za službena potovanja</t>
  </si>
  <si>
    <t>Dnevnice za službena potovanja v državi</t>
  </si>
  <si>
    <t>Kilometrina za službena potovanja / občinska uprava in ostali</t>
  </si>
  <si>
    <t>Kilometrina za službena potovanja / župan</t>
  </si>
  <si>
    <t>Tekoče vzdrževanje</t>
  </si>
  <si>
    <t>Tekoče vzdrževanje poslovnih objektov</t>
  </si>
  <si>
    <t>Tekoče vzdrževanje stanovanjskih objektov</t>
  </si>
  <si>
    <t>Tekoče vzdrževanje drugih objektov - JR</t>
  </si>
  <si>
    <t>Tekoče vzdrževanje cest in zimska služba</t>
  </si>
  <si>
    <t>Tekoče vzdrževanje kanalizacijskega sistema in ČN</t>
  </si>
  <si>
    <t>Tekoče vzdrževanje kinodvoran, VD, GD in ostalih objektov</t>
  </si>
  <si>
    <t>Ureditev križišča LC Trnje - Odranci</t>
  </si>
  <si>
    <t>Ureditev svetlobne signalizacije na križišču na SB</t>
  </si>
  <si>
    <t>Tekoče vzdrževanje komunikacijske opreme</t>
  </si>
  <si>
    <t>Tekoče vzdrževanje druge opreme</t>
  </si>
  <si>
    <t>Zavarovalne premije za opremo</t>
  </si>
  <si>
    <t>Zavarovanje sistema Pomurski vodovod - Črenšovci</t>
  </si>
  <si>
    <t>Tekoče vzdrževanje licenčne programske opreme</t>
  </si>
  <si>
    <t>Tekoče vzdrževanje operativnega informacijskega okolja</t>
  </si>
  <si>
    <t>Drugi izdatki za tekoče vzdrževanje objektov in okolice</t>
  </si>
  <si>
    <t>Poslovne najemnine in zakupnine</t>
  </si>
  <si>
    <t>Najemnine in zakupnine za poslovne objekte</t>
  </si>
  <si>
    <t>Kazni in odškodnine</t>
  </si>
  <si>
    <t>Drugi operativni odhodki</t>
  </si>
  <si>
    <t>Stroški konferenc, seminarjev in simpozijev</t>
  </si>
  <si>
    <t>Plačila po podjemnih pogodbah</t>
  </si>
  <si>
    <t>Sejnine udeležencem OS, na odborih in komisijah</t>
  </si>
  <si>
    <t>Sejnine za Nadzorni odbor občine Črenšovci</t>
  </si>
  <si>
    <t>Sodni stroški, storitve odvetnikov, sodnih izvedencev, tolmačev, notarjev in drugih</t>
  </si>
  <si>
    <t>Članarine v domačih neprofitnih institucijah</t>
  </si>
  <si>
    <t>Plačila bančnih storitev in storitev plačilnega prometa</t>
  </si>
  <si>
    <t>Stroški, povezani z zadolževanjem</t>
  </si>
  <si>
    <t>Plačila storitev Finančni upravi Republike Slovenije</t>
  </si>
  <si>
    <t>Sredstva za civilno zaščito in Štab CZ</t>
  </si>
  <si>
    <t>Stroški vodenja in obračun najemnin za Stanovanjsko podjetje Lendava</t>
  </si>
  <si>
    <t>Plačila obresti od kreditov - poslovnim bankam</t>
  </si>
  <si>
    <t>Plačila obresti od kratkoročnih kreditov - poslovnim bankam</t>
  </si>
  <si>
    <t>Plačila obresti od dolgoročnih kreditov - poslovnim bankam</t>
  </si>
  <si>
    <t>Plačila obresti od kreditov - drugim domačim kreditodajalcem</t>
  </si>
  <si>
    <t>Plačila obresti od dolgoročnih kreditov - javnim skladom</t>
  </si>
  <si>
    <t>Splošna proračunska rezervacija</t>
  </si>
  <si>
    <t>Proračunska rezerva</t>
  </si>
  <si>
    <t>Sredstva za posebne namene</t>
  </si>
  <si>
    <t>Sredstva proračunskih skladov</t>
  </si>
  <si>
    <t>Subvencije privatnim podjetjem in zasebnikom</t>
  </si>
  <si>
    <t>Druge subvencije privatnim podjetjem in zasebnikom</t>
  </si>
  <si>
    <t>Drugi transferi posameznikom</t>
  </si>
  <si>
    <t>Regresiranje prevozov v šolo</t>
  </si>
  <si>
    <t>Stimulacije za študente</t>
  </si>
  <si>
    <t>Oskrbnina za domove starejših, zavetišče in VDC</t>
  </si>
  <si>
    <t>Subvencioniranje stanarin</t>
  </si>
  <si>
    <t>Plačilo razlike med ceno programov v vrtcih in plačili staršev</t>
  </si>
  <si>
    <t>Izplačila družinskemu pomočniku</t>
  </si>
  <si>
    <t>Drugi transferi posameznikom in gospodinjstvom</t>
  </si>
  <si>
    <t>Denarna pomoč za novorojenčke v občini Črenšovci</t>
  </si>
  <si>
    <t>Dotacija društvu Varnega zavetja Ljutomer</t>
  </si>
  <si>
    <t>Drugi soc. transferi - Materinski dom Murska Sobota</t>
  </si>
  <si>
    <t>Sof. pomoči za Koštric - Društvo distrofikov</t>
  </si>
  <si>
    <t>Tekoči transferi nepridobitnim organizacijam in ustanovam</t>
  </si>
  <si>
    <t>Dotacije špotnim društvom</t>
  </si>
  <si>
    <t>Financiranje delovanja organizacija ZKD in JSKD Lendava</t>
  </si>
  <si>
    <t>Sofinanciranje prireditev Jena Mena in Teden duhovnosti 2016</t>
  </si>
  <si>
    <t>Dotacija za KTD Črenšovci za org. gledališkega abonmaja</t>
  </si>
  <si>
    <t>Sof. dela plače za zaposleno v Društvu gluhih MS</t>
  </si>
  <si>
    <t>Dotacija ARO, skavti, ETNO, Black wings, BD, TD in DU</t>
  </si>
  <si>
    <t>Dotacija za kulturna društva</t>
  </si>
  <si>
    <t>Dotacija vojnim veteranom in borcem</t>
  </si>
  <si>
    <t>Financiranje političnih strank</t>
  </si>
  <si>
    <t>Tekoči transferi občinam</t>
  </si>
  <si>
    <t>Sredstva, prenesena drugim občinam</t>
  </si>
  <si>
    <t>Tekoči transferi v sklade socialnega zavarovanja</t>
  </si>
  <si>
    <t>Prispevek v ZZZS za zdravstveno zavarovanje oseb, ki ga plačujejo občine</t>
  </si>
  <si>
    <t>Tekoči transferi v javne zavode</t>
  </si>
  <si>
    <t>Refundacija stroškov za JD za ostale uporabnike</t>
  </si>
  <si>
    <t>Pomoč družini na domu</t>
  </si>
  <si>
    <t>Redna dejavnost CSD Lendava</t>
  </si>
  <si>
    <t>Sofinanciranje plače za Koštric na OŠ Črenšovci</t>
  </si>
  <si>
    <t>Dodatni program OŠ Črenšovci</t>
  </si>
  <si>
    <t>Refundacija stroškov za JD OŠ Črenšovci in Bistrica</t>
  </si>
  <si>
    <t>Tuji jezik za OŠ</t>
  </si>
  <si>
    <t>Dotacija RC Lendava in RRA Mura, ZOTKS, PTZ M.S.</t>
  </si>
  <si>
    <t>LAS pri dobrih ljudeh - sofinanciranje dejavnosti</t>
  </si>
  <si>
    <t>Dodatni program OŠ Bistrica</t>
  </si>
  <si>
    <t>Dotacija za Knjižnico Lendava</t>
  </si>
  <si>
    <t>Nujna medicinska pomoč ZD Lendava</t>
  </si>
  <si>
    <t>Obdaritev otrok v vrtcih izven naše občine</t>
  </si>
  <si>
    <t>Materialni stroški za OŠ Črenšovci po pogodbi</t>
  </si>
  <si>
    <t>Materialni stroški za OŠ Bistrica po pogodbi</t>
  </si>
  <si>
    <t>Glasbena šola Lendava, M. Sobota, Beltinci in dodatni program za DOŠ II</t>
  </si>
  <si>
    <t>Tekoča plačila drugim izvajalcem javnih služb, ki niso posredni proračunski uporabniki</t>
  </si>
  <si>
    <t>Mala hiša Tešanovci - sofinanciranje oskrbe za male živali</t>
  </si>
  <si>
    <t>Dotacija GZ Črenšovci in PGD na območju občine</t>
  </si>
  <si>
    <t>Tekoči transferi v javne agencije</t>
  </si>
  <si>
    <t>Dotacija Obrtna zbornica Lendava</t>
  </si>
  <si>
    <t>Dotacija RC Murska Sobota</t>
  </si>
  <si>
    <t>Nakup zgradb in prostorov</t>
  </si>
  <si>
    <t>Nakup drugih zgradb in prostorov</t>
  </si>
  <si>
    <t>Nakup opreme</t>
  </si>
  <si>
    <t>Nakup pisarniškega pohištva</t>
  </si>
  <si>
    <t>Nakup strojne računalniške in snemalne opreme</t>
  </si>
  <si>
    <t>Nakup drugega pohištva za PGD Trnje in PGD Žižki</t>
  </si>
  <si>
    <t>Nakup opreme za tiskanje in razmnoževanje</t>
  </si>
  <si>
    <t>Nakup opreme za vzdrževanje parkov in vrtov</t>
  </si>
  <si>
    <t>Nakup opreme za knjižnice</t>
  </si>
  <si>
    <t>Nakup drugih osnovnih sredstev</t>
  </si>
  <si>
    <t>Novogradnje, rekonstrukcije in adaptacije</t>
  </si>
  <si>
    <t>Izgradnja kanalizacijskega sistema v občini - sekundarni vodi in inves. dela na ČN</t>
  </si>
  <si>
    <t>Izgradnja pločnika Gornja Bistrica</t>
  </si>
  <si>
    <t>Izgradnja pločnika v Trnju</t>
  </si>
  <si>
    <t>Ureditev parkirišča pri OŠ Bistrica</t>
  </si>
  <si>
    <t>Nabava klorirne naprave - vodohran Črenšovci</t>
  </si>
  <si>
    <t>Montaža varčevalnih naprav na JR in dograditev sistema JR</t>
  </si>
  <si>
    <t>Investicijsko vzdrževanje in obnove</t>
  </si>
  <si>
    <t>Rekonstrukcija VG dvorane na SB - kolesarnica DB in orodjar. Črenšovci</t>
  </si>
  <si>
    <t>Sanacija obeležja NOB pri gramoznici</t>
  </si>
  <si>
    <t>Sanacija objekta:  Kleklov dom</t>
  </si>
  <si>
    <t>Nakup zemljišč in naravnih bogastev</t>
  </si>
  <si>
    <t>Nakup zemljišč</t>
  </si>
  <si>
    <t>Študije o izvedljivosti projektov, projektna dokumentacija, nadzor in investicijski inženiring</t>
  </si>
  <si>
    <t>Načrti in druga projektna dokumentacija -sprememba PP občine</t>
  </si>
  <si>
    <t>LAS projekt - MEDOVITA</t>
  </si>
  <si>
    <t>Investicijski transferi nepridobitnim organizacijam in ustanovam</t>
  </si>
  <si>
    <t>Investicijski transferi drugim izvajalcem javnih služb, ki niso posredni proračunski uporabniki</t>
  </si>
  <si>
    <t>Investicijski transferi javnim zavodom</t>
  </si>
  <si>
    <t>Menjava oken - ZP Črenšovci</t>
  </si>
  <si>
    <t>Najeti krediti pri drugih domačih kreditodajalcih</t>
  </si>
  <si>
    <t>Najeti krediti pri državnem proračunu - dolgoročni krediti</t>
  </si>
  <si>
    <t>Odplačila kreditov poslovnim bankam</t>
  </si>
  <si>
    <t>Odplačila kreditov poslovnim bankam - dolgoročni krediti</t>
  </si>
  <si>
    <t>Odplačila kreditov drugim domačim kreditodajalcem</t>
  </si>
  <si>
    <t>Odplačila kreditov javnim skladom - dolgoročni krediti</t>
  </si>
  <si>
    <t>Dohodnina</t>
  </si>
  <si>
    <t>Dohodnina - občinski vir</t>
  </si>
  <si>
    <t>Davki na nepremičnine</t>
  </si>
  <si>
    <t>Davek od premoženja od stavb - od fizičnih oseb</t>
  </si>
  <si>
    <t>Zamudne obresti od davkov na nepremičnine</t>
  </si>
  <si>
    <t>Nadomestilo za uporabo stavbnega zemljišča - od pravnih oseb</t>
  </si>
  <si>
    <t>Nadomestilo za uporabo stavbnega zemljišča - od fizičnih oseb</t>
  </si>
  <si>
    <t>Zamudne obresti iz naslova nadomestila za uporabo stavbnega zemljišča</t>
  </si>
  <si>
    <t>Davki na dediščine in darila</t>
  </si>
  <si>
    <t>Davek na dediščine in darila</t>
  </si>
  <si>
    <t>Zamudne obresti davkov občanov</t>
  </si>
  <si>
    <t>Davki na promet nepremičnin in na finančno premoženje</t>
  </si>
  <si>
    <t>Davek na promet nepremičnin - od pravnih oseb</t>
  </si>
  <si>
    <t>Davek na promet nepremičnin - od fizičnih oseb</t>
  </si>
  <si>
    <t>Zamudne obresti od davka na promet nepremičnin</t>
  </si>
  <si>
    <t>Davki na posebne storitve</t>
  </si>
  <si>
    <t>Davek na dobitke od iger na srečo</t>
  </si>
  <si>
    <t>Drugi davki na uporabo blaga in storitev</t>
  </si>
  <si>
    <t>Okoljska dajatev za onesnaževanje okolja zaradi odvajanja odpadnih voda</t>
  </si>
  <si>
    <t>Pristojbina za vzdrževanje gozdnih cest</t>
  </si>
  <si>
    <t>Drugi davki</t>
  </si>
  <si>
    <t>Drugi davki-nerazporejeno</t>
  </si>
  <si>
    <t>Prihodki od udeležbe na dobičku in dividend ter presežkov prihodkov nad odhodki</t>
  </si>
  <si>
    <t>Prihodki od udeležbe na dobičku in dividend nefinančnih družb</t>
  </si>
  <si>
    <t>Prihodki od obresti</t>
  </si>
  <si>
    <t>Prihodki od obresti od sredstev na vpogled</t>
  </si>
  <si>
    <t>Prihodki od premoženja</t>
  </si>
  <si>
    <t>Prihodki od najemnin za poslovne prostore</t>
  </si>
  <si>
    <t>Prihodki od najemnin za stanovanja</t>
  </si>
  <si>
    <t>Prihodki od drugih najemnin</t>
  </si>
  <si>
    <t>Prihodki od zakupnin</t>
  </si>
  <si>
    <t>Prihodki iz naslova podeljenih koncesij</t>
  </si>
  <si>
    <t>Upravne takse in pristojbine</t>
  </si>
  <si>
    <t>Upravne takse (tar. št. 1-10 in tar. št. 80 in 82 iz ZUT)</t>
  </si>
  <si>
    <t>Globe in druge denarne kazni</t>
  </si>
  <si>
    <t>Globe za prekrške</t>
  </si>
  <si>
    <t>Denarne kazni v upravnih postopkih</t>
  </si>
  <si>
    <t>Nadomestilo za degradacijo in uzurpacijo prostora</t>
  </si>
  <si>
    <t>Povprečnine oziroma sodne takse ter drugi stroški na podlagi zakona o prekrških</t>
  </si>
  <si>
    <t>Drugi nedavčni prihodki</t>
  </si>
  <si>
    <t>Vodarina</t>
  </si>
  <si>
    <t>Prihodki od kanalščine</t>
  </si>
  <si>
    <t>Drugi izredni prihodki</t>
  </si>
  <si>
    <t>Prispevki za kanalizacijo in vodni prispevek za vodovod</t>
  </si>
  <si>
    <t>Prispevki za grobna mesta</t>
  </si>
  <si>
    <t>Prihodki od Zavarovalnice Triglav - povračila škode</t>
  </si>
  <si>
    <t>Omrežnina - vodovod</t>
  </si>
  <si>
    <t>Omrežnina - odvajanje</t>
  </si>
  <si>
    <t>Povračilo deleža sofin. MORS s strani PGD Črenšovci za nakup cisterne</t>
  </si>
  <si>
    <t>Omrežnina - čiščenje</t>
  </si>
  <si>
    <t>Storitev čiščenje</t>
  </si>
  <si>
    <t>Storitev - odvajanje</t>
  </si>
  <si>
    <t>Prihodki od povračil domske oskrbe po pok. oskrbovancih</t>
  </si>
  <si>
    <t>Prihodki od prodaje kmetijskih zemljišč in gozdov</t>
  </si>
  <si>
    <t>Prihodki od prodaje kmetijskih zemljišč</t>
  </si>
  <si>
    <t>Prihodki od prodaje gozdov</t>
  </si>
  <si>
    <t>Prihodki od prodaje stavbnih zemljišč</t>
  </si>
  <si>
    <t>Prejeta sredstva iz državnega proračuna</t>
  </si>
  <si>
    <t>Prejeta sredstva iz naslova tekočih obveznosti državnega proračuna</t>
  </si>
  <si>
    <t>Prejeta sredstva iz državnega proračuna za investicije</t>
  </si>
  <si>
    <t>Prejeta sredstva MGRT - 21. člen ZFO</t>
  </si>
  <si>
    <t>Druga prejeta sredstva iz državnega proračuna za tekočo porabo</t>
  </si>
  <si>
    <t>Prejeta sredstva iz občinskih proračunov</t>
  </si>
  <si>
    <t>Prejeta sredstva iz državnega proračuna iz sredstev proračuna Evropske unije iz kohezijskega sklada</t>
  </si>
  <si>
    <t>Sredstva EU - KS za Obnovo Kleklovega doma</t>
  </si>
  <si>
    <t>Prejeta sredstva iz državnega proračuna - iz sredstev drugih evropskih institucij</t>
  </si>
  <si>
    <t>Šifra PU: 75140</t>
  </si>
  <si>
    <r>
      <t xml:space="preserve">Proračunski uporabnik: </t>
    </r>
    <r>
      <rPr>
        <b/>
        <sz val="8"/>
        <rFont val="Arial CE"/>
        <charset val="238"/>
      </rPr>
      <t>OBČINA ČRENŠOVCI,</t>
    </r>
    <r>
      <rPr>
        <sz val="8"/>
        <rFont val="Arial CE"/>
        <charset val="238"/>
      </rPr>
      <t xml:space="preserve"> Ulica Prekmurske čete 20, 9232 Črenšovci</t>
    </r>
  </si>
  <si>
    <t>PRORAČUN OBČINE ČRENŠOVCI ZA LETO 2017-REBALANS III. / SPLOŠNI DEL</t>
  </si>
  <si>
    <t>Realizacija: 2016_x000D_
v EUR</t>
  </si>
  <si>
    <t>Sprejeti proračun: 2017_x000D_
v EUR</t>
  </si>
  <si>
    <t>Rebalans proračuna I. 2017
v EUR</t>
  </si>
  <si>
    <t>A. BILANCA PRIHODKOV IN ODHODKOV</t>
  </si>
  <si>
    <t>Realizacija: 2017 1-6/2017
v EUR</t>
  </si>
  <si>
    <t>Rebalans proračuna III. 2017_x000D_
v EUR</t>
  </si>
  <si>
    <t>Indeks III./II._x000D_
v %</t>
  </si>
  <si>
    <t>Rebalans proračuna II. 2017 
v EUR</t>
  </si>
  <si>
    <t>Druge odškodnine - stojna mesta Elektro</t>
  </si>
  <si>
    <t>Projektna dokumentacija -pločnik Trnje in ostala inv. dok.</t>
  </si>
  <si>
    <t>Sof. investicij v gasilstvo za PGD Črenšovci, DB in GB</t>
  </si>
  <si>
    <t>Sof. izvedbe parkirišča na SB pri gasilskem domu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</si>
</sst>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"/>
  </numFmts>
  <fonts count="22" x14ac:knownFonts="1">
    <font>
      <sz val="10"/>
      <name val="Arial CE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sz val="12"/>
      <name val="Arial CE"/>
      <charset val="238"/>
    </font>
    <font>
      <b/>
      <sz val="11"/>
      <name val="Times New Roman"/>
      <family val="1"/>
    </font>
    <font>
      <sz val="11"/>
      <name val="Arial CE"/>
      <family val="2"/>
      <charset val="238"/>
    </font>
    <font>
      <sz val="10"/>
      <name val="Arial"/>
      <charset val="238"/>
    </font>
    <font>
      <sz val="10"/>
      <name val="Arial CE"/>
      <charset val="238"/>
    </font>
    <font>
      <b/>
      <sz val="9"/>
      <name val="Arial CE"/>
      <family val="2"/>
      <charset val="238"/>
    </font>
    <font>
      <b/>
      <sz val="8"/>
      <name val="Arial CE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theme="3" tint="-0.249977111117893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10"/>
      <color rgb="FFFF0000"/>
      <name val="Arial CE"/>
      <family val="2"/>
      <charset val="238"/>
    </font>
    <font>
      <sz val="8"/>
      <color rgb="FFFF0000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sz val="8"/>
      <color rgb="FFFF0000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43" fontId="10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Fill="1"/>
    <xf numFmtId="3" fontId="4" fillId="0" borderId="0" xfId="0" applyNumberFormat="1" applyFont="1" applyBorder="1" applyAlignment="1">
      <alignment horizontal="center" wrapText="1"/>
    </xf>
    <xf numFmtId="0" fontId="3" fillId="0" borderId="0" xfId="0" applyFont="1" applyFill="1"/>
    <xf numFmtId="49" fontId="6" fillId="0" borderId="0" xfId="0" applyNumberFormat="1" applyFont="1" applyBorder="1" applyAlignment="1">
      <alignment vertical="center" wrapText="1"/>
    </xf>
    <xf numFmtId="0" fontId="1" fillId="0" borderId="0" xfId="0" applyFont="1" applyFill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8" fillId="0" borderId="0" xfId="0" applyFont="1" applyFill="1"/>
    <xf numFmtId="0" fontId="11" fillId="2" borderId="4" xfId="0" applyFont="1" applyFill="1" applyBorder="1" applyAlignment="1">
      <alignment horizontal="centerContinuous" vertical="center"/>
    </xf>
    <xf numFmtId="4" fontId="11" fillId="0" borderId="8" xfId="0" applyNumberFormat="1" applyFont="1" applyBorder="1" applyAlignment="1">
      <alignment vertical="center"/>
    </xf>
    <xf numFmtId="4" fontId="11" fillId="4" borderId="8" xfId="0" applyNumberFormat="1" applyFont="1" applyFill="1" applyBorder="1" applyAlignment="1">
      <alignment vertical="center"/>
    </xf>
    <xf numFmtId="4" fontId="11" fillId="0" borderId="8" xfId="0" applyNumberFormat="1" applyFont="1" applyBorder="1" applyAlignment="1" applyProtection="1">
      <alignment vertical="center"/>
      <protection locked="0"/>
    </xf>
    <xf numFmtId="4" fontId="11" fillId="0" borderId="8" xfId="0" applyNumberFormat="1" applyFont="1" applyFill="1" applyBorder="1" applyAlignment="1">
      <alignment vertical="center"/>
    </xf>
    <xf numFmtId="4" fontId="4" fillId="2" borderId="8" xfId="0" applyNumberFormat="1" applyFont="1" applyFill="1" applyBorder="1" applyAlignment="1">
      <alignment horizontal="centerContinuous" vertical="center"/>
    </xf>
    <xf numFmtId="4" fontId="11" fillId="0" borderId="11" xfId="0" applyNumberFormat="1" applyFont="1" applyBorder="1" applyAlignment="1" applyProtection="1">
      <alignment vertical="center"/>
      <protection locked="0"/>
    </xf>
    <xf numFmtId="4" fontId="11" fillId="5" borderId="8" xfId="0" applyNumberFormat="1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5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Continuous" vertical="center"/>
    </xf>
    <xf numFmtId="0" fontId="12" fillId="0" borderId="2" xfId="0" applyFont="1" applyBorder="1" applyAlignment="1">
      <alignment vertical="center"/>
    </xf>
    <xf numFmtId="49" fontId="13" fillId="0" borderId="12" xfId="1" applyNumberFormat="1" applyFont="1" applyBorder="1" applyAlignment="1">
      <alignment horizontal="right"/>
    </xf>
    <xf numFmtId="49" fontId="13" fillId="0" borderId="2" xfId="1" applyNumberFormat="1" applyFont="1" applyBorder="1" applyAlignment="1">
      <alignment horizontal="right"/>
    </xf>
    <xf numFmtId="0" fontId="12" fillId="4" borderId="1" xfId="0" applyFont="1" applyFill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12" fillId="0" borderId="2" xfId="0" applyFont="1" applyBorder="1" applyAlignment="1">
      <alignment vertical="center" wrapText="1"/>
    </xf>
    <xf numFmtId="0" fontId="12" fillId="4" borderId="2" xfId="0" applyFont="1" applyFill="1" applyBorder="1" applyAlignment="1">
      <alignment vertical="center"/>
    </xf>
    <xf numFmtId="0" fontId="12" fillId="5" borderId="2" xfId="0" applyFont="1" applyFill="1" applyBorder="1" applyAlignment="1">
      <alignment vertical="center"/>
    </xf>
    <xf numFmtId="0" fontId="12" fillId="5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Continuous" vertical="center"/>
    </xf>
    <xf numFmtId="49" fontId="13" fillId="0" borderId="13" xfId="1" applyNumberFormat="1" applyFont="1" applyBorder="1"/>
    <xf numFmtId="49" fontId="13" fillId="0" borderId="2" xfId="1" applyNumberFormat="1" applyFont="1" applyBorder="1"/>
    <xf numFmtId="0" fontId="12" fillId="0" borderId="10" xfId="0" quotePrefix="1" applyFont="1" applyBorder="1" applyAlignment="1">
      <alignment vertical="center" wrapText="1"/>
    </xf>
    <xf numFmtId="4" fontId="12" fillId="0" borderId="8" xfId="0" applyNumberFormat="1" applyFont="1" applyBorder="1" applyAlignment="1">
      <alignment vertical="center"/>
    </xf>
    <xf numFmtId="4" fontId="12" fillId="4" borderId="8" xfId="0" applyNumberFormat="1" applyFont="1" applyFill="1" applyBorder="1" applyAlignment="1">
      <alignment vertical="center"/>
    </xf>
    <xf numFmtId="4" fontId="12" fillId="5" borderId="8" xfId="0" applyNumberFormat="1" applyFont="1" applyFill="1" applyBorder="1" applyAlignment="1">
      <alignment vertical="center"/>
    </xf>
    <xf numFmtId="4" fontId="12" fillId="0" borderId="8" xfId="0" applyNumberFormat="1" applyFont="1" applyBorder="1" applyAlignment="1" applyProtection="1">
      <alignment vertical="center"/>
      <protection locked="0"/>
    </xf>
    <xf numFmtId="4" fontId="12" fillId="0" borderId="8" xfId="0" applyNumberFormat="1" applyFont="1" applyFill="1" applyBorder="1" applyAlignment="1">
      <alignment vertical="center"/>
    </xf>
    <xf numFmtId="4" fontId="5" fillId="2" borderId="8" xfId="0" applyNumberFormat="1" applyFont="1" applyFill="1" applyBorder="1" applyAlignment="1">
      <alignment horizontal="centerContinuous" vertical="center"/>
    </xf>
    <xf numFmtId="4" fontId="12" fillId="0" borderId="11" xfId="0" applyNumberFormat="1" applyFont="1" applyBorder="1" applyAlignment="1" applyProtection="1">
      <alignment vertical="center"/>
      <protection locked="0"/>
    </xf>
    <xf numFmtId="0" fontId="3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ill="1"/>
    <xf numFmtId="49" fontId="6" fillId="0" borderId="0" xfId="0" applyNumberFormat="1" applyFont="1" applyBorder="1" applyAlignment="1">
      <alignment vertical="center" wrapText="1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49" fontId="14" fillId="0" borderId="0" xfId="0" applyNumberFormat="1" applyFont="1" applyBorder="1" applyAlignment="1">
      <alignment vertical="center" wrapText="1"/>
    </xf>
    <xf numFmtId="49" fontId="15" fillId="0" borderId="0" xfId="0" applyNumberFormat="1" applyFont="1" applyBorder="1" applyAlignment="1">
      <alignment vertical="center" wrapText="1"/>
    </xf>
    <xf numFmtId="0" fontId="17" fillId="2" borderId="14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4" fontId="18" fillId="2" borderId="8" xfId="0" applyNumberFormat="1" applyFont="1" applyFill="1" applyBorder="1" applyAlignment="1">
      <alignment horizontal="centerContinuous" vertical="center"/>
    </xf>
    <xf numFmtId="0" fontId="19" fillId="3" borderId="5" xfId="0" applyFont="1" applyFill="1" applyBorder="1" applyAlignment="1">
      <alignment vertical="center"/>
    </xf>
    <xf numFmtId="0" fontId="19" fillId="3" borderId="6" xfId="0" applyFont="1" applyFill="1" applyBorder="1" applyAlignment="1">
      <alignment wrapText="1"/>
    </xf>
    <xf numFmtId="0" fontId="19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 applyProtection="1">
      <alignment horizontal="center" vertical="center" wrapText="1"/>
      <protection locked="0"/>
    </xf>
    <xf numFmtId="0" fontId="20" fillId="3" borderId="7" xfId="0" applyFont="1" applyFill="1" applyBorder="1" applyAlignment="1" applyProtection="1">
      <alignment horizontal="center" vertical="center" wrapText="1"/>
      <protection locked="0"/>
    </xf>
    <xf numFmtId="164" fontId="12" fillId="0" borderId="8" xfId="0" applyNumberFormat="1" applyFont="1" applyBorder="1" applyAlignment="1">
      <alignment vertical="center"/>
    </xf>
    <xf numFmtId="164" fontId="12" fillId="4" borderId="8" xfId="0" applyNumberFormat="1" applyFont="1" applyFill="1" applyBorder="1" applyAlignment="1">
      <alignment vertical="center"/>
    </xf>
    <xf numFmtId="164" fontId="12" fillId="0" borderId="8" xfId="0" applyNumberFormat="1" applyFont="1" applyBorder="1" applyAlignment="1" applyProtection="1">
      <alignment vertical="center"/>
      <protection locked="0"/>
    </xf>
    <xf numFmtId="164" fontId="12" fillId="0" borderId="8" xfId="0" applyNumberFormat="1" applyFont="1" applyFill="1" applyBorder="1" applyAlignment="1">
      <alignment vertical="center"/>
    </xf>
    <xf numFmtId="164" fontId="5" fillId="2" borderId="8" xfId="0" applyNumberFormat="1" applyFont="1" applyFill="1" applyBorder="1" applyAlignment="1">
      <alignment horizontal="centerContinuous" vertical="center"/>
    </xf>
    <xf numFmtId="164" fontId="12" fillId="0" borderId="11" xfId="0" applyNumberFormat="1" applyFont="1" applyBorder="1" applyAlignment="1" applyProtection="1">
      <alignment vertical="center"/>
      <protection locked="0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18" fillId="2" borderId="2" xfId="0" applyFont="1" applyFill="1" applyBorder="1" applyAlignment="1">
      <alignment horizontal="centerContinuous" vertical="center"/>
    </xf>
    <xf numFmtId="0" fontId="21" fillId="4" borderId="2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vertical="center" wrapText="1"/>
    </xf>
    <xf numFmtId="0" fontId="12" fillId="0" borderId="3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21" fillId="4" borderId="2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0" xfId="0" applyFont="1" applyAlignment="1">
      <alignment horizontal="left"/>
    </xf>
  </cellXfs>
  <cellStyles count="3">
    <cellStyle name="Navadno" xfId="0" builtinId="0"/>
    <cellStyle name="Navadno_Proračun spl. del" xfId="1"/>
    <cellStyle name="Vejica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165100</xdr:colOff>
      <xdr:row>4</xdr:row>
      <xdr:rowOff>63500</xdr:rowOff>
    </xdr:to>
    <xdr:pic>
      <xdr:nvPicPr>
        <xdr:cNvPr id="2" name="Slika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0" y="254000"/>
          <a:ext cx="558800" cy="67310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J405"/>
  <sheetViews>
    <sheetView tabSelected="1" topLeftCell="A301" zoomScale="75" zoomScaleNormal="120" workbookViewId="0">
      <selection activeCell="C353" sqref="C353"/>
    </sheetView>
  </sheetViews>
  <sheetFormatPr defaultRowHeight="12.75" outlineLevelRow="2" x14ac:dyDescent="0.2"/>
  <cols>
    <col min="1" max="1" width="7.28515625" customWidth="1"/>
    <col min="2" max="2" width="5.85546875" customWidth="1"/>
    <col min="3" max="3" width="41.7109375" customWidth="1"/>
    <col min="4" max="4" width="11" customWidth="1"/>
    <col min="5" max="5" width="12.140625" customWidth="1"/>
    <col min="6" max="6" width="11.42578125" customWidth="1"/>
    <col min="7" max="7" width="11.5703125" customWidth="1"/>
    <col min="8" max="8" width="11.85546875" customWidth="1"/>
    <col min="9" max="9" width="11.42578125" customWidth="1"/>
    <col min="10" max="10" width="6.85546875" customWidth="1"/>
    <col min="11" max="16384" width="9.140625" style="1"/>
  </cols>
  <sheetData>
    <row r="1" spans="1:10" ht="19.5" customHeight="1" x14ac:dyDescent="0.2">
      <c r="B1" s="88"/>
      <c r="C1" s="88"/>
    </row>
    <row r="2" spans="1:10" ht="19.5" customHeight="1" x14ac:dyDescent="0.2">
      <c r="B2" s="88"/>
      <c r="C2" s="88"/>
    </row>
    <row r="3" spans="1:10" ht="14.25" customHeight="1" x14ac:dyDescent="0.2">
      <c r="A3" s="1"/>
      <c r="B3" s="1"/>
      <c r="C3" s="4"/>
    </row>
    <row r="4" spans="1:10" s="54" customFormat="1" ht="14.25" customHeight="1" x14ac:dyDescent="0.2">
      <c r="C4" s="55"/>
      <c r="D4" s="53"/>
      <c r="E4" s="53"/>
      <c r="F4" s="53"/>
      <c r="G4" s="53"/>
      <c r="H4" s="53"/>
      <c r="I4" s="53"/>
      <c r="J4" s="53"/>
    </row>
    <row r="5" spans="1:10" s="54" customFormat="1" ht="14.25" customHeight="1" x14ac:dyDescent="0.2">
      <c r="C5" s="55"/>
      <c r="D5" s="53"/>
      <c r="E5" s="53"/>
      <c r="F5" s="53"/>
      <c r="G5" s="53"/>
      <c r="H5" s="53"/>
      <c r="I5" s="53"/>
      <c r="J5" s="53"/>
    </row>
    <row r="6" spans="1:10" s="57" customFormat="1" ht="22.5" x14ac:dyDescent="0.2">
      <c r="C6" s="61" t="s">
        <v>344</v>
      </c>
      <c r="D6" s="56"/>
      <c r="E6" s="56"/>
      <c r="F6" s="56"/>
      <c r="G6" s="56"/>
      <c r="H6" s="56"/>
      <c r="I6" s="56"/>
      <c r="J6" s="56"/>
    </row>
    <row r="7" spans="1:10" s="59" customFormat="1" x14ac:dyDescent="0.2">
      <c r="C7" s="61"/>
      <c r="D7" s="58"/>
      <c r="E7" s="58"/>
      <c r="F7" s="58"/>
      <c r="G7" s="58"/>
      <c r="H7" s="58"/>
      <c r="I7" s="58"/>
      <c r="J7" s="58"/>
    </row>
    <row r="8" spans="1:10" s="57" customFormat="1" x14ac:dyDescent="0.2">
      <c r="C8" s="61" t="s">
        <v>343</v>
      </c>
      <c r="D8" s="56"/>
      <c r="E8" s="56"/>
      <c r="F8" s="56"/>
      <c r="G8" s="56"/>
      <c r="H8" s="56"/>
      <c r="I8" s="56"/>
      <c r="J8" s="56"/>
    </row>
    <row r="9" spans="1:10" s="59" customFormat="1" x14ac:dyDescent="0.2">
      <c r="C9" s="61"/>
      <c r="D9" s="58"/>
      <c r="E9" s="58"/>
      <c r="F9" s="58"/>
      <c r="G9" s="58"/>
      <c r="H9" s="58"/>
      <c r="I9" s="58"/>
      <c r="J9" s="58"/>
    </row>
    <row r="10" spans="1:10" s="57" customFormat="1" ht="25.5" x14ac:dyDescent="0.2">
      <c r="C10" s="60" t="s">
        <v>345</v>
      </c>
      <c r="D10" s="56"/>
      <c r="E10" s="56"/>
      <c r="F10" s="56"/>
      <c r="G10" s="56"/>
      <c r="H10" s="56"/>
      <c r="I10" s="56"/>
      <c r="J10" s="56"/>
    </row>
    <row r="11" spans="1:10" s="54" customFormat="1" ht="14.25" customHeight="1" x14ac:dyDescent="0.2">
      <c r="C11" s="55"/>
      <c r="D11" s="53"/>
      <c r="E11" s="53"/>
      <c r="F11" s="53"/>
      <c r="G11" s="53"/>
      <c r="H11" s="53"/>
      <c r="I11" s="53"/>
      <c r="J11" s="53"/>
    </row>
    <row r="12" spans="1:10" ht="19.5" customHeight="1" thickBot="1" x14ac:dyDescent="0.25">
      <c r="A12" s="1"/>
      <c r="B12" s="1"/>
      <c r="C12" s="55"/>
      <c r="D12" s="2"/>
      <c r="E12" s="2"/>
      <c r="F12" s="2"/>
      <c r="G12" s="2"/>
      <c r="H12" s="2"/>
      <c r="I12" s="2"/>
      <c r="J12" s="2"/>
    </row>
    <row r="13" spans="1:10" s="5" customFormat="1" ht="51" customHeight="1" thickBot="1" x14ac:dyDescent="0.25">
      <c r="A13" s="66" t="s">
        <v>14</v>
      </c>
      <c r="B13" s="67"/>
      <c r="C13" s="68" t="s">
        <v>4</v>
      </c>
      <c r="D13" s="69" t="s">
        <v>346</v>
      </c>
      <c r="E13" s="69" t="s">
        <v>347</v>
      </c>
      <c r="F13" s="69" t="s">
        <v>348</v>
      </c>
      <c r="G13" s="69" t="s">
        <v>350</v>
      </c>
      <c r="H13" s="69" t="s">
        <v>353</v>
      </c>
      <c r="I13" s="70" t="s">
        <v>351</v>
      </c>
      <c r="J13" s="70" t="s">
        <v>352</v>
      </c>
    </row>
    <row r="14" spans="1:10" s="3" customFormat="1" ht="20.25" customHeight="1" x14ac:dyDescent="0.25">
      <c r="A14" s="62"/>
      <c r="B14" s="63"/>
      <c r="C14" s="63" t="s">
        <v>349</v>
      </c>
      <c r="D14" s="64"/>
      <c r="E14" s="51"/>
      <c r="F14" s="51"/>
      <c r="G14" s="51"/>
      <c r="H14" s="51"/>
      <c r="I14" s="52"/>
      <c r="J14" s="16"/>
    </row>
    <row r="15" spans="1:10" x14ac:dyDescent="0.2">
      <c r="A15" s="27" t="s">
        <v>15</v>
      </c>
      <c r="B15" s="77" t="s">
        <v>0</v>
      </c>
      <c r="C15" s="78" t="s">
        <v>63</v>
      </c>
      <c r="D15" s="44">
        <f t="shared" ref="D15:I15" si="0">+D16+D90+D102+D107+D123</f>
        <v>2964039.0000000005</v>
      </c>
      <c r="E15" s="44">
        <f t="shared" si="0"/>
        <v>2920540.45</v>
      </c>
      <c r="F15" s="44">
        <f t="shared" si="0"/>
        <v>2931332.45</v>
      </c>
      <c r="G15" s="44">
        <f t="shared" si="0"/>
        <v>1438600.05</v>
      </c>
      <c r="H15" s="44">
        <f t="shared" si="0"/>
        <v>2930710</v>
      </c>
      <c r="I15" s="17">
        <f t="shared" si="0"/>
        <v>2939685.5700000003</v>
      </c>
      <c r="J15" s="71">
        <f t="shared" ref="J15:J20" si="1">IF(H15&lt;&gt;0,I15/H15*100,"-")</f>
        <v>100.30625923411051</v>
      </c>
    </row>
    <row r="16" spans="1:10" x14ac:dyDescent="0.2">
      <c r="A16" s="27"/>
      <c r="B16" s="79" t="s">
        <v>16</v>
      </c>
      <c r="C16" s="30" t="s">
        <v>66</v>
      </c>
      <c r="D16" s="44">
        <f t="shared" ref="D16:I16" si="2">+D17+D48</f>
        <v>2697416.2800000003</v>
      </c>
      <c r="E16" s="44">
        <f t="shared" si="2"/>
        <v>2546065</v>
      </c>
      <c r="F16" s="44">
        <f t="shared" si="2"/>
        <v>2556065</v>
      </c>
      <c r="G16" s="44">
        <f t="shared" si="2"/>
        <v>1344434.07</v>
      </c>
      <c r="H16" s="44">
        <f t="shared" si="2"/>
        <v>2664545</v>
      </c>
      <c r="I16" s="17">
        <f t="shared" si="2"/>
        <v>2667509.1</v>
      </c>
      <c r="J16" s="71">
        <f t="shared" si="1"/>
        <v>100.11124225712082</v>
      </c>
    </row>
    <row r="17" spans="1:10" x14ac:dyDescent="0.2">
      <c r="A17" s="24">
        <v>70</v>
      </c>
      <c r="B17" s="36"/>
      <c r="C17" s="36" t="s">
        <v>64</v>
      </c>
      <c r="D17" s="45">
        <f t="shared" ref="D17:I17" si="3">D18+D22+D37+D44</f>
        <v>2244296.64</v>
      </c>
      <c r="E17" s="45">
        <f t="shared" si="3"/>
        <v>2267913</v>
      </c>
      <c r="F17" s="45">
        <f t="shared" si="3"/>
        <v>2267913</v>
      </c>
      <c r="G17" s="45">
        <f t="shared" si="3"/>
        <v>1111078.8600000001</v>
      </c>
      <c r="H17" s="45">
        <f t="shared" si="3"/>
        <v>2267913</v>
      </c>
      <c r="I17" s="18">
        <f t="shared" si="3"/>
        <v>2253245</v>
      </c>
      <c r="J17" s="72">
        <f t="shared" si="1"/>
        <v>99.353237976941799</v>
      </c>
    </row>
    <row r="18" spans="1:10" ht="15.75" customHeight="1" x14ac:dyDescent="0.2">
      <c r="A18" s="25">
        <v>700</v>
      </c>
      <c r="B18" s="30"/>
      <c r="C18" s="30" t="s">
        <v>5</v>
      </c>
      <c r="D18" s="44">
        <f t="shared" ref="D18:I19" si="4">+D19</f>
        <v>2067140</v>
      </c>
      <c r="E18" s="44">
        <f t="shared" si="4"/>
        <v>2120953</v>
      </c>
      <c r="F18" s="44">
        <f t="shared" si="4"/>
        <v>2120953</v>
      </c>
      <c r="G18" s="44">
        <f t="shared" si="4"/>
        <v>1060488</v>
      </c>
      <c r="H18" s="44">
        <f t="shared" si="4"/>
        <v>2120953</v>
      </c>
      <c r="I18" s="17">
        <f t="shared" si="4"/>
        <v>2111060</v>
      </c>
      <c r="J18" s="71">
        <f t="shared" si="1"/>
        <v>99.533558735153491</v>
      </c>
    </row>
    <row r="19" spans="1:10" ht="15.75" customHeight="1" outlineLevel="1" x14ac:dyDescent="0.2">
      <c r="A19" s="25">
        <v>7000</v>
      </c>
      <c r="B19" s="30"/>
      <c r="C19" s="30" t="s">
        <v>277</v>
      </c>
      <c r="D19" s="44">
        <f t="shared" si="4"/>
        <v>2067140</v>
      </c>
      <c r="E19" s="44">
        <f t="shared" si="4"/>
        <v>2120953</v>
      </c>
      <c r="F19" s="44">
        <f t="shared" si="4"/>
        <v>2120953</v>
      </c>
      <c r="G19" s="44">
        <f t="shared" si="4"/>
        <v>1060488</v>
      </c>
      <c r="H19" s="44">
        <f t="shared" si="4"/>
        <v>2120953</v>
      </c>
      <c r="I19" s="17">
        <f t="shared" si="4"/>
        <v>2111060</v>
      </c>
      <c r="J19" s="71">
        <f t="shared" si="1"/>
        <v>99.533558735153491</v>
      </c>
    </row>
    <row r="20" spans="1:10" ht="15.75" customHeight="1" outlineLevel="2" x14ac:dyDescent="0.2">
      <c r="A20" s="25">
        <v>700020</v>
      </c>
      <c r="B20" s="30"/>
      <c r="C20" s="30" t="s">
        <v>278</v>
      </c>
      <c r="D20" s="44">
        <v>2067140</v>
      </c>
      <c r="E20" s="44">
        <v>2120953</v>
      </c>
      <c r="F20" s="44">
        <v>2120953</v>
      </c>
      <c r="G20" s="44">
        <v>1060488</v>
      </c>
      <c r="H20" s="44">
        <v>2120953</v>
      </c>
      <c r="I20" s="17">
        <v>2111060</v>
      </c>
      <c r="J20" s="71">
        <f t="shared" si="1"/>
        <v>99.533558735153491</v>
      </c>
    </row>
    <row r="21" spans="1:10" ht="15.75" customHeight="1" outlineLevel="2" x14ac:dyDescent="0.2">
      <c r="A21" s="25"/>
      <c r="B21" s="30"/>
      <c r="C21" s="30"/>
      <c r="D21" s="44"/>
      <c r="E21" s="44"/>
      <c r="F21" s="44"/>
      <c r="G21" s="44"/>
      <c r="H21" s="44"/>
      <c r="I21" s="17"/>
      <c r="J21" s="71"/>
    </row>
    <row r="22" spans="1:10" x14ac:dyDescent="0.2">
      <c r="A22" s="25">
        <v>703</v>
      </c>
      <c r="B22" s="30"/>
      <c r="C22" s="30" t="s">
        <v>6</v>
      </c>
      <c r="D22" s="44">
        <f t="shared" ref="D22:I22" si="5">+D23+D29+D32</f>
        <v>163254.46000000002</v>
      </c>
      <c r="E22" s="44">
        <f t="shared" si="5"/>
        <v>135960</v>
      </c>
      <c r="F22" s="44">
        <f t="shared" si="5"/>
        <v>135960</v>
      </c>
      <c r="G22" s="44">
        <f t="shared" si="5"/>
        <v>43194.400000000001</v>
      </c>
      <c r="H22" s="44">
        <f t="shared" si="5"/>
        <v>135960</v>
      </c>
      <c r="I22" s="17">
        <f t="shared" si="5"/>
        <v>124785</v>
      </c>
      <c r="J22" s="71">
        <f t="shared" ref="J22:J35" si="6">IF(H22&lt;&gt;0,I22/H22*100,"-")</f>
        <v>91.78067078552516</v>
      </c>
    </row>
    <row r="23" spans="1:10" outlineLevel="1" x14ac:dyDescent="0.2">
      <c r="A23" s="25">
        <v>7030</v>
      </c>
      <c r="B23" s="30"/>
      <c r="C23" s="30" t="s">
        <v>279</v>
      </c>
      <c r="D23" s="44">
        <f t="shared" ref="D23:I23" si="7">+D24+D25+D26+D27+D28</f>
        <v>103802.99</v>
      </c>
      <c r="E23" s="44">
        <f t="shared" si="7"/>
        <v>92850</v>
      </c>
      <c r="F23" s="44">
        <f t="shared" si="7"/>
        <v>92850</v>
      </c>
      <c r="G23" s="44">
        <f t="shared" si="7"/>
        <v>34791.19</v>
      </c>
      <c r="H23" s="44">
        <f t="shared" si="7"/>
        <v>92850</v>
      </c>
      <c r="I23" s="17">
        <f t="shared" si="7"/>
        <v>99055</v>
      </c>
      <c r="J23" s="71">
        <f t="shared" si="6"/>
        <v>106.68282175551967</v>
      </c>
    </row>
    <row r="24" spans="1:10" outlineLevel="2" x14ac:dyDescent="0.2">
      <c r="A24" s="25">
        <v>703000</v>
      </c>
      <c r="B24" s="30"/>
      <c r="C24" s="30" t="s">
        <v>280</v>
      </c>
      <c r="D24" s="44">
        <v>280.64999999999998</v>
      </c>
      <c r="E24" s="44">
        <v>50</v>
      </c>
      <c r="F24" s="44">
        <v>50</v>
      </c>
      <c r="G24" s="44">
        <v>0</v>
      </c>
      <c r="H24" s="44">
        <v>50</v>
      </c>
      <c r="I24" s="17">
        <v>50</v>
      </c>
      <c r="J24" s="71">
        <f t="shared" si="6"/>
        <v>100</v>
      </c>
    </row>
    <row r="25" spans="1:10" outlineLevel="2" x14ac:dyDescent="0.2">
      <c r="A25" s="25">
        <v>703002</v>
      </c>
      <c r="B25" s="30"/>
      <c r="C25" s="30" t="s">
        <v>281</v>
      </c>
      <c r="D25" s="44">
        <v>0</v>
      </c>
      <c r="E25" s="44">
        <v>0</v>
      </c>
      <c r="F25" s="44">
        <v>0</v>
      </c>
      <c r="G25" s="44">
        <v>0</v>
      </c>
      <c r="H25" s="44">
        <v>0</v>
      </c>
      <c r="I25" s="17">
        <v>5</v>
      </c>
      <c r="J25" s="71" t="str">
        <f t="shared" si="6"/>
        <v>-</v>
      </c>
    </row>
    <row r="26" spans="1:10" outlineLevel="2" x14ac:dyDescent="0.2">
      <c r="A26" s="25">
        <v>703003</v>
      </c>
      <c r="B26" s="30"/>
      <c r="C26" s="30" t="s">
        <v>282</v>
      </c>
      <c r="D26" s="44">
        <v>5688.52</v>
      </c>
      <c r="E26" s="44">
        <v>4000</v>
      </c>
      <c r="F26" s="44">
        <v>4000</v>
      </c>
      <c r="G26" s="44">
        <v>734.11</v>
      </c>
      <c r="H26" s="44">
        <v>4000</v>
      </c>
      <c r="I26" s="17">
        <v>4300</v>
      </c>
      <c r="J26" s="71">
        <f t="shared" si="6"/>
        <v>107.5</v>
      </c>
    </row>
    <row r="27" spans="1:10" outlineLevel="2" x14ac:dyDescent="0.2">
      <c r="A27" s="25">
        <v>703004</v>
      </c>
      <c r="B27" s="30"/>
      <c r="C27" s="30" t="s">
        <v>283</v>
      </c>
      <c r="D27" s="44">
        <v>96719.91</v>
      </c>
      <c r="E27" s="44">
        <v>88000</v>
      </c>
      <c r="F27" s="44">
        <v>88000</v>
      </c>
      <c r="G27" s="44">
        <v>33792</v>
      </c>
      <c r="H27" s="44">
        <v>88000</v>
      </c>
      <c r="I27" s="17">
        <v>94000</v>
      </c>
      <c r="J27" s="71">
        <f t="shared" si="6"/>
        <v>106.81818181818181</v>
      </c>
    </row>
    <row r="28" spans="1:10" outlineLevel="2" x14ac:dyDescent="0.2">
      <c r="A28" s="25">
        <v>703005</v>
      </c>
      <c r="B28" s="30"/>
      <c r="C28" s="30" t="s">
        <v>284</v>
      </c>
      <c r="D28" s="44">
        <v>1113.9100000000001</v>
      </c>
      <c r="E28" s="44">
        <v>800</v>
      </c>
      <c r="F28" s="44">
        <v>800</v>
      </c>
      <c r="G28" s="44">
        <v>265.08</v>
      </c>
      <c r="H28" s="44">
        <v>800</v>
      </c>
      <c r="I28" s="17">
        <v>700</v>
      </c>
      <c r="J28" s="71">
        <f t="shared" si="6"/>
        <v>87.5</v>
      </c>
    </row>
    <row r="29" spans="1:10" outlineLevel="1" x14ac:dyDescent="0.2">
      <c r="A29" s="25">
        <v>7032</v>
      </c>
      <c r="B29" s="30"/>
      <c r="C29" s="30" t="s">
        <v>285</v>
      </c>
      <c r="D29" s="44">
        <f t="shared" ref="D29:I29" si="8">+D30+D31</f>
        <v>33543.620000000003</v>
      </c>
      <c r="E29" s="44">
        <f t="shared" si="8"/>
        <v>25300</v>
      </c>
      <c r="F29" s="44">
        <f t="shared" si="8"/>
        <v>25300</v>
      </c>
      <c r="G29" s="44">
        <f t="shared" si="8"/>
        <v>1320.56</v>
      </c>
      <c r="H29" s="44">
        <f t="shared" si="8"/>
        <v>25300</v>
      </c>
      <c r="I29" s="17">
        <f t="shared" si="8"/>
        <v>8300</v>
      </c>
      <c r="J29" s="71">
        <f t="shared" si="6"/>
        <v>32.806324110671937</v>
      </c>
    </row>
    <row r="30" spans="1:10" outlineLevel="2" x14ac:dyDescent="0.2">
      <c r="A30" s="25">
        <v>703200</v>
      </c>
      <c r="B30" s="30"/>
      <c r="C30" s="30" t="s">
        <v>286</v>
      </c>
      <c r="D30" s="44">
        <v>33321.57</v>
      </c>
      <c r="E30" s="44">
        <v>25000</v>
      </c>
      <c r="F30" s="44">
        <v>25000</v>
      </c>
      <c r="G30" s="44">
        <v>1320.47</v>
      </c>
      <c r="H30" s="44">
        <v>25000</v>
      </c>
      <c r="I30" s="17">
        <v>8000</v>
      </c>
      <c r="J30" s="71">
        <f t="shared" si="6"/>
        <v>32</v>
      </c>
    </row>
    <row r="31" spans="1:10" outlineLevel="2" x14ac:dyDescent="0.2">
      <c r="A31" s="25">
        <v>703201</v>
      </c>
      <c r="B31" s="30"/>
      <c r="C31" s="30" t="s">
        <v>287</v>
      </c>
      <c r="D31" s="44">
        <v>222.05</v>
      </c>
      <c r="E31" s="44">
        <v>300</v>
      </c>
      <c r="F31" s="44">
        <v>300</v>
      </c>
      <c r="G31" s="44">
        <v>0.09</v>
      </c>
      <c r="H31" s="44">
        <v>300</v>
      </c>
      <c r="I31" s="17">
        <v>300</v>
      </c>
      <c r="J31" s="71">
        <f t="shared" si="6"/>
        <v>100</v>
      </c>
    </row>
    <row r="32" spans="1:10" outlineLevel="1" x14ac:dyDescent="0.2">
      <c r="A32" s="25">
        <v>7033</v>
      </c>
      <c r="B32" s="30"/>
      <c r="C32" s="30" t="s">
        <v>288</v>
      </c>
      <c r="D32" s="44">
        <f t="shared" ref="D32:I32" si="9">+D33+D34+D35</f>
        <v>25907.85</v>
      </c>
      <c r="E32" s="44">
        <f t="shared" si="9"/>
        <v>17810</v>
      </c>
      <c r="F32" s="44">
        <f t="shared" si="9"/>
        <v>17810</v>
      </c>
      <c r="G32" s="44">
        <f t="shared" si="9"/>
        <v>7082.6500000000005</v>
      </c>
      <c r="H32" s="44">
        <f t="shared" si="9"/>
        <v>17810</v>
      </c>
      <c r="I32" s="17">
        <f t="shared" si="9"/>
        <v>17430</v>
      </c>
      <c r="J32" s="71">
        <f t="shared" si="6"/>
        <v>97.866367209432909</v>
      </c>
    </row>
    <row r="33" spans="1:10" outlineLevel="2" x14ac:dyDescent="0.2">
      <c r="A33" s="25">
        <v>703300</v>
      </c>
      <c r="B33" s="30"/>
      <c r="C33" s="30" t="s">
        <v>289</v>
      </c>
      <c r="D33" s="44">
        <v>2715.09</v>
      </c>
      <c r="E33" s="44">
        <v>2800</v>
      </c>
      <c r="F33" s="44">
        <v>2800</v>
      </c>
      <c r="G33" s="44">
        <v>55.63</v>
      </c>
      <c r="H33" s="44">
        <v>2800</v>
      </c>
      <c r="I33" s="17">
        <v>3400</v>
      </c>
      <c r="J33" s="71">
        <f t="shared" si="6"/>
        <v>121.42857142857142</v>
      </c>
    </row>
    <row r="34" spans="1:10" outlineLevel="2" x14ac:dyDescent="0.2">
      <c r="A34" s="25">
        <v>703301</v>
      </c>
      <c r="B34" s="30"/>
      <c r="C34" s="30" t="s">
        <v>290</v>
      </c>
      <c r="D34" s="44">
        <v>23178.35</v>
      </c>
      <c r="E34" s="44">
        <v>15000</v>
      </c>
      <c r="F34" s="44">
        <v>15000</v>
      </c>
      <c r="G34" s="44">
        <v>7003.22</v>
      </c>
      <c r="H34" s="44">
        <v>15000</v>
      </c>
      <c r="I34" s="17">
        <v>14000</v>
      </c>
      <c r="J34" s="71">
        <f t="shared" si="6"/>
        <v>93.333333333333329</v>
      </c>
    </row>
    <row r="35" spans="1:10" outlineLevel="2" x14ac:dyDescent="0.2">
      <c r="A35" s="25">
        <v>703303</v>
      </c>
      <c r="B35" s="30"/>
      <c r="C35" s="30" t="s">
        <v>291</v>
      </c>
      <c r="D35" s="44">
        <v>14.41</v>
      </c>
      <c r="E35" s="44">
        <v>10</v>
      </c>
      <c r="F35" s="44">
        <v>10</v>
      </c>
      <c r="G35" s="44">
        <v>23.8</v>
      </c>
      <c r="H35" s="44">
        <v>10</v>
      </c>
      <c r="I35" s="17">
        <v>30</v>
      </c>
      <c r="J35" s="71">
        <f t="shared" si="6"/>
        <v>300</v>
      </c>
    </row>
    <row r="36" spans="1:10" outlineLevel="2" x14ac:dyDescent="0.2">
      <c r="A36" s="25"/>
      <c r="B36" s="30"/>
      <c r="C36" s="30"/>
      <c r="D36" s="44"/>
      <c r="E36" s="44"/>
      <c r="F36" s="44"/>
      <c r="G36" s="44"/>
      <c r="H36" s="44"/>
      <c r="I36" s="17"/>
      <c r="J36" s="71"/>
    </row>
    <row r="37" spans="1:10" x14ac:dyDescent="0.2">
      <c r="A37" s="25">
        <v>704</v>
      </c>
      <c r="B37" s="30"/>
      <c r="C37" s="30" t="s">
        <v>7</v>
      </c>
      <c r="D37" s="44">
        <f t="shared" ref="D37:I37" si="10">+D38+D40</f>
        <v>11943.210000000001</v>
      </c>
      <c r="E37" s="44">
        <f t="shared" si="10"/>
        <v>11000</v>
      </c>
      <c r="F37" s="44">
        <f t="shared" si="10"/>
        <v>11000</v>
      </c>
      <c r="G37" s="44">
        <f t="shared" si="10"/>
        <v>7066.8700000000008</v>
      </c>
      <c r="H37" s="44">
        <f t="shared" si="10"/>
        <v>11000</v>
      </c>
      <c r="I37" s="17">
        <f t="shared" si="10"/>
        <v>17400</v>
      </c>
      <c r="J37" s="71">
        <f t="shared" ref="J37:J42" si="11">IF(H37&lt;&gt;0,I37/H37*100,"-")</f>
        <v>158.18181818181819</v>
      </c>
    </row>
    <row r="38" spans="1:10" outlineLevel="1" x14ac:dyDescent="0.2">
      <c r="A38" s="25">
        <v>7044</v>
      </c>
      <c r="B38" s="30"/>
      <c r="C38" s="30" t="s">
        <v>292</v>
      </c>
      <c r="D38" s="44">
        <f t="shared" ref="D38:I38" si="12">+D39</f>
        <v>2778.19</v>
      </c>
      <c r="E38" s="44">
        <f t="shared" si="12"/>
        <v>2700</v>
      </c>
      <c r="F38" s="44">
        <f t="shared" si="12"/>
        <v>2700</v>
      </c>
      <c r="G38" s="44">
        <f t="shared" si="12"/>
        <v>475.98</v>
      </c>
      <c r="H38" s="44">
        <f t="shared" si="12"/>
        <v>2700</v>
      </c>
      <c r="I38" s="17">
        <f t="shared" si="12"/>
        <v>5400</v>
      </c>
      <c r="J38" s="71">
        <f t="shared" si="11"/>
        <v>200</v>
      </c>
    </row>
    <row r="39" spans="1:10" outlineLevel="2" x14ac:dyDescent="0.2">
      <c r="A39" s="25">
        <v>704403</v>
      </c>
      <c r="B39" s="30"/>
      <c r="C39" s="30" t="s">
        <v>293</v>
      </c>
      <c r="D39" s="44">
        <v>2778.19</v>
      </c>
      <c r="E39" s="44">
        <v>2700</v>
      </c>
      <c r="F39" s="44">
        <v>2700</v>
      </c>
      <c r="G39" s="44">
        <v>475.98</v>
      </c>
      <c r="H39" s="44">
        <v>2700</v>
      </c>
      <c r="I39" s="17">
        <v>5400</v>
      </c>
      <c r="J39" s="71">
        <f t="shared" si="11"/>
        <v>200</v>
      </c>
    </row>
    <row r="40" spans="1:10" outlineLevel="1" x14ac:dyDescent="0.2">
      <c r="A40" s="25">
        <v>7047</v>
      </c>
      <c r="B40" s="30"/>
      <c r="C40" s="30" t="s">
        <v>294</v>
      </c>
      <c r="D40" s="44">
        <f t="shared" ref="D40:I40" si="13">+D41+D42</f>
        <v>9165.02</v>
      </c>
      <c r="E40" s="44">
        <f t="shared" si="13"/>
        <v>8300</v>
      </c>
      <c r="F40" s="44">
        <f t="shared" si="13"/>
        <v>8300</v>
      </c>
      <c r="G40" s="44">
        <f t="shared" si="13"/>
        <v>6590.89</v>
      </c>
      <c r="H40" s="44">
        <f t="shared" si="13"/>
        <v>8300</v>
      </c>
      <c r="I40" s="17">
        <f t="shared" si="13"/>
        <v>12000</v>
      </c>
      <c r="J40" s="71">
        <f t="shared" si="11"/>
        <v>144.57831325301206</v>
      </c>
    </row>
    <row r="41" spans="1:10" outlineLevel="2" x14ac:dyDescent="0.2">
      <c r="A41" s="25">
        <v>704700</v>
      </c>
      <c r="B41" s="30"/>
      <c r="C41" s="30" t="s">
        <v>295</v>
      </c>
      <c r="D41" s="44">
        <v>7503.42</v>
      </c>
      <c r="E41" s="44">
        <v>6800</v>
      </c>
      <c r="F41" s="44">
        <v>6800</v>
      </c>
      <c r="G41" s="44">
        <v>5777.1</v>
      </c>
      <c r="H41" s="44">
        <v>6800</v>
      </c>
      <c r="I41" s="17">
        <v>10000</v>
      </c>
      <c r="J41" s="71">
        <f t="shared" si="11"/>
        <v>147.05882352941177</v>
      </c>
    </row>
    <row r="42" spans="1:10" outlineLevel="2" x14ac:dyDescent="0.2">
      <c r="A42" s="25">
        <v>704708</v>
      </c>
      <c r="B42" s="30"/>
      <c r="C42" s="30" t="s">
        <v>296</v>
      </c>
      <c r="D42" s="44">
        <v>1661.6</v>
      </c>
      <c r="E42" s="44">
        <v>1500</v>
      </c>
      <c r="F42" s="44">
        <v>1500</v>
      </c>
      <c r="G42" s="44">
        <v>813.79</v>
      </c>
      <c r="H42" s="44">
        <v>1500</v>
      </c>
      <c r="I42" s="17">
        <v>2000</v>
      </c>
      <c r="J42" s="71">
        <f t="shared" si="11"/>
        <v>133.33333333333331</v>
      </c>
    </row>
    <row r="43" spans="1:10" outlineLevel="2" x14ac:dyDescent="0.2">
      <c r="A43" s="25"/>
      <c r="B43" s="30"/>
      <c r="C43" s="30"/>
      <c r="D43" s="44"/>
      <c r="E43" s="44"/>
      <c r="F43" s="44"/>
      <c r="G43" s="44"/>
      <c r="H43" s="44"/>
      <c r="I43" s="17"/>
      <c r="J43" s="71"/>
    </row>
    <row r="44" spans="1:10" x14ac:dyDescent="0.2">
      <c r="A44" s="25">
        <v>706</v>
      </c>
      <c r="B44" s="30"/>
      <c r="C44" s="30" t="s">
        <v>17</v>
      </c>
      <c r="D44" s="44">
        <f t="shared" ref="D44:I45" si="14">+D45</f>
        <v>1958.97</v>
      </c>
      <c r="E44" s="44">
        <f t="shared" si="14"/>
        <v>0</v>
      </c>
      <c r="F44" s="44">
        <f t="shared" si="14"/>
        <v>0</v>
      </c>
      <c r="G44" s="44">
        <f t="shared" si="14"/>
        <v>329.59</v>
      </c>
      <c r="H44" s="44">
        <f t="shared" si="14"/>
        <v>0</v>
      </c>
      <c r="I44" s="17">
        <f t="shared" si="14"/>
        <v>0</v>
      </c>
      <c r="J44" s="71" t="str">
        <f>IF(H44&lt;&gt;0,I44/H44*100,"-")</f>
        <v>-</v>
      </c>
    </row>
    <row r="45" spans="1:10" outlineLevel="1" x14ac:dyDescent="0.2">
      <c r="A45" s="25">
        <v>7060</v>
      </c>
      <c r="B45" s="30"/>
      <c r="C45" s="30" t="s">
        <v>297</v>
      </c>
      <c r="D45" s="44">
        <f t="shared" si="14"/>
        <v>1958.97</v>
      </c>
      <c r="E45" s="44">
        <f t="shared" si="14"/>
        <v>0</v>
      </c>
      <c r="F45" s="44">
        <f t="shared" si="14"/>
        <v>0</v>
      </c>
      <c r="G45" s="44">
        <f t="shared" si="14"/>
        <v>329.59</v>
      </c>
      <c r="H45" s="44">
        <f t="shared" si="14"/>
        <v>0</v>
      </c>
      <c r="I45" s="17">
        <f t="shared" si="14"/>
        <v>0</v>
      </c>
      <c r="J45" s="71" t="str">
        <f>IF(H45&lt;&gt;0,I45/H45*100,"-")</f>
        <v>-</v>
      </c>
    </row>
    <row r="46" spans="1:10" outlineLevel="2" x14ac:dyDescent="0.2">
      <c r="A46" s="25">
        <v>7060998</v>
      </c>
      <c r="B46" s="30"/>
      <c r="C46" s="30" t="s">
        <v>298</v>
      </c>
      <c r="D46" s="44">
        <v>1958.97</v>
      </c>
      <c r="E46" s="44">
        <v>0</v>
      </c>
      <c r="F46" s="44">
        <v>0</v>
      </c>
      <c r="G46" s="44">
        <v>329.59</v>
      </c>
      <c r="H46" s="44">
        <v>0</v>
      </c>
      <c r="I46" s="17">
        <v>0</v>
      </c>
      <c r="J46" s="71" t="str">
        <f>IF(H46&lt;&gt;0,I46/H46*100,"-")</f>
        <v>-</v>
      </c>
    </row>
    <row r="47" spans="1:10" outlineLevel="2" x14ac:dyDescent="0.2">
      <c r="A47" s="25"/>
      <c r="B47" s="30"/>
      <c r="C47" s="30"/>
      <c r="D47" s="44"/>
      <c r="E47" s="44"/>
      <c r="F47" s="44"/>
      <c r="G47" s="44"/>
      <c r="H47" s="44"/>
      <c r="I47" s="17"/>
      <c r="J47" s="71"/>
    </row>
    <row r="48" spans="1:10" x14ac:dyDescent="0.2">
      <c r="A48" s="24">
        <v>71</v>
      </c>
      <c r="B48" s="36"/>
      <c r="C48" s="36" t="s">
        <v>67</v>
      </c>
      <c r="D48" s="45">
        <f t="shared" ref="D48:I48" si="15">+D49+D61+D65+D72+D74</f>
        <v>453119.64</v>
      </c>
      <c r="E48" s="45">
        <f t="shared" si="15"/>
        <v>278152</v>
      </c>
      <c r="F48" s="45">
        <f t="shared" si="15"/>
        <v>288152</v>
      </c>
      <c r="G48" s="45">
        <f t="shared" si="15"/>
        <v>233355.21000000002</v>
      </c>
      <c r="H48" s="45">
        <f t="shared" si="15"/>
        <v>396632</v>
      </c>
      <c r="I48" s="18">
        <f t="shared" si="15"/>
        <v>414264.1</v>
      </c>
      <c r="J48" s="72">
        <f t="shared" ref="J48:J59" si="16">IF(H48&lt;&gt;0,I48/H48*100,"-")</f>
        <v>104.44545573730812</v>
      </c>
    </row>
    <row r="49" spans="1:10" x14ac:dyDescent="0.2">
      <c r="A49" s="25">
        <v>710</v>
      </c>
      <c r="B49" s="30"/>
      <c r="C49" s="30" t="s">
        <v>18</v>
      </c>
      <c r="D49" s="44">
        <f t="shared" ref="D49:I49" si="17">+D50+D52+D54</f>
        <v>94081.559999999983</v>
      </c>
      <c r="E49" s="44">
        <f t="shared" si="17"/>
        <v>80002</v>
      </c>
      <c r="F49" s="44">
        <f t="shared" si="17"/>
        <v>80002</v>
      </c>
      <c r="G49" s="44">
        <f t="shared" si="17"/>
        <v>110446.14</v>
      </c>
      <c r="H49" s="44">
        <f t="shared" si="17"/>
        <v>144982</v>
      </c>
      <c r="I49" s="17">
        <f t="shared" si="17"/>
        <v>147598.89000000001</v>
      </c>
      <c r="J49" s="71">
        <f t="shared" si="16"/>
        <v>101.80497579009808</v>
      </c>
    </row>
    <row r="50" spans="1:10" outlineLevel="1" x14ac:dyDescent="0.2">
      <c r="A50" s="25">
        <v>7100</v>
      </c>
      <c r="B50" s="30"/>
      <c r="C50" s="30" t="s">
        <v>299</v>
      </c>
      <c r="D50" s="44">
        <f t="shared" ref="D50:I50" si="18">+D51</f>
        <v>0</v>
      </c>
      <c r="E50" s="44">
        <f t="shared" si="18"/>
        <v>0</v>
      </c>
      <c r="F50" s="44">
        <f t="shared" si="18"/>
        <v>0</v>
      </c>
      <c r="G50" s="44">
        <f t="shared" si="18"/>
        <v>64980</v>
      </c>
      <c r="H50" s="44">
        <f t="shared" si="18"/>
        <v>64980</v>
      </c>
      <c r="I50" s="17">
        <f t="shared" si="18"/>
        <v>64980</v>
      </c>
      <c r="J50" s="71">
        <f t="shared" si="16"/>
        <v>100</v>
      </c>
    </row>
    <row r="51" spans="1:10" outlineLevel="2" x14ac:dyDescent="0.2">
      <c r="A51" s="25">
        <v>710004</v>
      </c>
      <c r="B51" s="30"/>
      <c r="C51" s="30" t="s">
        <v>300</v>
      </c>
      <c r="D51" s="44">
        <v>0</v>
      </c>
      <c r="E51" s="44">
        <v>0</v>
      </c>
      <c r="F51" s="44">
        <v>0</v>
      </c>
      <c r="G51" s="44">
        <v>64980</v>
      </c>
      <c r="H51" s="44">
        <v>64980</v>
      </c>
      <c r="I51" s="17">
        <v>64980</v>
      </c>
      <c r="J51" s="71">
        <f t="shared" si="16"/>
        <v>100</v>
      </c>
    </row>
    <row r="52" spans="1:10" outlineLevel="1" x14ac:dyDescent="0.2">
      <c r="A52" s="25">
        <v>7102</v>
      </c>
      <c r="B52" s="30"/>
      <c r="C52" s="30" t="s">
        <v>301</v>
      </c>
      <c r="D52" s="44">
        <f t="shared" ref="D52:I52" si="19">+D53</f>
        <v>0</v>
      </c>
      <c r="E52" s="44">
        <f t="shared" si="19"/>
        <v>2</v>
      </c>
      <c r="F52" s="44">
        <f t="shared" si="19"/>
        <v>2</v>
      </c>
      <c r="G52" s="44">
        <f t="shared" si="19"/>
        <v>0</v>
      </c>
      <c r="H52" s="44">
        <f t="shared" si="19"/>
        <v>2</v>
      </c>
      <c r="I52" s="17">
        <f t="shared" si="19"/>
        <v>2</v>
      </c>
      <c r="J52" s="71">
        <f t="shared" si="16"/>
        <v>100</v>
      </c>
    </row>
    <row r="53" spans="1:10" outlineLevel="2" x14ac:dyDescent="0.2">
      <c r="A53" s="25">
        <v>710200</v>
      </c>
      <c r="B53" s="30"/>
      <c r="C53" s="30" t="s">
        <v>302</v>
      </c>
      <c r="D53" s="44">
        <v>0</v>
      </c>
      <c r="E53" s="44">
        <v>2</v>
      </c>
      <c r="F53" s="44">
        <v>2</v>
      </c>
      <c r="G53" s="44">
        <v>0</v>
      </c>
      <c r="H53" s="44">
        <v>2</v>
      </c>
      <c r="I53" s="17">
        <v>2</v>
      </c>
      <c r="J53" s="71">
        <f t="shared" si="16"/>
        <v>100</v>
      </c>
    </row>
    <row r="54" spans="1:10" outlineLevel="1" x14ac:dyDescent="0.2">
      <c r="A54" s="25">
        <v>7103</v>
      </c>
      <c r="B54" s="30"/>
      <c r="C54" s="30" t="s">
        <v>303</v>
      </c>
      <c r="D54" s="44">
        <f t="shared" ref="D54:I54" si="20">+D55+D56+D57+D58+D59</f>
        <v>94081.559999999983</v>
      </c>
      <c r="E54" s="44">
        <f t="shared" si="20"/>
        <v>80000</v>
      </c>
      <c r="F54" s="44">
        <f t="shared" si="20"/>
        <v>80000</v>
      </c>
      <c r="G54" s="44">
        <f t="shared" si="20"/>
        <v>45466.14</v>
      </c>
      <c r="H54" s="44">
        <f t="shared" si="20"/>
        <v>80000</v>
      </c>
      <c r="I54" s="17">
        <f t="shared" si="20"/>
        <v>82616.89</v>
      </c>
      <c r="J54" s="71">
        <f t="shared" si="16"/>
        <v>103.2711125</v>
      </c>
    </row>
    <row r="55" spans="1:10" outlineLevel="2" x14ac:dyDescent="0.2">
      <c r="A55" s="25">
        <v>710301</v>
      </c>
      <c r="B55" s="30"/>
      <c r="C55" s="30" t="s">
        <v>304</v>
      </c>
      <c r="D55" s="44">
        <v>6139.88</v>
      </c>
      <c r="E55" s="44">
        <v>4000</v>
      </c>
      <c r="F55" s="44">
        <v>4000</v>
      </c>
      <c r="G55" s="44">
        <v>1685.21</v>
      </c>
      <c r="H55" s="44">
        <v>4000</v>
      </c>
      <c r="I55" s="17">
        <v>4500</v>
      </c>
      <c r="J55" s="71">
        <f t="shared" si="16"/>
        <v>112.5</v>
      </c>
    </row>
    <row r="56" spans="1:10" outlineLevel="2" x14ac:dyDescent="0.2">
      <c r="A56" s="25">
        <v>710302</v>
      </c>
      <c r="B56" s="30"/>
      <c r="C56" s="30" t="s">
        <v>305</v>
      </c>
      <c r="D56" s="44">
        <v>34712.400000000001</v>
      </c>
      <c r="E56" s="44">
        <v>34000</v>
      </c>
      <c r="F56" s="44">
        <v>34000</v>
      </c>
      <c r="G56" s="44">
        <v>18992.75</v>
      </c>
      <c r="H56" s="44">
        <v>34000</v>
      </c>
      <c r="I56" s="17">
        <v>35000</v>
      </c>
      <c r="J56" s="71">
        <f t="shared" si="16"/>
        <v>102.94117647058823</v>
      </c>
    </row>
    <row r="57" spans="1:10" outlineLevel="2" x14ac:dyDescent="0.2">
      <c r="A57" s="25">
        <v>710304</v>
      </c>
      <c r="B57" s="30"/>
      <c r="C57" s="30" t="s">
        <v>306</v>
      </c>
      <c r="D57" s="44">
        <v>48096.49</v>
      </c>
      <c r="E57" s="44">
        <v>37000</v>
      </c>
      <c r="F57" s="44">
        <v>37000</v>
      </c>
      <c r="G57" s="44">
        <v>19671.29</v>
      </c>
      <c r="H57" s="44">
        <v>37000</v>
      </c>
      <c r="I57" s="17">
        <v>38000</v>
      </c>
      <c r="J57" s="71">
        <f t="shared" si="16"/>
        <v>102.70270270270269</v>
      </c>
    </row>
    <row r="58" spans="1:10" outlineLevel="2" x14ac:dyDescent="0.2">
      <c r="A58" s="25">
        <v>710305</v>
      </c>
      <c r="B58" s="30"/>
      <c r="C58" s="30" t="s">
        <v>307</v>
      </c>
      <c r="D58" s="44">
        <v>5132.79</v>
      </c>
      <c r="E58" s="44">
        <v>5000</v>
      </c>
      <c r="F58" s="44">
        <v>5000</v>
      </c>
      <c r="G58" s="44">
        <v>5023.96</v>
      </c>
      <c r="H58" s="44">
        <v>5000</v>
      </c>
      <c r="I58" s="17">
        <v>5023.96</v>
      </c>
      <c r="J58" s="71">
        <f t="shared" si="16"/>
        <v>100.47919999999999</v>
      </c>
    </row>
    <row r="59" spans="1:10" outlineLevel="2" x14ac:dyDescent="0.2">
      <c r="A59" s="25">
        <v>710306</v>
      </c>
      <c r="B59" s="30"/>
      <c r="C59" s="30" t="s">
        <v>308</v>
      </c>
      <c r="D59" s="44">
        <v>0</v>
      </c>
      <c r="E59" s="44">
        <v>0</v>
      </c>
      <c r="F59" s="44">
        <v>0</v>
      </c>
      <c r="G59" s="44">
        <v>92.93</v>
      </c>
      <c r="H59" s="44">
        <v>0</v>
      </c>
      <c r="I59" s="17">
        <v>92.93</v>
      </c>
      <c r="J59" s="71" t="str">
        <f t="shared" si="16"/>
        <v>-</v>
      </c>
    </row>
    <row r="60" spans="1:10" outlineLevel="2" x14ac:dyDescent="0.2">
      <c r="A60" s="25"/>
      <c r="B60" s="30"/>
      <c r="C60" s="30"/>
      <c r="D60" s="44"/>
      <c r="E60" s="44"/>
      <c r="F60" s="44"/>
      <c r="G60" s="44"/>
      <c r="H60" s="44"/>
      <c r="I60" s="17"/>
      <c r="J60" s="71"/>
    </row>
    <row r="61" spans="1:10" x14ac:dyDescent="0.2">
      <c r="A61" s="25">
        <v>711</v>
      </c>
      <c r="B61" s="30"/>
      <c r="C61" s="30" t="s">
        <v>8</v>
      </c>
      <c r="D61" s="44">
        <f t="shared" ref="D61:I62" si="21">+D62</f>
        <v>3092.68</v>
      </c>
      <c r="E61" s="44">
        <f t="shared" si="21"/>
        <v>2500</v>
      </c>
      <c r="F61" s="44">
        <f t="shared" si="21"/>
        <v>2500</v>
      </c>
      <c r="G61" s="44">
        <f t="shared" si="21"/>
        <v>2656.5</v>
      </c>
      <c r="H61" s="44">
        <f t="shared" si="21"/>
        <v>4000</v>
      </c>
      <c r="I61" s="17">
        <f t="shared" si="21"/>
        <v>4500</v>
      </c>
      <c r="J61" s="71">
        <f>IF(H61&lt;&gt;0,I61/H61*100,"-")</f>
        <v>112.5</v>
      </c>
    </row>
    <row r="62" spans="1:10" outlineLevel="1" x14ac:dyDescent="0.2">
      <c r="A62" s="25">
        <v>7111</v>
      </c>
      <c r="B62" s="30"/>
      <c r="C62" s="30" t="s">
        <v>309</v>
      </c>
      <c r="D62" s="44">
        <f t="shared" si="21"/>
        <v>3092.68</v>
      </c>
      <c r="E62" s="44">
        <f t="shared" si="21"/>
        <v>2500</v>
      </c>
      <c r="F62" s="44">
        <f t="shared" si="21"/>
        <v>2500</v>
      </c>
      <c r="G62" s="44">
        <f t="shared" si="21"/>
        <v>2656.5</v>
      </c>
      <c r="H62" s="44">
        <f t="shared" si="21"/>
        <v>4000</v>
      </c>
      <c r="I62" s="17">
        <f t="shared" si="21"/>
        <v>4500</v>
      </c>
      <c r="J62" s="71">
        <f>IF(H62&lt;&gt;0,I62/H62*100,"-")</f>
        <v>112.5</v>
      </c>
    </row>
    <row r="63" spans="1:10" outlineLevel="2" x14ac:dyDescent="0.2">
      <c r="A63" s="25">
        <v>711100</v>
      </c>
      <c r="B63" s="30"/>
      <c r="C63" s="30" t="s">
        <v>310</v>
      </c>
      <c r="D63" s="44">
        <v>3092.68</v>
      </c>
      <c r="E63" s="44">
        <v>2500</v>
      </c>
      <c r="F63" s="44">
        <v>2500</v>
      </c>
      <c r="G63" s="44">
        <v>2656.5</v>
      </c>
      <c r="H63" s="44">
        <v>4000</v>
      </c>
      <c r="I63" s="17">
        <v>4500</v>
      </c>
      <c r="J63" s="71">
        <f>IF(H63&lt;&gt;0,I63/H63*100,"-")</f>
        <v>112.5</v>
      </c>
    </row>
    <row r="64" spans="1:10" outlineLevel="2" x14ac:dyDescent="0.2">
      <c r="A64" s="25"/>
      <c r="B64" s="30"/>
      <c r="C64" s="30"/>
      <c r="D64" s="44"/>
      <c r="E64" s="44"/>
      <c r="F64" s="44"/>
      <c r="G64" s="44"/>
      <c r="H64" s="44"/>
      <c r="I64" s="17"/>
      <c r="J64" s="71"/>
    </row>
    <row r="65" spans="1:10" x14ac:dyDescent="0.2">
      <c r="A65" s="25">
        <v>712</v>
      </c>
      <c r="B65" s="30"/>
      <c r="C65" s="30" t="s">
        <v>57</v>
      </c>
      <c r="D65" s="44">
        <f t="shared" ref="D65:I65" si="22">+D66</f>
        <v>911.88</v>
      </c>
      <c r="E65" s="44">
        <f t="shared" si="22"/>
        <v>950</v>
      </c>
      <c r="F65" s="44">
        <f t="shared" si="22"/>
        <v>950</v>
      </c>
      <c r="G65" s="44">
        <f t="shared" si="22"/>
        <v>609.6</v>
      </c>
      <c r="H65" s="44">
        <f t="shared" si="22"/>
        <v>950</v>
      </c>
      <c r="I65" s="17">
        <f t="shared" si="22"/>
        <v>950</v>
      </c>
      <c r="J65" s="71">
        <f t="shared" ref="J65:J70" si="23">IF(H65&lt;&gt;0,I65/H65*100,"-")</f>
        <v>100</v>
      </c>
    </row>
    <row r="66" spans="1:10" outlineLevel="1" x14ac:dyDescent="0.2">
      <c r="A66" s="25">
        <v>7120</v>
      </c>
      <c r="B66" s="30"/>
      <c r="C66" s="30" t="s">
        <v>311</v>
      </c>
      <c r="D66" s="44">
        <f t="shared" ref="D66:I66" si="24">+D67+D68+D69+D70</f>
        <v>911.88</v>
      </c>
      <c r="E66" s="44">
        <f t="shared" si="24"/>
        <v>950</v>
      </c>
      <c r="F66" s="44">
        <f t="shared" si="24"/>
        <v>950</v>
      </c>
      <c r="G66" s="44">
        <f t="shared" si="24"/>
        <v>609.6</v>
      </c>
      <c r="H66" s="44">
        <f t="shared" si="24"/>
        <v>950</v>
      </c>
      <c r="I66" s="17">
        <f t="shared" si="24"/>
        <v>950</v>
      </c>
      <c r="J66" s="71">
        <f t="shared" si="23"/>
        <v>100</v>
      </c>
    </row>
    <row r="67" spans="1:10" outlineLevel="2" x14ac:dyDescent="0.2">
      <c r="A67" s="25">
        <v>712001</v>
      </c>
      <c r="B67" s="30"/>
      <c r="C67" s="30" t="s">
        <v>312</v>
      </c>
      <c r="D67" s="44">
        <v>560</v>
      </c>
      <c r="E67" s="44">
        <v>400</v>
      </c>
      <c r="F67" s="44">
        <v>400</v>
      </c>
      <c r="G67" s="44">
        <v>120</v>
      </c>
      <c r="H67" s="44">
        <v>400</v>
      </c>
      <c r="I67" s="17">
        <v>400</v>
      </c>
      <c r="J67" s="71">
        <f t="shared" si="23"/>
        <v>100</v>
      </c>
    </row>
    <row r="68" spans="1:10" outlineLevel="2" x14ac:dyDescent="0.2">
      <c r="A68" s="25">
        <v>712005</v>
      </c>
      <c r="B68" s="30"/>
      <c r="C68" s="30" t="s">
        <v>313</v>
      </c>
      <c r="D68" s="44">
        <v>131.88</v>
      </c>
      <c r="E68" s="44">
        <v>0</v>
      </c>
      <c r="F68" s="44">
        <v>0</v>
      </c>
      <c r="G68" s="44">
        <v>0</v>
      </c>
      <c r="H68" s="44">
        <v>0</v>
      </c>
      <c r="I68" s="17">
        <v>0</v>
      </c>
      <c r="J68" s="71" t="str">
        <f t="shared" si="23"/>
        <v>-</v>
      </c>
    </row>
    <row r="69" spans="1:10" outlineLevel="2" x14ac:dyDescent="0.2">
      <c r="A69" s="25">
        <v>712007</v>
      </c>
      <c r="B69" s="30"/>
      <c r="C69" s="30" t="s">
        <v>314</v>
      </c>
      <c r="D69" s="44">
        <v>0</v>
      </c>
      <c r="E69" s="44">
        <v>500</v>
      </c>
      <c r="F69" s="44">
        <v>500</v>
      </c>
      <c r="G69" s="44">
        <v>489.6</v>
      </c>
      <c r="H69" s="44">
        <v>500</v>
      </c>
      <c r="I69" s="17">
        <v>500</v>
      </c>
      <c r="J69" s="71">
        <f t="shared" si="23"/>
        <v>100</v>
      </c>
    </row>
    <row r="70" spans="1:10" outlineLevel="2" x14ac:dyDescent="0.2">
      <c r="A70" s="25">
        <v>712008</v>
      </c>
      <c r="B70" s="30"/>
      <c r="C70" s="30" t="s">
        <v>315</v>
      </c>
      <c r="D70" s="44">
        <v>220</v>
      </c>
      <c r="E70" s="44">
        <v>50</v>
      </c>
      <c r="F70" s="44">
        <v>50</v>
      </c>
      <c r="G70" s="44">
        <v>0</v>
      </c>
      <c r="H70" s="44">
        <v>50</v>
      </c>
      <c r="I70" s="17">
        <v>50</v>
      </c>
      <c r="J70" s="71">
        <f t="shared" si="23"/>
        <v>100</v>
      </c>
    </row>
    <row r="71" spans="1:10" outlineLevel="2" x14ac:dyDescent="0.2">
      <c r="A71" s="25"/>
      <c r="B71" s="30"/>
      <c r="C71" s="30"/>
      <c r="D71" s="44"/>
      <c r="E71" s="44"/>
      <c r="F71" s="44"/>
      <c r="G71" s="44"/>
      <c r="H71" s="44"/>
      <c r="I71" s="17"/>
      <c r="J71" s="71"/>
    </row>
    <row r="72" spans="1:10" x14ac:dyDescent="0.2">
      <c r="A72" s="25">
        <v>713</v>
      </c>
      <c r="B72" s="30"/>
      <c r="C72" s="30" t="s">
        <v>9</v>
      </c>
      <c r="D72" s="44">
        <v>0</v>
      </c>
      <c r="E72" s="44">
        <v>0</v>
      </c>
      <c r="F72" s="44">
        <v>0</v>
      </c>
      <c r="G72" s="44">
        <v>0</v>
      </c>
      <c r="H72" s="44">
        <v>0</v>
      </c>
      <c r="I72" s="17">
        <v>0</v>
      </c>
      <c r="J72" s="71" t="str">
        <f>IF(H72&lt;&gt;0,I72/H72*100,"-")</f>
        <v>-</v>
      </c>
    </row>
    <row r="73" spans="1:10" x14ac:dyDescent="0.2">
      <c r="A73" s="25"/>
      <c r="B73" s="30"/>
      <c r="C73" s="30"/>
      <c r="D73" s="44"/>
      <c r="E73" s="44"/>
      <c r="F73" s="44"/>
      <c r="G73" s="44"/>
      <c r="H73" s="44"/>
      <c r="I73" s="17"/>
      <c r="J73" s="71"/>
    </row>
    <row r="74" spans="1:10" x14ac:dyDescent="0.2">
      <c r="A74" s="25">
        <v>714</v>
      </c>
      <c r="B74" s="30"/>
      <c r="C74" s="30" t="s">
        <v>10</v>
      </c>
      <c r="D74" s="44">
        <f t="shared" ref="D74:I74" si="25">+D75</f>
        <v>355033.52</v>
      </c>
      <c r="E74" s="44">
        <f t="shared" si="25"/>
        <v>194700</v>
      </c>
      <c r="F74" s="44">
        <f t="shared" si="25"/>
        <v>204700</v>
      </c>
      <c r="G74" s="44">
        <f t="shared" si="25"/>
        <v>119642.97</v>
      </c>
      <c r="H74" s="44">
        <f t="shared" si="25"/>
        <v>246700</v>
      </c>
      <c r="I74" s="17">
        <f t="shared" si="25"/>
        <v>261215.21</v>
      </c>
      <c r="J74" s="71">
        <f t="shared" ref="J74:J88" si="26">IF(H74&lt;&gt;0,I74/H74*100,"-")</f>
        <v>105.88374949331171</v>
      </c>
    </row>
    <row r="75" spans="1:10" outlineLevel="1" x14ac:dyDescent="0.2">
      <c r="A75" s="25">
        <v>7141</v>
      </c>
      <c r="B75" s="30"/>
      <c r="C75" s="30" t="s">
        <v>316</v>
      </c>
      <c r="D75" s="44">
        <f t="shared" ref="D75:I75" si="27">+D76+D77+D78+D79+D80+D81+D82+D83+D84+D85+D86+D87+D88</f>
        <v>355033.52</v>
      </c>
      <c r="E75" s="44">
        <f t="shared" si="27"/>
        <v>194700</v>
      </c>
      <c r="F75" s="44">
        <f t="shared" si="27"/>
        <v>204700</v>
      </c>
      <c r="G75" s="44">
        <f t="shared" si="27"/>
        <v>119642.97</v>
      </c>
      <c r="H75" s="44">
        <f t="shared" si="27"/>
        <v>246700</v>
      </c>
      <c r="I75" s="17">
        <f t="shared" si="27"/>
        <v>261215.21</v>
      </c>
      <c r="J75" s="71">
        <f t="shared" si="26"/>
        <v>105.88374949331171</v>
      </c>
    </row>
    <row r="76" spans="1:10" outlineLevel="2" x14ac:dyDescent="0.2">
      <c r="A76" s="25">
        <v>714199</v>
      </c>
      <c r="B76" s="30"/>
      <c r="C76" s="30" t="s">
        <v>317</v>
      </c>
      <c r="D76" s="44">
        <v>57472.35</v>
      </c>
      <c r="E76" s="44">
        <v>8000</v>
      </c>
      <c r="F76" s="44">
        <v>8000</v>
      </c>
      <c r="G76" s="44">
        <v>27428.14</v>
      </c>
      <c r="H76" s="44">
        <v>50000</v>
      </c>
      <c r="I76" s="17">
        <v>53000</v>
      </c>
      <c r="J76" s="71">
        <f t="shared" si="26"/>
        <v>106</v>
      </c>
    </row>
    <row r="77" spans="1:10" outlineLevel="2" x14ac:dyDescent="0.2">
      <c r="A77" s="25">
        <v>7141990</v>
      </c>
      <c r="B77" s="30"/>
      <c r="C77" s="30" t="s">
        <v>318</v>
      </c>
      <c r="D77" s="44">
        <v>598.41</v>
      </c>
      <c r="E77" s="44">
        <v>200</v>
      </c>
      <c r="F77" s="44">
        <v>200</v>
      </c>
      <c r="G77" s="44">
        <v>119.75</v>
      </c>
      <c r="H77" s="44">
        <v>200</v>
      </c>
      <c r="I77" s="17">
        <v>200</v>
      </c>
      <c r="J77" s="71">
        <f t="shared" si="26"/>
        <v>100</v>
      </c>
    </row>
    <row r="78" spans="1:10" outlineLevel="2" x14ac:dyDescent="0.2">
      <c r="A78" s="25">
        <v>7141991</v>
      </c>
      <c r="B78" s="30"/>
      <c r="C78" s="30" t="s">
        <v>319</v>
      </c>
      <c r="D78" s="44">
        <v>11132.7</v>
      </c>
      <c r="E78" s="44">
        <v>12000</v>
      </c>
      <c r="F78" s="44">
        <v>12000</v>
      </c>
      <c r="G78" s="44">
        <v>2759.01</v>
      </c>
      <c r="H78" s="44">
        <v>12000</v>
      </c>
      <c r="I78" s="17">
        <v>9000</v>
      </c>
      <c r="J78" s="71">
        <f t="shared" si="26"/>
        <v>75</v>
      </c>
    </row>
    <row r="79" spans="1:10" outlineLevel="2" x14ac:dyDescent="0.2">
      <c r="A79" s="25">
        <v>7141992</v>
      </c>
      <c r="B79" s="30"/>
      <c r="C79" s="30" t="s">
        <v>320</v>
      </c>
      <c r="D79" s="44">
        <v>115406.39999999999</v>
      </c>
      <c r="E79" s="44">
        <v>40000</v>
      </c>
      <c r="F79" s="44">
        <v>40000</v>
      </c>
      <c r="G79" s="44">
        <v>13721.84</v>
      </c>
      <c r="H79" s="44">
        <v>40000</v>
      </c>
      <c r="I79" s="17">
        <v>21000</v>
      </c>
      <c r="J79" s="71">
        <f t="shared" si="26"/>
        <v>52.5</v>
      </c>
    </row>
    <row r="80" spans="1:10" outlineLevel="2" x14ac:dyDescent="0.2">
      <c r="A80" s="25">
        <v>7141993</v>
      </c>
      <c r="B80" s="30"/>
      <c r="C80" s="30" t="s">
        <v>321</v>
      </c>
      <c r="D80" s="44">
        <v>11599.96</v>
      </c>
      <c r="E80" s="44">
        <v>12000</v>
      </c>
      <c r="F80" s="44">
        <v>12000</v>
      </c>
      <c r="G80" s="44">
        <v>666.76</v>
      </c>
      <c r="H80" s="44">
        <v>12000</v>
      </c>
      <c r="I80" s="17">
        <v>12000</v>
      </c>
      <c r="J80" s="71">
        <f t="shared" si="26"/>
        <v>100</v>
      </c>
    </row>
    <row r="81" spans="1:10" outlineLevel="2" x14ac:dyDescent="0.2">
      <c r="A81" s="25">
        <v>7141996</v>
      </c>
      <c r="B81" s="30"/>
      <c r="C81" s="30" t="s">
        <v>322</v>
      </c>
      <c r="D81" s="44">
        <v>19270.47</v>
      </c>
      <c r="E81" s="44">
        <v>14000</v>
      </c>
      <c r="F81" s="44">
        <v>14000</v>
      </c>
      <c r="G81" s="44">
        <v>2647.07</v>
      </c>
      <c r="H81" s="44">
        <v>14000</v>
      </c>
      <c r="I81" s="17">
        <v>7000</v>
      </c>
      <c r="J81" s="71">
        <f t="shared" si="26"/>
        <v>50</v>
      </c>
    </row>
    <row r="82" spans="1:10" outlineLevel="2" x14ac:dyDescent="0.2">
      <c r="A82" s="25">
        <v>7141997</v>
      </c>
      <c r="B82" s="30"/>
      <c r="C82" s="30" t="s">
        <v>323</v>
      </c>
      <c r="D82" s="44">
        <v>17398.29</v>
      </c>
      <c r="E82" s="44">
        <v>18000</v>
      </c>
      <c r="F82" s="44">
        <v>18000</v>
      </c>
      <c r="G82" s="44">
        <v>8290.23</v>
      </c>
      <c r="H82" s="44">
        <v>18000</v>
      </c>
      <c r="I82" s="17">
        <v>18000</v>
      </c>
      <c r="J82" s="71">
        <f t="shared" si="26"/>
        <v>100</v>
      </c>
    </row>
    <row r="83" spans="1:10" outlineLevel="2" x14ac:dyDescent="0.2">
      <c r="A83" s="25">
        <v>7141998</v>
      </c>
      <c r="B83" s="30"/>
      <c r="C83" s="30" t="s">
        <v>324</v>
      </c>
      <c r="D83" s="44">
        <v>28638.32</v>
      </c>
      <c r="E83" s="44">
        <v>23000</v>
      </c>
      <c r="F83" s="44">
        <v>23000</v>
      </c>
      <c r="G83" s="44">
        <v>13527.21</v>
      </c>
      <c r="H83" s="44">
        <v>23000</v>
      </c>
      <c r="I83" s="17">
        <v>25000</v>
      </c>
      <c r="J83" s="71">
        <f t="shared" si="26"/>
        <v>108.69565217391303</v>
      </c>
    </row>
    <row r="84" spans="1:10" outlineLevel="2" x14ac:dyDescent="0.2">
      <c r="A84" s="26">
        <v>7141999</v>
      </c>
      <c r="B84" s="37"/>
      <c r="C84" s="37" t="s">
        <v>325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23">
        <v>28015.21</v>
      </c>
      <c r="J84" s="71" t="str">
        <f t="shared" si="26"/>
        <v>-</v>
      </c>
    </row>
    <row r="85" spans="1:10" outlineLevel="2" x14ac:dyDescent="0.2">
      <c r="A85" s="25">
        <v>71419991</v>
      </c>
      <c r="B85" s="30"/>
      <c r="C85" s="30" t="s">
        <v>326</v>
      </c>
      <c r="D85" s="44">
        <v>30817.48</v>
      </c>
      <c r="E85" s="44">
        <v>26000</v>
      </c>
      <c r="F85" s="44">
        <v>26000</v>
      </c>
      <c r="G85" s="44">
        <v>14547.65</v>
      </c>
      <c r="H85" s="44">
        <v>26000</v>
      </c>
      <c r="I85" s="17">
        <v>27000</v>
      </c>
      <c r="J85" s="71">
        <f t="shared" si="26"/>
        <v>103.84615384615385</v>
      </c>
    </row>
    <row r="86" spans="1:10" outlineLevel="2" x14ac:dyDescent="0.2">
      <c r="A86" s="25">
        <v>71419992</v>
      </c>
      <c r="B86" s="30"/>
      <c r="C86" s="30" t="s">
        <v>327</v>
      </c>
      <c r="D86" s="44">
        <v>36195.21</v>
      </c>
      <c r="E86" s="44">
        <v>27000</v>
      </c>
      <c r="F86" s="44">
        <v>27000</v>
      </c>
      <c r="G86" s="44">
        <v>15827.72</v>
      </c>
      <c r="H86" s="44">
        <v>27000</v>
      </c>
      <c r="I86" s="17">
        <v>31000</v>
      </c>
      <c r="J86" s="71">
        <f t="shared" si="26"/>
        <v>114.81481481481481</v>
      </c>
    </row>
    <row r="87" spans="1:10" outlineLevel="2" x14ac:dyDescent="0.2">
      <c r="A87" s="25">
        <v>71419993</v>
      </c>
      <c r="B87" s="30"/>
      <c r="C87" s="30" t="s">
        <v>328</v>
      </c>
      <c r="D87" s="44">
        <v>16597.21</v>
      </c>
      <c r="E87" s="44">
        <v>14500</v>
      </c>
      <c r="F87" s="44">
        <v>14500</v>
      </c>
      <c r="G87" s="44">
        <v>7257.52</v>
      </c>
      <c r="H87" s="44">
        <v>14500</v>
      </c>
      <c r="I87" s="17">
        <v>14500</v>
      </c>
      <c r="J87" s="71">
        <f t="shared" si="26"/>
        <v>100</v>
      </c>
    </row>
    <row r="88" spans="1:10" outlineLevel="2" x14ac:dyDescent="0.2">
      <c r="A88" s="25">
        <v>71419994</v>
      </c>
      <c r="B88" s="30"/>
      <c r="C88" s="30" t="s">
        <v>329</v>
      </c>
      <c r="D88" s="44">
        <v>9906.7199999999993</v>
      </c>
      <c r="E88" s="44">
        <v>0</v>
      </c>
      <c r="F88" s="44">
        <v>10000</v>
      </c>
      <c r="G88" s="44">
        <v>12850.07</v>
      </c>
      <c r="H88" s="44">
        <v>10000</v>
      </c>
      <c r="I88" s="17">
        <v>15500</v>
      </c>
      <c r="J88" s="71">
        <f t="shared" si="26"/>
        <v>155</v>
      </c>
    </row>
    <row r="89" spans="1:10" outlineLevel="2" x14ac:dyDescent="0.2">
      <c r="A89" s="25"/>
      <c r="B89" s="30"/>
      <c r="C89" s="30"/>
      <c r="D89" s="44"/>
      <c r="E89" s="44"/>
      <c r="F89" s="44"/>
      <c r="G89" s="44"/>
      <c r="H89" s="44"/>
      <c r="I89" s="17"/>
      <c r="J89" s="71"/>
    </row>
    <row r="90" spans="1:10" x14ac:dyDescent="0.2">
      <c r="A90" s="24">
        <v>72</v>
      </c>
      <c r="B90" s="36" t="s">
        <v>19</v>
      </c>
      <c r="C90" s="36" t="s">
        <v>69</v>
      </c>
      <c r="D90" s="45">
        <f t="shared" ref="D90:I90" si="28">+D91+D93+D95</f>
        <v>55069.22</v>
      </c>
      <c r="E90" s="45">
        <f t="shared" si="28"/>
        <v>85800</v>
      </c>
      <c r="F90" s="45">
        <f t="shared" si="28"/>
        <v>85800</v>
      </c>
      <c r="G90" s="45">
        <f t="shared" si="28"/>
        <v>39656.689999999995</v>
      </c>
      <c r="H90" s="45">
        <f t="shared" si="28"/>
        <v>85800</v>
      </c>
      <c r="I90" s="18">
        <f t="shared" si="28"/>
        <v>98374.47</v>
      </c>
      <c r="J90" s="72">
        <f>IF(H90&lt;&gt;0,I90/H90*100,"-")</f>
        <v>114.65555944055946</v>
      </c>
    </row>
    <row r="91" spans="1:10" x14ac:dyDescent="0.2">
      <c r="A91" s="25">
        <v>720</v>
      </c>
      <c r="B91" s="30"/>
      <c r="C91" s="30" t="s">
        <v>11</v>
      </c>
      <c r="D91" s="44">
        <v>0</v>
      </c>
      <c r="E91" s="44">
        <v>0</v>
      </c>
      <c r="F91" s="44">
        <v>0</v>
      </c>
      <c r="G91" s="44">
        <v>0</v>
      </c>
      <c r="H91" s="44">
        <v>0</v>
      </c>
      <c r="I91" s="17">
        <v>0</v>
      </c>
      <c r="J91" s="71" t="str">
        <f>IF(H91&lt;&gt;0,I91/H91*100,"-")</f>
        <v>-</v>
      </c>
    </row>
    <row r="92" spans="1:10" x14ac:dyDescent="0.2">
      <c r="A92" s="25"/>
      <c r="B92" s="30"/>
      <c r="C92" s="30"/>
      <c r="D92" s="44"/>
      <c r="E92" s="44"/>
      <c r="F92" s="44"/>
      <c r="G92" s="44"/>
      <c r="H92" s="44"/>
      <c r="I92" s="17"/>
      <c r="J92" s="71"/>
    </row>
    <row r="93" spans="1:10" x14ac:dyDescent="0.2">
      <c r="A93" s="25">
        <v>721</v>
      </c>
      <c r="B93" s="30"/>
      <c r="C93" s="30" t="s">
        <v>20</v>
      </c>
      <c r="D93" s="44">
        <v>0</v>
      </c>
      <c r="E93" s="44">
        <v>0</v>
      </c>
      <c r="F93" s="44">
        <v>0</v>
      </c>
      <c r="G93" s="44">
        <v>0</v>
      </c>
      <c r="H93" s="44">
        <v>0</v>
      </c>
      <c r="I93" s="17">
        <v>0</v>
      </c>
      <c r="J93" s="71" t="str">
        <f>IF(H93&lt;&gt;0,I93/H93*100,"-")</f>
        <v>-</v>
      </c>
    </row>
    <row r="94" spans="1:10" x14ac:dyDescent="0.2">
      <c r="A94" s="25"/>
      <c r="B94" s="30"/>
      <c r="C94" s="30"/>
      <c r="D94" s="44"/>
      <c r="E94" s="44"/>
      <c r="F94" s="44"/>
      <c r="G94" s="44"/>
      <c r="H94" s="44"/>
      <c r="I94" s="17"/>
      <c r="J94" s="71"/>
    </row>
    <row r="95" spans="1:10" ht="22.5" x14ac:dyDescent="0.2">
      <c r="A95" s="25">
        <v>722</v>
      </c>
      <c r="B95" s="30"/>
      <c r="C95" s="35" t="s">
        <v>60</v>
      </c>
      <c r="D95" s="44">
        <f t="shared" ref="D95:I95" si="29">+D96+D99</f>
        <v>55069.22</v>
      </c>
      <c r="E95" s="44">
        <f t="shared" si="29"/>
        <v>85800</v>
      </c>
      <c r="F95" s="44">
        <f t="shared" si="29"/>
        <v>85800</v>
      </c>
      <c r="G95" s="44">
        <f t="shared" si="29"/>
        <v>39656.689999999995</v>
      </c>
      <c r="H95" s="44">
        <f t="shared" si="29"/>
        <v>85800</v>
      </c>
      <c r="I95" s="17">
        <f t="shared" si="29"/>
        <v>98374.47</v>
      </c>
      <c r="J95" s="71">
        <f t="shared" ref="J95:J100" si="30">IF(H95&lt;&gt;0,I95/H95*100,"-")</f>
        <v>114.65555944055946</v>
      </c>
    </row>
    <row r="96" spans="1:10" outlineLevel="1" x14ac:dyDescent="0.2">
      <c r="A96" s="25">
        <v>7220</v>
      </c>
      <c r="B96" s="30"/>
      <c r="C96" s="35" t="s">
        <v>330</v>
      </c>
      <c r="D96" s="44">
        <f t="shared" ref="D96:I96" si="31">+D97+D98</f>
        <v>28569.14</v>
      </c>
      <c r="E96" s="44">
        <f t="shared" si="31"/>
        <v>10000</v>
      </c>
      <c r="F96" s="44">
        <f t="shared" si="31"/>
        <v>10000</v>
      </c>
      <c r="G96" s="44">
        <f t="shared" si="31"/>
        <v>1185.5999999999999</v>
      </c>
      <c r="H96" s="44">
        <f t="shared" si="31"/>
        <v>10000</v>
      </c>
      <c r="I96" s="17">
        <f t="shared" si="31"/>
        <v>6874.47</v>
      </c>
      <c r="J96" s="71">
        <f t="shared" si="30"/>
        <v>68.744700000000009</v>
      </c>
    </row>
    <row r="97" spans="1:10" outlineLevel="2" x14ac:dyDescent="0.2">
      <c r="A97" s="25">
        <v>722000</v>
      </c>
      <c r="B97" s="30"/>
      <c r="C97" s="35" t="s">
        <v>331</v>
      </c>
      <c r="D97" s="44">
        <v>28569.14</v>
      </c>
      <c r="E97" s="44">
        <v>10000</v>
      </c>
      <c r="F97" s="44">
        <v>10000</v>
      </c>
      <c r="G97" s="44">
        <v>700.8</v>
      </c>
      <c r="H97" s="44">
        <v>10000</v>
      </c>
      <c r="I97" s="17">
        <v>6389.67</v>
      </c>
      <c r="J97" s="71">
        <f t="shared" si="30"/>
        <v>63.89670000000001</v>
      </c>
    </row>
    <row r="98" spans="1:10" outlineLevel="2" x14ac:dyDescent="0.2">
      <c r="A98" s="25">
        <v>722001</v>
      </c>
      <c r="B98" s="30"/>
      <c r="C98" s="35" t="s">
        <v>332</v>
      </c>
      <c r="D98" s="44">
        <v>0</v>
      </c>
      <c r="E98" s="44">
        <v>0</v>
      </c>
      <c r="F98" s="44">
        <v>0</v>
      </c>
      <c r="G98" s="44">
        <v>484.8</v>
      </c>
      <c r="H98" s="44">
        <v>0</v>
      </c>
      <c r="I98" s="17">
        <v>484.8</v>
      </c>
      <c r="J98" s="71" t="str">
        <f t="shared" si="30"/>
        <v>-</v>
      </c>
    </row>
    <row r="99" spans="1:10" outlineLevel="1" x14ac:dyDescent="0.2">
      <c r="A99" s="25">
        <v>7221</v>
      </c>
      <c r="B99" s="30"/>
      <c r="C99" s="35" t="s">
        <v>333</v>
      </c>
      <c r="D99" s="44">
        <f t="shared" ref="D99:I99" si="32">+D100</f>
        <v>26500.080000000002</v>
      </c>
      <c r="E99" s="44">
        <f t="shared" si="32"/>
        <v>75800</v>
      </c>
      <c r="F99" s="44">
        <f t="shared" si="32"/>
        <v>75800</v>
      </c>
      <c r="G99" s="44">
        <f t="shared" si="32"/>
        <v>38471.089999999997</v>
      </c>
      <c r="H99" s="44">
        <f t="shared" si="32"/>
        <v>75800</v>
      </c>
      <c r="I99" s="17">
        <f t="shared" si="32"/>
        <v>91500</v>
      </c>
      <c r="J99" s="71">
        <f t="shared" si="30"/>
        <v>120.71240105540898</v>
      </c>
    </row>
    <row r="100" spans="1:10" outlineLevel="2" x14ac:dyDescent="0.2">
      <c r="A100" s="26">
        <v>722100</v>
      </c>
      <c r="B100" s="37"/>
      <c r="C100" s="38" t="s">
        <v>333</v>
      </c>
      <c r="D100" s="46">
        <v>26500.080000000002</v>
      </c>
      <c r="E100" s="46">
        <v>75800</v>
      </c>
      <c r="F100" s="46">
        <v>75800</v>
      </c>
      <c r="G100" s="46">
        <v>38471.089999999997</v>
      </c>
      <c r="H100" s="46">
        <v>75800</v>
      </c>
      <c r="I100" s="23">
        <v>91500</v>
      </c>
      <c r="J100" s="71">
        <f t="shared" si="30"/>
        <v>120.71240105540898</v>
      </c>
    </row>
    <row r="101" spans="1:10" ht="16.5" customHeight="1" outlineLevel="2" x14ac:dyDescent="0.2">
      <c r="A101" s="25"/>
      <c r="B101" s="30"/>
      <c r="C101" s="35"/>
      <c r="D101" s="44"/>
      <c r="E101" s="44"/>
      <c r="F101" s="44"/>
      <c r="G101" s="44"/>
      <c r="H101" s="44"/>
      <c r="I101" s="17"/>
      <c r="J101" s="71"/>
    </row>
    <row r="102" spans="1:10" x14ac:dyDescent="0.2">
      <c r="A102" s="24">
        <v>73</v>
      </c>
      <c r="B102" s="36" t="s">
        <v>16</v>
      </c>
      <c r="C102" s="36" t="s">
        <v>70</v>
      </c>
      <c r="D102" s="45">
        <f t="shared" ref="D102:I102" si="33">+D103+D105</f>
        <v>0</v>
      </c>
      <c r="E102" s="45">
        <f t="shared" si="33"/>
        <v>0</v>
      </c>
      <c r="F102" s="45">
        <f t="shared" si="33"/>
        <v>0</v>
      </c>
      <c r="G102" s="45">
        <f t="shared" si="33"/>
        <v>0</v>
      </c>
      <c r="H102" s="45">
        <f t="shared" si="33"/>
        <v>0</v>
      </c>
      <c r="I102" s="18">
        <f t="shared" si="33"/>
        <v>0</v>
      </c>
      <c r="J102" s="72" t="str">
        <f>IF(H102&lt;&gt;0,I102/H102*100,"-")</f>
        <v>-</v>
      </c>
    </row>
    <row r="103" spans="1:10" x14ac:dyDescent="0.2">
      <c r="A103" s="25">
        <v>730</v>
      </c>
      <c r="B103" s="30"/>
      <c r="C103" s="30" t="s">
        <v>21</v>
      </c>
      <c r="D103" s="44">
        <v>0</v>
      </c>
      <c r="E103" s="44">
        <v>0</v>
      </c>
      <c r="F103" s="44">
        <v>0</v>
      </c>
      <c r="G103" s="44">
        <v>0</v>
      </c>
      <c r="H103" s="44">
        <v>0</v>
      </c>
      <c r="I103" s="17">
        <v>0</v>
      </c>
      <c r="J103" s="71" t="str">
        <f>IF(H103&lt;&gt;0,I103/H103*100,"-")</f>
        <v>-</v>
      </c>
    </row>
    <row r="104" spans="1:10" x14ac:dyDescent="0.2">
      <c r="A104" s="25"/>
      <c r="B104" s="30"/>
      <c r="C104" s="30"/>
      <c r="D104" s="44"/>
      <c r="E104" s="44"/>
      <c r="F104" s="44"/>
      <c r="G104" s="44"/>
      <c r="H104" s="44"/>
      <c r="I104" s="17"/>
      <c r="J104" s="71"/>
    </row>
    <row r="105" spans="1:10" x14ac:dyDescent="0.2">
      <c r="A105" s="25">
        <v>731</v>
      </c>
      <c r="B105" s="30"/>
      <c r="C105" s="30" t="s">
        <v>12</v>
      </c>
      <c r="D105" s="44">
        <v>0</v>
      </c>
      <c r="E105" s="44">
        <v>0</v>
      </c>
      <c r="F105" s="44">
        <v>0</v>
      </c>
      <c r="G105" s="44">
        <v>0</v>
      </c>
      <c r="H105" s="44">
        <v>0</v>
      </c>
      <c r="I105" s="17">
        <v>0</v>
      </c>
      <c r="J105" s="71" t="str">
        <f>IF(H105&lt;&gt;0,I105/H105*100,"-")</f>
        <v>-</v>
      </c>
    </row>
    <row r="106" spans="1:10" x14ac:dyDescent="0.2">
      <c r="A106" s="25"/>
      <c r="B106" s="30"/>
      <c r="C106" s="30"/>
      <c r="D106" s="44"/>
      <c r="E106" s="44"/>
      <c r="F106" s="44"/>
      <c r="G106" s="44"/>
      <c r="H106" s="44"/>
      <c r="I106" s="17"/>
      <c r="J106" s="71"/>
    </row>
    <row r="107" spans="1:10" x14ac:dyDescent="0.2">
      <c r="A107" s="24">
        <v>74</v>
      </c>
      <c r="B107" s="36" t="s">
        <v>16</v>
      </c>
      <c r="C107" s="36" t="s">
        <v>71</v>
      </c>
      <c r="D107" s="45">
        <f t="shared" ref="D107:I107" si="34">+D108+D117</f>
        <v>211553.5</v>
      </c>
      <c r="E107" s="45">
        <f t="shared" si="34"/>
        <v>288675.45</v>
      </c>
      <c r="F107" s="45">
        <f t="shared" si="34"/>
        <v>289467.45</v>
      </c>
      <c r="G107" s="45">
        <f t="shared" si="34"/>
        <v>54509.29</v>
      </c>
      <c r="H107" s="45">
        <f t="shared" si="34"/>
        <v>180365</v>
      </c>
      <c r="I107" s="18">
        <f t="shared" si="34"/>
        <v>173802</v>
      </c>
      <c r="J107" s="72">
        <f t="shared" ref="J107:J115" si="35">IF(H107&lt;&gt;0,I107/H107*100,"-")</f>
        <v>96.361267429933747</v>
      </c>
    </row>
    <row r="108" spans="1:10" ht="22.5" x14ac:dyDescent="0.2">
      <c r="A108" s="25">
        <v>740</v>
      </c>
      <c r="B108" s="30"/>
      <c r="C108" s="35" t="s">
        <v>13</v>
      </c>
      <c r="D108" s="44">
        <f t="shared" ref="D108:I108" si="36">+D109+D114</f>
        <v>211553.5</v>
      </c>
      <c r="E108" s="44">
        <f t="shared" si="36"/>
        <v>182848</v>
      </c>
      <c r="F108" s="44">
        <f t="shared" si="36"/>
        <v>183640</v>
      </c>
      <c r="G108" s="44">
        <f t="shared" si="36"/>
        <v>54509.29</v>
      </c>
      <c r="H108" s="44">
        <f t="shared" si="36"/>
        <v>149965</v>
      </c>
      <c r="I108" s="17">
        <f t="shared" si="36"/>
        <v>173802</v>
      </c>
      <c r="J108" s="71">
        <f t="shared" si="35"/>
        <v>115.89504217650786</v>
      </c>
    </row>
    <row r="109" spans="1:10" ht="21" customHeight="1" outlineLevel="1" x14ac:dyDescent="0.2">
      <c r="A109" s="25">
        <v>7400</v>
      </c>
      <c r="B109" s="30"/>
      <c r="C109" s="35" t="s">
        <v>334</v>
      </c>
      <c r="D109" s="44">
        <f t="shared" ref="D109:I109" si="37">+D110+D111+D112+D113</f>
        <v>211553.5</v>
      </c>
      <c r="E109" s="44">
        <f t="shared" si="37"/>
        <v>182848</v>
      </c>
      <c r="F109" s="44">
        <f t="shared" si="37"/>
        <v>183640</v>
      </c>
      <c r="G109" s="44">
        <f t="shared" si="37"/>
        <v>54509.29</v>
      </c>
      <c r="H109" s="44">
        <f t="shared" si="37"/>
        <v>149965</v>
      </c>
      <c r="I109" s="17">
        <f t="shared" si="37"/>
        <v>173802</v>
      </c>
      <c r="J109" s="71">
        <f t="shared" si="35"/>
        <v>115.89504217650786</v>
      </c>
    </row>
    <row r="110" spans="1:10" ht="22.5" outlineLevel="2" x14ac:dyDescent="0.2">
      <c r="A110" s="25">
        <v>740000</v>
      </c>
      <c r="B110" s="30"/>
      <c r="C110" s="35" t="s">
        <v>335</v>
      </c>
      <c r="D110" s="44">
        <v>62792</v>
      </c>
      <c r="E110" s="44">
        <v>21337</v>
      </c>
      <c r="F110" s="44">
        <v>21337</v>
      </c>
      <c r="G110" s="44">
        <v>10668</v>
      </c>
      <c r="H110" s="44">
        <v>21337</v>
      </c>
      <c r="I110" s="17">
        <v>45377</v>
      </c>
      <c r="J110" s="71">
        <f t="shared" si="35"/>
        <v>212.66813516426865</v>
      </c>
    </row>
    <row r="111" spans="1:10" ht="22.5" outlineLevel="2" x14ac:dyDescent="0.2">
      <c r="A111" s="25">
        <v>740001</v>
      </c>
      <c r="B111" s="30"/>
      <c r="C111" s="35" t="s">
        <v>336</v>
      </c>
      <c r="D111" s="44">
        <v>49994</v>
      </c>
      <c r="E111" s="44">
        <v>68308</v>
      </c>
      <c r="F111" s="44">
        <v>25175</v>
      </c>
      <c r="G111" s="44">
        <v>2950</v>
      </c>
      <c r="H111" s="44">
        <v>6500</v>
      </c>
      <c r="I111" s="17">
        <v>6500</v>
      </c>
      <c r="J111" s="71">
        <f t="shared" si="35"/>
        <v>100</v>
      </c>
    </row>
    <row r="112" spans="1:10" outlineLevel="2" x14ac:dyDescent="0.2">
      <c r="A112" s="25">
        <v>7400013</v>
      </c>
      <c r="B112" s="30"/>
      <c r="C112" s="35" t="s">
        <v>337</v>
      </c>
      <c r="D112" s="44">
        <v>0</v>
      </c>
      <c r="E112" s="44">
        <v>0</v>
      </c>
      <c r="F112" s="44">
        <v>43925</v>
      </c>
      <c r="G112" s="44">
        <v>0</v>
      </c>
      <c r="H112" s="44">
        <v>43925</v>
      </c>
      <c r="I112" s="17">
        <v>43925</v>
      </c>
      <c r="J112" s="71">
        <f t="shared" si="35"/>
        <v>100</v>
      </c>
    </row>
    <row r="113" spans="1:10" ht="22.5" outlineLevel="2" x14ac:dyDescent="0.2">
      <c r="A113" s="25">
        <v>740004</v>
      </c>
      <c r="B113" s="30"/>
      <c r="C113" s="35" t="s">
        <v>338</v>
      </c>
      <c r="D113" s="44">
        <v>98767.5</v>
      </c>
      <c r="E113" s="44">
        <v>93203</v>
      </c>
      <c r="F113" s="44">
        <v>93203</v>
      </c>
      <c r="G113" s="44">
        <v>40891.29</v>
      </c>
      <c r="H113" s="44">
        <v>78203</v>
      </c>
      <c r="I113" s="17">
        <v>78000</v>
      </c>
      <c r="J113" s="71">
        <f t="shared" si="35"/>
        <v>99.740419165505159</v>
      </c>
    </row>
    <row r="114" spans="1:10" ht="15.75" customHeight="1" outlineLevel="1" x14ac:dyDescent="0.2">
      <c r="A114" s="25">
        <v>7401</v>
      </c>
      <c r="B114" s="30"/>
      <c r="C114" s="35" t="s">
        <v>339</v>
      </c>
      <c r="D114" s="44">
        <f t="shared" ref="D114:I114" si="38">+D115</f>
        <v>0</v>
      </c>
      <c r="E114" s="44">
        <f t="shared" si="38"/>
        <v>0</v>
      </c>
      <c r="F114" s="44">
        <f t="shared" si="38"/>
        <v>0</v>
      </c>
      <c r="G114" s="44">
        <f t="shared" si="38"/>
        <v>0</v>
      </c>
      <c r="H114" s="44">
        <f t="shared" si="38"/>
        <v>0</v>
      </c>
      <c r="I114" s="17">
        <f t="shared" si="38"/>
        <v>0</v>
      </c>
      <c r="J114" s="71" t="str">
        <f t="shared" si="35"/>
        <v>-</v>
      </c>
    </row>
    <row r="115" spans="1:10" ht="15.75" customHeight="1" outlineLevel="2" x14ac:dyDescent="0.2">
      <c r="A115" s="25"/>
      <c r="B115" s="30"/>
      <c r="C115" s="35"/>
      <c r="D115" s="44">
        <v>0</v>
      </c>
      <c r="E115" s="44">
        <v>0</v>
      </c>
      <c r="F115" s="44">
        <v>0</v>
      </c>
      <c r="G115" s="44">
        <v>0</v>
      </c>
      <c r="H115" s="44">
        <v>0</v>
      </c>
      <c r="I115" s="17">
        <v>0</v>
      </c>
      <c r="J115" s="71" t="str">
        <f t="shared" si="35"/>
        <v>-</v>
      </c>
    </row>
    <row r="116" spans="1:10" ht="15.75" customHeight="1" outlineLevel="2" x14ac:dyDescent="0.2">
      <c r="A116" s="25"/>
      <c r="B116" s="30"/>
      <c r="C116" s="35"/>
      <c r="D116" s="44"/>
      <c r="E116" s="44"/>
      <c r="F116" s="44"/>
      <c r="G116" s="44"/>
      <c r="H116" s="44"/>
      <c r="I116" s="17"/>
      <c r="J116" s="71"/>
    </row>
    <row r="117" spans="1:10" ht="22.5" x14ac:dyDescent="0.2">
      <c r="A117" s="25">
        <v>741</v>
      </c>
      <c r="B117" s="30"/>
      <c r="C117" s="35" t="s">
        <v>54</v>
      </c>
      <c r="D117" s="44">
        <f t="shared" ref="D117:I117" si="39">+D118+D120</f>
        <v>0</v>
      </c>
      <c r="E117" s="44">
        <f t="shared" si="39"/>
        <v>105827.45</v>
      </c>
      <c r="F117" s="44">
        <f t="shared" si="39"/>
        <v>105827.45</v>
      </c>
      <c r="G117" s="44">
        <f t="shared" si="39"/>
        <v>0</v>
      </c>
      <c r="H117" s="44">
        <f t="shared" si="39"/>
        <v>30400</v>
      </c>
      <c r="I117" s="17">
        <f t="shared" si="39"/>
        <v>0</v>
      </c>
      <c r="J117" s="71">
        <f>IF(H117&lt;&gt;0,I117/H117*100,"-")</f>
        <v>0</v>
      </c>
    </row>
    <row r="118" spans="1:10" ht="33.75" outlineLevel="1" x14ac:dyDescent="0.2">
      <c r="A118" s="25">
        <v>7413</v>
      </c>
      <c r="B118" s="30"/>
      <c r="C118" s="35" t="s">
        <v>340</v>
      </c>
      <c r="D118" s="44">
        <f t="shared" ref="D118:I118" si="40">+D119</f>
        <v>0</v>
      </c>
      <c r="E118" s="44">
        <f t="shared" si="40"/>
        <v>105827.45</v>
      </c>
      <c r="F118" s="44">
        <f t="shared" si="40"/>
        <v>105827.45</v>
      </c>
      <c r="G118" s="44">
        <f t="shared" si="40"/>
        <v>0</v>
      </c>
      <c r="H118" s="44">
        <f t="shared" si="40"/>
        <v>0</v>
      </c>
      <c r="I118" s="17">
        <f t="shared" si="40"/>
        <v>0</v>
      </c>
      <c r="J118" s="71" t="str">
        <f>IF(H118&lt;&gt;0,I118/H118*100,"-")</f>
        <v>-</v>
      </c>
    </row>
    <row r="119" spans="1:10" outlineLevel="2" x14ac:dyDescent="0.2">
      <c r="A119" s="25">
        <v>7413002</v>
      </c>
      <c r="B119" s="30"/>
      <c r="C119" s="35" t="s">
        <v>341</v>
      </c>
      <c r="D119" s="44">
        <v>0</v>
      </c>
      <c r="E119" s="44">
        <v>105827.45</v>
      </c>
      <c r="F119" s="44">
        <v>105827.45</v>
      </c>
      <c r="G119" s="44">
        <v>0</v>
      </c>
      <c r="H119" s="44">
        <v>0</v>
      </c>
      <c r="I119" s="17">
        <v>0</v>
      </c>
      <c r="J119" s="71" t="str">
        <f>IF(H119&lt;&gt;0,I119/H119*100,"-")</f>
        <v>-</v>
      </c>
    </row>
    <row r="120" spans="1:10" ht="22.5" outlineLevel="1" x14ac:dyDescent="0.2">
      <c r="A120" s="25">
        <v>7417</v>
      </c>
      <c r="B120" s="30"/>
      <c r="C120" s="35" t="s">
        <v>342</v>
      </c>
      <c r="D120" s="44">
        <f t="shared" ref="D120:I120" si="41">+D121</f>
        <v>0</v>
      </c>
      <c r="E120" s="44">
        <f t="shared" si="41"/>
        <v>0</v>
      </c>
      <c r="F120" s="44">
        <f t="shared" si="41"/>
        <v>0</v>
      </c>
      <c r="G120" s="44">
        <f t="shared" si="41"/>
        <v>0</v>
      </c>
      <c r="H120" s="44">
        <f t="shared" si="41"/>
        <v>30400</v>
      </c>
      <c r="I120" s="17">
        <f t="shared" si="41"/>
        <v>0</v>
      </c>
      <c r="J120" s="71">
        <f>IF(H120&lt;&gt;0,I120/H120*100,"-")</f>
        <v>0</v>
      </c>
    </row>
    <row r="121" spans="1:10" ht="22.5" outlineLevel="2" x14ac:dyDescent="0.2">
      <c r="A121" s="26">
        <v>741700</v>
      </c>
      <c r="B121" s="37"/>
      <c r="C121" s="38" t="s">
        <v>342</v>
      </c>
      <c r="D121" s="46">
        <v>0</v>
      </c>
      <c r="E121" s="46">
        <v>0</v>
      </c>
      <c r="F121" s="46">
        <v>0</v>
      </c>
      <c r="G121" s="46">
        <v>0</v>
      </c>
      <c r="H121" s="46">
        <v>30400</v>
      </c>
      <c r="I121" s="23">
        <v>0</v>
      </c>
      <c r="J121" s="71">
        <f>IF(H121&lt;&gt;0,I121/H121*100,"-")</f>
        <v>0</v>
      </c>
    </row>
    <row r="122" spans="1:10" ht="21" customHeight="1" outlineLevel="2" x14ac:dyDescent="0.2">
      <c r="A122" s="25"/>
      <c r="B122" s="30"/>
      <c r="C122" s="35"/>
      <c r="D122" s="44"/>
      <c r="E122" s="44"/>
      <c r="F122" s="44"/>
      <c r="G122" s="44"/>
      <c r="H122" s="44"/>
      <c r="I122" s="17"/>
      <c r="J122" s="71"/>
    </row>
    <row r="123" spans="1:10" ht="15.75" customHeight="1" x14ac:dyDescent="0.2">
      <c r="A123" s="24">
        <v>78</v>
      </c>
      <c r="B123" s="36" t="s">
        <v>16</v>
      </c>
      <c r="C123" s="36" t="s">
        <v>68</v>
      </c>
      <c r="D123" s="45">
        <f t="shared" ref="D123:I123" si="42">+D124+D126</f>
        <v>0</v>
      </c>
      <c r="E123" s="45">
        <f t="shared" si="42"/>
        <v>0</v>
      </c>
      <c r="F123" s="45">
        <f t="shared" si="42"/>
        <v>0</v>
      </c>
      <c r="G123" s="45">
        <f t="shared" si="42"/>
        <v>0</v>
      </c>
      <c r="H123" s="45">
        <f t="shared" si="42"/>
        <v>0</v>
      </c>
      <c r="I123" s="18">
        <f t="shared" si="42"/>
        <v>0</v>
      </c>
      <c r="J123" s="72" t="str">
        <f>IF(H123&lt;&gt;0,I123/H123*100,"-")</f>
        <v>-</v>
      </c>
    </row>
    <row r="124" spans="1:10" ht="22.5" x14ac:dyDescent="0.2">
      <c r="A124" s="25">
        <v>786</v>
      </c>
      <c r="B124" s="30"/>
      <c r="C124" s="35" t="s">
        <v>51</v>
      </c>
      <c r="D124" s="44">
        <v>0</v>
      </c>
      <c r="E124" s="44">
        <v>0</v>
      </c>
      <c r="F124" s="44">
        <v>0</v>
      </c>
      <c r="G124" s="44">
        <v>0</v>
      </c>
      <c r="H124" s="44">
        <v>0</v>
      </c>
      <c r="I124" s="17">
        <v>0</v>
      </c>
      <c r="J124" s="71" t="str">
        <f>IF(H124&lt;&gt;0,I124/H124*100,"-")</f>
        <v>-</v>
      </c>
    </row>
    <row r="125" spans="1:10" ht="15.75" customHeight="1" x14ac:dyDescent="0.2">
      <c r="A125" s="25"/>
      <c r="B125" s="30"/>
      <c r="C125" s="35"/>
      <c r="D125" s="44"/>
      <c r="E125" s="44"/>
      <c r="F125" s="44"/>
      <c r="G125" s="44"/>
      <c r="H125" s="44"/>
      <c r="I125" s="17"/>
      <c r="J125" s="71"/>
    </row>
    <row r="126" spans="1:10" ht="22.5" x14ac:dyDescent="0.2">
      <c r="A126" s="25">
        <v>787</v>
      </c>
      <c r="B126" s="30"/>
      <c r="C126" s="35" t="s">
        <v>56</v>
      </c>
      <c r="D126" s="44">
        <v>0</v>
      </c>
      <c r="E126" s="44">
        <v>0</v>
      </c>
      <c r="F126" s="44">
        <v>0</v>
      </c>
      <c r="G126" s="44">
        <v>0</v>
      </c>
      <c r="H126" s="44">
        <v>0</v>
      </c>
      <c r="I126" s="17">
        <v>0</v>
      </c>
      <c r="J126" s="71" t="str">
        <f>IF(H126&lt;&gt;0,I126/H126*100,"-")</f>
        <v>-</v>
      </c>
    </row>
    <row r="127" spans="1:10" ht="15.75" customHeight="1" x14ac:dyDescent="0.2">
      <c r="A127" s="25"/>
      <c r="B127" s="30"/>
      <c r="C127" s="35"/>
      <c r="D127" s="44"/>
      <c r="E127" s="44"/>
      <c r="F127" s="44"/>
      <c r="G127" s="44"/>
      <c r="H127" s="44"/>
      <c r="I127" s="17"/>
      <c r="J127" s="71"/>
    </row>
    <row r="128" spans="1:10" x14ac:dyDescent="0.2">
      <c r="A128" s="27" t="s">
        <v>15</v>
      </c>
      <c r="B128" s="77" t="s">
        <v>1</v>
      </c>
      <c r="C128" s="80" t="s">
        <v>22</v>
      </c>
      <c r="D128" s="44">
        <f t="shared" ref="D128:I128" si="43">D129+D254+D316+D347</f>
        <v>2816120.95</v>
      </c>
      <c r="E128" s="44">
        <f t="shared" si="43"/>
        <v>3192338.19</v>
      </c>
      <c r="F128" s="44">
        <f t="shared" si="43"/>
        <v>3204319.19</v>
      </c>
      <c r="G128" s="44">
        <f t="shared" si="43"/>
        <v>1340528.2899999998</v>
      </c>
      <c r="H128" s="44">
        <f t="shared" si="43"/>
        <v>3203696.74</v>
      </c>
      <c r="I128" s="17">
        <f t="shared" si="43"/>
        <v>3212672.31</v>
      </c>
      <c r="J128" s="71">
        <f t="shared" ref="J128:J146" si="44">IF(H128&lt;&gt;0,I128/H128*100,"-")</f>
        <v>100.28016290955179</v>
      </c>
    </row>
    <row r="129" spans="1:10" x14ac:dyDescent="0.2">
      <c r="A129" s="24">
        <v>40</v>
      </c>
      <c r="B129" s="36" t="s">
        <v>19</v>
      </c>
      <c r="C129" s="36" t="s">
        <v>23</v>
      </c>
      <c r="D129" s="45">
        <f t="shared" ref="D129:I129" si="45">+D130+D148+D163+D239+D246</f>
        <v>1098996.9700000002</v>
      </c>
      <c r="E129" s="45">
        <f t="shared" si="45"/>
        <v>1099629</v>
      </c>
      <c r="F129" s="45">
        <f t="shared" si="45"/>
        <v>1112204</v>
      </c>
      <c r="G129" s="45">
        <f t="shared" si="45"/>
        <v>596548.5</v>
      </c>
      <c r="H129" s="45">
        <f t="shared" si="45"/>
        <v>1169659</v>
      </c>
      <c r="I129" s="18">
        <f t="shared" si="45"/>
        <v>1218219</v>
      </c>
      <c r="J129" s="72">
        <f t="shared" si="44"/>
        <v>104.15163735755463</v>
      </c>
    </row>
    <row r="130" spans="1:10" x14ac:dyDescent="0.2">
      <c r="A130" s="25">
        <v>400</v>
      </c>
      <c r="B130" s="30"/>
      <c r="C130" s="30" t="s">
        <v>24</v>
      </c>
      <c r="D130" s="47">
        <f t="shared" ref="D130:I130" si="46">+D131+D137+D140+D145</f>
        <v>252642.99000000002</v>
      </c>
      <c r="E130" s="47">
        <f t="shared" si="46"/>
        <v>260130</v>
      </c>
      <c r="F130" s="47">
        <f t="shared" si="46"/>
        <v>260130</v>
      </c>
      <c r="G130" s="47">
        <f t="shared" si="46"/>
        <v>115718.65000000001</v>
      </c>
      <c r="H130" s="47">
        <f t="shared" si="46"/>
        <v>246130</v>
      </c>
      <c r="I130" s="19">
        <f t="shared" si="46"/>
        <v>241700</v>
      </c>
      <c r="J130" s="73">
        <f t="shared" si="44"/>
        <v>98.200138138382158</v>
      </c>
    </row>
    <row r="131" spans="1:10" outlineLevel="1" x14ac:dyDescent="0.2">
      <c r="A131" s="25">
        <v>4000</v>
      </c>
      <c r="B131" s="30"/>
      <c r="C131" s="30" t="s">
        <v>83</v>
      </c>
      <c r="D131" s="47">
        <f t="shared" ref="D131:I131" si="47">+D132+D133+D134+D135+D136</f>
        <v>223109.7</v>
      </c>
      <c r="E131" s="47">
        <f t="shared" si="47"/>
        <v>229000</v>
      </c>
      <c r="F131" s="47">
        <f t="shared" si="47"/>
        <v>229000</v>
      </c>
      <c r="G131" s="47">
        <f t="shared" si="47"/>
        <v>102010.32</v>
      </c>
      <c r="H131" s="47">
        <f t="shared" si="47"/>
        <v>215000</v>
      </c>
      <c r="I131" s="19">
        <f t="shared" si="47"/>
        <v>214000</v>
      </c>
      <c r="J131" s="73">
        <f t="shared" si="44"/>
        <v>99.534883720930239</v>
      </c>
    </row>
    <row r="132" spans="1:10" outlineLevel="2" x14ac:dyDescent="0.2">
      <c r="A132" s="25">
        <v>400000</v>
      </c>
      <c r="B132" s="30"/>
      <c r="C132" s="30" t="s">
        <v>84</v>
      </c>
      <c r="D132" s="47">
        <v>100522.43</v>
      </c>
      <c r="E132" s="47">
        <v>104000</v>
      </c>
      <c r="F132" s="47">
        <v>104000</v>
      </c>
      <c r="G132" s="47">
        <v>50534.65</v>
      </c>
      <c r="H132" s="47">
        <v>104000</v>
      </c>
      <c r="I132" s="19">
        <v>104000</v>
      </c>
      <c r="J132" s="73">
        <f t="shared" si="44"/>
        <v>100</v>
      </c>
    </row>
    <row r="133" spans="1:10" outlineLevel="2" x14ac:dyDescent="0.2">
      <c r="A133" s="25">
        <v>4000000</v>
      </c>
      <c r="B133" s="30"/>
      <c r="C133" s="30" t="s">
        <v>85</v>
      </c>
      <c r="D133" s="47">
        <v>34305.949999999997</v>
      </c>
      <c r="E133" s="47">
        <v>35500</v>
      </c>
      <c r="F133" s="47">
        <v>35500</v>
      </c>
      <c r="G133" s="47">
        <v>17700.57</v>
      </c>
      <c r="H133" s="47">
        <v>35500</v>
      </c>
      <c r="I133" s="19">
        <v>35500</v>
      </c>
      <c r="J133" s="73">
        <f t="shared" si="44"/>
        <v>100</v>
      </c>
    </row>
    <row r="134" spans="1:10" outlineLevel="2" x14ac:dyDescent="0.2">
      <c r="A134" s="25">
        <v>4000001</v>
      </c>
      <c r="B134" s="30"/>
      <c r="C134" s="30" t="s">
        <v>86</v>
      </c>
      <c r="D134" s="47">
        <v>77992.149999999994</v>
      </c>
      <c r="E134" s="47">
        <v>79000</v>
      </c>
      <c r="F134" s="47">
        <v>79000</v>
      </c>
      <c r="G134" s="47">
        <v>28654.89</v>
      </c>
      <c r="H134" s="47">
        <v>65000</v>
      </c>
      <c r="I134" s="19">
        <v>64000</v>
      </c>
      <c r="J134" s="73">
        <f t="shared" si="44"/>
        <v>98.461538461538467</v>
      </c>
    </row>
    <row r="135" spans="1:10" outlineLevel="2" x14ac:dyDescent="0.2">
      <c r="A135" s="25">
        <v>400001</v>
      </c>
      <c r="B135" s="30"/>
      <c r="C135" s="30" t="s">
        <v>87</v>
      </c>
      <c r="D135" s="47">
        <v>3394.67</v>
      </c>
      <c r="E135" s="47">
        <v>3500</v>
      </c>
      <c r="F135" s="47">
        <v>3500</v>
      </c>
      <c r="G135" s="47">
        <v>1551.25</v>
      </c>
      <c r="H135" s="47">
        <v>3500</v>
      </c>
      <c r="I135" s="19">
        <v>3500</v>
      </c>
      <c r="J135" s="73">
        <f t="shared" si="44"/>
        <v>100</v>
      </c>
    </row>
    <row r="136" spans="1:10" outlineLevel="2" x14ac:dyDescent="0.2">
      <c r="A136" s="25">
        <v>4000010</v>
      </c>
      <c r="B136" s="30"/>
      <c r="C136" s="30" t="s">
        <v>88</v>
      </c>
      <c r="D136" s="47">
        <v>6894.5</v>
      </c>
      <c r="E136" s="47">
        <v>7000</v>
      </c>
      <c r="F136" s="47">
        <v>7000</v>
      </c>
      <c r="G136" s="47">
        <v>3568.96</v>
      </c>
      <c r="H136" s="47">
        <v>7000</v>
      </c>
      <c r="I136" s="19">
        <v>7000</v>
      </c>
      <c r="J136" s="73">
        <f t="shared" si="44"/>
        <v>100</v>
      </c>
    </row>
    <row r="137" spans="1:10" outlineLevel="1" x14ac:dyDescent="0.2">
      <c r="A137" s="25">
        <v>4001</v>
      </c>
      <c r="B137" s="30"/>
      <c r="C137" s="30" t="s">
        <v>89</v>
      </c>
      <c r="D137" s="47">
        <f t="shared" ref="D137:I137" si="48">+D138+D139</f>
        <v>12523.65</v>
      </c>
      <c r="E137" s="47">
        <f t="shared" si="48"/>
        <v>12420</v>
      </c>
      <c r="F137" s="47">
        <f t="shared" si="48"/>
        <v>12420</v>
      </c>
      <c r="G137" s="47">
        <f t="shared" si="48"/>
        <v>6849.52</v>
      </c>
      <c r="H137" s="47">
        <f t="shared" si="48"/>
        <v>12420</v>
      </c>
      <c r="I137" s="19">
        <f t="shared" si="48"/>
        <v>12420</v>
      </c>
      <c r="J137" s="73">
        <f t="shared" si="44"/>
        <v>100</v>
      </c>
    </row>
    <row r="138" spans="1:10" outlineLevel="2" x14ac:dyDescent="0.2">
      <c r="A138" s="25">
        <v>400100</v>
      </c>
      <c r="B138" s="30"/>
      <c r="C138" s="30" t="s">
        <v>89</v>
      </c>
      <c r="D138" s="47">
        <v>12523.65</v>
      </c>
      <c r="E138" s="47">
        <v>12420</v>
      </c>
      <c r="F138" s="47">
        <v>11820</v>
      </c>
      <c r="G138" s="47">
        <v>6249.52</v>
      </c>
      <c r="H138" s="47">
        <v>11820</v>
      </c>
      <c r="I138" s="19">
        <v>11820</v>
      </c>
      <c r="J138" s="73">
        <f t="shared" si="44"/>
        <v>100</v>
      </c>
    </row>
    <row r="139" spans="1:10" outlineLevel="2" x14ac:dyDescent="0.2">
      <c r="A139" s="25">
        <v>4001000</v>
      </c>
      <c r="B139" s="30"/>
      <c r="C139" s="30" t="s">
        <v>90</v>
      </c>
      <c r="D139" s="47">
        <v>0</v>
      </c>
      <c r="E139" s="47">
        <v>0</v>
      </c>
      <c r="F139" s="47">
        <v>600</v>
      </c>
      <c r="G139" s="47">
        <v>600</v>
      </c>
      <c r="H139" s="47">
        <v>600</v>
      </c>
      <c r="I139" s="19">
        <v>600</v>
      </c>
      <c r="J139" s="73">
        <f t="shared" si="44"/>
        <v>100</v>
      </c>
    </row>
    <row r="140" spans="1:10" outlineLevel="1" x14ac:dyDescent="0.2">
      <c r="A140" s="25">
        <v>4002</v>
      </c>
      <c r="B140" s="30"/>
      <c r="C140" s="30" t="s">
        <v>91</v>
      </c>
      <c r="D140" s="47">
        <f t="shared" ref="D140:I140" si="49">+D141+D142+D143+D144</f>
        <v>16576.509999999998</v>
      </c>
      <c r="E140" s="47">
        <f t="shared" si="49"/>
        <v>18710</v>
      </c>
      <c r="F140" s="47">
        <f t="shared" si="49"/>
        <v>18710</v>
      </c>
      <c r="G140" s="47">
        <f t="shared" si="49"/>
        <v>6858.8099999999995</v>
      </c>
      <c r="H140" s="47">
        <f t="shared" si="49"/>
        <v>18710</v>
      </c>
      <c r="I140" s="19">
        <f t="shared" si="49"/>
        <v>15280</v>
      </c>
      <c r="J140" s="73">
        <f t="shared" si="44"/>
        <v>81.667557455905936</v>
      </c>
    </row>
    <row r="141" spans="1:10" outlineLevel="2" x14ac:dyDescent="0.2">
      <c r="A141" s="25">
        <v>400202</v>
      </c>
      <c r="B141" s="30"/>
      <c r="C141" s="30" t="s">
        <v>92</v>
      </c>
      <c r="D141" s="47">
        <v>4793.57</v>
      </c>
      <c r="E141" s="47">
        <v>5060</v>
      </c>
      <c r="F141" s="47">
        <v>5060</v>
      </c>
      <c r="G141" s="47">
        <v>2395.3000000000002</v>
      </c>
      <c r="H141" s="47">
        <v>5060</v>
      </c>
      <c r="I141" s="19">
        <v>5060</v>
      </c>
      <c r="J141" s="73">
        <f t="shared" si="44"/>
        <v>100</v>
      </c>
    </row>
    <row r="142" spans="1:10" outlineLevel="2" x14ac:dyDescent="0.2">
      <c r="A142" s="25">
        <v>4002020</v>
      </c>
      <c r="B142" s="30"/>
      <c r="C142" s="30" t="s">
        <v>93</v>
      </c>
      <c r="D142" s="47">
        <v>823.68</v>
      </c>
      <c r="E142" s="47">
        <v>910</v>
      </c>
      <c r="F142" s="47">
        <v>910</v>
      </c>
      <c r="G142" s="47">
        <v>376.64</v>
      </c>
      <c r="H142" s="47">
        <v>910</v>
      </c>
      <c r="I142" s="19">
        <v>820</v>
      </c>
      <c r="J142" s="73">
        <f t="shared" si="44"/>
        <v>90.109890109890117</v>
      </c>
    </row>
    <row r="143" spans="1:10" outlineLevel="2" x14ac:dyDescent="0.2">
      <c r="A143" s="25">
        <v>4002021</v>
      </c>
      <c r="B143" s="30"/>
      <c r="C143" s="30" t="s">
        <v>94</v>
      </c>
      <c r="D143" s="47">
        <v>7946.23</v>
      </c>
      <c r="E143" s="47">
        <v>6200</v>
      </c>
      <c r="F143" s="47">
        <v>6200</v>
      </c>
      <c r="G143" s="47">
        <v>2666.3</v>
      </c>
      <c r="H143" s="47">
        <v>6200</v>
      </c>
      <c r="I143" s="19">
        <v>6300</v>
      </c>
      <c r="J143" s="73">
        <f t="shared" si="44"/>
        <v>101.61290322580645</v>
      </c>
    </row>
    <row r="144" spans="1:10" outlineLevel="2" x14ac:dyDescent="0.2">
      <c r="A144" s="25">
        <v>400203</v>
      </c>
      <c r="B144" s="30"/>
      <c r="C144" s="30" t="s">
        <v>95</v>
      </c>
      <c r="D144" s="47">
        <v>3013.03</v>
      </c>
      <c r="E144" s="47">
        <v>6540</v>
      </c>
      <c r="F144" s="47">
        <v>6540</v>
      </c>
      <c r="G144" s="47">
        <v>1420.57</v>
      </c>
      <c r="H144" s="47">
        <v>6540</v>
      </c>
      <c r="I144" s="19">
        <v>3100</v>
      </c>
      <c r="J144" s="73">
        <f t="shared" si="44"/>
        <v>47.400611620795111</v>
      </c>
    </row>
    <row r="145" spans="1:10" outlineLevel="1" x14ac:dyDescent="0.2">
      <c r="A145" s="25">
        <v>4009</v>
      </c>
      <c r="B145" s="30"/>
      <c r="C145" s="30" t="s">
        <v>96</v>
      </c>
      <c r="D145" s="47">
        <f t="shared" ref="D145:I145" si="50">+D146</f>
        <v>433.13</v>
      </c>
      <c r="E145" s="47">
        <f t="shared" si="50"/>
        <v>0</v>
      </c>
      <c r="F145" s="47">
        <f t="shared" si="50"/>
        <v>0</v>
      </c>
      <c r="G145" s="47">
        <f t="shared" si="50"/>
        <v>0</v>
      </c>
      <c r="H145" s="47">
        <f t="shared" si="50"/>
        <v>0</v>
      </c>
      <c r="I145" s="19">
        <f t="shared" si="50"/>
        <v>0</v>
      </c>
      <c r="J145" s="73" t="str">
        <f t="shared" si="44"/>
        <v>-</v>
      </c>
    </row>
    <row r="146" spans="1:10" outlineLevel="2" x14ac:dyDescent="0.2">
      <c r="A146" s="25">
        <v>400900</v>
      </c>
      <c r="B146" s="30"/>
      <c r="C146" s="30" t="s">
        <v>97</v>
      </c>
      <c r="D146" s="47">
        <v>433.13</v>
      </c>
      <c r="E146" s="47">
        <v>0</v>
      </c>
      <c r="F146" s="47">
        <v>0</v>
      </c>
      <c r="G146" s="47">
        <v>0</v>
      </c>
      <c r="H146" s="47">
        <v>0</v>
      </c>
      <c r="I146" s="19">
        <v>0</v>
      </c>
      <c r="J146" s="73" t="str">
        <f t="shared" si="44"/>
        <v>-</v>
      </c>
    </row>
    <row r="147" spans="1:10" outlineLevel="2" x14ac:dyDescent="0.2">
      <c r="A147" s="25"/>
      <c r="B147" s="30"/>
      <c r="C147" s="30"/>
      <c r="D147" s="47"/>
      <c r="E147" s="47"/>
      <c r="F147" s="47"/>
      <c r="G147" s="47"/>
      <c r="H147" s="47"/>
      <c r="I147" s="19"/>
      <c r="J147" s="73"/>
    </row>
    <row r="148" spans="1:10" x14ac:dyDescent="0.2">
      <c r="A148" s="25">
        <v>401</v>
      </c>
      <c r="B148" s="30"/>
      <c r="C148" s="30" t="s">
        <v>25</v>
      </c>
      <c r="D148" s="47">
        <f t="shared" ref="D148:I148" si="51">+D149+D152+D155+D157+D159</f>
        <v>41378.430000000008</v>
      </c>
      <c r="E148" s="47">
        <f t="shared" si="51"/>
        <v>42648</v>
      </c>
      <c r="F148" s="47">
        <f t="shared" si="51"/>
        <v>42648</v>
      </c>
      <c r="G148" s="47">
        <f t="shared" si="51"/>
        <v>18886.5</v>
      </c>
      <c r="H148" s="47">
        <f t="shared" si="51"/>
        <v>39578</v>
      </c>
      <c r="I148" s="19">
        <f t="shared" si="51"/>
        <v>40393</v>
      </c>
      <c r="J148" s="73">
        <f t="shared" ref="J148:J161" si="52">IF(H148&lt;&gt;0,I148/H148*100,"-")</f>
        <v>102.05922482187073</v>
      </c>
    </row>
    <row r="149" spans="1:10" outlineLevel="1" x14ac:dyDescent="0.2">
      <c r="A149" s="25">
        <v>4010</v>
      </c>
      <c r="B149" s="30"/>
      <c r="C149" s="30" t="s">
        <v>98</v>
      </c>
      <c r="D149" s="47">
        <f t="shared" ref="D149:I149" si="53">+D150+D151</f>
        <v>22979.170000000002</v>
      </c>
      <c r="E149" s="47">
        <f t="shared" si="53"/>
        <v>24200</v>
      </c>
      <c r="F149" s="47">
        <f t="shared" si="53"/>
        <v>24200</v>
      </c>
      <c r="G149" s="47">
        <f t="shared" si="53"/>
        <v>10238.029999999999</v>
      </c>
      <c r="H149" s="47">
        <f t="shared" si="53"/>
        <v>22200</v>
      </c>
      <c r="I149" s="19">
        <f t="shared" si="53"/>
        <v>22100</v>
      </c>
      <c r="J149" s="73">
        <f t="shared" si="52"/>
        <v>99.549549549549553</v>
      </c>
    </row>
    <row r="150" spans="1:10" outlineLevel="2" x14ac:dyDescent="0.2">
      <c r="A150" s="25">
        <v>4010010</v>
      </c>
      <c r="B150" s="30"/>
      <c r="C150" s="30" t="s">
        <v>99</v>
      </c>
      <c r="D150" s="47">
        <v>19640.77</v>
      </c>
      <c r="E150" s="47">
        <v>20600</v>
      </c>
      <c r="F150" s="47">
        <v>20600</v>
      </c>
      <c r="G150" s="47">
        <v>8534.15</v>
      </c>
      <c r="H150" s="47">
        <v>18600</v>
      </c>
      <c r="I150" s="19">
        <v>18500</v>
      </c>
      <c r="J150" s="73">
        <f t="shared" si="52"/>
        <v>99.462365591397855</v>
      </c>
    </row>
    <row r="151" spans="1:10" outlineLevel="2" x14ac:dyDescent="0.2">
      <c r="A151" s="25">
        <v>4010011</v>
      </c>
      <c r="B151" s="30"/>
      <c r="C151" s="30" t="s">
        <v>100</v>
      </c>
      <c r="D151" s="47">
        <v>3338.4</v>
      </c>
      <c r="E151" s="47">
        <v>3600</v>
      </c>
      <c r="F151" s="47">
        <v>3600</v>
      </c>
      <c r="G151" s="47">
        <v>1703.88</v>
      </c>
      <c r="H151" s="47">
        <v>3600</v>
      </c>
      <c r="I151" s="19">
        <v>3600</v>
      </c>
      <c r="J151" s="73">
        <f t="shared" si="52"/>
        <v>100</v>
      </c>
    </row>
    <row r="152" spans="1:10" outlineLevel="1" x14ac:dyDescent="0.2">
      <c r="A152" s="25">
        <v>4011</v>
      </c>
      <c r="B152" s="30"/>
      <c r="C152" s="30" t="s">
        <v>101</v>
      </c>
      <c r="D152" s="47">
        <f t="shared" ref="D152:I152" si="54">+D153+D154</f>
        <v>17592.21</v>
      </c>
      <c r="E152" s="47">
        <f t="shared" si="54"/>
        <v>17620</v>
      </c>
      <c r="F152" s="47">
        <f t="shared" si="54"/>
        <v>17620</v>
      </c>
      <c r="G152" s="47">
        <f t="shared" si="54"/>
        <v>7900.2000000000007</v>
      </c>
      <c r="H152" s="47">
        <f t="shared" si="54"/>
        <v>15600</v>
      </c>
      <c r="I152" s="19">
        <f t="shared" si="54"/>
        <v>16515</v>
      </c>
      <c r="J152" s="73">
        <f t="shared" si="52"/>
        <v>105.86538461538461</v>
      </c>
    </row>
    <row r="153" spans="1:10" outlineLevel="2" x14ac:dyDescent="0.2">
      <c r="A153" s="25">
        <v>401100</v>
      </c>
      <c r="B153" s="30"/>
      <c r="C153" s="30" t="s">
        <v>102</v>
      </c>
      <c r="D153" s="47">
        <v>16407.439999999999</v>
      </c>
      <c r="E153" s="47">
        <v>16300</v>
      </c>
      <c r="F153" s="47">
        <v>16300</v>
      </c>
      <c r="G153" s="47">
        <v>7338.52</v>
      </c>
      <c r="H153" s="47">
        <v>14300</v>
      </c>
      <c r="I153" s="19">
        <v>15360</v>
      </c>
      <c r="J153" s="73">
        <f t="shared" si="52"/>
        <v>107.41258741258741</v>
      </c>
    </row>
    <row r="154" spans="1:10" outlineLevel="2" x14ac:dyDescent="0.2">
      <c r="A154" s="25">
        <v>401101</v>
      </c>
      <c r="B154" s="30"/>
      <c r="C154" s="30" t="s">
        <v>103</v>
      </c>
      <c r="D154" s="47">
        <v>1184.77</v>
      </c>
      <c r="E154" s="47">
        <v>1320</v>
      </c>
      <c r="F154" s="47">
        <v>1320</v>
      </c>
      <c r="G154" s="47">
        <v>561.67999999999995</v>
      </c>
      <c r="H154" s="47">
        <v>1300</v>
      </c>
      <c r="I154" s="19">
        <v>1155</v>
      </c>
      <c r="J154" s="73">
        <f t="shared" si="52"/>
        <v>88.84615384615384</v>
      </c>
    </row>
    <row r="155" spans="1:10" outlineLevel="1" x14ac:dyDescent="0.2">
      <c r="A155" s="25">
        <v>4012</v>
      </c>
      <c r="B155" s="30"/>
      <c r="C155" s="30" t="s">
        <v>104</v>
      </c>
      <c r="D155" s="47">
        <f t="shared" ref="D155:I155" si="55">+D156</f>
        <v>148.13999999999999</v>
      </c>
      <c r="E155" s="47">
        <f t="shared" si="55"/>
        <v>153</v>
      </c>
      <c r="F155" s="47">
        <f t="shared" si="55"/>
        <v>153</v>
      </c>
      <c r="G155" s="47">
        <f t="shared" si="55"/>
        <v>64.61</v>
      </c>
      <c r="H155" s="47">
        <f t="shared" si="55"/>
        <v>153</v>
      </c>
      <c r="I155" s="19">
        <f t="shared" si="55"/>
        <v>153</v>
      </c>
      <c r="J155" s="73">
        <f t="shared" si="52"/>
        <v>100</v>
      </c>
    </row>
    <row r="156" spans="1:10" outlineLevel="2" x14ac:dyDescent="0.2">
      <c r="A156" s="25">
        <v>401200</v>
      </c>
      <c r="B156" s="30"/>
      <c r="C156" s="30" t="s">
        <v>104</v>
      </c>
      <c r="D156" s="47">
        <v>148.13999999999999</v>
      </c>
      <c r="E156" s="47">
        <v>153</v>
      </c>
      <c r="F156" s="47">
        <v>153</v>
      </c>
      <c r="G156" s="47">
        <v>64.61</v>
      </c>
      <c r="H156" s="47">
        <v>153</v>
      </c>
      <c r="I156" s="19">
        <v>153</v>
      </c>
      <c r="J156" s="73">
        <f t="shared" si="52"/>
        <v>100</v>
      </c>
    </row>
    <row r="157" spans="1:10" outlineLevel="1" x14ac:dyDescent="0.2">
      <c r="A157" s="25">
        <v>4013</v>
      </c>
      <c r="B157" s="30"/>
      <c r="C157" s="30" t="s">
        <v>105</v>
      </c>
      <c r="D157" s="47">
        <f t="shared" ref="D157:I157" si="56">+D158</f>
        <v>231.65</v>
      </c>
      <c r="E157" s="47">
        <f t="shared" si="56"/>
        <v>255</v>
      </c>
      <c r="F157" s="47">
        <f t="shared" si="56"/>
        <v>255</v>
      </c>
      <c r="G157" s="47">
        <f t="shared" si="56"/>
        <v>106.52</v>
      </c>
      <c r="H157" s="47">
        <f t="shared" si="56"/>
        <v>255</v>
      </c>
      <c r="I157" s="19">
        <f t="shared" si="56"/>
        <v>255</v>
      </c>
      <c r="J157" s="73">
        <f t="shared" si="52"/>
        <v>100</v>
      </c>
    </row>
    <row r="158" spans="1:10" outlineLevel="2" x14ac:dyDescent="0.2">
      <c r="A158" s="25">
        <v>401300</v>
      </c>
      <c r="B158" s="30"/>
      <c r="C158" s="30" t="s">
        <v>105</v>
      </c>
      <c r="D158" s="47">
        <v>231.65</v>
      </c>
      <c r="E158" s="47">
        <v>255</v>
      </c>
      <c r="F158" s="47">
        <v>255</v>
      </c>
      <c r="G158" s="47">
        <v>106.52</v>
      </c>
      <c r="H158" s="47">
        <v>255</v>
      </c>
      <c r="I158" s="19">
        <v>255</v>
      </c>
      <c r="J158" s="73">
        <f t="shared" si="52"/>
        <v>100</v>
      </c>
    </row>
    <row r="159" spans="1:10" outlineLevel="1" x14ac:dyDescent="0.2">
      <c r="A159" s="25">
        <v>4015</v>
      </c>
      <c r="B159" s="30"/>
      <c r="C159" s="30" t="s">
        <v>106</v>
      </c>
      <c r="D159" s="47">
        <f t="shared" ref="D159:I159" si="57">+D160+D161</f>
        <v>427.26</v>
      </c>
      <c r="E159" s="47">
        <f t="shared" si="57"/>
        <v>420</v>
      </c>
      <c r="F159" s="47">
        <f t="shared" si="57"/>
        <v>420</v>
      </c>
      <c r="G159" s="47">
        <f t="shared" si="57"/>
        <v>577.14</v>
      </c>
      <c r="H159" s="47">
        <f t="shared" si="57"/>
        <v>1370</v>
      </c>
      <c r="I159" s="19">
        <f t="shared" si="57"/>
        <v>1370</v>
      </c>
      <c r="J159" s="73">
        <f t="shared" si="52"/>
        <v>100</v>
      </c>
    </row>
    <row r="160" spans="1:10" outlineLevel="2" x14ac:dyDescent="0.2">
      <c r="A160" s="25">
        <v>401500</v>
      </c>
      <c r="B160" s="30"/>
      <c r="C160" s="30" t="s">
        <v>107</v>
      </c>
      <c r="D160" s="47">
        <v>354.06</v>
      </c>
      <c r="E160" s="47">
        <v>350</v>
      </c>
      <c r="F160" s="47">
        <v>350</v>
      </c>
      <c r="G160" s="47">
        <v>479.61</v>
      </c>
      <c r="H160" s="47">
        <v>1140</v>
      </c>
      <c r="I160" s="19">
        <v>1140</v>
      </c>
      <c r="J160" s="73">
        <f t="shared" si="52"/>
        <v>100</v>
      </c>
    </row>
    <row r="161" spans="1:10" outlineLevel="2" x14ac:dyDescent="0.2">
      <c r="A161" s="25">
        <v>4015000</v>
      </c>
      <c r="B161" s="30"/>
      <c r="C161" s="30" t="s">
        <v>108</v>
      </c>
      <c r="D161" s="47">
        <v>73.2</v>
      </c>
      <c r="E161" s="47">
        <v>70</v>
      </c>
      <c r="F161" s="47">
        <v>70</v>
      </c>
      <c r="G161" s="47">
        <v>97.53</v>
      </c>
      <c r="H161" s="47">
        <v>230</v>
      </c>
      <c r="I161" s="19">
        <v>230</v>
      </c>
      <c r="J161" s="73">
        <f t="shared" si="52"/>
        <v>100</v>
      </c>
    </row>
    <row r="162" spans="1:10" outlineLevel="2" x14ac:dyDescent="0.2">
      <c r="A162" s="25"/>
      <c r="B162" s="30"/>
      <c r="C162" s="30"/>
      <c r="D162" s="47"/>
      <c r="E162" s="47"/>
      <c r="F162" s="47"/>
      <c r="G162" s="47"/>
      <c r="H162" s="47"/>
      <c r="I162" s="19"/>
      <c r="J162" s="73"/>
    </row>
    <row r="163" spans="1:10" x14ac:dyDescent="0.2">
      <c r="A163" s="25">
        <v>402</v>
      </c>
      <c r="B163" s="30"/>
      <c r="C163" s="30" t="s">
        <v>26</v>
      </c>
      <c r="D163" s="44">
        <f t="shared" ref="D163:I163" si="58">+D164+D179+D183+D197+D201+D205+D221+D223+D225</f>
        <v>755122.95000000007</v>
      </c>
      <c r="E163" s="44">
        <f t="shared" si="58"/>
        <v>736284</v>
      </c>
      <c r="F163" s="44">
        <f t="shared" si="58"/>
        <v>748859</v>
      </c>
      <c r="G163" s="44">
        <f t="shared" si="58"/>
        <v>449910.30000000005</v>
      </c>
      <c r="H163" s="44">
        <f t="shared" si="58"/>
        <v>823384</v>
      </c>
      <c r="I163" s="17">
        <f t="shared" si="58"/>
        <v>876859</v>
      </c>
      <c r="J163" s="71">
        <f t="shared" ref="J163:J194" si="59">IF(H163&lt;&gt;0,I163/H163*100,"-")</f>
        <v>106.49453960727924</v>
      </c>
    </row>
    <row r="164" spans="1:10" outlineLevel="1" x14ac:dyDescent="0.2">
      <c r="A164" s="25">
        <v>4020</v>
      </c>
      <c r="B164" s="30"/>
      <c r="C164" s="30" t="s">
        <v>109</v>
      </c>
      <c r="D164" s="44">
        <f t="shared" ref="D164:I164" si="60">+D165+D166+D167+D168+D169+D170+D171+D172+D173+D174+D175+D176+D177+D178</f>
        <v>68806.650000000009</v>
      </c>
      <c r="E164" s="44">
        <f t="shared" si="60"/>
        <v>75710</v>
      </c>
      <c r="F164" s="44">
        <f t="shared" si="60"/>
        <v>75710</v>
      </c>
      <c r="G164" s="44">
        <f t="shared" si="60"/>
        <v>34905.470000000008</v>
      </c>
      <c r="H164" s="44">
        <f t="shared" si="60"/>
        <v>73310</v>
      </c>
      <c r="I164" s="17">
        <f t="shared" si="60"/>
        <v>77225</v>
      </c>
      <c r="J164" s="71">
        <f t="shared" si="59"/>
        <v>105.34033556131497</v>
      </c>
    </row>
    <row r="165" spans="1:10" outlineLevel="2" x14ac:dyDescent="0.2">
      <c r="A165" s="25">
        <v>402000</v>
      </c>
      <c r="B165" s="30"/>
      <c r="C165" s="30" t="s">
        <v>110</v>
      </c>
      <c r="D165" s="44">
        <v>6394.69</v>
      </c>
      <c r="E165" s="44">
        <v>8500</v>
      </c>
      <c r="F165" s="44">
        <v>8500</v>
      </c>
      <c r="G165" s="44">
        <v>4008.86</v>
      </c>
      <c r="H165" s="44">
        <v>8500</v>
      </c>
      <c r="I165" s="17">
        <v>9000</v>
      </c>
      <c r="J165" s="71">
        <f t="shared" si="59"/>
        <v>105.88235294117648</v>
      </c>
    </row>
    <row r="166" spans="1:10" outlineLevel="2" x14ac:dyDescent="0.2">
      <c r="A166" s="25">
        <v>402001</v>
      </c>
      <c r="B166" s="30"/>
      <c r="C166" s="30" t="s">
        <v>111</v>
      </c>
      <c r="D166" s="44">
        <v>3240</v>
      </c>
      <c r="E166" s="44">
        <v>3510</v>
      </c>
      <c r="F166" s="44">
        <v>3510</v>
      </c>
      <c r="G166" s="44">
        <v>1665.15</v>
      </c>
      <c r="H166" s="44">
        <v>2510</v>
      </c>
      <c r="I166" s="17">
        <v>2300</v>
      </c>
      <c r="J166" s="71">
        <f t="shared" si="59"/>
        <v>91.633466135458164</v>
      </c>
    </row>
    <row r="167" spans="1:10" outlineLevel="2" x14ac:dyDescent="0.2">
      <c r="A167" s="25">
        <v>402002</v>
      </c>
      <c r="B167" s="30"/>
      <c r="C167" s="30" t="s">
        <v>112</v>
      </c>
      <c r="D167" s="44">
        <v>620.30999999999995</v>
      </c>
      <c r="E167" s="44">
        <v>500</v>
      </c>
      <c r="F167" s="44">
        <v>500</v>
      </c>
      <c r="G167" s="44">
        <v>281.92</v>
      </c>
      <c r="H167" s="44">
        <v>500</v>
      </c>
      <c r="I167" s="17">
        <v>650</v>
      </c>
      <c r="J167" s="71">
        <f t="shared" si="59"/>
        <v>130</v>
      </c>
    </row>
    <row r="168" spans="1:10" outlineLevel="2" x14ac:dyDescent="0.2">
      <c r="A168" s="25">
        <v>402003</v>
      </c>
      <c r="B168" s="30"/>
      <c r="C168" s="30" t="s">
        <v>113</v>
      </c>
      <c r="D168" s="44">
        <v>6231.89</v>
      </c>
      <c r="E168" s="44">
        <v>5000</v>
      </c>
      <c r="F168" s="44">
        <v>5000</v>
      </c>
      <c r="G168" s="44">
        <v>713.47</v>
      </c>
      <c r="H168" s="44">
        <v>5000</v>
      </c>
      <c r="I168" s="17">
        <v>2000</v>
      </c>
      <c r="J168" s="71">
        <f t="shared" si="59"/>
        <v>40</v>
      </c>
    </row>
    <row r="169" spans="1:10" outlineLevel="2" x14ac:dyDescent="0.2">
      <c r="A169" s="25">
        <v>4020030</v>
      </c>
      <c r="B169" s="30"/>
      <c r="C169" s="30" t="s">
        <v>114</v>
      </c>
      <c r="D169" s="44">
        <v>2566.25</v>
      </c>
      <c r="E169" s="44">
        <v>3000</v>
      </c>
      <c r="F169" s="44">
        <v>3000</v>
      </c>
      <c r="G169" s="44">
        <v>2447.0500000000002</v>
      </c>
      <c r="H169" s="44">
        <v>3000</v>
      </c>
      <c r="I169" s="17">
        <v>3000</v>
      </c>
      <c r="J169" s="71">
        <f t="shared" si="59"/>
        <v>100</v>
      </c>
    </row>
    <row r="170" spans="1:10" outlineLevel="2" x14ac:dyDescent="0.2">
      <c r="A170" s="25">
        <v>402004</v>
      </c>
      <c r="B170" s="30"/>
      <c r="C170" s="30" t="s">
        <v>115</v>
      </c>
      <c r="D170" s="44">
        <v>774.73</v>
      </c>
      <c r="E170" s="44">
        <v>700</v>
      </c>
      <c r="F170" s="44">
        <v>700</v>
      </c>
      <c r="G170" s="44">
        <v>630.12</v>
      </c>
      <c r="H170" s="44">
        <v>800</v>
      </c>
      <c r="I170" s="17">
        <v>1250</v>
      </c>
      <c r="J170" s="71">
        <f t="shared" si="59"/>
        <v>156.25</v>
      </c>
    </row>
    <row r="171" spans="1:10" outlineLevel="2" x14ac:dyDescent="0.2">
      <c r="A171" s="25">
        <v>402005</v>
      </c>
      <c r="B171" s="30"/>
      <c r="C171" s="30" t="s">
        <v>116</v>
      </c>
      <c r="D171" s="44">
        <v>1959.32</v>
      </c>
      <c r="E171" s="44">
        <v>0</v>
      </c>
      <c r="F171" s="44">
        <v>0</v>
      </c>
      <c r="G171" s="44">
        <v>0</v>
      </c>
      <c r="H171" s="44">
        <v>0</v>
      </c>
      <c r="I171" s="17">
        <v>0</v>
      </c>
      <c r="J171" s="71" t="str">
        <f t="shared" si="59"/>
        <v>-</v>
      </c>
    </row>
    <row r="172" spans="1:10" outlineLevel="2" x14ac:dyDescent="0.2">
      <c r="A172" s="25">
        <v>402006</v>
      </c>
      <c r="B172" s="30"/>
      <c r="C172" s="30" t="s">
        <v>117</v>
      </c>
      <c r="D172" s="44">
        <v>4739.7</v>
      </c>
      <c r="E172" s="44">
        <v>3000</v>
      </c>
      <c r="F172" s="44">
        <v>3000</v>
      </c>
      <c r="G172" s="44">
        <v>1592.1</v>
      </c>
      <c r="H172" s="44">
        <v>3000</v>
      </c>
      <c r="I172" s="17">
        <v>3000</v>
      </c>
      <c r="J172" s="71">
        <f t="shared" si="59"/>
        <v>100</v>
      </c>
    </row>
    <row r="173" spans="1:10" outlineLevel="2" x14ac:dyDescent="0.2">
      <c r="A173" s="25">
        <v>4020060</v>
      </c>
      <c r="B173" s="30"/>
      <c r="C173" s="30" t="s">
        <v>118</v>
      </c>
      <c r="D173" s="44">
        <v>5022.91</v>
      </c>
      <c r="E173" s="44">
        <v>7000</v>
      </c>
      <c r="F173" s="44">
        <v>7000</v>
      </c>
      <c r="G173" s="44">
        <v>2485.9</v>
      </c>
      <c r="H173" s="44">
        <v>7000</v>
      </c>
      <c r="I173" s="17">
        <v>7000</v>
      </c>
      <c r="J173" s="71">
        <f t="shared" si="59"/>
        <v>100</v>
      </c>
    </row>
    <row r="174" spans="1:10" outlineLevel="2" x14ac:dyDescent="0.2">
      <c r="A174" s="25">
        <v>402008</v>
      </c>
      <c r="B174" s="30"/>
      <c r="C174" s="30" t="s">
        <v>119</v>
      </c>
      <c r="D174" s="44">
        <v>5185</v>
      </c>
      <c r="E174" s="44">
        <v>5000</v>
      </c>
      <c r="F174" s="44">
        <v>5000</v>
      </c>
      <c r="G174" s="44">
        <v>0</v>
      </c>
      <c r="H174" s="44">
        <v>5000</v>
      </c>
      <c r="I174" s="17">
        <v>5000</v>
      </c>
      <c r="J174" s="71">
        <f t="shared" si="59"/>
        <v>100</v>
      </c>
    </row>
    <row r="175" spans="1:10" outlineLevel="2" x14ac:dyDescent="0.2">
      <c r="A175" s="25">
        <v>402009</v>
      </c>
      <c r="B175" s="30"/>
      <c r="C175" s="30" t="s">
        <v>120</v>
      </c>
      <c r="D175" s="44">
        <v>5903.46</v>
      </c>
      <c r="E175" s="44">
        <v>7000</v>
      </c>
      <c r="F175" s="44">
        <v>7000</v>
      </c>
      <c r="G175" s="44">
        <v>3965.59</v>
      </c>
      <c r="H175" s="44">
        <v>7000</v>
      </c>
      <c r="I175" s="17">
        <v>8000</v>
      </c>
      <c r="J175" s="71">
        <f t="shared" si="59"/>
        <v>114.28571428571428</v>
      </c>
    </row>
    <row r="176" spans="1:10" outlineLevel="2" x14ac:dyDescent="0.2">
      <c r="A176" s="25">
        <v>4020091</v>
      </c>
      <c r="B176" s="30"/>
      <c r="C176" s="30" t="s">
        <v>121</v>
      </c>
      <c r="D176" s="44">
        <v>10795.4</v>
      </c>
      <c r="E176" s="44">
        <v>11000</v>
      </c>
      <c r="F176" s="44">
        <v>11000</v>
      </c>
      <c r="G176" s="44">
        <v>7326.83</v>
      </c>
      <c r="H176" s="44">
        <v>11000</v>
      </c>
      <c r="I176" s="17">
        <v>11200</v>
      </c>
      <c r="J176" s="71">
        <f t="shared" si="59"/>
        <v>101.81818181818181</v>
      </c>
    </row>
    <row r="177" spans="1:10" outlineLevel="2" x14ac:dyDescent="0.2">
      <c r="A177" s="25">
        <v>402099</v>
      </c>
      <c r="B177" s="30"/>
      <c r="C177" s="30" t="s">
        <v>122</v>
      </c>
      <c r="D177" s="44">
        <v>15372.99</v>
      </c>
      <c r="E177" s="44">
        <v>21500</v>
      </c>
      <c r="F177" s="44">
        <v>21500</v>
      </c>
      <c r="G177" s="44">
        <v>5982.18</v>
      </c>
      <c r="H177" s="44">
        <v>20000</v>
      </c>
      <c r="I177" s="17">
        <v>18000</v>
      </c>
      <c r="J177" s="71">
        <f t="shared" si="59"/>
        <v>90</v>
      </c>
    </row>
    <row r="178" spans="1:10" outlineLevel="2" x14ac:dyDescent="0.2">
      <c r="A178" s="26">
        <v>4020995</v>
      </c>
      <c r="B178" s="37"/>
      <c r="C178" s="37" t="s">
        <v>123</v>
      </c>
      <c r="D178" s="46">
        <v>0</v>
      </c>
      <c r="E178" s="46">
        <v>0</v>
      </c>
      <c r="F178" s="46">
        <v>0</v>
      </c>
      <c r="G178" s="46">
        <v>3806.3</v>
      </c>
      <c r="H178" s="46">
        <v>0</v>
      </c>
      <c r="I178" s="23">
        <v>6825</v>
      </c>
      <c r="J178" s="71" t="str">
        <f t="shared" si="59"/>
        <v>-</v>
      </c>
    </row>
    <row r="179" spans="1:10" outlineLevel="1" x14ac:dyDescent="0.2">
      <c r="A179" s="25">
        <v>4021</v>
      </c>
      <c r="B179" s="30"/>
      <c r="C179" s="30" t="s">
        <v>124</v>
      </c>
      <c r="D179" s="44">
        <f t="shared" ref="D179:I179" si="61">+D180+D181+D182</f>
        <v>22921.199999999997</v>
      </c>
      <c r="E179" s="44">
        <f t="shared" si="61"/>
        <v>24500</v>
      </c>
      <c r="F179" s="44">
        <f t="shared" si="61"/>
        <v>24500</v>
      </c>
      <c r="G179" s="44">
        <f t="shared" si="61"/>
        <v>19622.93</v>
      </c>
      <c r="H179" s="44">
        <f t="shared" si="61"/>
        <v>25500</v>
      </c>
      <c r="I179" s="17">
        <f t="shared" si="61"/>
        <v>28750</v>
      </c>
      <c r="J179" s="71">
        <f t="shared" si="59"/>
        <v>112.74509803921569</v>
      </c>
    </row>
    <row r="180" spans="1:10" outlineLevel="2" x14ac:dyDescent="0.2">
      <c r="A180" s="25">
        <v>402113</v>
      </c>
      <c r="B180" s="30"/>
      <c r="C180" s="30" t="s">
        <v>125</v>
      </c>
      <c r="D180" s="44">
        <v>3482.69</v>
      </c>
      <c r="E180" s="44">
        <v>3500</v>
      </c>
      <c r="F180" s="44">
        <v>3500</v>
      </c>
      <c r="G180" s="44">
        <v>4616.4799999999996</v>
      </c>
      <c r="H180" s="44">
        <v>3500</v>
      </c>
      <c r="I180" s="17">
        <v>6000</v>
      </c>
      <c r="J180" s="71">
        <f t="shared" si="59"/>
        <v>171.42857142857142</v>
      </c>
    </row>
    <row r="181" spans="1:10" outlineLevel="2" x14ac:dyDescent="0.2">
      <c r="A181" s="25">
        <v>402199</v>
      </c>
      <c r="B181" s="30"/>
      <c r="C181" s="30" t="s">
        <v>126</v>
      </c>
      <c r="D181" s="44">
        <v>8097.36</v>
      </c>
      <c r="E181" s="44">
        <v>8000</v>
      </c>
      <c r="F181" s="44">
        <v>8000</v>
      </c>
      <c r="G181" s="44">
        <v>8975.36</v>
      </c>
      <c r="H181" s="44">
        <v>9000</v>
      </c>
      <c r="I181" s="17">
        <v>9750</v>
      </c>
      <c r="J181" s="71">
        <f t="shared" si="59"/>
        <v>108.33333333333333</v>
      </c>
    </row>
    <row r="182" spans="1:10" outlineLevel="2" x14ac:dyDescent="0.2">
      <c r="A182" s="25">
        <v>4021991</v>
      </c>
      <c r="B182" s="30"/>
      <c r="C182" s="30" t="s">
        <v>127</v>
      </c>
      <c r="D182" s="44">
        <v>11341.15</v>
      </c>
      <c r="E182" s="44">
        <v>13000</v>
      </c>
      <c r="F182" s="44">
        <v>13000</v>
      </c>
      <c r="G182" s="44">
        <v>6031.09</v>
      </c>
      <c r="H182" s="44">
        <v>13000</v>
      </c>
      <c r="I182" s="17">
        <v>13000</v>
      </c>
      <c r="J182" s="71">
        <f t="shared" si="59"/>
        <v>100</v>
      </c>
    </row>
    <row r="183" spans="1:10" outlineLevel="1" x14ac:dyDescent="0.2">
      <c r="A183" s="25">
        <v>4022</v>
      </c>
      <c r="B183" s="30"/>
      <c r="C183" s="30" t="s">
        <v>128</v>
      </c>
      <c r="D183" s="44">
        <f t="shared" ref="D183:I183" si="62">+D184+D185+D186+D187+D188+D189+D190+D191+D192+D193+D194+D195+D196</f>
        <v>203318.19999999998</v>
      </c>
      <c r="E183" s="44">
        <f t="shared" si="62"/>
        <v>144980</v>
      </c>
      <c r="F183" s="44">
        <f t="shared" si="62"/>
        <v>144980</v>
      </c>
      <c r="G183" s="44">
        <f t="shared" si="62"/>
        <v>91169.09</v>
      </c>
      <c r="H183" s="44">
        <f t="shared" si="62"/>
        <v>212980</v>
      </c>
      <c r="I183" s="17">
        <f t="shared" si="62"/>
        <v>209800</v>
      </c>
      <c r="J183" s="71">
        <f t="shared" si="59"/>
        <v>98.506902056531132</v>
      </c>
    </row>
    <row r="184" spans="1:10" outlineLevel="2" x14ac:dyDescent="0.2">
      <c r="A184" s="25">
        <v>402200</v>
      </c>
      <c r="B184" s="30"/>
      <c r="C184" s="30" t="s">
        <v>129</v>
      </c>
      <c r="D184" s="44">
        <v>7650.61</v>
      </c>
      <c r="E184" s="44">
        <v>9000</v>
      </c>
      <c r="F184" s="44">
        <v>9000</v>
      </c>
      <c r="G184" s="44">
        <v>3427.74</v>
      </c>
      <c r="H184" s="44">
        <v>9000</v>
      </c>
      <c r="I184" s="17">
        <v>9000</v>
      </c>
      <c r="J184" s="71">
        <f t="shared" si="59"/>
        <v>100</v>
      </c>
    </row>
    <row r="185" spans="1:10" outlineLevel="2" x14ac:dyDescent="0.2">
      <c r="A185" s="25">
        <v>4022000</v>
      </c>
      <c r="B185" s="30"/>
      <c r="C185" s="30" t="s">
        <v>130</v>
      </c>
      <c r="D185" s="44">
        <v>13481</v>
      </c>
      <c r="E185" s="44">
        <v>17000</v>
      </c>
      <c r="F185" s="44">
        <v>17000</v>
      </c>
      <c r="G185" s="44">
        <v>5813.99</v>
      </c>
      <c r="H185" s="44">
        <v>15000</v>
      </c>
      <c r="I185" s="17">
        <v>13500</v>
      </c>
      <c r="J185" s="71">
        <f t="shared" si="59"/>
        <v>90</v>
      </c>
    </row>
    <row r="186" spans="1:10" outlineLevel="2" x14ac:dyDescent="0.2">
      <c r="A186" s="25">
        <v>4022001</v>
      </c>
      <c r="B186" s="30"/>
      <c r="C186" s="30" t="s">
        <v>131</v>
      </c>
      <c r="D186" s="44">
        <v>26805.78</v>
      </c>
      <c r="E186" s="44">
        <v>30000</v>
      </c>
      <c r="F186" s="44">
        <v>30000</v>
      </c>
      <c r="G186" s="44">
        <v>13596.81</v>
      </c>
      <c r="H186" s="44">
        <v>30000</v>
      </c>
      <c r="I186" s="17">
        <v>29000</v>
      </c>
      <c r="J186" s="71">
        <f t="shared" si="59"/>
        <v>96.666666666666671</v>
      </c>
    </row>
    <row r="187" spans="1:10" outlineLevel="2" x14ac:dyDescent="0.2">
      <c r="A187" s="25">
        <v>40220012</v>
      </c>
      <c r="B187" s="30"/>
      <c r="C187" s="30" t="s">
        <v>132</v>
      </c>
      <c r="D187" s="44">
        <v>4770</v>
      </c>
      <c r="E187" s="44">
        <v>7000</v>
      </c>
      <c r="F187" s="44">
        <v>7000</v>
      </c>
      <c r="G187" s="44">
        <v>578.24</v>
      </c>
      <c r="H187" s="44">
        <v>5000</v>
      </c>
      <c r="I187" s="17">
        <v>3000</v>
      </c>
      <c r="J187" s="71">
        <f t="shared" si="59"/>
        <v>60</v>
      </c>
    </row>
    <row r="188" spans="1:10" outlineLevel="2" x14ac:dyDescent="0.2">
      <c r="A188" s="25">
        <v>40220013</v>
      </c>
      <c r="B188" s="30"/>
      <c r="C188" s="30" t="s">
        <v>133</v>
      </c>
      <c r="D188" s="44">
        <v>8292.2800000000007</v>
      </c>
      <c r="E188" s="44">
        <v>6000</v>
      </c>
      <c r="F188" s="44">
        <v>6000</v>
      </c>
      <c r="G188" s="44">
        <v>3861.34</v>
      </c>
      <c r="H188" s="44">
        <v>7000</v>
      </c>
      <c r="I188" s="17">
        <v>8000</v>
      </c>
      <c r="J188" s="71">
        <f t="shared" si="59"/>
        <v>114.28571428571428</v>
      </c>
    </row>
    <row r="189" spans="1:10" outlineLevel="2" x14ac:dyDescent="0.2">
      <c r="A189" s="25">
        <v>4022004</v>
      </c>
      <c r="B189" s="30"/>
      <c r="C189" s="30" t="s">
        <v>134</v>
      </c>
      <c r="D189" s="44">
        <v>17947.150000000001</v>
      </c>
      <c r="E189" s="44">
        <v>20000</v>
      </c>
      <c r="F189" s="44">
        <v>20000</v>
      </c>
      <c r="G189" s="44">
        <v>9320.86</v>
      </c>
      <c r="H189" s="44">
        <v>20000</v>
      </c>
      <c r="I189" s="17">
        <v>19000</v>
      </c>
      <c r="J189" s="71">
        <f t="shared" si="59"/>
        <v>95</v>
      </c>
    </row>
    <row r="190" spans="1:10" outlineLevel="2" x14ac:dyDescent="0.2">
      <c r="A190" s="25">
        <v>402201</v>
      </c>
      <c r="B190" s="30"/>
      <c r="C190" s="30" t="s">
        <v>135</v>
      </c>
      <c r="D190" s="44">
        <v>16964.84</v>
      </c>
      <c r="E190" s="44">
        <v>17680</v>
      </c>
      <c r="F190" s="44">
        <v>17680</v>
      </c>
      <c r="G190" s="44">
        <v>8748.18</v>
      </c>
      <c r="H190" s="44">
        <v>17680</v>
      </c>
      <c r="I190" s="17">
        <v>19000</v>
      </c>
      <c r="J190" s="71">
        <f t="shared" si="59"/>
        <v>107.46606334841628</v>
      </c>
    </row>
    <row r="191" spans="1:10" outlineLevel="2" x14ac:dyDescent="0.2">
      <c r="A191" s="25">
        <v>4022030</v>
      </c>
      <c r="B191" s="30"/>
      <c r="C191" s="30" t="s">
        <v>136</v>
      </c>
      <c r="D191" s="44">
        <v>72467.39</v>
      </c>
      <c r="E191" s="44">
        <v>2500</v>
      </c>
      <c r="F191" s="44">
        <v>2500</v>
      </c>
      <c r="G191" s="44">
        <v>27073.919999999998</v>
      </c>
      <c r="H191" s="44">
        <v>70000</v>
      </c>
      <c r="I191" s="17">
        <v>70000</v>
      </c>
      <c r="J191" s="71">
        <f t="shared" si="59"/>
        <v>100</v>
      </c>
    </row>
    <row r="192" spans="1:10" outlineLevel="2" x14ac:dyDescent="0.2">
      <c r="A192" s="25">
        <v>4022031</v>
      </c>
      <c r="B192" s="30"/>
      <c r="C192" s="30" t="s">
        <v>137</v>
      </c>
      <c r="D192" s="44">
        <v>14715.62</v>
      </c>
      <c r="E192" s="44">
        <v>16000</v>
      </c>
      <c r="F192" s="44">
        <v>16000</v>
      </c>
      <c r="G192" s="44">
        <v>7655.66</v>
      </c>
      <c r="H192" s="44">
        <v>16000</v>
      </c>
      <c r="I192" s="17">
        <v>16000</v>
      </c>
      <c r="J192" s="71">
        <f t="shared" si="59"/>
        <v>100</v>
      </c>
    </row>
    <row r="193" spans="1:10" outlineLevel="2" x14ac:dyDescent="0.2">
      <c r="A193" s="25">
        <v>4022032</v>
      </c>
      <c r="B193" s="30"/>
      <c r="C193" s="30" t="s">
        <v>138</v>
      </c>
      <c r="D193" s="44">
        <v>416.68</v>
      </c>
      <c r="E193" s="44">
        <v>0</v>
      </c>
      <c r="F193" s="44">
        <v>0</v>
      </c>
      <c r="G193" s="44">
        <v>0</v>
      </c>
      <c r="H193" s="44">
        <v>0</v>
      </c>
      <c r="I193" s="17">
        <v>0</v>
      </c>
      <c r="J193" s="71" t="str">
        <f t="shared" si="59"/>
        <v>-</v>
      </c>
    </row>
    <row r="194" spans="1:10" outlineLevel="2" x14ac:dyDescent="0.2">
      <c r="A194" s="25">
        <v>402204</v>
      </c>
      <c r="B194" s="30"/>
      <c r="C194" s="30" t="s">
        <v>139</v>
      </c>
      <c r="D194" s="44">
        <v>11601.48</v>
      </c>
      <c r="E194" s="44">
        <v>10000</v>
      </c>
      <c r="F194" s="44">
        <v>10000</v>
      </c>
      <c r="G194" s="44">
        <v>4835.72</v>
      </c>
      <c r="H194" s="44">
        <v>10000</v>
      </c>
      <c r="I194" s="17">
        <v>10000</v>
      </c>
      <c r="J194" s="71">
        <f t="shared" si="59"/>
        <v>100</v>
      </c>
    </row>
    <row r="195" spans="1:10" outlineLevel="2" x14ac:dyDescent="0.2">
      <c r="A195" s="25">
        <v>402205</v>
      </c>
      <c r="B195" s="30"/>
      <c r="C195" s="30" t="s">
        <v>140</v>
      </c>
      <c r="D195" s="44">
        <v>4599.5200000000004</v>
      </c>
      <c r="E195" s="44">
        <v>5300</v>
      </c>
      <c r="F195" s="44">
        <v>5300</v>
      </c>
      <c r="G195" s="44">
        <v>1800.09</v>
      </c>
      <c r="H195" s="44">
        <v>5300</v>
      </c>
      <c r="I195" s="17">
        <v>5300</v>
      </c>
      <c r="J195" s="71">
        <f t="shared" ref="J195:J226" si="63">IF(H195&lt;&gt;0,I195/H195*100,"-")</f>
        <v>100</v>
      </c>
    </row>
    <row r="196" spans="1:10" outlineLevel="2" x14ac:dyDescent="0.2">
      <c r="A196" s="25">
        <v>402206</v>
      </c>
      <c r="B196" s="30"/>
      <c r="C196" s="30" t="s">
        <v>141</v>
      </c>
      <c r="D196" s="44">
        <v>3605.85</v>
      </c>
      <c r="E196" s="44">
        <v>4500</v>
      </c>
      <c r="F196" s="44">
        <v>4500</v>
      </c>
      <c r="G196" s="44">
        <v>4456.54</v>
      </c>
      <c r="H196" s="44">
        <v>8000</v>
      </c>
      <c r="I196" s="17">
        <v>8000</v>
      </c>
      <c r="J196" s="71">
        <f t="shared" si="63"/>
        <v>100</v>
      </c>
    </row>
    <row r="197" spans="1:10" outlineLevel="1" x14ac:dyDescent="0.2">
      <c r="A197" s="25">
        <v>4023</v>
      </c>
      <c r="B197" s="30"/>
      <c r="C197" s="30" t="s">
        <v>142</v>
      </c>
      <c r="D197" s="44">
        <f t="shared" ref="D197:I197" si="64">+D198+D199+D200</f>
        <v>10480.299999999999</v>
      </c>
      <c r="E197" s="44">
        <f t="shared" si="64"/>
        <v>12000</v>
      </c>
      <c r="F197" s="44">
        <f t="shared" si="64"/>
        <v>12000</v>
      </c>
      <c r="G197" s="44">
        <f t="shared" si="64"/>
        <v>3044.9700000000003</v>
      </c>
      <c r="H197" s="44">
        <f t="shared" si="64"/>
        <v>12000</v>
      </c>
      <c r="I197" s="17">
        <f t="shared" si="64"/>
        <v>11350</v>
      </c>
      <c r="J197" s="71">
        <f t="shared" si="63"/>
        <v>94.583333333333329</v>
      </c>
    </row>
    <row r="198" spans="1:10" outlineLevel="2" x14ac:dyDescent="0.2">
      <c r="A198" s="25">
        <v>402300</v>
      </c>
      <c r="B198" s="30"/>
      <c r="C198" s="30" t="s">
        <v>143</v>
      </c>
      <c r="D198" s="44">
        <v>7815.5</v>
      </c>
      <c r="E198" s="44">
        <v>9000</v>
      </c>
      <c r="F198" s="44">
        <v>9000</v>
      </c>
      <c r="G198" s="44">
        <v>2656.05</v>
      </c>
      <c r="H198" s="44">
        <v>9000</v>
      </c>
      <c r="I198" s="17">
        <v>9000</v>
      </c>
      <c r="J198" s="71">
        <f t="shared" si="63"/>
        <v>100</v>
      </c>
    </row>
    <row r="199" spans="1:10" outlineLevel="2" x14ac:dyDescent="0.2">
      <c r="A199" s="25">
        <v>402301</v>
      </c>
      <c r="B199" s="30"/>
      <c r="C199" s="30" t="s">
        <v>144</v>
      </c>
      <c r="D199" s="44">
        <v>2408.06</v>
      </c>
      <c r="E199" s="44">
        <v>2500</v>
      </c>
      <c r="F199" s="44">
        <v>2500</v>
      </c>
      <c r="G199" s="44">
        <v>96.89</v>
      </c>
      <c r="H199" s="44">
        <v>2500</v>
      </c>
      <c r="I199" s="17">
        <v>2000</v>
      </c>
      <c r="J199" s="71">
        <f t="shared" si="63"/>
        <v>80</v>
      </c>
    </row>
    <row r="200" spans="1:10" outlineLevel="2" x14ac:dyDescent="0.2">
      <c r="A200" s="25">
        <v>402304</v>
      </c>
      <c r="B200" s="30"/>
      <c r="C200" s="30" t="s">
        <v>145</v>
      </c>
      <c r="D200" s="44">
        <v>256.74</v>
      </c>
      <c r="E200" s="44">
        <v>500</v>
      </c>
      <c r="F200" s="44">
        <v>500</v>
      </c>
      <c r="G200" s="44">
        <v>292.02999999999997</v>
      </c>
      <c r="H200" s="44">
        <v>500</v>
      </c>
      <c r="I200" s="17">
        <v>350</v>
      </c>
      <c r="J200" s="71">
        <f t="shared" si="63"/>
        <v>70</v>
      </c>
    </row>
    <row r="201" spans="1:10" outlineLevel="1" x14ac:dyDescent="0.2">
      <c r="A201" s="25">
        <v>4024</v>
      </c>
      <c r="B201" s="30"/>
      <c r="C201" s="30" t="s">
        <v>146</v>
      </c>
      <c r="D201" s="44">
        <f t="shared" ref="D201:I201" si="65">+D202+D203+D204</f>
        <v>5516.92</v>
      </c>
      <c r="E201" s="44">
        <f t="shared" si="65"/>
        <v>7000</v>
      </c>
      <c r="F201" s="44">
        <f t="shared" si="65"/>
        <v>7000</v>
      </c>
      <c r="G201" s="44">
        <f t="shared" si="65"/>
        <v>1064.1300000000001</v>
      </c>
      <c r="H201" s="44">
        <f t="shared" si="65"/>
        <v>7000</v>
      </c>
      <c r="I201" s="17">
        <f t="shared" si="65"/>
        <v>7000</v>
      </c>
      <c r="J201" s="71">
        <f t="shared" si="63"/>
        <v>100</v>
      </c>
    </row>
    <row r="202" spans="1:10" outlineLevel="2" x14ac:dyDescent="0.2">
      <c r="A202" s="25">
        <v>402400</v>
      </c>
      <c r="B202" s="30"/>
      <c r="C202" s="30" t="s">
        <v>147</v>
      </c>
      <c r="D202" s="44">
        <v>7.33</v>
      </c>
      <c r="E202" s="44">
        <v>0</v>
      </c>
      <c r="F202" s="44">
        <v>0</v>
      </c>
      <c r="G202" s="44">
        <v>0</v>
      </c>
      <c r="H202" s="44">
        <v>0</v>
      </c>
      <c r="I202" s="17">
        <v>0</v>
      </c>
      <c r="J202" s="71" t="str">
        <f t="shared" si="63"/>
        <v>-</v>
      </c>
    </row>
    <row r="203" spans="1:10" outlineLevel="2" x14ac:dyDescent="0.2">
      <c r="A203" s="25">
        <v>402402</v>
      </c>
      <c r="B203" s="30"/>
      <c r="C203" s="30" t="s">
        <v>148</v>
      </c>
      <c r="D203" s="44">
        <v>2845.64</v>
      </c>
      <c r="E203" s="44">
        <v>3000</v>
      </c>
      <c r="F203" s="44">
        <v>3000</v>
      </c>
      <c r="G203" s="44">
        <v>1064.1300000000001</v>
      </c>
      <c r="H203" s="44">
        <v>3000</v>
      </c>
      <c r="I203" s="17">
        <v>3000</v>
      </c>
      <c r="J203" s="71">
        <f t="shared" si="63"/>
        <v>100</v>
      </c>
    </row>
    <row r="204" spans="1:10" outlineLevel="2" x14ac:dyDescent="0.2">
      <c r="A204" s="25">
        <v>4024020</v>
      </c>
      <c r="B204" s="30"/>
      <c r="C204" s="30" t="s">
        <v>149</v>
      </c>
      <c r="D204" s="44">
        <v>2663.95</v>
      </c>
      <c r="E204" s="44">
        <v>4000</v>
      </c>
      <c r="F204" s="44">
        <v>4000</v>
      </c>
      <c r="G204" s="44">
        <v>0</v>
      </c>
      <c r="H204" s="44">
        <v>4000</v>
      </c>
      <c r="I204" s="17">
        <v>4000</v>
      </c>
      <c r="J204" s="71">
        <f t="shared" si="63"/>
        <v>100</v>
      </c>
    </row>
    <row r="205" spans="1:10" outlineLevel="1" x14ac:dyDescent="0.2">
      <c r="A205" s="25">
        <v>4025</v>
      </c>
      <c r="B205" s="30"/>
      <c r="C205" s="30" t="s">
        <v>150</v>
      </c>
      <c r="D205" s="44">
        <f t="shared" ref="D205:I205" si="66">+D206+D207+D208+D209+D210+D211+D212+D213+D214+D215+D216+D217+D218+D219+D220</f>
        <v>386551.89000000007</v>
      </c>
      <c r="E205" s="44">
        <f t="shared" si="66"/>
        <v>412500</v>
      </c>
      <c r="F205" s="44">
        <f t="shared" si="66"/>
        <v>425075</v>
      </c>
      <c r="G205" s="44">
        <f t="shared" si="66"/>
        <v>273039.78000000003</v>
      </c>
      <c r="H205" s="44">
        <f t="shared" si="66"/>
        <v>426000</v>
      </c>
      <c r="I205" s="17">
        <f t="shared" si="66"/>
        <v>478440</v>
      </c>
      <c r="J205" s="71">
        <f t="shared" si="63"/>
        <v>112.30985915492957</v>
      </c>
    </row>
    <row r="206" spans="1:10" outlineLevel="2" x14ac:dyDescent="0.2">
      <c r="A206" s="25">
        <v>402500</v>
      </c>
      <c r="B206" s="30"/>
      <c r="C206" s="30" t="s">
        <v>151</v>
      </c>
      <c r="D206" s="44">
        <v>470.38</v>
      </c>
      <c r="E206" s="44">
        <v>5000</v>
      </c>
      <c r="F206" s="44">
        <v>5000</v>
      </c>
      <c r="G206" s="44">
        <v>104.92</v>
      </c>
      <c r="H206" s="44">
        <v>2000</v>
      </c>
      <c r="I206" s="17">
        <v>2000</v>
      </c>
      <c r="J206" s="71">
        <f t="shared" si="63"/>
        <v>100</v>
      </c>
    </row>
    <row r="207" spans="1:10" outlineLevel="2" x14ac:dyDescent="0.2">
      <c r="A207" s="25">
        <v>402501</v>
      </c>
      <c r="B207" s="30"/>
      <c r="C207" s="30" t="s">
        <v>152</v>
      </c>
      <c r="D207" s="44">
        <v>6827.32</v>
      </c>
      <c r="E207" s="44">
        <v>10000</v>
      </c>
      <c r="F207" s="44">
        <v>10000</v>
      </c>
      <c r="G207" s="44">
        <v>4210.53</v>
      </c>
      <c r="H207" s="44">
        <v>10000</v>
      </c>
      <c r="I207" s="17">
        <v>10000</v>
      </c>
      <c r="J207" s="71">
        <f t="shared" si="63"/>
        <v>100</v>
      </c>
    </row>
    <row r="208" spans="1:10" outlineLevel="2" x14ac:dyDescent="0.2">
      <c r="A208" s="25">
        <v>402503</v>
      </c>
      <c r="B208" s="30"/>
      <c r="C208" s="30" t="s">
        <v>153</v>
      </c>
      <c r="D208" s="44">
        <v>19560.55</v>
      </c>
      <c r="E208" s="44">
        <v>20000</v>
      </c>
      <c r="F208" s="44">
        <v>20000</v>
      </c>
      <c r="G208" s="44">
        <v>12771.2</v>
      </c>
      <c r="H208" s="44">
        <v>20000</v>
      </c>
      <c r="I208" s="17">
        <v>27000</v>
      </c>
      <c r="J208" s="71">
        <f t="shared" si="63"/>
        <v>135</v>
      </c>
    </row>
    <row r="209" spans="1:10" outlineLevel="2" x14ac:dyDescent="0.2">
      <c r="A209" s="26">
        <v>4025030</v>
      </c>
      <c r="B209" s="37"/>
      <c r="C209" s="37" t="s">
        <v>154</v>
      </c>
      <c r="D209" s="46">
        <v>189267.48</v>
      </c>
      <c r="E209" s="46">
        <v>190000</v>
      </c>
      <c r="F209" s="46">
        <v>190000</v>
      </c>
      <c r="G209" s="46">
        <v>162094.64000000001</v>
      </c>
      <c r="H209" s="46">
        <v>190000</v>
      </c>
      <c r="I209" s="23">
        <v>220000</v>
      </c>
      <c r="J209" s="71">
        <f t="shared" si="63"/>
        <v>115.78947368421053</v>
      </c>
    </row>
    <row r="210" spans="1:10" outlineLevel="2" x14ac:dyDescent="0.2">
      <c r="A210" s="25">
        <v>4025031</v>
      </c>
      <c r="B210" s="30"/>
      <c r="C210" s="30" t="s">
        <v>155</v>
      </c>
      <c r="D210" s="44">
        <v>74727.38</v>
      </c>
      <c r="E210" s="44">
        <v>73000</v>
      </c>
      <c r="F210" s="44">
        <v>73000</v>
      </c>
      <c r="G210" s="44">
        <v>32168.84</v>
      </c>
      <c r="H210" s="44">
        <v>70500</v>
      </c>
      <c r="I210" s="17">
        <v>70500</v>
      </c>
      <c r="J210" s="71">
        <f t="shared" si="63"/>
        <v>100</v>
      </c>
    </row>
    <row r="211" spans="1:10" outlineLevel="2" x14ac:dyDescent="0.2">
      <c r="A211" s="25">
        <v>4025032</v>
      </c>
      <c r="B211" s="30"/>
      <c r="C211" s="30" t="s">
        <v>156</v>
      </c>
      <c r="D211" s="44">
        <v>11974.44</v>
      </c>
      <c r="E211" s="44">
        <v>50000</v>
      </c>
      <c r="F211" s="44">
        <v>50000</v>
      </c>
      <c r="G211" s="44">
        <v>10936.36</v>
      </c>
      <c r="H211" s="44">
        <v>50000</v>
      </c>
      <c r="I211" s="17">
        <v>60000</v>
      </c>
      <c r="J211" s="71">
        <f t="shared" si="63"/>
        <v>120</v>
      </c>
    </row>
    <row r="212" spans="1:10" outlineLevel="2" x14ac:dyDescent="0.2">
      <c r="A212" s="25">
        <v>4025034</v>
      </c>
      <c r="B212" s="30"/>
      <c r="C212" s="30" t="s">
        <v>157</v>
      </c>
      <c r="D212" s="44">
        <v>27349.59</v>
      </c>
      <c r="E212" s="44">
        <v>0</v>
      </c>
      <c r="F212" s="44">
        <v>0</v>
      </c>
      <c r="G212" s="44">
        <v>0</v>
      </c>
      <c r="H212" s="44">
        <v>0</v>
      </c>
      <c r="I212" s="17">
        <v>0</v>
      </c>
      <c r="J212" s="71" t="str">
        <f t="shared" si="63"/>
        <v>-</v>
      </c>
    </row>
    <row r="213" spans="1:10" outlineLevel="2" x14ac:dyDescent="0.2">
      <c r="A213" s="25">
        <v>4025035</v>
      </c>
      <c r="B213" s="30"/>
      <c r="C213" s="30" t="s">
        <v>158</v>
      </c>
      <c r="D213" s="44">
        <v>0</v>
      </c>
      <c r="E213" s="44">
        <v>4000</v>
      </c>
      <c r="F213" s="44">
        <v>4000</v>
      </c>
      <c r="G213" s="44">
        <v>3738.57</v>
      </c>
      <c r="H213" s="44">
        <v>4000</v>
      </c>
      <c r="I213" s="17">
        <v>3740</v>
      </c>
      <c r="J213" s="71">
        <f t="shared" si="63"/>
        <v>93.5</v>
      </c>
    </row>
    <row r="214" spans="1:10" outlineLevel="2" x14ac:dyDescent="0.2">
      <c r="A214" s="25">
        <v>402510</v>
      </c>
      <c r="B214" s="30"/>
      <c r="C214" s="30" t="s">
        <v>159</v>
      </c>
      <c r="D214" s="44">
        <v>3779.18</v>
      </c>
      <c r="E214" s="44">
        <v>4000</v>
      </c>
      <c r="F214" s="44">
        <v>4000</v>
      </c>
      <c r="G214" s="44">
        <v>2043.58</v>
      </c>
      <c r="H214" s="44">
        <v>4000</v>
      </c>
      <c r="I214" s="17">
        <v>4000</v>
      </c>
      <c r="J214" s="71">
        <f t="shared" si="63"/>
        <v>100</v>
      </c>
    </row>
    <row r="215" spans="1:10" outlineLevel="2" x14ac:dyDescent="0.2">
      <c r="A215" s="25">
        <v>402511</v>
      </c>
      <c r="B215" s="30"/>
      <c r="C215" s="30" t="s">
        <v>160</v>
      </c>
      <c r="D215" s="44">
        <v>8420.08</v>
      </c>
      <c r="E215" s="44">
        <v>9000</v>
      </c>
      <c r="F215" s="44">
        <v>9000</v>
      </c>
      <c r="G215" s="44">
        <v>4502.75</v>
      </c>
      <c r="H215" s="44">
        <v>10000</v>
      </c>
      <c r="I215" s="17">
        <v>10500</v>
      </c>
      <c r="J215" s="71">
        <f t="shared" si="63"/>
        <v>105</v>
      </c>
    </row>
    <row r="216" spans="1:10" outlineLevel="2" x14ac:dyDescent="0.2">
      <c r="A216" s="25">
        <v>402512</v>
      </c>
      <c r="B216" s="30"/>
      <c r="C216" s="30" t="s">
        <v>161</v>
      </c>
      <c r="D216" s="44">
        <v>18459.5</v>
      </c>
      <c r="E216" s="44">
        <v>20000</v>
      </c>
      <c r="F216" s="44">
        <v>20000</v>
      </c>
      <c r="G216" s="44">
        <v>18448.41</v>
      </c>
      <c r="H216" s="44">
        <v>20000</v>
      </c>
      <c r="I216" s="17">
        <v>19000</v>
      </c>
      <c r="J216" s="71">
        <f t="shared" si="63"/>
        <v>95</v>
      </c>
    </row>
    <row r="217" spans="1:10" outlineLevel="2" x14ac:dyDescent="0.2">
      <c r="A217" s="25">
        <v>4025121</v>
      </c>
      <c r="B217" s="30"/>
      <c r="C217" s="30" t="s">
        <v>162</v>
      </c>
      <c r="D217" s="44">
        <v>0</v>
      </c>
      <c r="E217" s="44">
        <v>0</v>
      </c>
      <c r="F217" s="44">
        <v>12575</v>
      </c>
      <c r="G217" s="44">
        <v>9781.76</v>
      </c>
      <c r="H217" s="44">
        <v>18000</v>
      </c>
      <c r="I217" s="17">
        <v>19000</v>
      </c>
      <c r="J217" s="71">
        <f t="shared" si="63"/>
        <v>105.55555555555556</v>
      </c>
    </row>
    <row r="218" spans="1:10" outlineLevel="2" x14ac:dyDescent="0.2">
      <c r="A218" s="25">
        <v>402514</v>
      </c>
      <c r="B218" s="30"/>
      <c r="C218" s="30" t="s">
        <v>163</v>
      </c>
      <c r="D218" s="44">
        <v>8437.0300000000007</v>
      </c>
      <c r="E218" s="44">
        <v>9000</v>
      </c>
      <c r="F218" s="44">
        <v>9000</v>
      </c>
      <c r="G218" s="44">
        <v>4463.3900000000003</v>
      </c>
      <c r="H218" s="44">
        <v>9000</v>
      </c>
      <c r="I218" s="17">
        <v>9500</v>
      </c>
      <c r="J218" s="71">
        <f t="shared" si="63"/>
        <v>105.55555555555556</v>
      </c>
    </row>
    <row r="219" spans="1:10" outlineLevel="2" x14ac:dyDescent="0.2">
      <c r="A219" s="25">
        <v>402516</v>
      </c>
      <c r="B219" s="30"/>
      <c r="C219" s="30" t="s">
        <v>164</v>
      </c>
      <c r="D219" s="44">
        <v>3976.28</v>
      </c>
      <c r="E219" s="44">
        <v>4500</v>
      </c>
      <c r="F219" s="44">
        <v>4500</v>
      </c>
      <c r="G219" s="44">
        <v>2554</v>
      </c>
      <c r="H219" s="44">
        <v>4500</v>
      </c>
      <c r="I219" s="17">
        <v>4700</v>
      </c>
      <c r="J219" s="71">
        <f t="shared" si="63"/>
        <v>104.44444444444446</v>
      </c>
    </row>
    <row r="220" spans="1:10" outlineLevel="2" x14ac:dyDescent="0.2">
      <c r="A220" s="26">
        <v>402599</v>
      </c>
      <c r="B220" s="37"/>
      <c r="C220" s="37" t="s">
        <v>165</v>
      </c>
      <c r="D220" s="46">
        <v>13302.68</v>
      </c>
      <c r="E220" s="46">
        <v>14000</v>
      </c>
      <c r="F220" s="46">
        <v>14000</v>
      </c>
      <c r="G220" s="46">
        <v>5220.83</v>
      </c>
      <c r="H220" s="46">
        <v>14000</v>
      </c>
      <c r="I220" s="23">
        <v>18500</v>
      </c>
      <c r="J220" s="71">
        <f t="shared" si="63"/>
        <v>132.14285714285714</v>
      </c>
    </row>
    <row r="221" spans="1:10" outlineLevel="1" x14ac:dyDescent="0.2">
      <c r="A221" s="25">
        <v>4026</v>
      </c>
      <c r="B221" s="30"/>
      <c r="C221" s="30" t="s">
        <v>166</v>
      </c>
      <c r="D221" s="44">
        <f t="shared" ref="D221:I221" si="67">+D222</f>
        <v>684</v>
      </c>
      <c r="E221" s="44">
        <f t="shared" si="67"/>
        <v>684</v>
      </c>
      <c r="F221" s="44">
        <f t="shared" si="67"/>
        <v>684</v>
      </c>
      <c r="G221" s="44">
        <f t="shared" si="67"/>
        <v>684</v>
      </c>
      <c r="H221" s="44">
        <f t="shared" si="67"/>
        <v>684</v>
      </c>
      <c r="I221" s="17">
        <f t="shared" si="67"/>
        <v>684</v>
      </c>
      <c r="J221" s="71">
        <f t="shared" si="63"/>
        <v>100</v>
      </c>
    </row>
    <row r="222" spans="1:10" outlineLevel="2" x14ac:dyDescent="0.2">
      <c r="A222" s="25">
        <v>402600</v>
      </c>
      <c r="B222" s="30"/>
      <c r="C222" s="30" t="s">
        <v>167</v>
      </c>
      <c r="D222" s="44">
        <v>684</v>
      </c>
      <c r="E222" s="44">
        <v>684</v>
      </c>
      <c r="F222" s="44">
        <v>684</v>
      </c>
      <c r="G222" s="44">
        <v>684</v>
      </c>
      <c r="H222" s="44">
        <v>684</v>
      </c>
      <c r="I222" s="17">
        <v>684</v>
      </c>
      <c r="J222" s="71">
        <f t="shared" si="63"/>
        <v>100</v>
      </c>
    </row>
    <row r="223" spans="1:10" outlineLevel="1" x14ac:dyDescent="0.2">
      <c r="A223" s="25">
        <v>4027</v>
      </c>
      <c r="B223" s="30"/>
      <c r="C223" s="30" t="s">
        <v>168</v>
      </c>
      <c r="D223" s="44">
        <f t="shared" ref="D223:I223" si="68">+D224</f>
        <v>6042.98</v>
      </c>
      <c r="E223" s="44">
        <f t="shared" si="68"/>
        <v>7120</v>
      </c>
      <c r="F223" s="44">
        <f t="shared" si="68"/>
        <v>7120</v>
      </c>
      <c r="G223" s="44">
        <f t="shared" si="68"/>
        <v>3555.84</v>
      </c>
      <c r="H223" s="44">
        <f t="shared" si="68"/>
        <v>7120</v>
      </c>
      <c r="I223" s="17">
        <f t="shared" si="68"/>
        <v>7120</v>
      </c>
      <c r="J223" s="71">
        <f t="shared" si="63"/>
        <v>100</v>
      </c>
    </row>
    <row r="224" spans="1:10" outlineLevel="2" x14ac:dyDescent="0.2">
      <c r="A224" s="25">
        <v>402799</v>
      </c>
      <c r="B224" s="30"/>
      <c r="C224" s="30" t="s">
        <v>354</v>
      </c>
      <c r="D224" s="44">
        <v>6042.98</v>
      </c>
      <c r="E224" s="44">
        <v>7120</v>
      </c>
      <c r="F224" s="44">
        <v>7120</v>
      </c>
      <c r="G224" s="44">
        <v>3555.84</v>
      </c>
      <c r="H224" s="44">
        <v>7120</v>
      </c>
      <c r="I224" s="17">
        <v>7120</v>
      </c>
      <c r="J224" s="71">
        <f t="shared" si="63"/>
        <v>100</v>
      </c>
    </row>
    <row r="225" spans="1:10" outlineLevel="1" x14ac:dyDescent="0.2">
      <c r="A225" s="25">
        <v>4029</v>
      </c>
      <c r="B225" s="30"/>
      <c r="C225" s="30" t="s">
        <v>169</v>
      </c>
      <c r="D225" s="44">
        <f t="shared" ref="D225:I225" si="69">+D226+D227+D228+D229+D230+D231+D232+D233+D234+D235+D236+D237</f>
        <v>50800.810000000005</v>
      </c>
      <c r="E225" s="44">
        <f t="shared" si="69"/>
        <v>51790</v>
      </c>
      <c r="F225" s="44">
        <f t="shared" si="69"/>
        <v>51790</v>
      </c>
      <c r="G225" s="44">
        <f t="shared" si="69"/>
        <v>22824.090000000004</v>
      </c>
      <c r="H225" s="44">
        <f t="shared" si="69"/>
        <v>58790</v>
      </c>
      <c r="I225" s="17">
        <f t="shared" si="69"/>
        <v>56490</v>
      </c>
      <c r="J225" s="71">
        <f t="shared" si="63"/>
        <v>96.087770028916481</v>
      </c>
    </row>
    <row r="226" spans="1:10" outlineLevel="2" x14ac:dyDescent="0.2">
      <c r="A226" s="25">
        <v>402900</v>
      </c>
      <c r="B226" s="30"/>
      <c r="C226" s="30" t="s">
        <v>170</v>
      </c>
      <c r="D226" s="44">
        <v>206.4</v>
      </c>
      <c r="E226" s="44">
        <v>700</v>
      </c>
      <c r="F226" s="44">
        <v>700</v>
      </c>
      <c r="G226" s="44">
        <v>0</v>
      </c>
      <c r="H226" s="44">
        <v>700</v>
      </c>
      <c r="I226" s="17">
        <v>500</v>
      </c>
      <c r="J226" s="71">
        <f t="shared" si="63"/>
        <v>71.428571428571431</v>
      </c>
    </row>
    <row r="227" spans="1:10" outlineLevel="2" x14ac:dyDescent="0.2">
      <c r="A227" s="25">
        <v>402902</v>
      </c>
      <c r="B227" s="30"/>
      <c r="C227" s="30" t="s">
        <v>171</v>
      </c>
      <c r="D227" s="44">
        <v>9003.65</v>
      </c>
      <c r="E227" s="44">
        <v>7000</v>
      </c>
      <c r="F227" s="44">
        <v>7000</v>
      </c>
      <c r="G227" s="44">
        <v>3557.78</v>
      </c>
      <c r="H227" s="44">
        <v>14000</v>
      </c>
      <c r="I227" s="17">
        <v>14000</v>
      </c>
      <c r="J227" s="71">
        <f t="shared" ref="J227:J237" si="70">IF(H227&lt;&gt;0,I227/H227*100,"-")</f>
        <v>100</v>
      </c>
    </row>
    <row r="228" spans="1:10" outlineLevel="2" x14ac:dyDescent="0.2">
      <c r="A228" s="25">
        <v>402905</v>
      </c>
      <c r="B228" s="30"/>
      <c r="C228" s="30" t="s">
        <v>172</v>
      </c>
      <c r="D228" s="44">
        <v>25675.08</v>
      </c>
      <c r="E228" s="44">
        <v>29000</v>
      </c>
      <c r="F228" s="44">
        <v>29000</v>
      </c>
      <c r="G228" s="44">
        <v>10163.780000000001</v>
      </c>
      <c r="H228" s="44">
        <v>29000</v>
      </c>
      <c r="I228" s="17">
        <v>26000</v>
      </c>
      <c r="J228" s="71">
        <f t="shared" si="70"/>
        <v>89.65517241379311</v>
      </c>
    </row>
    <row r="229" spans="1:10" outlineLevel="2" x14ac:dyDescent="0.2">
      <c r="A229" s="25">
        <v>4029054</v>
      </c>
      <c r="B229" s="30"/>
      <c r="C229" s="30" t="s">
        <v>173</v>
      </c>
      <c r="D229" s="44">
        <v>1331.03</v>
      </c>
      <c r="E229" s="44">
        <v>1000</v>
      </c>
      <c r="F229" s="44">
        <v>1000</v>
      </c>
      <c r="G229" s="44">
        <v>396.7</v>
      </c>
      <c r="H229" s="44">
        <v>1000</v>
      </c>
      <c r="I229" s="17">
        <v>1200</v>
      </c>
      <c r="J229" s="71">
        <f t="shared" si="70"/>
        <v>120</v>
      </c>
    </row>
    <row r="230" spans="1:10" outlineLevel="2" x14ac:dyDescent="0.2">
      <c r="A230" s="25">
        <v>402920</v>
      </c>
      <c r="B230" s="30"/>
      <c r="C230" s="30" t="s">
        <v>174</v>
      </c>
      <c r="D230" s="44">
        <v>1239.45</v>
      </c>
      <c r="E230" s="44">
        <v>1000</v>
      </c>
      <c r="F230" s="44">
        <v>1000</v>
      </c>
      <c r="G230" s="44">
        <v>826.24</v>
      </c>
      <c r="H230" s="44">
        <v>1000</v>
      </c>
      <c r="I230" s="17">
        <v>1300</v>
      </c>
      <c r="J230" s="71">
        <f t="shared" si="70"/>
        <v>130</v>
      </c>
    </row>
    <row r="231" spans="1:10" outlineLevel="2" x14ac:dyDescent="0.2">
      <c r="A231" s="25">
        <v>402922</v>
      </c>
      <c r="B231" s="30"/>
      <c r="C231" s="30" t="s">
        <v>175</v>
      </c>
      <c r="D231" s="44">
        <v>1611.71</v>
      </c>
      <c r="E231" s="44">
        <v>1700</v>
      </c>
      <c r="F231" s="44">
        <v>1700</v>
      </c>
      <c r="G231" s="44">
        <v>1313.5</v>
      </c>
      <c r="H231" s="44">
        <v>1700</v>
      </c>
      <c r="I231" s="17">
        <v>1700</v>
      </c>
      <c r="J231" s="71">
        <f t="shared" si="70"/>
        <v>100</v>
      </c>
    </row>
    <row r="232" spans="1:10" outlineLevel="2" x14ac:dyDescent="0.2">
      <c r="A232" s="25">
        <v>402931</v>
      </c>
      <c r="B232" s="30"/>
      <c r="C232" s="30" t="s">
        <v>176</v>
      </c>
      <c r="D232" s="44">
        <v>1379.16</v>
      </c>
      <c r="E232" s="44">
        <v>1300</v>
      </c>
      <c r="F232" s="44">
        <v>1300</v>
      </c>
      <c r="G232" s="44">
        <v>664.39</v>
      </c>
      <c r="H232" s="44">
        <v>1300</v>
      </c>
      <c r="I232" s="17">
        <v>1800</v>
      </c>
      <c r="J232" s="71">
        <f t="shared" si="70"/>
        <v>138.46153846153845</v>
      </c>
    </row>
    <row r="233" spans="1:10" outlineLevel="2" x14ac:dyDescent="0.2">
      <c r="A233" s="25">
        <v>402932</v>
      </c>
      <c r="B233" s="30"/>
      <c r="C233" s="30" t="s">
        <v>177</v>
      </c>
      <c r="D233" s="44">
        <v>84</v>
      </c>
      <c r="E233" s="44">
        <v>90</v>
      </c>
      <c r="F233" s="44">
        <v>90</v>
      </c>
      <c r="G233" s="44">
        <v>42</v>
      </c>
      <c r="H233" s="44">
        <v>90</v>
      </c>
      <c r="I233" s="17">
        <v>90</v>
      </c>
      <c r="J233" s="71">
        <f t="shared" si="70"/>
        <v>100</v>
      </c>
    </row>
    <row r="234" spans="1:10" outlineLevel="2" x14ac:dyDescent="0.2">
      <c r="A234" s="25">
        <v>402934</v>
      </c>
      <c r="B234" s="30"/>
      <c r="C234" s="30" t="s">
        <v>178</v>
      </c>
      <c r="D234" s="44">
        <v>213.74</v>
      </c>
      <c r="E234" s="44">
        <v>300</v>
      </c>
      <c r="F234" s="44">
        <v>300</v>
      </c>
      <c r="G234" s="44">
        <v>70.59</v>
      </c>
      <c r="H234" s="44">
        <v>300</v>
      </c>
      <c r="I234" s="17">
        <v>200</v>
      </c>
      <c r="J234" s="71">
        <f t="shared" si="70"/>
        <v>66.666666666666657</v>
      </c>
    </row>
    <row r="235" spans="1:10" outlineLevel="2" x14ac:dyDescent="0.2">
      <c r="A235" s="25">
        <v>402999</v>
      </c>
      <c r="B235" s="30"/>
      <c r="C235" s="30" t="s">
        <v>169</v>
      </c>
      <c r="D235" s="44">
        <v>887.15</v>
      </c>
      <c r="E235" s="44">
        <v>0</v>
      </c>
      <c r="F235" s="44">
        <v>0</v>
      </c>
      <c r="G235" s="44">
        <v>0</v>
      </c>
      <c r="H235" s="44">
        <v>0</v>
      </c>
      <c r="I235" s="17">
        <v>0</v>
      </c>
      <c r="J235" s="71" t="str">
        <f t="shared" si="70"/>
        <v>-</v>
      </c>
    </row>
    <row r="236" spans="1:10" outlineLevel="2" x14ac:dyDescent="0.2">
      <c r="A236" s="25">
        <v>4029991</v>
      </c>
      <c r="B236" s="30"/>
      <c r="C236" s="30" t="s">
        <v>179</v>
      </c>
      <c r="D236" s="44">
        <v>4876.08</v>
      </c>
      <c r="E236" s="44">
        <v>5000</v>
      </c>
      <c r="F236" s="44">
        <v>5000</v>
      </c>
      <c r="G236" s="44">
        <v>3284.65</v>
      </c>
      <c r="H236" s="44">
        <v>5000</v>
      </c>
      <c r="I236" s="17">
        <v>5000</v>
      </c>
      <c r="J236" s="71">
        <f t="shared" si="70"/>
        <v>100</v>
      </c>
    </row>
    <row r="237" spans="1:10" outlineLevel="2" x14ac:dyDescent="0.2">
      <c r="A237" s="25">
        <v>4029993</v>
      </c>
      <c r="B237" s="30"/>
      <c r="C237" s="30" t="s">
        <v>180</v>
      </c>
      <c r="D237" s="44">
        <v>4293.3599999999997</v>
      </c>
      <c r="E237" s="44">
        <v>4700</v>
      </c>
      <c r="F237" s="44">
        <v>4700</v>
      </c>
      <c r="G237" s="44">
        <v>2504.46</v>
      </c>
      <c r="H237" s="44">
        <v>4700</v>
      </c>
      <c r="I237" s="17">
        <v>4700</v>
      </c>
      <c r="J237" s="71">
        <f t="shared" si="70"/>
        <v>100</v>
      </c>
    </row>
    <row r="238" spans="1:10" outlineLevel="2" x14ac:dyDescent="0.2">
      <c r="A238" s="25"/>
      <c r="B238" s="30"/>
      <c r="C238" s="30"/>
      <c r="D238" s="44"/>
      <c r="E238" s="44"/>
      <c r="F238" s="44"/>
      <c r="G238" s="44"/>
      <c r="H238" s="44"/>
      <c r="I238" s="17"/>
      <c r="J238" s="71"/>
    </row>
    <row r="239" spans="1:10" x14ac:dyDescent="0.2">
      <c r="A239" s="25">
        <v>403</v>
      </c>
      <c r="B239" s="30"/>
      <c r="C239" s="30" t="s">
        <v>27</v>
      </c>
      <c r="D239" s="44">
        <f t="shared" ref="D239:I239" si="71">+D240+D243</f>
        <v>3598.49</v>
      </c>
      <c r="E239" s="44">
        <f t="shared" si="71"/>
        <v>3950</v>
      </c>
      <c r="F239" s="44">
        <f t="shared" si="71"/>
        <v>3950</v>
      </c>
      <c r="G239" s="44">
        <f t="shared" si="71"/>
        <v>1647.3600000000001</v>
      </c>
      <c r="H239" s="44">
        <f t="shared" si="71"/>
        <v>3950</v>
      </c>
      <c r="I239" s="17">
        <f t="shared" si="71"/>
        <v>3650</v>
      </c>
      <c r="J239" s="71">
        <f t="shared" ref="J239:J244" si="72">IF(H239&lt;&gt;0,I239/H239*100,"-")</f>
        <v>92.405063291139243</v>
      </c>
    </row>
    <row r="240" spans="1:10" outlineLevel="1" x14ac:dyDescent="0.2">
      <c r="A240" s="25">
        <v>4031</v>
      </c>
      <c r="B240" s="30"/>
      <c r="C240" s="30" t="s">
        <v>181</v>
      </c>
      <c r="D240" s="44">
        <f t="shared" ref="D240:I240" si="73">+D241+D242</f>
        <v>1643.41</v>
      </c>
      <c r="E240" s="44">
        <f t="shared" si="73"/>
        <v>1750</v>
      </c>
      <c r="F240" s="44">
        <f t="shared" si="73"/>
        <v>1750</v>
      </c>
      <c r="G240" s="44">
        <f t="shared" si="73"/>
        <v>752.69</v>
      </c>
      <c r="H240" s="44">
        <f t="shared" si="73"/>
        <v>1750</v>
      </c>
      <c r="I240" s="17">
        <f t="shared" si="73"/>
        <v>1650</v>
      </c>
      <c r="J240" s="71">
        <f t="shared" si="72"/>
        <v>94.285714285714278</v>
      </c>
    </row>
    <row r="241" spans="1:10" outlineLevel="2" x14ac:dyDescent="0.2">
      <c r="A241" s="25">
        <v>403100</v>
      </c>
      <c r="B241" s="30"/>
      <c r="C241" s="30" t="s">
        <v>182</v>
      </c>
      <c r="D241" s="44">
        <v>0</v>
      </c>
      <c r="E241" s="44">
        <v>1750</v>
      </c>
      <c r="F241" s="44">
        <v>0</v>
      </c>
      <c r="G241" s="44">
        <v>0</v>
      </c>
      <c r="H241" s="44">
        <v>0</v>
      </c>
      <c r="I241" s="17">
        <v>0</v>
      </c>
      <c r="J241" s="71" t="str">
        <f t="shared" si="72"/>
        <v>-</v>
      </c>
    </row>
    <row r="242" spans="1:10" outlineLevel="2" x14ac:dyDescent="0.2">
      <c r="A242" s="25">
        <v>403101</v>
      </c>
      <c r="B242" s="30"/>
      <c r="C242" s="30" t="s">
        <v>183</v>
      </c>
      <c r="D242" s="44">
        <v>1643.41</v>
      </c>
      <c r="E242" s="44">
        <v>0</v>
      </c>
      <c r="F242" s="44">
        <v>1750</v>
      </c>
      <c r="G242" s="44">
        <v>752.69</v>
      </c>
      <c r="H242" s="44">
        <v>1750</v>
      </c>
      <c r="I242" s="17">
        <v>1650</v>
      </c>
      <c r="J242" s="71">
        <f t="shared" si="72"/>
        <v>94.285714285714278</v>
      </c>
    </row>
    <row r="243" spans="1:10" outlineLevel="1" x14ac:dyDescent="0.2">
      <c r="A243" s="25">
        <v>4033</v>
      </c>
      <c r="B243" s="30"/>
      <c r="C243" s="30" t="s">
        <v>184</v>
      </c>
      <c r="D243" s="44">
        <f t="shared" ref="D243:I243" si="74">+D244</f>
        <v>1955.08</v>
      </c>
      <c r="E243" s="44">
        <f t="shared" si="74"/>
        <v>2200</v>
      </c>
      <c r="F243" s="44">
        <f t="shared" si="74"/>
        <v>2200</v>
      </c>
      <c r="G243" s="44">
        <f t="shared" si="74"/>
        <v>894.67</v>
      </c>
      <c r="H243" s="44">
        <f t="shared" si="74"/>
        <v>2200</v>
      </c>
      <c r="I243" s="17">
        <f t="shared" si="74"/>
        <v>2000</v>
      </c>
      <c r="J243" s="71">
        <f t="shared" si="72"/>
        <v>90.909090909090907</v>
      </c>
    </row>
    <row r="244" spans="1:10" outlineLevel="2" x14ac:dyDescent="0.2">
      <c r="A244" s="25">
        <v>403305</v>
      </c>
      <c r="B244" s="30"/>
      <c r="C244" s="30" t="s">
        <v>185</v>
      </c>
      <c r="D244" s="44">
        <v>1955.08</v>
      </c>
      <c r="E244" s="44">
        <v>2200</v>
      </c>
      <c r="F244" s="44">
        <v>2200</v>
      </c>
      <c r="G244" s="44">
        <v>894.67</v>
      </c>
      <c r="H244" s="44">
        <v>2200</v>
      </c>
      <c r="I244" s="17">
        <v>2000</v>
      </c>
      <c r="J244" s="71">
        <f t="shared" si="72"/>
        <v>90.909090909090907</v>
      </c>
    </row>
    <row r="245" spans="1:10" outlineLevel="2" x14ac:dyDescent="0.2">
      <c r="A245" s="25"/>
      <c r="B245" s="30"/>
      <c r="C245" s="30"/>
      <c r="D245" s="44"/>
      <c r="E245" s="44"/>
      <c r="F245" s="44"/>
      <c r="G245" s="44"/>
      <c r="H245" s="44"/>
      <c r="I245" s="17"/>
      <c r="J245" s="71"/>
    </row>
    <row r="246" spans="1:10" x14ac:dyDescent="0.2">
      <c r="A246" s="25">
        <v>409</v>
      </c>
      <c r="B246" s="30"/>
      <c r="C246" s="30" t="s">
        <v>55</v>
      </c>
      <c r="D246" s="47">
        <f t="shared" ref="D246:I246" si="75">+D247+D249+D251</f>
        <v>46254.11</v>
      </c>
      <c r="E246" s="47">
        <f t="shared" si="75"/>
        <v>56617</v>
      </c>
      <c r="F246" s="47">
        <f t="shared" si="75"/>
        <v>56617</v>
      </c>
      <c r="G246" s="47">
        <f t="shared" si="75"/>
        <v>10385.689999999999</v>
      </c>
      <c r="H246" s="47">
        <f t="shared" si="75"/>
        <v>56617</v>
      </c>
      <c r="I246" s="19">
        <f t="shared" si="75"/>
        <v>55617</v>
      </c>
      <c r="J246" s="73">
        <f t="shared" ref="J246:J252" si="76">IF(H246&lt;&gt;0,I246/H246*100,"-")</f>
        <v>98.233746048006793</v>
      </c>
    </row>
    <row r="247" spans="1:10" outlineLevel="1" x14ac:dyDescent="0.2">
      <c r="A247" s="25">
        <v>4090</v>
      </c>
      <c r="B247" s="30"/>
      <c r="C247" s="30" t="s">
        <v>186</v>
      </c>
      <c r="D247" s="47">
        <f t="shared" ref="D247:I247" si="77">+D248</f>
        <v>13854.71</v>
      </c>
      <c r="E247" s="47">
        <f t="shared" si="77"/>
        <v>15917</v>
      </c>
      <c r="F247" s="47">
        <f t="shared" si="77"/>
        <v>15917</v>
      </c>
      <c r="G247" s="47">
        <f t="shared" si="77"/>
        <v>926.54</v>
      </c>
      <c r="H247" s="47">
        <f t="shared" si="77"/>
        <v>15917</v>
      </c>
      <c r="I247" s="19">
        <f t="shared" si="77"/>
        <v>15917</v>
      </c>
      <c r="J247" s="73">
        <f t="shared" si="76"/>
        <v>100</v>
      </c>
    </row>
    <row r="248" spans="1:10" outlineLevel="2" x14ac:dyDescent="0.2">
      <c r="A248" s="25">
        <v>409000</v>
      </c>
      <c r="B248" s="30"/>
      <c r="C248" s="30" t="s">
        <v>186</v>
      </c>
      <c r="D248" s="47">
        <v>13854.71</v>
      </c>
      <c r="E248" s="47">
        <v>15917</v>
      </c>
      <c r="F248" s="47">
        <v>15917</v>
      </c>
      <c r="G248" s="47">
        <v>926.54</v>
      </c>
      <c r="H248" s="47">
        <v>15917</v>
      </c>
      <c r="I248" s="19">
        <v>15917</v>
      </c>
      <c r="J248" s="73">
        <f t="shared" si="76"/>
        <v>100</v>
      </c>
    </row>
    <row r="249" spans="1:10" outlineLevel="1" x14ac:dyDescent="0.2">
      <c r="A249" s="25">
        <v>4091</v>
      </c>
      <c r="B249" s="30"/>
      <c r="C249" s="30" t="s">
        <v>187</v>
      </c>
      <c r="D249" s="47">
        <f t="shared" ref="D249:I249" si="78">+D250</f>
        <v>3700</v>
      </c>
      <c r="E249" s="47">
        <f t="shared" si="78"/>
        <v>15700</v>
      </c>
      <c r="F249" s="47">
        <f t="shared" si="78"/>
        <v>15700</v>
      </c>
      <c r="G249" s="47">
        <f t="shared" si="78"/>
        <v>0</v>
      </c>
      <c r="H249" s="47">
        <f t="shared" si="78"/>
        <v>15700</v>
      </c>
      <c r="I249" s="19">
        <f t="shared" si="78"/>
        <v>15700</v>
      </c>
      <c r="J249" s="73">
        <f t="shared" si="76"/>
        <v>100</v>
      </c>
    </row>
    <row r="250" spans="1:10" outlineLevel="2" x14ac:dyDescent="0.2">
      <c r="A250" s="25">
        <v>409100</v>
      </c>
      <c r="B250" s="30"/>
      <c r="C250" s="30" t="s">
        <v>187</v>
      </c>
      <c r="D250" s="47">
        <v>3700</v>
      </c>
      <c r="E250" s="47">
        <v>15700</v>
      </c>
      <c r="F250" s="47">
        <v>15700</v>
      </c>
      <c r="G250" s="47">
        <v>0</v>
      </c>
      <c r="H250" s="47">
        <v>15700</v>
      </c>
      <c r="I250" s="19">
        <v>15700</v>
      </c>
      <c r="J250" s="73">
        <f t="shared" si="76"/>
        <v>100</v>
      </c>
    </row>
    <row r="251" spans="1:10" outlineLevel="1" x14ac:dyDescent="0.2">
      <c r="A251" s="25">
        <v>4093</v>
      </c>
      <c r="B251" s="30"/>
      <c r="C251" s="30" t="s">
        <v>188</v>
      </c>
      <c r="D251" s="47">
        <f t="shared" ref="D251:I251" si="79">+D252</f>
        <v>28699.4</v>
      </c>
      <c r="E251" s="47">
        <f t="shared" si="79"/>
        <v>25000</v>
      </c>
      <c r="F251" s="47">
        <f t="shared" si="79"/>
        <v>25000</v>
      </c>
      <c r="G251" s="47">
        <f t="shared" si="79"/>
        <v>9459.15</v>
      </c>
      <c r="H251" s="47">
        <f t="shared" si="79"/>
        <v>25000</v>
      </c>
      <c r="I251" s="19">
        <f t="shared" si="79"/>
        <v>24000</v>
      </c>
      <c r="J251" s="73">
        <f t="shared" si="76"/>
        <v>96</v>
      </c>
    </row>
    <row r="252" spans="1:10" outlineLevel="2" x14ac:dyDescent="0.2">
      <c r="A252" s="25">
        <v>409300</v>
      </c>
      <c r="B252" s="30"/>
      <c r="C252" s="30" t="s">
        <v>189</v>
      </c>
      <c r="D252" s="47">
        <v>28699.4</v>
      </c>
      <c r="E252" s="47">
        <v>25000</v>
      </c>
      <c r="F252" s="47">
        <v>25000</v>
      </c>
      <c r="G252" s="47">
        <v>9459.15</v>
      </c>
      <c r="H252" s="47">
        <v>25000</v>
      </c>
      <c r="I252" s="19">
        <v>24000</v>
      </c>
      <c r="J252" s="73">
        <f t="shared" si="76"/>
        <v>96</v>
      </c>
    </row>
    <row r="253" spans="1:10" outlineLevel="2" x14ac:dyDescent="0.2">
      <c r="A253" s="25"/>
      <c r="B253" s="30"/>
      <c r="C253" s="30"/>
      <c r="D253" s="47"/>
      <c r="E253" s="47"/>
      <c r="F253" s="47"/>
      <c r="G253" s="47"/>
      <c r="H253" s="47"/>
      <c r="I253" s="19"/>
      <c r="J253" s="73"/>
    </row>
    <row r="254" spans="1:10" x14ac:dyDescent="0.2">
      <c r="A254" s="24">
        <v>41</v>
      </c>
      <c r="B254" s="36"/>
      <c r="C254" s="36" t="s">
        <v>72</v>
      </c>
      <c r="D254" s="45">
        <f t="shared" ref="D254:I254" si="80">+D255+D259+D273+D285</f>
        <v>1164245.71</v>
      </c>
      <c r="E254" s="45">
        <f t="shared" si="80"/>
        <v>1186598</v>
      </c>
      <c r="F254" s="45">
        <f t="shared" si="80"/>
        <v>1190023</v>
      </c>
      <c r="G254" s="45">
        <f t="shared" si="80"/>
        <v>543119.14999999991</v>
      </c>
      <c r="H254" s="45">
        <f t="shared" si="80"/>
        <v>1194023</v>
      </c>
      <c r="I254" s="18">
        <f t="shared" si="80"/>
        <v>1212644</v>
      </c>
      <c r="J254" s="72">
        <f>IF(H254&lt;&gt;0,I254/H254*100,"-")</f>
        <v>101.55951769773279</v>
      </c>
    </row>
    <row r="255" spans="1:10" x14ac:dyDescent="0.2">
      <c r="A255" s="25">
        <v>410</v>
      </c>
      <c r="B255" s="30"/>
      <c r="C255" s="30" t="s">
        <v>28</v>
      </c>
      <c r="D255" s="44">
        <f t="shared" ref="D255:I256" si="81">+D256</f>
        <v>3790.48</v>
      </c>
      <c r="E255" s="44">
        <f t="shared" si="81"/>
        <v>20000</v>
      </c>
      <c r="F255" s="44">
        <f t="shared" si="81"/>
        <v>20000</v>
      </c>
      <c r="G255" s="44">
        <f t="shared" si="81"/>
        <v>0</v>
      </c>
      <c r="H255" s="44">
        <f t="shared" si="81"/>
        <v>20000</v>
      </c>
      <c r="I255" s="17">
        <f t="shared" si="81"/>
        <v>20000</v>
      </c>
      <c r="J255" s="71">
        <f>IF(H255&lt;&gt;0,I255/H255*100,"-")</f>
        <v>100</v>
      </c>
    </row>
    <row r="256" spans="1:10" outlineLevel="1" x14ac:dyDescent="0.2">
      <c r="A256" s="25">
        <v>4102</v>
      </c>
      <c r="B256" s="30"/>
      <c r="C256" s="30" t="s">
        <v>190</v>
      </c>
      <c r="D256" s="44">
        <f t="shared" si="81"/>
        <v>3790.48</v>
      </c>
      <c r="E256" s="44">
        <f t="shared" si="81"/>
        <v>20000</v>
      </c>
      <c r="F256" s="44">
        <f t="shared" si="81"/>
        <v>20000</v>
      </c>
      <c r="G256" s="44">
        <f t="shared" si="81"/>
        <v>0</v>
      </c>
      <c r="H256" s="44">
        <f t="shared" si="81"/>
        <v>20000</v>
      </c>
      <c r="I256" s="17">
        <f t="shared" si="81"/>
        <v>20000</v>
      </c>
      <c r="J256" s="71">
        <f>IF(H256&lt;&gt;0,I256/H256*100,"-")</f>
        <v>100</v>
      </c>
    </row>
    <row r="257" spans="1:10" outlineLevel="2" x14ac:dyDescent="0.2">
      <c r="A257" s="25">
        <v>410299</v>
      </c>
      <c r="B257" s="30"/>
      <c r="C257" s="30" t="s">
        <v>191</v>
      </c>
      <c r="D257" s="44">
        <v>3790.48</v>
      </c>
      <c r="E257" s="44">
        <v>20000</v>
      </c>
      <c r="F257" s="44">
        <v>20000</v>
      </c>
      <c r="G257" s="44">
        <v>0</v>
      </c>
      <c r="H257" s="44">
        <v>20000</v>
      </c>
      <c r="I257" s="17">
        <v>20000</v>
      </c>
      <c r="J257" s="71">
        <f>IF(H257&lt;&gt;0,I257/H257*100,"-")</f>
        <v>100</v>
      </c>
    </row>
    <row r="258" spans="1:10" outlineLevel="2" x14ac:dyDescent="0.2">
      <c r="A258" s="25"/>
      <c r="B258" s="30"/>
      <c r="C258" s="30"/>
      <c r="D258" s="44"/>
      <c r="E258" s="44"/>
      <c r="F258" s="44"/>
      <c r="G258" s="44"/>
      <c r="H258" s="44"/>
      <c r="I258" s="17"/>
      <c r="J258" s="71"/>
    </row>
    <row r="259" spans="1:10" x14ac:dyDescent="0.2">
      <c r="A259" s="25">
        <v>411</v>
      </c>
      <c r="B259" s="30"/>
      <c r="C259" s="30" t="s">
        <v>29</v>
      </c>
      <c r="D259" s="44">
        <f t="shared" ref="D259:I259" si="82">+D260</f>
        <v>755079.81</v>
      </c>
      <c r="E259" s="44">
        <f t="shared" si="82"/>
        <v>750358</v>
      </c>
      <c r="F259" s="44">
        <f t="shared" si="82"/>
        <v>750358</v>
      </c>
      <c r="G259" s="44">
        <f t="shared" si="82"/>
        <v>372060.37999999995</v>
      </c>
      <c r="H259" s="44">
        <f t="shared" si="82"/>
        <v>754358</v>
      </c>
      <c r="I259" s="17">
        <f t="shared" si="82"/>
        <v>786928</v>
      </c>
      <c r="J259" s="71">
        <f t="shared" ref="J259:J271" si="83">IF(H259&lt;&gt;0,I259/H259*100,"-")</f>
        <v>104.31757865628785</v>
      </c>
    </row>
    <row r="260" spans="1:10" outlineLevel="1" x14ac:dyDescent="0.2">
      <c r="A260" s="25">
        <v>4119</v>
      </c>
      <c r="B260" s="30"/>
      <c r="C260" s="30" t="s">
        <v>192</v>
      </c>
      <c r="D260" s="44">
        <f t="shared" ref="D260:I260" si="84">+D261+D262+D263+D264+D265+D266+D267+D268+D269+D270+D271</f>
        <v>755079.81</v>
      </c>
      <c r="E260" s="44">
        <f t="shared" si="84"/>
        <v>750358</v>
      </c>
      <c r="F260" s="44">
        <f t="shared" si="84"/>
        <v>750358</v>
      </c>
      <c r="G260" s="44">
        <f t="shared" si="84"/>
        <v>372060.37999999995</v>
      </c>
      <c r="H260" s="44">
        <f t="shared" si="84"/>
        <v>754358</v>
      </c>
      <c r="I260" s="17">
        <f t="shared" si="84"/>
        <v>786928</v>
      </c>
      <c r="J260" s="71">
        <f t="shared" si="83"/>
        <v>104.31757865628785</v>
      </c>
    </row>
    <row r="261" spans="1:10" outlineLevel="2" x14ac:dyDescent="0.2">
      <c r="A261" s="25">
        <v>411900</v>
      </c>
      <c r="B261" s="30"/>
      <c r="C261" s="30" t="s">
        <v>193</v>
      </c>
      <c r="D261" s="44">
        <v>26144.04</v>
      </c>
      <c r="E261" s="44">
        <v>23000</v>
      </c>
      <c r="F261" s="44">
        <v>23000</v>
      </c>
      <c r="G261" s="44">
        <v>12460.1</v>
      </c>
      <c r="H261" s="44">
        <v>23000</v>
      </c>
      <c r="I261" s="17">
        <v>28000</v>
      </c>
      <c r="J261" s="71">
        <f t="shared" si="83"/>
        <v>121.73913043478262</v>
      </c>
    </row>
    <row r="262" spans="1:10" outlineLevel="2" x14ac:dyDescent="0.2">
      <c r="A262" s="25">
        <v>411908</v>
      </c>
      <c r="B262" s="30"/>
      <c r="C262" s="30" t="s">
        <v>194</v>
      </c>
      <c r="D262" s="44">
        <v>15277</v>
      </c>
      <c r="E262" s="44">
        <v>20000</v>
      </c>
      <c r="F262" s="44">
        <v>20000</v>
      </c>
      <c r="G262" s="44">
        <v>24037</v>
      </c>
      <c r="H262" s="44">
        <v>24000</v>
      </c>
      <c r="I262" s="17">
        <v>24300</v>
      </c>
      <c r="J262" s="71">
        <f t="shared" si="83"/>
        <v>101.25</v>
      </c>
    </row>
    <row r="263" spans="1:10" outlineLevel="2" x14ac:dyDescent="0.2">
      <c r="A263" s="26">
        <v>4119090</v>
      </c>
      <c r="B263" s="37"/>
      <c r="C263" s="37" t="s">
        <v>195</v>
      </c>
      <c r="D263" s="46">
        <v>142482.79</v>
      </c>
      <c r="E263" s="46">
        <v>120000</v>
      </c>
      <c r="F263" s="46">
        <v>120000</v>
      </c>
      <c r="G263" s="46">
        <v>64810.23</v>
      </c>
      <c r="H263" s="46">
        <v>120000</v>
      </c>
      <c r="I263" s="23">
        <v>138000</v>
      </c>
      <c r="J263" s="71">
        <f t="shared" si="83"/>
        <v>114.99999999999999</v>
      </c>
    </row>
    <row r="264" spans="1:10" outlineLevel="2" x14ac:dyDescent="0.2">
      <c r="A264" s="25">
        <v>411920</v>
      </c>
      <c r="B264" s="30"/>
      <c r="C264" s="30" t="s">
        <v>196</v>
      </c>
      <c r="D264" s="44">
        <v>0</v>
      </c>
      <c r="E264" s="44">
        <v>3630</v>
      </c>
      <c r="F264" s="44">
        <v>3630</v>
      </c>
      <c r="G264" s="44">
        <v>0</v>
      </c>
      <c r="H264" s="44">
        <v>3630</v>
      </c>
      <c r="I264" s="17">
        <v>0</v>
      </c>
      <c r="J264" s="71">
        <f t="shared" si="83"/>
        <v>0</v>
      </c>
    </row>
    <row r="265" spans="1:10" outlineLevel="2" x14ac:dyDescent="0.2">
      <c r="A265" s="26">
        <v>411921</v>
      </c>
      <c r="B265" s="37"/>
      <c r="C265" s="37" t="s">
        <v>197</v>
      </c>
      <c r="D265" s="46">
        <v>552530.92000000004</v>
      </c>
      <c r="E265" s="46">
        <v>555000</v>
      </c>
      <c r="F265" s="46">
        <v>555000</v>
      </c>
      <c r="G265" s="46">
        <v>261761.08</v>
      </c>
      <c r="H265" s="46">
        <v>555000</v>
      </c>
      <c r="I265" s="23">
        <v>567000</v>
      </c>
      <c r="J265" s="71">
        <f t="shared" si="83"/>
        <v>102.16216216216216</v>
      </c>
    </row>
    <row r="266" spans="1:10" outlineLevel="2" x14ac:dyDescent="0.2">
      <c r="A266" s="25">
        <v>411922</v>
      </c>
      <c r="B266" s="30"/>
      <c r="C266" s="30" t="s">
        <v>198</v>
      </c>
      <c r="D266" s="44">
        <v>1414.73</v>
      </c>
      <c r="E266" s="44">
        <v>11000</v>
      </c>
      <c r="F266" s="44">
        <v>11000</v>
      </c>
      <c r="G266" s="44">
        <v>5096.5600000000004</v>
      </c>
      <c r="H266" s="44">
        <v>11000</v>
      </c>
      <c r="I266" s="17">
        <v>11000</v>
      </c>
      <c r="J266" s="71">
        <f t="shared" si="83"/>
        <v>100</v>
      </c>
    </row>
    <row r="267" spans="1:10" outlineLevel="2" x14ac:dyDescent="0.2">
      <c r="A267" s="25">
        <v>411999</v>
      </c>
      <c r="B267" s="30"/>
      <c r="C267" s="30" t="s">
        <v>199</v>
      </c>
      <c r="D267" s="44">
        <v>11526.81</v>
      </c>
      <c r="E267" s="44">
        <v>11828</v>
      </c>
      <c r="F267" s="44">
        <v>11828</v>
      </c>
      <c r="G267" s="44">
        <v>1895.41</v>
      </c>
      <c r="H267" s="44">
        <v>11828</v>
      </c>
      <c r="I267" s="17">
        <v>11828</v>
      </c>
      <c r="J267" s="71">
        <f t="shared" si="83"/>
        <v>100</v>
      </c>
    </row>
    <row r="268" spans="1:10" outlineLevel="2" x14ac:dyDescent="0.2">
      <c r="A268" s="25">
        <v>4119991</v>
      </c>
      <c r="B268" s="30"/>
      <c r="C268" s="30" t="s">
        <v>200</v>
      </c>
      <c r="D268" s="44">
        <v>3100</v>
      </c>
      <c r="E268" s="44">
        <v>3300</v>
      </c>
      <c r="F268" s="44">
        <v>3300</v>
      </c>
      <c r="G268" s="44">
        <v>2000</v>
      </c>
      <c r="H268" s="44">
        <v>3300</v>
      </c>
      <c r="I268" s="17">
        <v>3800</v>
      </c>
      <c r="J268" s="71">
        <f t="shared" si="83"/>
        <v>115.15151515151516</v>
      </c>
    </row>
    <row r="269" spans="1:10" outlineLevel="2" x14ac:dyDescent="0.2">
      <c r="A269" s="25">
        <v>4119992</v>
      </c>
      <c r="B269" s="30"/>
      <c r="C269" s="30" t="s">
        <v>201</v>
      </c>
      <c r="D269" s="44">
        <v>1000</v>
      </c>
      <c r="E269" s="44">
        <v>1000</v>
      </c>
      <c r="F269" s="44">
        <v>1000</v>
      </c>
      <c r="G269" s="44">
        <v>0</v>
      </c>
      <c r="H269" s="44">
        <v>1000</v>
      </c>
      <c r="I269" s="17">
        <v>1000</v>
      </c>
      <c r="J269" s="71">
        <f t="shared" si="83"/>
        <v>100</v>
      </c>
    </row>
    <row r="270" spans="1:10" outlineLevel="2" x14ac:dyDescent="0.2">
      <c r="A270" s="25">
        <v>4119993</v>
      </c>
      <c r="B270" s="30"/>
      <c r="C270" s="30" t="s">
        <v>202</v>
      </c>
      <c r="D270" s="44">
        <v>1603.52</v>
      </c>
      <c r="E270" s="44">
        <v>1600</v>
      </c>
      <c r="F270" s="44">
        <v>1600</v>
      </c>
      <c r="G270" s="44">
        <v>0</v>
      </c>
      <c r="H270" s="44">
        <v>1600</v>
      </c>
      <c r="I270" s="17">
        <v>1200</v>
      </c>
      <c r="J270" s="71">
        <f t="shared" si="83"/>
        <v>75</v>
      </c>
    </row>
    <row r="271" spans="1:10" outlineLevel="2" x14ac:dyDescent="0.2">
      <c r="A271" s="26">
        <v>4119995</v>
      </c>
      <c r="B271" s="37"/>
      <c r="C271" s="37" t="s">
        <v>203</v>
      </c>
      <c r="D271" s="46">
        <v>0</v>
      </c>
      <c r="E271" s="46">
        <v>0</v>
      </c>
      <c r="F271" s="46">
        <v>0</v>
      </c>
      <c r="G271" s="46">
        <v>0</v>
      </c>
      <c r="H271" s="46">
        <v>0</v>
      </c>
      <c r="I271" s="23">
        <v>800</v>
      </c>
      <c r="J271" s="71" t="str">
        <f t="shared" si="83"/>
        <v>-</v>
      </c>
    </row>
    <row r="272" spans="1:10" outlineLevel="2" x14ac:dyDescent="0.2">
      <c r="A272" s="25"/>
      <c r="B272" s="30"/>
      <c r="C272" s="30"/>
      <c r="D272" s="44"/>
      <c r="E272" s="44"/>
      <c r="F272" s="44"/>
      <c r="G272" s="44"/>
      <c r="H272" s="44"/>
      <c r="I272" s="17"/>
      <c r="J272" s="71"/>
    </row>
    <row r="273" spans="1:10" x14ac:dyDescent="0.2">
      <c r="A273" s="25">
        <v>412</v>
      </c>
      <c r="B273" s="30"/>
      <c r="C273" s="30" t="s">
        <v>58</v>
      </c>
      <c r="D273" s="44">
        <f t="shared" ref="D273:I273" si="85">+D274</f>
        <v>59209.25</v>
      </c>
      <c r="E273" s="44">
        <f t="shared" si="85"/>
        <v>60883</v>
      </c>
      <c r="F273" s="44">
        <f t="shared" si="85"/>
        <v>60883</v>
      </c>
      <c r="G273" s="44">
        <f t="shared" si="85"/>
        <v>7380</v>
      </c>
      <c r="H273" s="44">
        <f t="shared" si="85"/>
        <v>60883</v>
      </c>
      <c r="I273" s="17">
        <f t="shared" si="85"/>
        <v>60883</v>
      </c>
      <c r="J273" s="71">
        <f t="shared" ref="J273:J283" si="86">IF(H273&lt;&gt;0,I273/H273*100,"-")</f>
        <v>100</v>
      </c>
    </row>
    <row r="274" spans="1:10" outlineLevel="1" x14ac:dyDescent="0.2">
      <c r="A274" s="25">
        <v>4120</v>
      </c>
      <c r="B274" s="30"/>
      <c r="C274" s="30" t="s">
        <v>204</v>
      </c>
      <c r="D274" s="44">
        <f t="shared" ref="D274:I274" si="87">+D275+D276+D277+D278+D279+D280+D281+D282+D283</f>
        <v>59209.25</v>
      </c>
      <c r="E274" s="44">
        <f t="shared" si="87"/>
        <v>60883</v>
      </c>
      <c r="F274" s="44">
        <f t="shared" si="87"/>
        <v>60883</v>
      </c>
      <c r="G274" s="44">
        <f t="shared" si="87"/>
        <v>7380</v>
      </c>
      <c r="H274" s="44">
        <f t="shared" si="87"/>
        <v>60883</v>
      </c>
      <c r="I274" s="17">
        <f t="shared" si="87"/>
        <v>60883</v>
      </c>
      <c r="J274" s="71">
        <f t="shared" si="86"/>
        <v>100</v>
      </c>
    </row>
    <row r="275" spans="1:10" outlineLevel="2" x14ac:dyDescent="0.2">
      <c r="A275" s="25">
        <v>4120001</v>
      </c>
      <c r="B275" s="30"/>
      <c r="C275" s="30" t="s">
        <v>205</v>
      </c>
      <c r="D275" s="44">
        <v>23694.79</v>
      </c>
      <c r="E275" s="44">
        <v>23190</v>
      </c>
      <c r="F275" s="44">
        <v>23190</v>
      </c>
      <c r="G275" s="44">
        <v>4500</v>
      </c>
      <c r="H275" s="44">
        <v>23190</v>
      </c>
      <c r="I275" s="17">
        <v>23190</v>
      </c>
      <c r="J275" s="71">
        <f t="shared" si="86"/>
        <v>100</v>
      </c>
    </row>
    <row r="276" spans="1:10" outlineLevel="2" x14ac:dyDescent="0.2">
      <c r="A276" s="25">
        <v>41200010</v>
      </c>
      <c r="B276" s="30"/>
      <c r="C276" s="30" t="s">
        <v>206</v>
      </c>
      <c r="D276" s="44">
        <v>1000</v>
      </c>
      <c r="E276" s="44">
        <v>1000</v>
      </c>
      <c r="F276" s="44">
        <v>1000</v>
      </c>
      <c r="G276" s="44">
        <v>500</v>
      </c>
      <c r="H276" s="44">
        <v>1000</v>
      </c>
      <c r="I276" s="17">
        <v>1000</v>
      </c>
      <c r="J276" s="71">
        <f t="shared" si="86"/>
        <v>100</v>
      </c>
    </row>
    <row r="277" spans="1:10" outlineLevel="2" x14ac:dyDescent="0.2">
      <c r="A277" s="25">
        <v>41200012</v>
      </c>
      <c r="B277" s="30"/>
      <c r="C277" s="30" t="s">
        <v>207</v>
      </c>
      <c r="D277" s="44">
        <v>4000</v>
      </c>
      <c r="E277" s="44">
        <v>4000</v>
      </c>
      <c r="F277" s="44">
        <v>4000</v>
      </c>
      <c r="G277" s="44">
        <v>0</v>
      </c>
      <c r="H277" s="44">
        <v>4000</v>
      </c>
      <c r="I277" s="17">
        <v>4000</v>
      </c>
      <c r="J277" s="71">
        <f t="shared" si="86"/>
        <v>100</v>
      </c>
    </row>
    <row r="278" spans="1:10" outlineLevel="2" x14ac:dyDescent="0.2">
      <c r="A278" s="25">
        <v>41200013</v>
      </c>
      <c r="B278" s="30"/>
      <c r="C278" s="30" t="s">
        <v>208</v>
      </c>
      <c r="D278" s="44">
        <v>3550.57</v>
      </c>
      <c r="E278" s="44">
        <v>1000</v>
      </c>
      <c r="F278" s="44">
        <v>1000</v>
      </c>
      <c r="G278" s="44">
        <v>0</v>
      </c>
      <c r="H278" s="44">
        <v>1000</v>
      </c>
      <c r="I278" s="17">
        <v>1000</v>
      </c>
      <c r="J278" s="71">
        <f t="shared" si="86"/>
        <v>100</v>
      </c>
    </row>
    <row r="279" spans="1:10" outlineLevel="2" x14ac:dyDescent="0.2">
      <c r="A279" s="25">
        <v>4120004</v>
      </c>
      <c r="B279" s="30"/>
      <c r="C279" s="30" t="s">
        <v>209</v>
      </c>
      <c r="D279" s="44">
        <v>0</v>
      </c>
      <c r="E279" s="44">
        <v>2400</v>
      </c>
      <c r="F279" s="44">
        <v>2400</v>
      </c>
      <c r="G279" s="44">
        <v>780</v>
      </c>
      <c r="H279" s="44">
        <v>2400</v>
      </c>
      <c r="I279" s="17">
        <v>2400</v>
      </c>
      <c r="J279" s="71">
        <f t="shared" si="86"/>
        <v>100</v>
      </c>
    </row>
    <row r="280" spans="1:10" outlineLevel="2" x14ac:dyDescent="0.2">
      <c r="A280" s="25">
        <v>4120005</v>
      </c>
      <c r="B280" s="30"/>
      <c r="C280" s="30" t="s">
        <v>210</v>
      </c>
      <c r="D280" s="44">
        <v>10621.46</v>
      </c>
      <c r="E280" s="44">
        <v>10800</v>
      </c>
      <c r="F280" s="44">
        <v>10800</v>
      </c>
      <c r="G280" s="44">
        <v>1000</v>
      </c>
      <c r="H280" s="44">
        <v>10800</v>
      </c>
      <c r="I280" s="17">
        <v>10800</v>
      </c>
      <c r="J280" s="71">
        <f t="shared" si="86"/>
        <v>100</v>
      </c>
    </row>
    <row r="281" spans="1:10" outlineLevel="2" x14ac:dyDescent="0.2">
      <c r="A281" s="25">
        <v>4120006</v>
      </c>
      <c r="B281" s="30"/>
      <c r="C281" s="30" t="s">
        <v>211</v>
      </c>
      <c r="D281" s="44">
        <v>7029.43</v>
      </c>
      <c r="E281" s="44">
        <v>9580</v>
      </c>
      <c r="F281" s="44">
        <v>9580</v>
      </c>
      <c r="G281" s="44">
        <v>600</v>
      </c>
      <c r="H281" s="44">
        <v>9580</v>
      </c>
      <c r="I281" s="17">
        <v>9580</v>
      </c>
      <c r="J281" s="71">
        <f t="shared" si="86"/>
        <v>100</v>
      </c>
    </row>
    <row r="282" spans="1:10" outlineLevel="2" x14ac:dyDescent="0.2">
      <c r="A282" s="25">
        <v>4120007</v>
      </c>
      <c r="B282" s="30"/>
      <c r="C282" s="30" t="s">
        <v>212</v>
      </c>
      <c r="D282" s="44">
        <v>1400</v>
      </c>
      <c r="E282" s="44">
        <v>1000</v>
      </c>
      <c r="F282" s="44">
        <v>1000</v>
      </c>
      <c r="G282" s="44">
        <v>0</v>
      </c>
      <c r="H282" s="44">
        <v>1000</v>
      </c>
      <c r="I282" s="17">
        <v>1000</v>
      </c>
      <c r="J282" s="71">
        <f t="shared" si="86"/>
        <v>100</v>
      </c>
    </row>
    <row r="283" spans="1:10" outlineLevel="2" x14ac:dyDescent="0.2">
      <c r="A283" s="25">
        <v>4120009</v>
      </c>
      <c r="B283" s="30"/>
      <c r="C283" s="30" t="s">
        <v>213</v>
      </c>
      <c r="D283" s="44">
        <v>7913</v>
      </c>
      <c r="E283" s="44">
        <v>7913</v>
      </c>
      <c r="F283" s="44">
        <v>7913</v>
      </c>
      <c r="G283" s="44">
        <v>0</v>
      </c>
      <c r="H283" s="44">
        <v>7913</v>
      </c>
      <c r="I283" s="17">
        <v>7913</v>
      </c>
      <c r="J283" s="71">
        <f t="shared" si="86"/>
        <v>100</v>
      </c>
    </row>
    <row r="284" spans="1:10" outlineLevel="2" x14ac:dyDescent="0.2">
      <c r="A284" s="25"/>
      <c r="B284" s="30"/>
      <c r="C284" s="30"/>
      <c r="D284" s="44"/>
      <c r="E284" s="44"/>
      <c r="F284" s="44"/>
      <c r="G284" s="44"/>
      <c r="H284" s="44"/>
      <c r="I284" s="17"/>
      <c r="J284" s="71"/>
    </row>
    <row r="285" spans="1:10" x14ac:dyDescent="0.2">
      <c r="A285" s="25">
        <v>413</v>
      </c>
      <c r="B285" s="30"/>
      <c r="C285" s="30" t="s">
        <v>30</v>
      </c>
      <c r="D285" s="44">
        <f t="shared" ref="D285:I285" si="88">+D286+D288+D290+D307+D310</f>
        <v>346166.17000000004</v>
      </c>
      <c r="E285" s="44">
        <f t="shared" si="88"/>
        <v>355357</v>
      </c>
      <c r="F285" s="44">
        <f t="shared" si="88"/>
        <v>358782</v>
      </c>
      <c r="G285" s="44">
        <f t="shared" si="88"/>
        <v>163678.76999999999</v>
      </c>
      <c r="H285" s="44">
        <f t="shared" si="88"/>
        <v>358782</v>
      </c>
      <c r="I285" s="17">
        <f t="shared" si="88"/>
        <v>344833</v>
      </c>
      <c r="J285" s="71">
        <f t="shared" ref="J285:J312" si="89">IF(H285&lt;&gt;0,I285/H285*100,"-")</f>
        <v>96.112123796623024</v>
      </c>
    </row>
    <row r="286" spans="1:10" outlineLevel="1" x14ac:dyDescent="0.2">
      <c r="A286" s="25">
        <v>4130</v>
      </c>
      <c r="B286" s="30"/>
      <c r="C286" s="30" t="s">
        <v>214</v>
      </c>
      <c r="D286" s="44">
        <f t="shared" ref="D286:I286" si="90">+D287</f>
        <v>14631.58</v>
      </c>
      <c r="E286" s="44">
        <f t="shared" si="90"/>
        <v>15000</v>
      </c>
      <c r="F286" s="44">
        <f t="shared" si="90"/>
        <v>15000</v>
      </c>
      <c r="G286" s="44">
        <f t="shared" si="90"/>
        <v>7391.66</v>
      </c>
      <c r="H286" s="44">
        <f t="shared" si="90"/>
        <v>15000</v>
      </c>
      <c r="I286" s="17">
        <f t="shared" si="90"/>
        <v>15300</v>
      </c>
      <c r="J286" s="71">
        <f t="shared" si="89"/>
        <v>102</v>
      </c>
    </row>
    <row r="287" spans="1:10" outlineLevel="2" x14ac:dyDescent="0.2">
      <c r="A287" s="25">
        <v>413003</v>
      </c>
      <c r="B287" s="30"/>
      <c r="C287" s="30" t="s">
        <v>215</v>
      </c>
      <c r="D287" s="44">
        <v>14631.58</v>
      </c>
      <c r="E287" s="44">
        <v>15000</v>
      </c>
      <c r="F287" s="44">
        <v>15000</v>
      </c>
      <c r="G287" s="44">
        <v>7391.66</v>
      </c>
      <c r="H287" s="44">
        <v>15000</v>
      </c>
      <c r="I287" s="17">
        <v>15300</v>
      </c>
      <c r="J287" s="71">
        <f t="shared" si="89"/>
        <v>102</v>
      </c>
    </row>
    <row r="288" spans="1:10" outlineLevel="1" x14ac:dyDescent="0.2">
      <c r="A288" s="25">
        <v>4131</v>
      </c>
      <c r="B288" s="30"/>
      <c r="C288" s="30" t="s">
        <v>216</v>
      </c>
      <c r="D288" s="44">
        <f t="shared" ref="D288:I288" si="91">+D289</f>
        <v>77851.08</v>
      </c>
      <c r="E288" s="44">
        <f t="shared" si="91"/>
        <v>77260</v>
      </c>
      <c r="F288" s="44">
        <f t="shared" si="91"/>
        <v>77260</v>
      </c>
      <c r="G288" s="44">
        <f t="shared" si="91"/>
        <v>37590.769999999997</v>
      </c>
      <c r="H288" s="44">
        <f t="shared" si="91"/>
        <v>77260</v>
      </c>
      <c r="I288" s="17">
        <f t="shared" si="91"/>
        <v>77260</v>
      </c>
      <c r="J288" s="71">
        <f t="shared" si="89"/>
        <v>100</v>
      </c>
    </row>
    <row r="289" spans="1:10" outlineLevel="2" x14ac:dyDescent="0.2">
      <c r="A289" s="25">
        <v>413105</v>
      </c>
      <c r="B289" s="30"/>
      <c r="C289" s="30" t="s">
        <v>217</v>
      </c>
      <c r="D289" s="44">
        <v>77851.08</v>
      </c>
      <c r="E289" s="44">
        <v>77260</v>
      </c>
      <c r="F289" s="44">
        <v>77260</v>
      </c>
      <c r="G289" s="44">
        <v>37590.769999999997</v>
      </c>
      <c r="H289" s="44">
        <v>77260</v>
      </c>
      <c r="I289" s="17">
        <v>77260</v>
      </c>
      <c r="J289" s="71">
        <f t="shared" si="89"/>
        <v>100</v>
      </c>
    </row>
    <row r="290" spans="1:10" outlineLevel="1" x14ac:dyDescent="0.2">
      <c r="A290" s="25">
        <v>4133</v>
      </c>
      <c r="B290" s="30"/>
      <c r="C290" s="30" t="s">
        <v>218</v>
      </c>
      <c r="D290" s="44">
        <f t="shared" ref="D290:I290" si="92">+D291+D292+D293+D294+D295+D296+D297+D298+D299+D300+D301+D302+D303+D304+D305+D306</f>
        <v>217742.62000000002</v>
      </c>
      <c r="E290" s="44">
        <f t="shared" si="92"/>
        <v>228616</v>
      </c>
      <c r="F290" s="44">
        <f t="shared" si="92"/>
        <v>232041</v>
      </c>
      <c r="G290" s="44">
        <f t="shared" si="92"/>
        <v>105670.78</v>
      </c>
      <c r="H290" s="44">
        <f t="shared" si="92"/>
        <v>232041</v>
      </c>
      <c r="I290" s="17">
        <f t="shared" si="92"/>
        <v>217641</v>
      </c>
      <c r="J290" s="71">
        <f t="shared" si="89"/>
        <v>93.794200162902243</v>
      </c>
    </row>
    <row r="291" spans="1:10" outlineLevel="2" x14ac:dyDescent="0.2">
      <c r="A291" s="25">
        <v>4133000</v>
      </c>
      <c r="B291" s="30"/>
      <c r="C291" s="30" t="s">
        <v>219</v>
      </c>
      <c r="D291" s="44">
        <v>21703.86</v>
      </c>
      <c r="E291" s="44">
        <v>30000</v>
      </c>
      <c r="F291" s="44">
        <v>30000</v>
      </c>
      <c r="G291" s="44">
        <v>10317.18</v>
      </c>
      <c r="H291" s="44">
        <v>30000</v>
      </c>
      <c r="I291" s="17">
        <v>23000</v>
      </c>
      <c r="J291" s="71">
        <f t="shared" si="89"/>
        <v>76.666666666666671</v>
      </c>
    </row>
    <row r="292" spans="1:10" outlineLevel="2" x14ac:dyDescent="0.2">
      <c r="A292" s="25">
        <v>41330001</v>
      </c>
      <c r="B292" s="30"/>
      <c r="C292" s="30" t="s">
        <v>220</v>
      </c>
      <c r="D292" s="44">
        <v>18472.63</v>
      </c>
      <c r="E292" s="44">
        <v>18000</v>
      </c>
      <c r="F292" s="44">
        <v>18000</v>
      </c>
      <c r="G292" s="44">
        <v>7756.82</v>
      </c>
      <c r="H292" s="44">
        <v>18000</v>
      </c>
      <c r="I292" s="17">
        <v>18000</v>
      </c>
      <c r="J292" s="71">
        <f t="shared" si="89"/>
        <v>100</v>
      </c>
    </row>
    <row r="293" spans="1:10" outlineLevel="2" x14ac:dyDescent="0.2">
      <c r="A293" s="25">
        <v>41330002</v>
      </c>
      <c r="B293" s="30"/>
      <c r="C293" s="30" t="s">
        <v>221</v>
      </c>
      <c r="D293" s="44">
        <v>5435.53</v>
      </c>
      <c r="E293" s="44">
        <v>5930</v>
      </c>
      <c r="F293" s="44">
        <v>5930</v>
      </c>
      <c r="G293" s="44">
        <v>2470.6999999999998</v>
      </c>
      <c r="H293" s="44">
        <v>5930</v>
      </c>
      <c r="I293" s="17">
        <v>5930</v>
      </c>
      <c r="J293" s="71">
        <f t="shared" si="89"/>
        <v>100</v>
      </c>
    </row>
    <row r="294" spans="1:10" outlineLevel="2" x14ac:dyDescent="0.2">
      <c r="A294" s="25">
        <v>41330010</v>
      </c>
      <c r="B294" s="30"/>
      <c r="C294" s="30" t="s">
        <v>222</v>
      </c>
      <c r="D294" s="44">
        <v>1068.33</v>
      </c>
      <c r="E294" s="44">
        <v>4500</v>
      </c>
      <c r="F294" s="44">
        <v>4500</v>
      </c>
      <c r="G294" s="44">
        <v>3091.29</v>
      </c>
      <c r="H294" s="44">
        <v>4500</v>
      </c>
      <c r="I294" s="17">
        <v>5450</v>
      </c>
      <c r="J294" s="71">
        <f t="shared" si="89"/>
        <v>121.1111111111111</v>
      </c>
    </row>
    <row r="295" spans="1:10" outlineLevel="2" x14ac:dyDescent="0.2">
      <c r="A295" s="25">
        <v>4133002</v>
      </c>
      <c r="B295" s="30"/>
      <c r="C295" s="30" t="s">
        <v>223</v>
      </c>
      <c r="D295" s="44">
        <v>7460.8</v>
      </c>
      <c r="E295" s="44">
        <v>7823</v>
      </c>
      <c r="F295" s="44">
        <v>7823</v>
      </c>
      <c r="G295" s="44">
        <v>0</v>
      </c>
      <c r="H295" s="44">
        <v>7823</v>
      </c>
      <c r="I295" s="17">
        <v>7823</v>
      </c>
      <c r="J295" s="71">
        <f t="shared" si="89"/>
        <v>100</v>
      </c>
    </row>
    <row r="296" spans="1:10" outlineLevel="2" x14ac:dyDescent="0.2">
      <c r="A296" s="25">
        <v>4133004</v>
      </c>
      <c r="B296" s="30"/>
      <c r="C296" s="30" t="s">
        <v>224</v>
      </c>
      <c r="D296" s="44">
        <v>14402.96</v>
      </c>
      <c r="E296" s="44">
        <v>16500</v>
      </c>
      <c r="F296" s="44">
        <v>16500</v>
      </c>
      <c r="G296" s="44">
        <v>3815.89</v>
      </c>
      <c r="H296" s="44">
        <v>16500</v>
      </c>
      <c r="I296" s="17">
        <v>10000</v>
      </c>
      <c r="J296" s="71">
        <f t="shared" si="89"/>
        <v>60.606060606060609</v>
      </c>
    </row>
    <row r="297" spans="1:10" outlineLevel="2" x14ac:dyDescent="0.2">
      <c r="A297" s="25">
        <v>4133005</v>
      </c>
      <c r="B297" s="30"/>
      <c r="C297" s="30" t="s">
        <v>225</v>
      </c>
      <c r="D297" s="44">
        <v>12257.36</v>
      </c>
      <c r="E297" s="44">
        <v>10000</v>
      </c>
      <c r="F297" s="44">
        <v>10000</v>
      </c>
      <c r="G297" s="44">
        <v>3040.06</v>
      </c>
      <c r="H297" s="44">
        <v>10000</v>
      </c>
      <c r="I297" s="17">
        <v>10000</v>
      </c>
      <c r="J297" s="71">
        <f t="shared" si="89"/>
        <v>100</v>
      </c>
    </row>
    <row r="298" spans="1:10" outlineLevel="2" x14ac:dyDescent="0.2">
      <c r="A298" s="25">
        <v>4133007</v>
      </c>
      <c r="B298" s="30"/>
      <c r="C298" s="30" t="s">
        <v>226</v>
      </c>
      <c r="D298" s="44">
        <v>0</v>
      </c>
      <c r="E298" s="44">
        <v>0</v>
      </c>
      <c r="F298" s="44">
        <v>1425</v>
      </c>
      <c r="G298" s="44">
        <v>0</v>
      </c>
      <c r="H298" s="44">
        <v>1425</v>
      </c>
      <c r="I298" s="17">
        <v>1425</v>
      </c>
      <c r="J298" s="71">
        <f t="shared" si="89"/>
        <v>100</v>
      </c>
    </row>
    <row r="299" spans="1:10" outlineLevel="2" x14ac:dyDescent="0.2">
      <c r="A299" s="25">
        <v>4133010</v>
      </c>
      <c r="B299" s="30"/>
      <c r="C299" s="30" t="s">
        <v>227</v>
      </c>
      <c r="D299" s="44">
        <v>5211.17</v>
      </c>
      <c r="E299" s="44">
        <v>3000</v>
      </c>
      <c r="F299" s="44">
        <v>3000</v>
      </c>
      <c r="G299" s="44">
        <v>0</v>
      </c>
      <c r="H299" s="44">
        <v>3000</v>
      </c>
      <c r="I299" s="17">
        <v>3200</v>
      </c>
      <c r="J299" s="71">
        <f t="shared" si="89"/>
        <v>106.66666666666667</v>
      </c>
    </row>
    <row r="300" spans="1:10" outlineLevel="2" x14ac:dyDescent="0.2">
      <c r="A300" s="25">
        <v>4133011</v>
      </c>
      <c r="B300" s="30"/>
      <c r="C300" s="30" t="s">
        <v>228</v>
      </c>
      <c r="D300" s="44">
        <v>6362.2</v>
      </c>
      <c r="E300" s="44">
        <v>6000</v>
      </c>
      <c r="F300" s="44">
        <v>6000</v>
      </c>
      <c r="G300" s="44">
        <v>3326.3</v>
      </c>
      <c r="H300" s="44">
        <v>6000</v>
      </c>
      <c r="I300" s="17">
        <v>6000</v>
      </c>
      <c r="J300" s="71">
        <f t="shared" si="89"/>
        <v>100</v>
      </c>
    </row>
    <row r="301" spans="1:10" outlineLevel="2" x14ac:dyDescent="0.2">
      <c r="A301" s="25">
        <v>4133015</v>
      </c>
      <c r="B301" s="30"/>
      <c r="C301" s="30" t="s">
        <v>229</v>
      </c>
      <c r="D301" s="44">
        <v>12000</v>
      </c>
      <c r="E301" s="44">
        <v>12000</v>
      </c>
      <c r="F301" s="44">
        <v>12000</v>
      </c>
      <c r="G301" s="44">
        <v>6000</v>
      </c>
      <c r="H301" s="44">
        <v>12000</v>
      </c>
      <c r="I301" s="17">
        <v>12000</v>
      </c>
      <c r="J301" s="71">
        <f t="shared" si="89"/>
        <v>100</v>
      </c>
    </row>
    <row r="302" spans="1:10" outlineLevel="2" x14ac:dyDescent="0.2">
      <c r="A302" s="25">
        <v>4133020</v>
      </c>
      <c r="B302" s="30"/>
      <c r="C302" s="30" t="s">
        <v>230</v>
      </c>
      <c r="D302" s="44">
        <v>300</v>
      </c>
      <c r="E302" s="44">
        <v>300</v>
      </c>
      <c r="F302" s="44">
        <v>300</v>
      </c>
      <c r="G302" s="44">
        <v>0</v>
      </c>
      <c r="H302" s="44">
        <v>300</v>
      </c>
      <c r="I302" s="17">
        <v>250</v>
      </c>
      <c r="J302" s="71">
        <f t="shared" si="89"/>
        <v>83.333333333333343</v>
      </c>
    </row>
    <row r="303" spans="1:10" outlineLevel="2" x14ac:dyDescent="0.2">
      <c r="A303" s="25">
        <v>41330200</v>
      </c>
      <c r="B303" s="30"/>
      <c r="C303" s="30" t="s">
        <v>231</v>
      </c>
      <c r="D303" s="44">
        <v>33.630000000000003</v>
      </c>
      <c r="E303" s="44">
        <v>100</v>
      </c>
      <c r="F303" s="44">
        <v>100</v>
      </c>
      <c r="G303" s="44">
        <v>0</v>
      </c>
      <c r="H303" s="44">
        <v>100</v>
      </c>
      <c r="I303" s="17">
        <v>100</v>
      </c>
      <c r="J303" s="71">
        <f t="shared" si="89"/>
        <v>100</v>
      </c>
    </row>
    <row r="304" spans="1:10" outlineLevel="2" x14ac:dyDescent="0.2">
      <c r="A304" s="25">
        <v>4133026</v>
      </c>
      <c r="B304" s="30"/>
      <c r="C304" s="30" t="s">
        <v>232</v>
      </c>
      <c r="D304" s="44">
        <v>47520</v>
      </c>
      <c r="E304" s="44">
        <v>55520</v>
      </c>
      <c r="F304" s="44">
        <v>55520</v>
      </c>
      <c r="G304" s="44">
        <v>32000</v>
      </c>
      <c r="H304" s="44">
        <v>55520</v>
      </c>
      <c r="I304" s="17">
        <v>55520</v>
      </c>
      <c r="J304" s="71">
        <f t="shared" si="89"/>
        <v>100</v>
      </c>
    </row>
    <row r="305" spans="1:10" outlineLevel="2" x14ac:dyDescent="0.2">
      <c r="A305" s="25">
        <v>4133027</v>
      </c>
      <c r="B305" s="30"/>
      <c r="C305" s="30" t="s">
        <v>233</v>
      </c>
      <c r="D305" s="44">
        <v>45943</v>
      </c>
      <c r="E305" s="44">
        <v>38943</v>
      </c>
      <c r="F305" s="44">
        <v>38943</v>
      </c>
      <c r="G305" s="44">
        <v>25000</v>
      </c>
      <c r="H305" s="44">
        <v>38943</v>
      </c>
      <c r="I305" s="17">
        <v>38943</v>
      </c>
      <c r="J305" s="71">
        <f t="shared" si="89"/>
        <v>100</v>
      </c>
    </row>
    <row r="306" spans="1:10" outlineLevel="2" x14ac:dyDescent="0.2">
      <c r="A306" s="25">
        <v>4133028</v>
      </c>
      <c r="B306" s="30"/>
      <c r="C306" s="30" t="s">
        <v>234</v>
      </c>
      <c r="D306" s="44">
        <v>19571.150000000001</v>
      </c>
      <c r="E306" s="44">
        <v>20000</v>
      </c>
      <c r="F306" s="44">
        <v>22000</v>
      </c>
      <c r="G306" s="44">
        <v>8852.5400000000009</v>
      </c>
      <c r="H306" s="44">
        <v>22000</v>
      </c>
      <c r="I306" s="17">
        <v>20000</v>
      </c>
      <c r="J306" s="71">
        <f t="shared" si="89"/>
        <v>90.909090909090907</v>
      </c>
    </row>
    <row r="307" spans="1:10" outlineLevel="1" x14ac:dyDescent="0.2">
      <c r="A307" s="25">
        <v>4135</v>
      </c>
      <c r="B307" s="30"/>
      <c r="C307" s="30" t="s">
        <v>235</v>
      </c>
      <c r="D307" s="44">
        <f t="shared" ref="D307:I307" si="93">+D308+D309</f>
        <v>31960.19</v>
      </c>
      <c r="E307" s="44">
        <f t="shared" si="93"/>
        <v>31500</v>
      </c>
      <c r="F307" s="44">
        <f t="shared" si="93"/>
        <v>31500</v>
      </c>
      <c r="G307" s="44">
        <f t="shared" si="93"/>
        <v>13025.56</v>
      </c>
      <c r="H307" s="44">
        <f t="shared" si="93"/>
        <v>31500</v>
      </c>
      <c r="I307" s="17">
        <f t="shared" si="93"/>
        <v>32500</v>
      </c>
      <c r="J307" s="71">
        <f t="shared" si="89"/>
        <v>103.17460317460319</v>
      </c>
    </row>
    <row r="308" spans="1:10" outlineLevel="2" x14ac:dyDescent="0.2">
      <c r="A308" s="25">
        <v>4135001</v>
      </c>
      <c r="B308" s="30"/>
      <c r="C308" s="30" t="s">
        <v>236</v>
      </c>
      <c r="D308" s="44">
        <v>3960.19</v>
      </c>
      <c r="E308" s="44">
        <v>3500</v>
      </c>
      <c r="F308" s="44">
        <v>3500</v>
      </c>
      <c r="G308" s="44">
        <v>2025.56</v>
      </c>
      <c r="H308" s="44">
        <v>3500</v>
      </c>
      <c r="I308" s="17">
        <v>4500</v>
      </c>
      <c r="J308" s="71">
        <f t="shared" si="89"/>
        <v>128.57142857142858</v>
      </c>
    </row>
    <row r="309" spans="1:10" outlineLevel="2" x14ac:dyDescent="0.2">
      <c r="A309" s="25">
        <v>4135004</v>
      </c>
      <c r="B309" s="30"/>
      <c r="C309" s="30" t="s">
        <v>237</v>
      </c>
      <c r="D309" s="44">
        <v>28000</v>
      </c>
      <c r="E309" s="44">
        <v>28000</v>
      </c>
      <c r="F309" s="44">
        <v>28000</v>
      </c>
      <c r="G309" s="44">
        <v>11000</v>
      </c>
      <c r="H309" s="44">
        <v>28000</v>
      </c>
      <c r="I309" s="17">
        <v>28000</v>
      </c>
      <c r="J309" s="71">
        <f t="shared" si="89"/>
        <v>100</v>
      </c>
    </row>
    <row r="310" spans="1:10" outlineLevel="1" x14ac:dyDescent="0.2">
      <c r="A310" s="25">
        <v>4136</v>
      </c>
      <c r="B310" s="30"/>
      <c r="C310" s="30" t="s">
        <v>238</v>
      </c>
      <c r="D310" s="44">
        <f t="shared" ref="D310:I310" si="94">+D311+D312</f>
        <v>3980.7</v>
      </c>
      <c r="E310" s="44">
        <f t="shared" si="94"/>
        <v>2981</v>
      </c>
      <c r="F310" s="44">
        <f t="shared" si="94"/>
        <v>2981</v>
      </c>
      <c r="G310" s="44">
        <f t="shared" si="94"/>
        <v>0</v>
      </c>
      <c r="H310" s="44">
        <f t="shared" si="94"/>
        <v>2981</v>
      </c>
      <c r="I310" s="17">
        <f t="shared" si="94"/>
        <v>2132</v>
      </c>
      <c r="J310" s="71">
        <f t="shared" si="89"/>
        <v>71.519624287151956</v>
      </c>
    </row>
    <row r="311" spans="1:10" outlineLevel="2" x14ac:dyDescent="0.2">
      <c r="A311" s="25">
        <v>4136001</v>
      </c>
      <c r="B311" s="30"/>
      <c r="C311" s="30" t="s">
        <v>239</v>
      </c>
      <c r="D311" s="44">
        <v>1000</v>
      </c>
      <c r="E311" s="44">
        <v>0</v>
      </c>
      <c r="F311" s="44">
        <v>0</v>
      </c>
      <c r="G311" s="44">
        <v>0</v>
      </c>
      <c r="H311" s="44">
        <v>0</v>
      </c>
      <c r="I311" s="17">
        <v>0</v>
      </c>
      <c r="J311" s="71" t="str">
        <f t="shared" si="89"/>
        <v>-</v>
      </c>
    </row>
    <row r="312" spans="1:10" outlineLevel="2" x14ac:dyDescent="0.2">
      <c r="A312" s="25">
        <v>4136002</v>
      </c>
      <c r="B312" s="30"/>
      <c r="C312" s="30" t="s">
        <v>240</v>
      </c>
      <c r="D312" s="44">
        <v>2980.7</v>
      </c>
      <c r="E312" s="44">
        <v>2981</v>
      </c>
      <c r="F312" s="44">
        <v>2981</v>
      </c>
      <c r="G312" s="44">
        <v>0</v>
      </c>
      <c r="H312" s="44">
        <v>2981</v>
      </c>
      <c r="I312" s="17">
        <v>2132</v>
      </c>
      <c r="J312" s="71">
        <f t="shared" si="89"/>
        <v>71.519624287151956</v>
      </c>
    </row>
    <row r="313" spans="1:10" outlineLevel="2" x14ac:dyDescent="0.2">
      <c r="A313" s="25"/>
      <c r="B313" s="30"/>
      <c r="C313" s="30"/>
      <c r="D313" s="44"/>
      <c r="E313" s="44"/>
      <c r="F313" s="44"/>
      <c r="G313" s="44"/>
      <c r="H313" s="44"/>
      <c r="I313" s="17"/>
      <c r="J313" s="71"/>
    </row>
    <row r="314" spans="1:10" x14ac:dyDescent="0.2">
      <c r="A314" s="25">
        <v>414</v>
      </c>
      <c r="B314" s="30"/>
      <c r="C314" s="30" t="s">
        <v>82</v>
      </c>
      <c r="D314" s="44">
        <v>0</v>
      </c>
      <c r="E314" s="44">
        <v>0</v>
      </c>
      <c r="F314" s="44">
        <v>0</v>
      </c>
      <c r="G314" s="44">
        <v>0</v>
      </c>
      <c r="H314" s="44">
        <v>0</v>
      </c>
      <c r="I314" s="17">
        <v>0</v>
      </c>
      <c r="J314" s="71" t="str">
        <f>IF(H314&lt;&gt;0,I314/H314*100,"-")</f>
        <v>-</v>
      </c>
    </row>
    <row r="315" spans="1:10" x14ac:dyDescent="0.2">
      <c r="A315" s="25"/>
      <c r="B315" s="30"/>
      <c r="C315" s="30"/>
      <c r="D315" s="44"/>
      <c r="E315" s="44"/>
      <c r="F315" s="44"/>
      <c r="G315" s="44"/>
      <c r="H315" s="44"/>
      <c r="I315" s="17"/>
      <c r="J315" s="71"/>
    </row>
    <row r="316" spans="1:10" x14ac:dyDescent="0.2">
      <c r="A316" s="24">
        <v>42</v>
      </c>
      <c r="B316" s="36" t="s">
        <v>31</v>
      </c>
      <c r="C316" s="36" t="s">
        <v>73</v>
      </c>
      <c r="D316" s="45">
        <f t="shared" ref="D316:I316" si="95">+D317</f>
        <v>425906.02999999991</v>
      </c>
      <c r="E316" s="45">
        <f t="shared" si="95"/>
        <v>803111.19</v>
      </c>
      <c r="F316" s="45">
        <f t="shared" si="95"/>
        <v>799092.19</v>
      </c>
      <c r="G316" s="45">
        <f t="shared" si="95"/>
        <v>82112.97</v>
      </c>
      <c r="H316" s="45">
        <f t="shared" si="95"/>
        <v>714815.74</v>
      </c>
      <c r="I316" s="18">
        <f t="shared" si="95"/>
        <v>622743.31000000006</v>
      </c>
      <c r="J316" s="72">
        <f t="shared" ref="J316:J345" si="96">IF(H316&lt;&gt;0,I316/H316*100,"-")</f>
        <v>87.119417655800362</v>
      </c>
    </row>
    <row r="317" spans="1:10" x14ac:dyDescent="0.2">
      <c r="A317" s="25">
        <v>420</v>
      </c>
      <c r="B317" s="30"/>
      <c r="C317" s="30" t="s">
        <v>32</v>
      </c>
      <c r="D317" s="44">
        <f t="shared" ref="D317:I317" si="97">+D318+D320+D327+D329+D336+D340+D342</f>
        <v>425906.02999999991</v>
      </c>
      <c r="E317" s="44">
        <f t="shared" si="97"/>
        <v>803111.19</v>
      </c>
      <c r="F317" s="44">
        <f t="shared" si="97"/>
        <v>799092.19</v>
      </c>
      <c r="G317" s="44">
        <f t="shared" si="97"/>
        <v>82112.97</v>
      </c>
      <c r="H317" s="44">
        <f t="shared" si="97"/>
        <v>714815.74</v>
      </c>
      <c r="I317" s="17">
        <f t="shared" si="97"/>
        <v>622743.31000000006</v>
      </c>
      <c r="J317" s="71">
        <f t="shared" si="96"/>
        <v>87.119417655800362</v>
      </c>
    </row>
    <row r="318" spans="1:10" outlineLevel="1" x14ac:dyDescent="0.2">
      <c r="A318" s="25">
        <v>4200</v>
      </c>
      <c r="B318" s="30"/>
      <c r="C318" s="30" t="s">
        <v>241</v>
      </c>
      <c r="D318" s="44">
        <f t="shared" ref="D318:I318" si="98">+D319</f>
        <v>0</v>
      </c>
      <c r="E318" s="44">
        <f t="shared" si="98"/>
        <v>0</v>
      </c>
      <c r="F318" s="44">
        <f t="shared" si="98"/>
        <v>0</v>
      </c>
      <c r="G318" s="44">
        <f t="shared" si="98"/>
        <v>0</v>
      </c>
      <c r="H318" s="44">
        <f t="shared" si="98"/>
        <v>20000</v>
      </c>
      <c r="I318" s="17">
        <f t="shared" si="98"/>
        <v>20000</v>
      </c>
      <c r="J318" s="71">
        <f t="shared" si="96"/>
        <v>100</v>
      </c>
    </row>
    <row r="319" spans="1:10" outlineLevel="2" x14ac:dyDescent="0.2">
      <c r="A319" s="25">
        <v>420099</v>
      </c>
      <c r="B319" s="30"/>
      <c r="C319" s="30" t="s">
        <v>242</v>
      </c>
      <c r="D319" s="44">
        <v>0</v>
      </c>
      <c r="E319" s="44">
        <v>0</v>
      </c>
      <c r="F319" s="44">
        <v>0</v>
      </c>
      <c r="G319" s="44">
        <v>0</v>
      </c>
      <c r="H319" s="44">
        <v>20000</v>
      </c>
      <c r="I319" s="17">
        <v>20000</v>
      </c>
      <c r="J319" s="71">
        <f t="shared" si="96"/>
        <v>100</v>
      </c>
    </row>
    <row r="320" spans="1:10" outlineLevel="1" x14ac:dyDescent="0.2">
      <c r="A320" s="25">
        <v>4202</v>
      </c>
      <c r="B320" s="30"/>
      <c r="C320" s="30" t="s">
        <v>243</v>
      </c>
      <c r="D320" s="44">
        <f t="shared" ref="D320:I320" si="99">+D321+D322+D323+D324+D325+D326</f>
        <v>7569.8899999999994</v>
      </c>
      <c r="E320" s="44">
        <f t="shared" si="99"/>
        <v>6000</v>
      </c>
      <c r="F320" s="44">
        <f t="shared" si="99"/>
        <v>6000</v>
      </c>
      <c r="G320" s="44">
        <f t="shared" si="99"/>
        <v>3176.27</v>
      </c>
      <c r="H320" s="44">
        <f t="shared" si="99"/>
        <v>7500</v>
      </c>
      <c r="I320" s="17">
        <f t="shared" si="99"/>
        <v>7526</v>
      </c>
      <c r="J320" s="71">
        <f t="shared" si="96"/>
        <v>100.34666666666668</v>
      </c>
    </row>
    <row r="321" spans="1:10" outlineLevel="2" x14ac:dyDescent="0.2">
      <c r="A321" s="25">
        <v>420200</v>
      </c>
      <c r="B321" s="30"/>
      <c r="C321" s="30" t="s">
        <v>244</v>
      </c>
      <c r="D321" s="44">
        <v>1894.46</v>
      </c>
      <c r="E321" s="44">
        <v>3000</v>
      </c>
      <c r="F321" s="44">
        <v>3000</v>
      </c>
      <c r="G321" s="44">
        <v>1266.3599999999999</v>
      </c>
      <c r="H321" s="44">
        <v>3000</v>
      </c>
      <c r="I321" s="17">
        <v>3000</v>
      </c>
      <c r="J321" s="71">
        <f t="shared" si="96"/>
        <v>100</v>
      </c>
    </row>
    <row r="322" spans="1:10" outlineLevel="2" x14ac:dyDescent="0.2">
      <c r="A322" s="25">
        <v>420202</v>
      </c>
      <c r="B322" s="30"/>
      <c r="C322" s="30" t="s">
        <v>245</v>
      </c>
      <c r="D322" s="44">
        <v>334.06</v>
      </c>
      <c r="E322" s="44">
        <v>2000</v>
      </c>
      <c r="F322" s="44">
        <v>2000</v>
      </c>
      <c r="G322" s="44">
        <v>0</v>
      </c>
      <c r="H322" s="44">
        <v>2000</v>
      </c>
      <c r="I322" s="17">
        <v>2000</v>
      </c>
      <c r="J322" s="71">
        <f t="shared" si="96"/>
        <v>100</v>
      </c>
    </row>
    <row r="323" spans="1:10" outlineLevel="2" x14ac:dyDescent="0.2">
      <c r="A323" s="25">
        <v>420204</v>
      </c>
      <c r="B323" s="30"/>
      <c r="C323" s="30" t="s">
        <v>246</v>
      </c>
      <c r="D323" s="44">
        <v>5341.37</v>
      </c>
      <c r="E323" s="44">
        <v>0</v>
      </c>
      <c r="F323" s="44">
        <v>0</v>
      </c>
      <c r="G323" s="44">
        <v>0</v>
      </c>
      <c r="H323" s="44">
        <v>0</v>
      </c>
      <c r="I323" s="17">
        <v>0</v>
      </c>
      <c r="J323" s="71" t="str">
        <f t="shared" si="96"/>
        <v>-</v>
      </c>
    </row>
    <row r="324" spans="1:10" outlineLevel="2" x14ac:dyDescent="0.2">
      <c r="A324" s="25">
        <v>420224</v>
      </c>
      <c r="B324" s="30"/>
      <c r="C324" s="30" t="s">
        <v>247</v>
      </c>
      <c r="D324" s="44">
        <v>0</v>
      </c>
      <c r="E324" s="44">
        <v>0</v>
      </c>
      <c r="F324" s="44">
        <v>0</v>
      </c>
      <c r="G324" s="44">
        <v>525.33000000000004</v>
      </c>
      <c r="H324" s="44">
        <v>0</v>
      </c>
      <c r="I324" s="17">
        <v>526</v>
      </c>
      <c r="J324" s="71" t="str">
        <f t="shared" si="96"/>
        <v>-</v>
      </c>
    </row>
    <row r="325" spans="1:10" outlineLevel="2" x14ac:dyDescent="0.2">
      <c r="A325" s="25">
        <v>420230</v>
      </c>
      <c r="B325" s="30"/>
      <c r="C325" s="30" t="s">
        <v>248</v>
      </c>
      <c r="D325" s="44">
        <v>0</v>
      </c>
      <c r="E325" s="44">
        <v>1000</v>
      </c>
      <c r="F325" s="44">
        <v>1000</v>
      </c>
      <c r="G325" s="44">
        <v>0</v>
      </c>
      <c r="H325" s="44">
        <v>1000</v>
      </c>
      <c r="I325" s="17">
        <v>500</v>
      </c>
      <c r="J325" s="71">
        <f t="shared" si="96"/>
        <v>50</v>
      </c>
    </row>
    <row r="326" spans="1:10" outlineLevel="2" x14ac:dyDescent="0.2">
      <c r="A326" s="25">
        <v>420246</v>
      </c>
      <c r="B326" s="30"/>
      <c r="C326" s="30" t="s">
        <v>249</v>
      </c>
      <c r="D326" s="44">
        <v>0</v>
      </c>
      <c r="E326" s="44">
        <v>0</v>
      </c>
      <c r="F326" s="44">
        <v>0</v>
      </c>
      <c r="G326" s="44">
        <v>1384.58</v>
      </c>
      <c r="H326" s="44">
        <v>1500</v>
      </c>
      <c r="I326" s="17">
        <v>1500</v>
      </c>
      <c r="J326" s="71">
        <f t="shared" si="96"/>
        <v>100</v>
      </c>
    </row>
    <row r="327" spans="1:10" outlineLevel="1" x14ac:dyDescent="0.2">
      <c r="A327" s="25">
        <v>4203</v>
      </c>
      <c r="B327" s="30"/>
      <c r="C327" s="30" t="s">
        <v>250</v>
      </c>
      <c r="D327" s="44">
        <f t="shared" ref="D327:I327" si="100">+D328</f>
        <v>3190</v>
      </c>
      <c r="E327" s="44">
        <f t="shared" si="100"/>
        <v>0</v>
      </c>
      <c r="F327" s="44">
        <f t="shared" si="100"/>
        <v>0</v>
      </c>
      <c r="G327" s="44">
        <f t="shared" si="100"/>
        <v>160</v>
      </c>
      <c r="H327" s="44">
        <f t="shared" si="100"/>
        <v>0</v>
      </c>
      <c r="I327" s="17">
        <f t="shared" si="100"/>
        <v>0</v>
      </c>
      <c r="J327" s="71" t="str">
        <f t="shared" si="96"/>
        <v>-</v>
      </c>
    </row>
    <row r="328" spans="1:10" outlineLevel="2" x14ac:dyDescent="0.2">
      <c r="A328" s="25">
        <v>420300</v>
      </c>
      <c r="B328" s="30"/>
      <c r="C328" s="30" t="s">
        <v>250</v>
      </c>
      <c r="D328" s="44">
        <v>3190</v>
      </c>
      <c r="E328" s="44">
        <v>0</v>
      </c>
      <c r="F328" s="44">
        <v>0</v>
      </c>
      <c r="G328" s="44">
        <v>160</v>
      </c>
      <c r="H328" s="44">
        <v>0</v>
      </c>
      <c r="I328" s="17">
        <v>0</v>
      </c>
      <c r="J328" s="71" t="str">
        <f t="shared" si="96"/>
        <v>-</v>
      </c>
    </row>
    <row r="329" spans="1:10" outlineLevel="1" x14ac:dyDescent="0.2">
      <c r="A329" s="25">
        <v>4204</v>
      </c>
      <c r="B329" s="30"/>
      <c r="C329" s="30" t="s">
        <v>251</v>
      </c>
      <c r="D329" s="44">
        <f t="shared" ref="D329:I329" si="101">+D330+D331+D332+D333+D334+D335</f>
        <v>307163.96999999997</v>
      </c>
      <c r="E329" s="44">
        <f t="shared" si="101"/>
        <v>362360</v>
      </c>
      <c r="F329" s="44">
        <f t="shared" si="101"/>
        <v>364341</v>
      </c>
      <c r="G329" s="44">
        <f t="shared" si="101"/>
        <v>76996.7</v>
      </c>
      <c r="H329" s="44">
        <f t="shared" si="101"/>
        <v>504000.74</v>
      </c>
      <c r="I329" s="17">
        <f t="shared" si="101"/>
        <v>424202.31</v>
      </c>
      <c r="J329" s="71">
        <f t="shared" si="96"/>
        <v>84.167001421466168</v>
      </c>
    </row>
    <row r="330" spans="1:10" outlineLevel="2" x14ac:dyDescent="0.2">
      <c r="A330" s="25">
        <v>4204010</v>
      </c>
      <c r="B330" s="30"/>
      <c r="C330" s="30" t="s">
        <v>252</v>
      </c>
      <c r="D330" s="44">
        <v>26071.57</v>
      </c>
      <c r="E330" s="44">
        <v>30000</v>
      </c>
      <c r="F330" s="44">
        <v>30000</v>
      </c>
      <c r="G330" s="44">
        <v>2300</v>
      </c>
      <c r="H330" s="44">
        <v>30000</v>
      </c>
      <c r="I330" s="17">
        <v>20000</v>
      </c>
      <c r="J330" s="71">
        <f t="shared" si="96"/>
        <v>66.666666666666657</v>
      </c>
    </row>
    <row r="331" spans="1:10" outlineLevel="2" x14ac:dyDescent="0.2">
      <c r="A331" s="25">
        <v>42040105</v>
      </c>
      <c r="B331" s="30"/>
      <c r="C331" s="30" t="s">
        <v>253</v>
      </c>
      <c r="D331" s="44">
        <v>226828.77</v>
      </c>
      <c r="E331" s="44">
        <v>0</v>
      </c>
      <c r="F331" s="44">
        <v>0</v>
      </c>
      <c r="G331" s="44">
        <v>0</v>
      </c>
      <c r="H331" s="44">
        <v>0</v>
      </c>
      <c r="I331" s="17">
        <v>0</v>
      </c>
      <c r="J331" s="71" t="str">
        <f t="shared" si="96"/>
        <v>-</v>
      </c>
    </row>
    <row r="332" spans="1:10" outlineLevel="2" x14ac:dyDescent="0.2">
      <c r="A332" s="26">
        <v>42040106</v>
      </c>
      <c r="B332" s="37"/>
      <c r="C332" s="37" t="s">
        <v>254</v>
      </c>
      <c r="D332" s="46">
        <v>0</v>
      </c>
      <c r="E332" s="46">
        <v>302360</v>
      </c>
      <c r="F332" s="46">
        <v>304341</v>
      </c>
      <c r="G332" s="46">
        <v>59761.63</v>
      </c>
      <c r="H332" s="46">
        <v>304341</v>
      </c>
      <c r="I332" s="23">
        <v>229742.57</v>
      </c>
      <c r="J332" s="71">
        <f t="shared" si="96"/>
        <v>75.488537528627432</v>
      </c>
    </row>
    <row r="333" spans="1:10" outlineLevel="2" x14ac:dyDescent="0.2">
      <c r="A333" s="26">
        <v>42040107</v>
      </c>
      <c r="B333" s="37"/>
      <c r="C333" s="37" t="s">
        <v>255</v>
      </c>
      <c r="D333" s="46">
        <v>0</v>
      </c>
      <c r="E333" s="46">
        <v>0</v>
      </c>
      <c r="F333" s="46">
        <v>0</v>
      </c>
      <c r="G333" s="46">
        <v>0</v>
      </c>
      <c r="H333" s="46">
        <v>115159.74</v>
      </c>
      <c r="I333" s="23">
        <v>115159.74</v>
      </c>
      <c r="J333" s="71">
        <f t="shared" si="96"/>
        <v>100</v>
      </c>
    </row>
    <row r="334" spans="1:10" outlineLevel="2" x14ac:dyDescent="0.2">
      <c r="A334" s="26">
        <v>42040183</v>
      </c>
      <c r="B334" s="37"/>
      <c r="C334" s="37" t="s">
        <v>256</v>
      </c>
      <c r="D334" s="46">
        <v>0</v>
      </c>
      <c r="E334" s="46">
        <v>0</v>
      </c>
      <c r="F334" s="46">
        <v>0</v>
      </c>
      <c r="G334" s="46">
        <v>0</v>
      </c>
      <c r="H334" s="46">
        <v>14500</v>
      </c>
      <c r="I334" s="23">
        <v>14300</v>
      </c>
      <c r="J334" s="71">
        <f t="shared" si="96"/>
        <v>98.620689655172413</v>
      </c>
    </row>
    <row r="335" spans="1:10" outlineLevel="2" x14ac:dyDescent="0.2">
      <c r="A335" s="25">
        <v>4204021</v>
      </c>
      <c r="B335" s="30"/>
      <c r="C335" s="30" t="s">
        <v>257</v>
      </c>
      <c r="D335" s="44">
        <v>54263.63</v>
      </c>
      <c r="E335" s="44">
        <v>30000</v>
      </c>
      <c r="F335" s="44">
        <v>30000</v>
      </c>
      <c r="G335" s="44">
        <v>14935.07</v>
      </c>
      <c r="H335" s="44">
        <v>40000</v>
      </c>
      <c r="I335" s="17">
        <v>45000</v>
      </c>
      <c r="J335" s="71">
        <f t="shared" si="96"/>
        <v>112.5</v>
      </c>
    </row>
    <row r="336" spans="1:10" outlineLevel="1" x14ac:dyDescent="0.2">
      <c r="A336" s="25">
        <v>4205</v>
      </c>
      <c r="B336" s="30"/>
      <c r="C336" s="30" t="s">
        <v>258</v>
      </c>
      <c r="D336" s="44">
        <f t="shared" ref="D336:I336" si="102">+D337+D338+D339</f>
        <v>9280.6</v>
      </c>
      <c r="E336" s="44">
        <f t="shared" si="102"/>
        <v>381892.1</v>
      </c>
      <c r="F336" s="44">
        <f t="shared" si="102"/>
        <v>381892.1</v>
      </c>
      <c r="G336" s="44">
        <f t="shared" si="102"/>
        <v>0</v>
      </c>
      <c r="H336" s="44">
        <f t="shared" si="102"/>
        <v>107015</v>
      </c>
      <c r="I336" s="17">
        <f t="shared" si="102"/>
        <v>129015</v>
      </c>
      <c r="J336" s="71">
        <f t="shared" si="96"/>
        <v>120.55786571975891</v>
      </c>
    </row>
    <row r="337" spans="1:10" outlineLevel="2" x14ac:dyDescent="0.2">
      <c r="A337" s="25">
        <v>42050024</v>
      </c>
      <c r="B337" s="30"/>
      <c r="C337" s="30" t="s">
        <v>259</v>
      </c>
      <c r="D337" s="44">
        <v>7684.11</v>
      </c>
      <c r="E337" s="44">
        <v>0</v>
      </c>
      <c r="F337" s="44">
        <v>0</v>
      </c>
      <c r="G337" s="44">
        <v>0</v>
      </c>
      <c r="H337" s="44">
        <v>0</v>
      </c>
      <c r="I337" s="17">
        <v>0</v>
      </c>
      <c r="J337" s="71" t="str">
        <f t="shared" si="96"/>
        <v>-</v>
      </c>
    </row>
    <row r="338" spans="1:10" outlineLevel="2" x14ac:dyDescent="0.2">
      <c r="A338" s="25">
        <v>42050033</v>
      </c>
      <c r="B338" s="30"/>
      <c r="C338" s="30" t="s">
        <v>260</v>
      </c>
      <c r="D338" s="44">
        <v>1596.49</v>
      </c>
      <c r="E338" s="44">
        <v>0</v>
      </c>
      <c r="F338" s="44">
        <v>0</v>
      </c>
      <c r="G338" s="44">
        <v>0</v>
      </c>
      <c r="H338" s="44">
        <v>0</v>
      </c>
      <c r="I338" s="17">
        <v>0</v>
      </c>
      <c r="J338" s="71" t="str">
        <f t="shared" si="96"/>
        <v>-</v>
      </c>
    </row>
    <row r="339" spans="1:10" outlineLevel="2" x14ac:dyDescent="0.2">
      <c r="A339" s="26">
        <v>4205010</v>
      </c>
      <c r="B339" s="37"/>
      <c r="C339" s="37" t="s">
        <v>261</v>
      </c>
      <c r="D339" s="46">
        <v>0</v>
      </c>
      <c r="E339" s="46">
        <v>381892.1</v>
      </c>
      <c r="F339" s="46">
        <v>381892.1</v>
      </c>
      <c r="G339" s="46">
        <v>0</v>
      </c>
      <c r="H339" s="46">
        <v>107015</v>
      </c>
      <c r="I339" s="23">
        <v>129015</v>
      </c>
      <c r="J339" s="71">
        <f t="shared" si="96"/>
        <v>120.55786571975891</v>
      </c>
    </row>
    <row r="340" spans="1:10" outlineLevel="1" x14ac:dyDescent="0.2">
      <c r="A340" s="25">
        <v>4206</v>
      </c>
      <c r="B340" s="30"/>
      <c r="C340" s="30" t="s">
        <v>262</v>
      </c>
      <c r="D340" s="44">
        <f t="shared" ref="D340:I340" si="103">+D341</f>
        <v>17582.79</v>
      </c>
      <c r="E340" s="44">
        <f t="shared" si="103"/>
        <v>10000</v>
      </c>
      <c r="F340" s="44">
        <f t="shared" si="103"/>
        <v>10000</v>
      </c>
      <c r="G340" s="44">
        <f t="shared" si="103"/>
        <v>1780</v>
      </c>
      <c r="H340" s="44">
        <f t="shared" si="103"/>
        <v>10000</v>
      </c>
      <c r="I340" s="17">
        <f t="shared" si="103"/>
        <v>10000</v>
      </c>
      <c r="J340" s="71">
        <f t="shared" si="96"/>
        <v>100</v>
      </c>
    </row>
    <row r="341" spans="1:10" outlineLevel="2" x14ac:dyDescent="0.2">
      <c r="A341" s="25">
        <v>420600</v>
      </c>
      <c r="B341" s="30"/>
      <c r="C341" s="30" t="s">
        <v>263</v>
      </c>
      <c r="D341" s="44">
        <v>17582.79</v>
      </c>
      <c r="E341" s="44">
        <v>10000</v>
      </c>
      <c r="F341" s="44">
        <v>10000</v>
      </c>
      <c r="G341" s="44">
        <v>1780</v>
      </c>
      <c r="H341" s="44">
        <v>10000</v>
      </c>
      <c r="I341" s="17">
        <v>10000</v>
      </c>
      <c r="J341" s="71">
        <f t="shared" si="96"/>
        <v>100</v>
      </c>
    </row>
    <row r="342" spans="1:10" outlineLevel="1" x14ac:dyDescent="0.2">
      <c r="A342" s="25">
        <v>4208</v>
      </c>
      <c r="B342" s="30"/>
      <c r="C342" s="30" t="s">
        <v>264</v>
      </c>
      <c r="D342" s="44">
        <f t="shared" ref="D342:I342" si="104">+D343+D344+D345</f>
        <v>81118.78</v>
      </c>
      <c r="E342" s="44">
        <f t="shared" si="104"/>
        <v>42859.09</v>
      </c>
      <c r="F342" s="44">
        <f t="shared" si="104"/>
        <v>36859.089999999997</v>
      </c>
      <c r="G342" s="44">
        <f t="shared" si="104"/>
        <v>0</v>
      </c>
      <c r="H342" s="44">
        <f t="shared" si="104"/>
        <v>66300</v>
      </c>
      <c r="I342" s="17">
        <f t="shared" si="104"/>
        <v>32000</v>
      </c>
      <c r="J342" s="71">
        <f t="shared" si="96"/>
        <v>48.265460030165912</v>
      </c>
    </row>
    <row r="343" spans="1:10" outlineLevel="2" x14ac:dyDescent="0.2">
      <c r="A343" s="25">
        <v>420804</v>
      </c>
      <c r="B343" s="30"/>
      <c r="C343" s="30" t="s">
        <v>265</v>
      </c>
      <c r="D343" s="44">
        <v>8202.18</v>
      </c>
      <c r="E343" s="44">
        <v>24000</v>
      </c>
      <c r="F343" s="44">
        <v>24000</v>
      </c>
      <c r="G343" s="44">
        <v>0</v>
      </c>
      <c r="H343" s="44">
        <v>24000</v>
      </c>
      <c r="I343" s="17">
        <v>0</v>
      </c>
      <c r="J343" s="71">
        <f t="shared" si="96"/>
        <v>0</v>
      </c>
    </row>
    <row r="344" spans="1:10" outlineLevel="2" x14ac:dyDescent="0.2">
      <c r="A344" s="26">
        <v>4208040</v>
      </c>
      <c r="B344" s="37"/>
      <c r="C344" s="37" t="s">
        <v>355</v>
      </c>
      <c r="D344" s="46">
        <v>72916.600000000006</v>
      </c>
      <c r="E344" s="46">
        <v>8859.09</v>
      </c>
      <c r="F344" s="46">
        <v>2859.09</v>
      </c>
      <c r="G344" s="46">
        <v>0</v>
      </c>
      <c r="H344" s="46">
        <v>0</v>
      </c>
      <c r="I344" s="23">
        <v>32000</v>
      </c>
      <c r="J344" s="71" t="str">
        <f t="shared" si="96"/>
        <v>-</v>
      </c>
    </row>
    <row r="345" spans="1:10" outlineLevel="2" x14ac:dyDescent="0.2">
      <c r="A345" s="26">
        <v>420899</v>
      </c>
      <c r="B345" s="37"/>
      <c r="C345" s="37" t="s">
        <v>266</v>
      </c>
      <c r="D345" s="46">
        <v>0</v>
      </c>
      <c r="E345" s="46">
        <v>10000</v>
      </c>
      <c r="F345" s="46">
        <v>10000</v>
      </c>
      <c r="G345" s="46">
        <v>0</v>
      </c>
      <c r="H345" s="46">
        <v>42300</v>
      </c>
      <c r="I345" s="23">
        <v>0</v>
      </c>
      <c r="J345" s="71">
        <f t="shared" si="96"/>
        <v>0</v>
      </c>
    </row>
    <row r="346" spans="1:10" outlineLevel="2" x14ac:dyDescent="0.2">
      <c r="A346" s="25"/>
      <c r="B346" s="30"/>
      <c r="C346" s="30"/>
      <c r="D346" s="44"/>
      <c r="E346" s="44"/>
      <c r="F346" s="44"/>
      <c r="G346" s="44"/>
      <c r="H346" s="44"/>
      <c r="I346" s="17"/>
      <c r="J346" s="71"/>
    </row>
    <row r="347" spans="1:10" x14ac:dyDescent="0.2">
      <c r="A347" s="24">
        <v>43</v>
      </c>
      <c r="B347" s="36"/>
      <c r="C347" s="36" t="s">
        <v>74</v>
      </c>
      <c r="D347" s="45">
        <f t="shared" ref="D347:I347" si="105">D348+D355</f>
        <v>126972.24</v>
      </c>
      <c r="E347" s="45">
        <f t="shared" si="105"/>
        <v>103000</v>
      </c>
      <c r="F347" s="45">
        <f t="shared" si="105"/>
        <v>103000</v>
      </c>
      <c r="G347" s="45">
        <f t="shared" si="105"/>
        <v>118747.67000000001</v>
      </c>
      <c r="H347" s="45">
        <f t="shared" si="105"/>
        <v>125199</v>
      </c>
      <c r="I347" s="18">
        <f t="shared" si="105"/>
        <v>159066</v>
      </c>
      <c r="J347" s="72">
        <f t="shared" ref="J347:J353" si="106">IF(H347&lt;&gt;0,I347/H347*100,"-")</f>
        <v>127.05053554740853</v>
      </c>
    </row>
    <row r="348" spans="1:10" s="15" customFormat="1" ht="14.25" x14ac:dyDescent="0.2">
      <c r="A348" s="28">
        <v>431</v>
      </c>
      <c r="B348" s="39"/>
      <c r="C348" s="39" t="s">
        <v>49</v>
      </c>
      <c r="D348" s="48">
        <f t="shared" ref="D348:I348" si="107">+D349+D351</f>
        <v>111174.1</v>
      </c>
      <c r="E348" s="48">
        <f t="shared" si="107"/>
        <v>103000</v>
      </c>
      <c r="F348" s="48">
        <f t="shared" si="107"/>
        <v>103000</v>
      </c>
      <c r="G348" s="48">
        <f t="shared" si="107"/>
        <v>114288.57</v>
      </c>
      <c r="H348" s="48">
        <f t="shared" si="107"/>
        <v>115199</v>
      </c>
      <c r="I348" s="20">
        <f t="shared" si="107"/>
        <v>134199</v>
      </c>
      <c r="J348" s="74">
        <f t="shared" si="106"/>
        <v>116.49319872568338</v>
      </c>
    </row>
    <row r="349" spans="1:10" s="15" customFormat="1" ht="14.25" outlineLevel="1" x14ac:dyDescent="0.2">
      <c r="A349" s="28">
        <v>4310</v>
      </c>
      <c r="B349" s="39"/>
      <c r="C349" s="39" t="s">
        <v>267</v>
      </c>
      <c r="D349" s="48">
        <f t="shared" ref="D349:I349" si="108">+D350</f>
        <v>8174.1</v>
      </c>
      <c r="E349" s="48">
        <f t="shared" si="108"/>
        <v>0</v>
      </c>
      <c r="F349" s="48">
        <f t="shared" si="108"/>
        <v>0</v>
      </c>
      <c r="G349" s="48">
        <f t="shared" si="108"/>
        <v>0</v>
      </c>
      <c r="H349" s="48">
        <f t="shared" si="108"/>
        <v>0</v>
      </c>
      <c r="I349" s="20">
        <f t="shared" si="108"/>
        <v>0</v>
      </c>
      <c r="J349" s="74" t="str">
        <f t="shared" si="106"/>
        <v>-</v>
      </c>
    </row>
    <row r="350" spans="1:10" s="15" customFormat="1" ht="14.25" outlineLevel="2" x14ac:dyDescent="0.2">
      <c r="A350" s="28">
        <v>431000</v>
      </c>
      <c r="B350" s="39"/>
      <c r="C350" s="39" t="s">
        <v>267</v>
      </c>
      <c r="D350" s="48">
        <v>8174.1</v>
      </c>
      <c r="E350" s="48">
        <v>0</v>
      </c>
      <c r="F350" s="48">
        <v>0</v>
      </c>
      <c r="G350" s="48">
        <v>0</v>
      </c>
      <c r="H350" s="48">
        <v>0</v>
      </c>
      <c r="I350" s="20">
        <v>0</v>
      </c>
      <c r="J350" s="74" t="str">
        <f t="shared" si="106"/>
        <v>-</v>
      </c>
    </row>
    <row r="351" spans="1:10" s="15" customFormat="1" ht="14.25" outlineLevel="1" x14ac:dyDescent="0.2">
      <c r="A351" s="28">
        <v>4315</v>
      </c>
      <c r="B351" s="39"/>
      <c r="C351" s="39" t="s">
        <v>268</v>
      </c>
      <c r="D351" s="48">
        <f t="shared" ref="D351:I351" si="109">+D352+D353</f>
        <v>103000</v>
      </c>
      <c r="E351" s="48">
        <f t="shared" si="109"/>
        <v>103000</v>
      </c>
      <c r="F351" s="48">
        <f t="shared" si="109"/>
        <v>103000</v>
      </c>
      <c r="G351" s="48">
        <f t="shared" si="109"/>
        <v>114288.57</v>
      </c>
      <c r="H351" s="48">
        <f t="shared" si="109"/>
        <v>115199</v>
      </c>
      <c r="I351" s="20">
        <f t="shared" si="109"/>
        <v>134199</v>
      </c>
      <c r="J351" s="74">
        <f t="shared" si="106"/>
        <v>116.49319872568338</v>
      </c>
    </row>
    <row r="352" spans="1:10" s="15" customFormat="1" ht="14.25" outlineLevel="2" x14ac:dyDescent="0.2">
      <c r="A352" s="26">
        <v>4315002</v>
      </c>
      <c r="B352" s="37"/>
      <c r="C352" s="37" t="s">
        <v>356</v>
      </c>
      <c r="D352" s="46">
        <v>103000</v>
      </c>
      <c r="E352" s="46">
        <v>103000</v>
      </c>
      <c r="F352" s="46">
        <v>103000</v>
      </c>
      <c r="G352" s="46">
        <v>114288.57</v>
      </c>
      <c r="H352" s="46">
        <v>115199</v>
      </c>
      <c r="I352" s="23">
        <v>129199</v>
      </c>
      <c r="J352" s="74">
        <f t="shared" si="106"/>
        <v>112.15288327155616</v>
      </c>
    </row>
    <row r="353" spans="1:10" s="15" customFormat="1" ht="14.25" outlineLevel="2" x14ac:dyDescent="0.2">
      <c r="A353" s="26">
        <v>4315006</v>
      </c>
      <c r="B353" s="37"/>
      <c r="C353" s="37" t="s">
        <v>357</v>
      </c>
      <c r="D353" s="46">
        <v>0</v>
      </c>
      <c r="E353" s="46">
        <v>0</v>
      </c>
      <c r="F353" s="46">
        <v>0</v>
      </c>
      <c r="G353" s="46">
        <v>0</v>
      </c>
      <c r="H353" s="46">
        <v>0</v>
      </c>
      <c r="I353" s="23">
        <v>5000</v>
      </c>
      <c r="J353" s="74" t="str">
        <f t="shared" si="106"/>
        <v>-</v>
      </c>
    </row>
    <row r="354" spans="1:10" s="15" customFormat="1" ht="14.25" outlineLevel="2" x14ac:dyDescent="0.2">
      <c r="A354" s="28"/>
      <c r="B354" s="39"/>
      <c r="C354" s="39"/>
      <c r="D354" s="48"/>
      <c r="E354" s="48"/>
      <c r="F354" s="48"/>
      <c r="G354" s="48"/>
      <c r="H354" s="48"/>
      <c r="I354" s="20"/>
      <c r="J354" s="74"/>
    </row>
    <row r="355" spans="1:10" x14ac:dyDescent="0.2">
      <c r="A355" s="25">
        <v>432</v>
      </c>
      <c r="B355" s="30"/>
      <c r="C355" s="30" t="s">
        <v>50</v>
      </c>
      <c r="D355" s="44">
        <f t="shared" ref="D355:I355" si="110">+D356</f>
        <v>15798.14</v>
      </c>
      <c r="E355" s="44">
        <f t="shared" si="110"/>
        <v>0</v>
      </c>
      <c r="F355" s="44">
        <f t="shared" si="110"/>
        <v>0</v>
      </c>
      <c r="G355" s="44">
        <f t="shared" si="110"/>
        <v>4459.1000000000004</v>
      </c>
      <c r="H355" s="44">
        <f t="shared" si="110"/>
        <v>10000</v>
      </c>
      <c r="I355" s="17">
        <f t="shared" si="110"/>
        <v>24867</v>
      </c>
      <c r="J355" s="71">
        <f>IF(H355&lt;&gt;0,I355/H355*100,"-")</f>
        <v>248.67</v>
      </c>
    </row>
    <row r="356" spans="1:10" outlineLevel="1" x14ac:dyDescent="0.2">
      <c r="A356" s="25">
        <v>4323</v>
      </c>
      <c r="B356" s="30"/>
      <c r="C356" s="30" t="s">
        <v>269</v>
      </c>
      <c r="D356" s="44">
        <f t="shared" ref="D356:I356" si="111">+D357+D358</f>
        <v>15798.14</v>
      </c>
      <c r="E356" s="44">
        <f t="shared" si="111"/>
        <v>0</v>
      </c>
      <c r="F356" s="44">
        <f t="shared" si="111"/>
        <v>0</v>
      </c>
      <c r="G356" s="44">
        <f t="shared" si="111"/>
        <v>4459.1000000000004</v>
      </c>
      <c r="H356" s="44">
        <f t="shared" si="111"/>
        <v>10000</v>
      </c>
      <c r="I356" s="17">
        <f t="shared" si="111"/>
        <v>24867</v>
      </c>
      <c r="J356" s="71">
        <f>IF(H356&lt;&gt;0,I356/H356*100,"-")</f>
        <v>248.67</v>
      </c>
    </row>
    <row r="357" spans="1:10" outlineLevel="2" x14ac:dyDescent="0.2">
      <c r="A357" s="26">
        <v>432300</v>
      </c>
      <c r="B357" s="37"/>
      <c r="C357" s="37" t="s">
        <v>269</v>
      </c>
      <c r="D357" s="46">
        <v>15798.14</v>
      </c>
      <c r="E357" s="46">
        <v>0</v>
      </c>
      <c r="F357" s="46">
        <v>0</v>
      </c>
      <c r="G357" s="46">
        <v>4459.1000000000004</v>
      </c>
      <c r="H357" s="46">
        <v>10000</v>
      </c>
      <c r="I357" s="23">
        <v>18867</v>
      </c>
      <c r="J357" s="71">
        <f>IF(H357&lt;&gt;0,I357/H357*100,"-")</f>
        <v>188.67000000000002</v>
      </c>
    </row>
    <row r="358" spans="1:10" outlineLevel="2" x14ac:dyDescent="0.2">
      <c r="A358" s="26">
        <v>4323001</v>
      </c>
      <c r="B358" s="37"/>
      <c r="C358" s="37" t="s">
        <v>270</v>
      </c>
      <c r="D358" s="46">
        <v>0</v>
      </c>
      <c r="E358" s="46">
        <v>0</v>
      </c>
      <c r="F358" s="46">
        <v>0</v>
      </c>
      <c r="G358" s="46">
        <v>0</v>
      </c>
      <c r="H358" s="46">
        <v>0</v>
      </c>
      <c r="I358" s="23">
        <v>6000</v>
      </c>
      <c r="J358" s="71" t="str">
        <f>IF(H358&lt;&gt;0,I358/H358*100,"-")</f>
        <v>-</v>
      </c>
    </row>
    <row r="359" spans="1:10" x14ac:dyDescent="0.2">
      <c r="A359" s="27"/>
      <c r="B359" s="77" t="s">
        <v>2</v>
      </c>
      <c r="C359" s="78" t="s">
        <v>62</v>
      </c>
      <c r="D359" s="44">
        <f t="shared" ref="D359:I359" si="112">+D15-D128</f>
        <v>147918.05000000028</v>
      </c>
      <c r="E359" s="44">
        <f t="shared" si="112"/>
        <v>-271797.73999999976</v>
      </c>
      <c r="F359" s="44">
        <f t="shared" si="112"/>
        <v>-272986.73999999976</v>
      </c>
      <c r="G359" s="44">
        <f t="shared" si="112"/>
        <v>98071.760000000242</v>
      </c>
      <c r="H359" s="44">
        <f t="shared" si="112"/>
        <v>-272986.74000000022</v>
      </c>
      <c r="I359" s="17">
        <f t="shared" si="112"/>
        <v>-272986.73999999976</v>
      </c>
      <c r="J359" s="71">
        <f>IF(H359&lt;&gt;0,I359/H359*100,"-")</f>
        <v>99.999999999999829</v>
      </c>
    </row>
    <row r="360" spans="1:10" x14ac:dyDescent="0.2">
      <c r="A360" s="29" t="s">
        <v>33</v>
      </c>
      <c r="B360" s="40"/>
      <c r="C360" s="81"/>
      <c r="D360" s="65"/>
      <c r="E360" s="65"/>
      <c r="F360" s="65"/>
      <c r="G360" s="49"/>
      <c r="H360" s="49"/>
      <c r="I360" s="21"/>
      <c r="J360" s="75"/>
    </row>
    <row r="361" spans="1:10" ht="22.5" x14ac:dyDescent="0.2">
      <c r="A361" s="24">
        <v>75</v>
      </c>
      <c r="B361" s="82" t="s">
        <v>3</v>
      </c>
      <c r="C361" s="83" t="s">
        <v>75</v>
      </c>
      <c r="D361" s="45">
        <f t="shared" ref="D361:I361" si="113">+D362+D364+D366</f>
        <v>0</v>
      </c>
      <c r="E361" s="45">
        <f t="shared" si="113"/>
        <v>0</v>
      </c>
      <c r="F361" s="45">
        <f t="shared" si="113"/>
        <v>0</v>
      </c>
      <c r="G361" s="45">
        <f t="shared" si="113"/>
        <v>0</v>
      </c>
      <c r="H361" s="45">
        <f t="shared" si="113"/>
        <v>0</v>
      </c>
      <c r="I361" s="18">
        <f t="shared" si="113"/>
        <v>0</v>
      </c>
      <c r="J361" s="72" t="str">
        <f>IF(H361&lt;&gt;0,I361/H361*100,"-")</f>
        <v>-</v>
      </c>
    </row>
    <row r="362" spans="1:10" x14ac:dyDescent="0.2">
      <c r="A362" s="25">
        <v>750</v>
      </c>
      <c r="B362" s="30"/>
      <c r="C362" s="30" t="s">
        <v>34</v>
      </c>
      <c r="D362" s="44">
        <v>0</v>
      </c>
      <c r="E362" s="44">
        <v>0</v>
      </c>
      <c r="F362" s="44">
        <v>0</v>
      </c>
      <c r="G362" s="44">
        <v>0</v>
      </c>
      <c r="H362" s="44">
        <v>0</v>
      </c>
      <c r="I362" s="17">
        <v>0</v>
      </c>
      <c r="J362" s="71" t="str">
        <f>IF(H362&lt;&gt;0,I362/H362*100,"-")</f>
        <v>-</v>
      </c>
    </row>
    <row r="363" spans="1:10" x14ac:dyDescent="0.2">
      <c r="A363" s="25"/>
      <c r="B363" s="30"/>
      <c r="C363" s="30"/>
      <c r="D363" s="44"/>
      <c r="E363" s="44"/>
      <c r="F363" s="44"/>
      <c r="G363" s="44"/>
      <c r="H363" s="44"/>
      <c r="I363" s="17"/>
      <c r="J363" s="71"/>
    </row>
    <row r="364" spans="1:10" x14ac:dyDescent="0.2">
      <c r="A364" s="25">
        <v>751</v>
      </c>
      <c r="B364" s="30"/>
      <c r="C364" s="30" t="s">
        <v>35</v>
      </c>
      <c r="D364" s="44">
        <v>0</v>
      </c>
      <c r="E364" s="44">
        <v>0</v>
      </c>
      <c r="F364" s="44">
        <v>0</v>
      </c>
      <c r="G364" s="44">
        <v>0</v>
      </c>
      <c r="H364" s="44">
        <v>0</v>
      </c>
      <c r="I364" s="17">
        <v>0</v>
      </c>
      <c r="J364" s="71" t="str">
        <f>IF(H364&lt;&gt;0,I364/H364*100,"-")</f>
        <v>-</v>
      </c>
    </row>
    <row r="365" spans="1:10" x14ac:dyDescent="0.2">
      <c r="A365" s="30"/>
      <c r="B365" s="84"/>
      <c r="C365" s="30"/>
      <c r="D365" s="44"/>
      <c r="E365" s="44"/>
      <c r="F365" s="44"/>
      <c r="G365" s="44"/>
      <c r="H365" s="44"/>
      <c r="I365" s="17"/>
      <c r="J365" s="71"/>
    </row>
    <row r="366" spans="1:10" x14ac:dyDescent="0.2">
      <c r="A366" s="31" t="s">
        <v>52</v>
      </c>
      <c r="B366" s="84"/>
      <c r="C366" s="41" t="s">
        <v>53</v>
      </c>
      <c r="D366" s="44">
        <v>0</v>
      </c>
      <c r="E366" s="44">
        <v>0</v>
      </c>
      <c r="F366" s="44">
        <v>0</v>
      </c>
      <c r="G366" s="44">
        <v>0</v>
      </c>
      <c r="H366" s="44">
        <v>0</v>
      </c>
      <c r="I366" s="17">
        <v>0</v>
      </c>
      <c r="J366" s="71" t="str">
        <f>IF(H366&lt;&gt;0,I366/H366*100,"-")</f>
        <v>-</v>
      </c>
    </row>
    <row r="367" spans="1:10" x14ac:dyDescent="0.2">
      <c r="A367" s="32"/>
      <c r="B367" s="84"/>
      <c r="C367" s="42"/>
      <c r="D367" s="44"/>
      <c r="E367" s="44"/>
      <c r="F367" s="44"/>
      <c r="G367" s="44"/>
      <c r="H367" s="44"/>
      <c r="I367" s="17"/>
      <c r="J367" s="71"/>
    </row>
    <row r="368" spans="1:10" ht="22.5" x14ac:dyDescent="0.2">
      <c r="A368" s="33" t="s">
        <v>36</v>
      </c>
      <c r="B368" s="82" t="s">
        <v>37</v>
      </c>
      <c r="C368" s="83" t="s">
        <v>38</v>
      </c>
      <c r="D368" s="45">
        <f t="shared" ref="D368:I368" si="114">+D369+D371</f>
        <v>0</v>
      </c>
      <c r="E368" s="45">
        <f t="shared" si="114"/>
        <v>0</v>
      </c>
      <c r="F368" s="45">
        <f t="shared" si="114"/>
        <v>0</v>
      </c>
      <c r="G368" s="45">
        <f t="shared" si="114"/>
        <v>0</v>
      </c>
      <c r="H368" s="45">
        <f t="shared" si="114"/>
        <v>0</v>
      </c>
      <c r="I368" s="18">
        <f t="shared" si="114"/>
        <v>0</v>
      </c>
      <c r="J368" s="72" t="str">
        <f>IF(H368&lt;&gt;0,I368/H368*100,"-")</f>
        <v>-</v>
      </c>
    </row>
    <row r="369" spans="1:10" x14ac:dyDescent="0.2">
      <c r="A369" s="25">
        <v>440</v>
      </c>
      <c r="B369" s="30"/>
      <c r="C369" s="30" t="s">
        <v>39</v>
      </c>
      <c r="D369" s="44">
        <v>0</v>
      </c>
      <c r="E369" s="44">
        <v>0</v>
      </c>
      <c r="F369" s="44">
        <v>0</v>
      </c>
      <c r="G369" s="44">
        <v>0</v>
      </c>
      <c r="H369" s="44">
        <v>0</v>
      </c>
      <c r="I369" s="17">
        <v>0</v>
      </c>
      <c r="J369" s="71" t="str">
        <f>IF(H369&lt;&gt;0,I369/H369*100,"-")</f>
        <v>-</v>
      </c>
    </row>
    <row r="370" spans="1:10" x14ac:dyDescent="0.2">
      <c r="A370" s="25"/>
      <c r="B370" s="30"/>
      <c r="C370" s="30"/>
      <c r="D370" s="44"/>
      <c r="E370" s="44"/>
      <c r="F370" s="44"/>
      <c r="G370" s="44"/>
      <c r="H370" s="44"/>
      <c r="I370" s="17"/>
      <c r="J370" s="71"/>
    </row>
    <row r="371" spans="1:10" x14ac:dyDescent="0.2">
      <c r="A371" s="25">
        <v>441</v>
      </c>
      <c r="B371" s="30"/>
      <c r="C371" s="30" t="s">
        <v>59</v>
      </c>
      <c r="D371" s="44">
        <v>0</v>
      </c>
      <c r="E371" s="44">
        <v>0</v>
      </c>
      <c r="F371" s="44">
        <v>0</v>
      </c>
      <c r="G371" s="44">
        <v>0</v>
      </c>
      <c r="H371" s="44">
        <v>0</v>
      </c>
      <c r="I371" s="17">
        <v>0</v>
      </c>
      <c r="J371" s="71" t="str">
        <f>IF(H371&lt;&gt;0,I371/H371*100,"-")</f>
        <v>-</v>
      </c>
    </row>
    <row r="372" spans="1:10" ht="22.5" x14ac:dyDescent="0.2">
      <c r="A372" s="27" t="s">
        <v>15</v>
      </c>
      <c r="B372" s="85" t="s">
        <v>40</v>
      </c>
      <c r="C372" s="35" t="s">
        <v>76</v>
      </c>
      <c r="D372" s="44">
        <f t="shared" ref="D372:I372" si="115">+D361-D368</f>
        <v>0</v>
      </c>
      <c r="E372" s="44">
        <f t="shared" si="115"/>
        <v>0</v>
      </c>
      <c r="F372" s="44">
        <f t="shared" si="115"/>
        <v>0</v>
      </c>
      <c r="G372" s="44">
        <f t="shared" si="115"/>
        <v>0</v>
      </c>
      <c r="H372" s="44">
        <f t="shared" si="115"/>
        <v>0</v>
      </c>
      <c r="I372" s="17">
        <f t="shared" si="115"/>
        <v>0</v>
      </c>
      <c r="J372" s="71" t="str">
        <f>IF(H372&lt;&gt;0,I372/H372*100,"-")</f>
        <v>-</v>
      </c>
    </row>
    <row r="373" spans="1:10" x14ac:dyDescent="0.2">
      <c r="A373" s="29" t="s">
        <v>65</v>
      </c>
      <c r="B373" s="40"/>
      <c r="C373" s="40"/>
      <c r="D373" s="65"/>
      <c r="E373" s="65"/>
      <c r="F373" s="65"/>
      <c r="G373" s="49"/>
      <c r="H373" s="49"/>
      <c r="I373" s="21"/>
      <c r="J373" s="75"/>
    </row>
    <row r="374" spans="1:10" x14ac:dyDescent="0.2">
      <c r="A374" s="24">
        <v>50</v>
      </c>
      <c r="B374" s="82" t="s">
        <v>41</v>
      </c>
      <c r="C374" s="86" t="s">
        <v>43</v>
      </c>
      <c r="D374" s="45">
        <f t="shared" ref="D374:I376" si="116">+D375</f>
        <v>64699</v>
      </c>
      <c r="E374" s="45">
        <f t="shared" si="116"/>
        <v>64699</v>
      </c>
      <c r="F374" s="45">
        <f t="shared" si="116"/>
        <v>65888</v>
      </c>
      <c r="G374" s="45">
        <f t="shared" si="116"/>
        <v>0</v>
      </c>
      <c r="H374" s="45">
        <f t="shared" si="116"/>
        <v>65888</v>
      </c>
      <c r="I374" s="18">
        <f t="shared" si="116"/>
        <v>65888</v>
      </c>
      <c r="J374" s="72">
        <f>IF(H374&lt;&gt;0,I374/H374*100,"-")</f>
        <v>100</v>
      </c>
    </row>
    <row r="375" spans="1:10" x14ac:dyDescent="0.2">
      <c r="A375" s="25">
        <v>500</v>
      </c>
      <c r="B375" s="30"/>
      <c r="C375" s="30" t="s">
        <v>44</v>
      </c>
      <c r="D375" s="44">
        <f t="shared" si="116"/>
        <v>64699</v>
      </c>
      <c r="E375" s="44">
        <f t="shared" si="116"/>
        <v>64699</v>
      </c>
      <c r="F375" s="44">
        <f t="shared" si="116"/>
        <v>65888</v>
      </c>
      <c r="G375" s="44">
        <f t="shared" si="116"/>
        <v>0</v>
      </c>
      <c r="H375" s="44">
        <f t="shared" si="116"/>
        <v>65888</v>
      </c>
      <c r="I375" s="17">
        <f t="shared" si="116"/>
        <v>65888</v>
      </c>
      <c r="J375" s="71">
        <f>IF(H375&lt;&gt;0,I375/H375*100,"-")</f>
        <v>100</v>
      </c>
    </row>
    <row r="376" spans="1:10" outlineLevel="1" x14ac:dyDescent="0.2">
      <c r="A376" s="25">
        <v>5003</v>
      </c>
      <c r="B376" s="30"/>
      <c r="C376" s="30" t="s">
        <v>271</v>
      </c>
      <c r="D376" s="44">
        <f t="shared" si="116"/>
        <v>64699</v>
      </c>
      <c r="E376" s="44">
        <f t="shared" si="116"/>
        <v>64699</v>
      </c>
      <c r="F376" s="44">
        <f t="shared" si="116"/>
        <v>65888</v>
      </c>
      <c r="G376" s="44">
        <f t="shared" si="116"/>
        <v>0</v>
      </c>
      <c r="H376" s="44">
        <f t="shared" si="116"/>
        <v>65888</v>
      </c>
      <c r="I376" s="17">
        <f t="shared" si="116"/>
        <v>65888</v>
      </c>
      <c r="J376" s="71">
        <f>IF(H376&lt;&gt;0,I376/H376*100,"-")</f>
        <v>100</v>
      </c>
    </row>
    <row r="377" spans="1:10" outlineLevel="2" x14ac:dyDescent="0.2">
      <c r="A377" s="25">
        <v>500307</v>
      </c>
      <c r="B377" s="30"/>
      <c r="C377" s="30" t="s">
        <v>272</v>
      </c>
      <c r="D377" s="44">
        <v>64699</v>
      </c>
      <c r="E377" s="44">
        <v>64699</v>
      </c>
      <c r="F377" s="44">
        <v>65888</v>
      </c>
      <c r="G377" s="44">
        <v>0</v>
      </c>
      <c r="H377" s="44">
        <v>65888</v>
      </c>
      <c r="I377" s="17">
        <v>65888</v>
      </c>
      <c r="J377" s="71">
        <f>IF(H377&lt;&gt;0,I377/H377*100,"-")</f>
        <v>100</v>
      </c>
    </row>
    <row r="378" spans="1:10" outlineLevel="2" x14ac:dyDescent="0.2">
      <c r="A378" s="25"/>
      <c r="B378" s="30"/>
      <c r="C378" s="30"/>
      <c r="D378" s="44"/>
      <c r="E378" s="44"/>
      <c r="F378" s="44"/>
      <c r="G378" s="44"/>
      <c r="H378" s="44"/>
      <c r="I378" s="17"/>
      <c r="J378" s="71"/>
    </row>
    <row r="379" spans="1:10" x14ac:dyDescent="0.2">
      <c r="A379" s="24">
        <v>55</v>
      </c>
      <c r="B379" s="82" t="s">
        <v>42</v>
      </c>
      <c r="C379" s="86" t="s">
        <v>46</v>
      </c>
      <c r="D379" s="45">
        <f t="shared" ref="D379:I379" si="117">+D380</f>
        <v>37900.080000000002</v>
      </c>
      <c r="E379" s="45">
        <f t="shared" si="117"/>
        <v>38050</v>
      </c>
      <c r="F379" s="45">
        <f t="shared" si="117"/>
        <v>38050</v>
      </c>
      <c r="G379" s="45">
        <f t="shared" si="117"/>
        <v>18950.04</v>
      </c>
      <c r="H379" s="45">
        <f t="shared" si="117"/>
        <v>38050</v>
      </c>
      <c r="I379" s="18">
        <f t="shared" si="117"/>
        <v>38050</v>
      </c>
      <c r="J379" s="72">
        <f t="shared" ref="J379:J387" si="118">IF(H379&lt;&gt;0,I379/H379*100,"-")</f>
        <v>100</v>
      </c>
    </row>
    <row r="380" spans="1:10" x14ac:dyDescent="0.2">
      <c r="A380" s="25">
        <v>550</v>
      </c>
      <c r="B380" s="30"/>
      <c r="C380" s="30" t="s">
        <v>47</v>
      </c>
      <c r="D380" s="44">
        <f t="shared" ref="D380:I380" si="119">+D381+D383</f>
        <v>37900.080000000002</v>
      </c>
      <c r="E380" s="44">
        <f t="shared" si="119"/>
        <v>38050</v>
      </c>
      <c r="F380" s="44">
        <f t="shared" si="119"/>
        <v>38050</v>
      </c>
      <c r="G380" s="44">
        <f t="shared" si="119"/>
        <v>18950.04</v>
      </c>
      <c r="H380" s="44">
        <f t="shared" si="119"/>
        <v>38050</v>
      </c>
      <c r="I380" s="17">
        <f t="shared" si="119"/>
        <v>38050</v>
      </c>
      <c r="J380" s="71">
        <f t="shared" si="118"/>
        <v>100</v>
      </c>
    </row>
    <row r="381" spans="1:10" outlineLevel="1" x14ac:dyDescent="0.2">
      <c r="A381" s="25">
        <v>5501</v>
      </c>
      <c r="B381" s="30"/>
      <c r="C381" s="30" t="s">
        <v>273</v>
      </c>
      <c r="D381" s="44">
        <f t="shared" ref="D381:I381" si="120">+D382</f>
        <v>20000.04</v>
      </c>
      <c r="E381" s="44">
        <f t="shared" si="120"/>
        <v>20050</v>
      </c>
      <c r="F381" s="44">
        <f t="shared" si="120"/>
        <v>20050</v>
      </c>
      <c r="G381" s="44">
        <f t="shared" si="120"/>
        <v>10000.02</v>
      </c>
      <c r="H381" s="44">
        <f t="shared" si="120"/>
        <v>20050</v>
      </c>
      <c r="I381" s="17">
        <f t="shared" si="120"/>
        <v>20050</v>
      </c>
      <c r="J381" s="71">
        <f t="shared" si="118"/>
        <v>100</v>
      </c>
    </row>
    <row r="382" spans="1:10" outlineLevel="2" x14ac:dyDescent="0.2">
      <c r="A382" s="25">
        <v>550101</v>
      </c>
      <c r="B382" s="30"/>
      <c r="C382" s="30" t="s">
        <v>274</v>
      </c>
      <c r="D382" s="44">
        <v>20000.04</v>
      </c>
      <c r="E382" s="44">
        <v>20050</v>
      </c>
      <c r="F382" s="44">
        <v>20050</v>
      </c>
      <c r="G382" s="44">
        <v>10000.02</v>
      </c>
      <c r="H382" s="44">
        <v>20050</v>
      </c>
      <c r="I382" s="17">
        <v>20050</v>
      </c>
      <c r="J382" s="71">
        <f t="shared" si="118"/>
        <v>100</v>
      </c>
    </row>
    <row r="383" spans="1:10" outlineLevel="1" x14ac:dyDescent="0.2">
      <c r="A383" s="25">
        <v>5503</v>
      </c>
      <c r="B383" s="30"/>
      <c r="C383" s="30" t="s">
        <v>275</v>
      </c>
      <c r="D383" s="44">
        <f t="shared" ref="D383:I383" si="121">+D384</f>
        <v>17900.04</v>
      </c>
      <c r="E383" s="44">
        <f t="shared" si="121"/>
        <v>18000</v>
      </c>
      <c r="F383" s="44">
        <f t="shared" si="121"/>
        <v>18000</v>
      </c>
      <c r="G383" s="44">
        <f t="shared" si="121"/>
        <v>8950.02</v>
      </c>
      <c r="H383" s="44">
        <f t="shared" si="121"/>
        <v>18000</v>
      </c>
      <c r="I383" s="17">
        <f t="shared" si="121"/>
        <v>18000</v>
      </c>
      <c r="J383" s="71">
        <f t="shared" si="118"/>
        <v>100</v>
      </c>
    </row>
    <row r="384" spans="1:10" outlineLevel="2" x14ac:dyDescent="0.2">
      <c r="A384" s="25">
        <v>550305</v>
      </c>
      <c r="B384" s="30"/>
      <c r="C384" s="30" t="s">
        <v>276</v>
      </c>
      <c r="D384" s="44">
        <v>17900.04</v>
      </c>
      <c r="E384" s="44">
        <v>18000</v>
      </c>
      <c r="F384" s="44">
        <v>18000</v>
      </c>
      <c r="G384" s="44">
        <v>8950.02</v>
      </c>
      <c r="H384" s="44">
        <v>18000</v>
      </c>
      <c r="I384" s="17">
        <v>18000</v>
      </c>
      <c r="J384" s="71">
        <f t="shared" si="118"/>
        <v>100</v>
      </c>
    </row>
    <row r="385" spans="1:10" ht="22.5" x14ac:dyDescent="0.2">
      <c r="A385" s="27" t="s">
        <v>15</v>
      </c>
      <c r="B385" s="85" t="s">
        <v>45</v>
      </c>
      <c r="C385" s="35" t="s">
        <v>80</v>
      </c>
      <c r="D385" s="44">
        <f t="shared" ref="D385:I385" si="122">ROUND(+D359+D372+D386,2)</f>
        <v>174716.97</v>
      </c>
      <c r="E385" s="44">
        <f t="shared" si="122"/>
        <v>-245148.74</v>
      </c>
      <c r="F385" s="44">
        <f t="shared" si="122"/>
        <v>-245148.74</v>
      </c>
      <c r="G385" s="44">
        <f t="shared" si="122"/>
        <v>79121.72</v>
      </c>
      <c r="H385" s="44">
        <f t="shared" si="122"/>
        <v>-245148.74</v>
      </c>
      <c r="I385" s="17">
        <f t="shared" si="122"/>
        <v>-245148.74</v>
      </c>
      <c r="J385" s="71">
        <f t="shared" si="118"/>
        <v>100</v>
      </c>
    </row>
    <row r="386" spans="1:10" x14ac:dyDescent="0.2">
      <c r="A386" s="27" t="s">
        <v>15</v>
      </c>
      <c r="B386" s="85" t="s">
        <v>48</v>
      </c>
      <c r="C386" s="30" t="s">
        <v>79</v>
      </c>
      <c r="D386" s="44">
        <f t="shared" ref="D386:I386" si="123">+D374-D379</f>
        <v>26798.92</v>
      </c>
      <c r="E386" s="44">
        <f t="shared" si="123"/>
        <v>26649</v>
      </c>
      <c r="F386" s="44">
        <f t="shared" si="123"/>
        <v>27838</v>
      </c>
      <c r="G386" s="44">
        <f t="shared" si="123"/>
        <v>-18950.04</v>
      </c>
      <c r="H386" s="44">
        <f t="shared" si="123"/>
        <v>27838</v>
      </c>
      <c r="I386" s="17">
        <f t="shared" si="123"/>
        <v>27838</v>
      </c>
      <c r="J386" s="71">
        <f t="shared" si="118"/>
        <v>100</v>
      </c>
    </row>
    <row r="387" spans="1:10" x14ac:dyDescent="0.2">
      <c r="A387" s="27" t="s">
        <v>15</v>
      </c>
      <c r="B387" s="85" t="s">
        <v>78</v>
      </c>
      <c r="C387" s="30" t="s">
        <v>81</v>
      </c>
      <c r="D387" s="44">
        <f t="shared" ref="D387:I387" si="124">+D372+D386-D385</f>
        <v>-147918.04999999999</v>
      </c>
      <c r="E387" s="44">
        <f t="shared" si="124"/>
        <v>271797.74</v>
      </c>
      <c r="F387" s="44">
        <f t="shared" si="124"/>
        <v>272986.74</v>
      </c>
      <c r="G387" s="44">
        <f t="shared" si="124"/>
        <v>-98071.760000000009</v>
      </c>
      <c r="H387" s="44">
        <f t="shared" si="124"/>
        <v>272986.74</v>
      </c>
      <c r="I387" s="17">
        <f t="shared" si="124"/>
        <v>272986.74</v>
      </c>
      <c r="J387" s="71">
        <f t="shared" si="118"/>
        <v>100</v>
      </c>
    </row>
    <row r="388" spans="1:10" ht="22.5" x14ac:dyDescent="0.2">
      <c r="A388" s="27"/>
      <c r="B388" s="79"/>
      <c r="C388" s="78" t="s">
        <v>61</v>
      </c>
      <c r="D388" s="47"/>
      <c r="E388" s="47"/>
      <c r="F388" s="47"/>
      <c r="G388" s="47"/>
      <c r="H388" s="47"/>
      <c r="I388" s="19">
        <v>245148.74</v>
      </c>
      <c r="J388" s="73"/>
    </row>
    <row r="389" spans="1:10" ht="23.25" thickBot="1" x14ac:dyDescent="0.25">
      <c r="A389" s="34"/>
      <c r="B389" s="87"/>
      <c r="C389" s="43" t="s">
        <v>77</v>
      </c>
      <c r="D389" s="50"/>
      <c r="E389" s="50"/>
      <c r="F389" s="50"/>
      <c r="G389" s="50"/>
      <c r="H389" s="50"/>
      <c r="I389" s="22"/>
      <c r="J389" s="76"/>
    </row>
    <row r="390" spans="1:10" ht="15" x14ac:dyDescent="0.2">
      <c r="A390" s="9"/>
      <c r="B390" s="10"/>
      <c r="C390" s="11"/>
      <c r="D390" s="7"/>
      <c r="E390" s="7"/>
      <c r="F390" s="7"/>
      <c r="G390" s="7"/>
      <c r="H390" s="7"/>
      <c r="I390" s="7"/>
      <c r="J390" s="7"/>
    </row>
    <row r="391" spans="1:10" x14ac:dyDescent="0.2">
      <c r="A391" s="8"/>
      <c r="B391" s="8"/>
      <c r="C391" s="8"/>
      <c r="D391" s="8"/>
      <c r="E391" s="8"/>
      <c r="F391" s="8"/>
      <c r="G391" s="8"/>
      <c r="H391" s="8"/>
      <c r="I391" s="8"/>
      <c r="J391" s="8"/>
    </row>
    <row r="392" spans="1:10" ht="15" x14ac:dyDescent="0.2">
      <c r="A392" s="8"/>
      <c r="B392" s="8"/>
      <c r="C392" s="8"/>
      <c r="D392" s="13"/>
      <c r="E392" s="13"/>
      <c r="F392" s="13"/>
      <c r="G392" s="13"/>
      <c r="H392" s="13"/>
      <c r="I392" s="13"/>
      <c r="J392" s="13"/>
    </row>
    <row r="393" spans="1:10" ht="15" x14ac:dyDescent="0.2">
      <c r="A393" s="8"/>
      <c r="B393" s="8"/>
      <c r="C393" s="14"/>
      <c r="D393" s="8"/>
      <c r="E393" s="8"/>
      <c r="F393" s="8"/>
      <c r="G393" s="8"/>
      <c r="H393" s="8"/>
      <c r="I393" s="8"/>
      <c r="J393" s="8"/>
    </row>
    <row r="394" spans="1:10" ht="15" x14ac:dyDescent="0.2">
      <c r="A394" s="12"/>
      <c r="B394" s="11"/>
      <c r="C394" s="11"/>
      <c r="D394" s="12"/>
      <c r="E394" s="12"/>
      <c r="F394" s="12"/>
      <c r="G394" s="12"/>
      <c r="H394" s="12"/>
      <c r="I394" s="12"/>
      <c r="J394" s="12"/>
    </row>
    <row r="395" spans="1:10" x14ac:dyDescent="0.2">
      <c r="A395" s="7"/>
      <c r="B395" s="7"/>
      <c r="C395" s="7"/>
      <c r="D395" s="7"/>
      <c r="E395" s="7"/>
      <c r="F395" s="7"/>
      <c r="G395" s="7"/>
      <c r="H395" s="7"/>
      <c r="I395" s="7"/>
      <c r="J395" s="7"/>
    </row>
    <row r="396" spans="1:10" x14ac:dyDescent="0.2">
      <c r="A396" s="7"/>
      <c r="B396" s="7"/>
      <c r="C396" s="7"/>
      <c r="D396" s="7"/>
      <c r="E396" s="7"/>
      <c r="F396" s="7"/>
      <c r="G396" s="7"/>
      <c r="H396" s="7"/>
      <c r="I396" s="7"/>
      <c r="J396" s="7"/>
    </row>
    <row r="397" spans="1:10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</row>
    <row r="398" spans="1:10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</row>
    <row r="399" spans="1:10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</row>
    <row r="400" spans="1:10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</row>
    <row r="401" spans="1:10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</row>
    <row r="402" spans="1:10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</row>
    <row r="403" spans="1:10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</row>
    <row r="404" spans="1:10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</row>
    <row r="405" spans="1:10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</row>
  </sheetData>
  <mergeCells count="2">
    <mergeCell ref="B1:C1"/>
    <mergeCell ref="B2:C2"/>
  </mergeCells>
  <phoneticPr fontId="0" type="noConversion"/>
  <pageMargins left="0.82" right="0.75" top="0.39370078740157483" bottom="0.78740157480314965" header="0" footer="0"/>
  <pageSetup paperSize="9" orientation="landscape" r:id="rId1"/>
  <headerFooter alignWithMargins="0">
    <oddFooter>Stran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Proračun spl. del</vt:lpstr>
      <vt:lpstr>'Proračun spl. del'!Print_Titles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Antolin</dc:creator>
  <cp:lastModifiedBy>Jožica Cigan</cp:lastModifiedBy>
  <cp:lastPrinted>2017-11-16T09:40:07Z</cp:lastPrinted>
  <dcterms:created xsi:type="dcterms:W3CDTF">1999-09-22T06:59:43Z</dcterms:created>
  <dcterms:modified xsi:type="dcterms:W3CDTF">2017-11-21T10:12:32Z</dcterms:modified>
</cp:coreProperties>
</file>