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rver2013\users\marjetam\Moji dokumenti\Proračun 2018\Rebalans III 2018\"/>
    </mc:Choice>
  </mc:AlternateContent>
  <bookViews>
    <workbookView xWindow="360" yWindow="300" windowWidth="11895" windowHeight="14715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del'!$5:$5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62913"/>
</workbook>
</file>

<file path=xl/calcChain.xml><?xml version="1.0" encoding="utf-8"?>
<calcChain xmlns="http://schemas.openxmlformats.org/spreadsheetml/2006/main">
  <c r="F132" i="5" l="1"/>
  <c r="F129" i="5"/>
  <c r="F127" i="5"/>
  <c r="F125" i="5"/>
  <c r="F124" i="5"/>
  <c r="F122" i="5"/>
  <c r="F121" i="5"/>
  <c r="F120" i="5"/>
  <c r="F118" i="5"/>
  <c r="F116" i="5"/>
  <c r="F115" i="5"/>
  <c r="F114" i="5"/>
  <c r="F113" i="5"/>
  <c r="F112" i="5"/>
  <c r="F111" i="5"/>
  <c r="F108" i="5"/>
  <c r="F107" i="5"/>
  <c r="F106" i="5"/>
  <c r="F105" i="5"/>
  <c r="F104" i="5"/>
  <c r="F103" i="5"/>
  <c r="F102" i="5"/>
  <c r="F99" i="5"/>
  <c r="F98" i="5"/>
  <c r="F97" i="5"/>
  <c r="F96" i="5"/>
  <c r="F94" i="5"/>
  <c r="F92" i="5"/>
  <c r="F91" i="5"/>
  <c r="F90" i="5"/>
  <c r="F88" i="5"/>
  <c r="F87" i="5"/>
  <c r="F86" i="5"/>
  <c r="F84" i="5"/>
  <c r="F82" i="5"/>
  <c r="F80" i="5"/>
  <c r="F79" i="5"/>
  <c r="F78" i="5"/>
  <c r="F77" i="5"/>
  <c r="F76" i="5"/>
  <c r="F75" i="5"/>
  <c r="F74" i="5"/>
  <c r="F73" i="5"/>
  <c r="F72" i="5"/>
  <c r="F70" i="5"/>
  <c r="F69" i="5"/>
  <c r="F68" i="5"/>
  <c r="F67" i="5"/>
  <c r="F66" i="5"/>
  <c r="F64" i="5"/>
  <c r="F63" i="5"/>
  <c r="F62" i="5"/>
  <c r="F61" i="5"/>
  <c r="F60" i="5"/>
  <c r="F59" i="5"/>
  <c r="F55" i="5"/>
  <c r="F54" i="5"/>
  <c r="F52" i="5"/>
  <c r="F51" i="5"/>
  <c r="F50" i="5"/>
  <c r="F49" i="5"/>
  <c r="F48" i="5"/>
  <c r="F45" i="5"/>
  <c r="F44" i="5"/>
  <c r="F43" i="5"/>
  <c r="F42" i="5"/>
  <c r="F40" i="5"/>
  <c r="F39" i="5"/>
  <c r="F37" i="5"/>
  <c r="F36" i="5"/>
  <c r="F35" i="5"/>
  <c r="F34" i="5"/>
  <c r="F32" i="5"/>
  <c r="F30" i="5"/>
  <c r="F28" i="5"/>
  <c r="F26" i="5"/>
  <c r="F24" i="5"/>
  <c r="F23" i="5"/>
  <c r="F20" i="5"/>
  <c r="F19" i="5"/>
  <c r="F18" i="5"/>
  <c r="F16" i="5"/>
  <c r="F15" i="5"/>
  <c r="F14" i="5"/>
  <c r="F13" i="5"/>
  <c r="F11" i="5"/>
  <c r="F10" i="5"/>
  <c r="E131" i="5"/>
  <c r="E130" i="5" s="1"/>
  <c r="D131" i="5"/>
  <c r="E114" i="5"/>
  <c r="D114" i="5"/>
  <c r="E110" i="5"/>
  <c r="E109" i="5" s="1"/>
  <c r="D110" i="5"/>
  <c r="E101" i="5"/>
  <c r="F101" i="5" s="1"/>
  <c r="D101" i="5"/>
  <c r="E95" i="5"/>
  <c r="F95" i="5" s="1"/>
  <c r="D95" i="5"/>
  <c r="E93" i="5"/>
  <c r="F93" i="5" s="1"/>
  <c r="D93" i="5"/>
  <c r="E89" i="5"/>
  <c r="F89" i="5" s="1"/>
  <c r="D89" i="5"/>
  <c r="E86" i="5"/>
  <c r="D86" i="5"/>
  <c r="E83" i="5"/>
  <c r="F83" i="5" s="1"/>
  <c r="D83" i="5"/>
  <c r="E81" i="5"/>
  <c r="F81" i="5" s="1"/>
  <c r="D81" i="5"/>
  <c r="E71" i="5"/>
  <c r="F71" i="5" s="1"/>
  <c r="D71" i="5"/>
  <c r="E65" i="5"/>
  <c r="F65" i="5" s="1"/>
  <c r="D65" i="5"/>
  <c r="E58" i="5"/>
  <c r="E57" i="5" s="1"/>
  <c r="D58" i="5"/>
  <c r="E50" i="5"/>
  <c r="D50" i="5"/>
  <c r="E47" i="5"/>
  <c r="F47" i="5" s="1"/>
  <c r="D47" i="5"/>
  <c r="E42" i="5"/>
  <c r="E41" i="5" s="1"/>
  <c r="D42" i="5"/>
  <c r="E38" i="5"/>
  <c r="E33" i="5" s="1"/>
  <c r="D38" i="5"/>
  <c r="E34" i="5"/>
  <c r="D34" i="5"/>
  <c r="E31" i="5"/>
  <c r="F31" i="5" s="1"/>
  <c r="D31" i="5"/>
  <c r="E29" i="5"/>
  <c r="F29" i="5" s="1"/>
  <c r="D29" i="5"/>
  <c r="E27" i="5"/>
  <c r="E21" i="5" s="1"/>
  <c r="D27" i="5"/>
  <c r="E25" i="5"/>
  <c r="F25" i="5" s="1"/>
  <c r="D25" i="5"/>
  <c r="E22" i="5"/>
  <c r="F22" i="5" s="1"/>
  <c r="D22" i="5"/>
  <c r="E17" i="5"/>
  <c r="F17" i="5" s="1"/>
  <c r="D17" i="5"/>
  <c r="E12" i="5"/>
  <c r="E9" i="5" s="1"/>
  <c r="D12" i="5"/>
  <c r="E10" i="5"/>
  <c r="D10" i="5"/>
  <c r="E128" i="5"/>
  <c r="E123" i="5"/>
  <c r="E119" i="5"/>
  <c r="E126" i="5" s="1"/>
  <c r="E100" i="5"/>
  <c r="E53" i="5"/>
  <c r="E46" i="5"/>
  <c r="F46" i="5" l="1"/>
  <c r="F33" i="5"/>
  <c r="F21" i="5"/>
  <c r="F100" i="5"/>
  <c r="E134" i="5"/>
  <c r="F58" i="5"/>
  <c r="F110" i="5"/>
  <c r="F130" i="5"/>
  <c r="F12" i="5"/>
  <c r="F38" i="5"/>
  <c r="F27" i="5"/>
  <c r="F131" i="5"/>
  <c r="E85" i="5"/>
  <c r="E56" i="5"/>
  <c r="E8" i="5"/>
  <c r="D109" i="5"/>
  <c r="F109" i="5" s="1"/>
  <c r="D53" i="5"/>
  <c r="F53" i="5" s="1"/>
  <c r="D46" i="5"/>
  <c r="D119" i="5"/>
  <c r="F119" i="5" s="1"/>
  <c r="D9" i="5"/>
  <c r="F9" i="5" s="1"/>
  <c r="D21" i="5"/>
  <c r="D33" i="5"/>
  <c r="D41" i="5"/>
  <c r="F41" i="5" s="1"/>
  <c r="D57" i="5"/>
  <c r="F57" i="5" s="1"/>
  <c r="D85" i="5"/>
  <c r="D100" i="5"/>
  <c r="D123" i="5"/>
  <c r="F123" i="5" s="1"/>
  <c r="D128" i="5"/>
  <c r="F128" i="5" s="1"/>
  <c r="D130" i="5"/>
  <c r="E7" i="5" l="1"/>
  <c r="F8" i="5"/>
  <c r="F85" i="5"/>
  <c r="F134" i="5"/>
  <c r="D126" i="5"/>
  <c r="F126" i="5" s="1"/>
  <c r="D134" i="5"/>
  <c r="D8" i="5"/>
  <c r="D7" i="5" s="1"/>
  <c r="D56" i="5"/>
  <c r="F56" i="5" s="1"/>
  <c r="E117" i="5" l="1"/>
  <c r="F7" i="5"/>
  <c r="D117" i="5"/>
  <c r="D133" i="5" s="1"/>
  <c r="D135" i="5" s="1"/>
  <c r="E133" i="5" l="1"/>
  <c r="F117" i="5"/>
  <c r="E135" i="5" l="1"/>
  <c r="F135" i="5" s="1"/>
  <c r="F133" i="5"/>
</calcChain>
</file>

<file path=xl/sharedStrings.xml><?xml version="1.0" encoding="utf-8"?>
<sst xmlns="http://schemas.openxmlformats.org/spreadsheetml/2006/main" count="163" uniqueCount="152">
  <si>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</si>
  <si>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</si>
  <si>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</si>
  <si>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</si>
  <si>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</si>
  <si>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</si>
  <si>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</si>
  <si>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</si>
  <si>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</si>
  <si>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</si>
  <si>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</si>
  <si>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</si>
  <si>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</si>
  <si>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</si>
  <si>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</si>
  <si>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</si>
  <si>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</si>
  <si>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</si>
  <si>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</si>
  <si>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</si>
  <si>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</si>
  <si>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</si>
  <si>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</si>
  <si>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</si>
  <si>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</si>
  <si>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</si>
  <si>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</si>
  <si>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</si>
  <si>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</si>
  <si>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</si>
  <si>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</si>
  <si>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</si>
  <si>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</si>
  <si>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</si>
  <si>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</si>
  <si>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</si>
  <si>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</si>
  <si>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</si>
  <si>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</si>
  <si>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</si>
  <si>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</si>
  <si>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</si>
  <si>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</si>
  <si>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</si>
  <si>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</si>
  <si>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</si>
  <si>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</si>
  <si>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</si>
  <si>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</si>
  <si>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</si>
  <si>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</si>
  <si>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</si>
  <si>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</si>
  <si>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</si>
  <si>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</si>
  <si>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</si>
  <si>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>PREJETA SREDSTVA OD DRUGIH EVROPSKIH INSTITUCIJ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</si>
  <si>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</si>
  <si>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</si>
  <si>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</si>
  <si>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</si>
  <si>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</si>
  <si>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</si>
  <si>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</si>
  <si>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</si>
  <si>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A.   BILANCA PRIHODKOV IN ODHODKOV</t>
  </si>
  <si>
    <t>TEKOČI PRIHODKI  (70+71)</t>
  </si>
  <si>
    <t>NEDAVČNI  PRIHODKI  (710+711+712+713+714)</t>
  </si>
  <si>
    <t>PREJETA SREDSTVA IZ EVROPSKE UNIJE  (786+787)</t>
  </si>
  <si>
    <t>KAPITALSKI PRIHODKI  (720+721+722)</t>
  </si>
  <si>
    <t>PREJETE DONACIJE  (730+731)</t>
  </si>
  <si>
    <t xml:space="preserve">TRANSFERNI PRIHODKI  (740+741)   </t>
  </si>
  <si>
    <t>TEKOČI TRANSFERI  (410+411+412+413)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</si>
  <si>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</si>
  <si>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</si>
  <si>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</si>
  <si>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</si>
  <si>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</si>
  <si>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</si>
  <si>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</si>
  <si>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</si>
  <si>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</si>
  <si>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</si>
  <si>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</si>
  <si>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</si>
  <si>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</si>
  <si>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</si>
  <si>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</si>
  <si>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PRISPEVEK ZA POKOJNINSKO IN INVALIDSKO ZAVAROVANJE</t>
  </si>
  <si>
    <t>PRISPEVEK ZA ZDRAVSTVENO ZAVAROVANJE</t>
  </si>
  <si>
    <t>PRISPEVEK ZA ZAPOSLOVANJE</t>
  </si>
  <si>
    <t>PRISPEVEK ZA STARŠEVSKO VARSTVO</t>
  </si>
  <si>
    <t>PREMIJE KOLEKT.DOD.POK.ZAVAROVANJA, NA PODLAGI ZKDPZJU</t>
  </si>
  <si>
    <t>PISARNIŠKI IN SPLOŠNI MATERIAL IN STORITVE</t>
  </si>
  <si>
    <t>POSEBNI MATERIAL IN STORITVE</t>
  </si>
  <si>
    <t>ENERGIJA,VODA,KOMUNALNE STORITVE IN KOMUNIKACIJE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</si>
  <si>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</si>
  <si>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</si>
  <si>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</si>
  <si>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</si>
  <si>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</si>
  <si>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DRUGI OPERATIVNI ODHODKI</t>
  </si>
  <si>
    <t>PLAČILA OBRESTI OD KREDITOV-POSLOVNIM BANKAM</t>
  </si>
  <si>
    <t>PRORAČUNSKA REZERVA</t>
  </si>
  <si>
    <t>SUBVENCIJE JAVNIM PODJETJEM</t>
  </si>
  <si>
    <t>SUBVENCIJE PRIVATNIM PODJETJEM IN ZASEBNIKOM</t>
  </si>
  <si>
    <t>DRUŽINSKI PREJEMKI IN STARŠEVSKA NADOMESTILA</t>
  </si>
  <si>
    <t>TRANSFERI ZA ZAGOTAVLJANJE SOCIALNE VARNOSTI</t>
  </si>
  <si>
    <t>DRUGI TRANSFERI POSAMEZNIKOM</t>
  </si>
  <si>
    <t>TEKOČI TRANSFERI NEPRIDOBITNIM ORGANIZACIJAM IN USTANOVAM</t>
  </si>
  <si>
    <t>TEKOČI TRANSFERI DRUGIM RAVNEM DRŽAVE</t>
  </si>
  <si>
    <t>TEKOČI TRANSFERI V SKLADE SOCIALNEGA ZAVAROVANJA</t>
  </si>
  <si>
    <t>TEKOČI TRANSFERI V JAVNE ZAVODE IN DRUGE IZVAJALCE JAVNIH</t>
  </si>
  <si>
    <t>NAKUP OPREME</t>
  </si>
  <si>
    <t>NAKUP DRUGIH OSNOVNIH SREDSTEV</t>
  </si>
  <si>
    <t>NOVOGRADNJE,REKONSTRUKCIJE IN ADAPTACIJE</t>
  </si>
  <si>
    <t>INVESTICIJSKO VZDRŽEVANJE IN OBNOVE</t>
  </si>
  <si>
    <t>NAKUP ZEMLJIŠČ IN NARAVNIH BOGASTEV</t>
  </si>
  <si>
    <t>NAKUP NEMATERIALNEGA PREMOŽENJA</t>
  </si>
  <si>
    <t>ŠTUDIJE O IZVEDLJIVOSTI PROJEKTOV IN PROJEKTNA DOKUMENTACIJA</t>
  </si>
  <si>
    <t>INVESTICIJSKI TRANSFERI NEPROFITNIM ORGANIZACIJAM IN USTANOV</t>
  </si>
  <si>
    <t>INVESTICIJSKI TRANSFERI PRIVATNIM PODJETJEM</t>
  </si>
  <si>
    <t>INVESTICIJSKI TRANSFERI POSEMAZNIKOM IN ZASEBNIKOM</t>
  </si>
  <si>
    <t>INVESTICIJSKI TRANSFERI OBČINAM</t>
  </si>
  <si>
    <t>INVESTICIJSKI TRANSFERI JAVNIM ZAVODOM</t>
  </si>
  <si>
    <t>ODPLAČILA KREDITOV POSLOVNIM BANKAM</t>
  </si>
  <si>
    <t>DOHODNINA</t>
  </si>
  <si>
    <t>DAVKI NA NEPREMIČNINE</t>
  </si>
  <si>
    <t>DAVKI NA PREMIČNINE</t>
  </si>
  <si>
    <t>DAVKI NA DEDIŠČINE IN DARILA</t>
  </si>
  <si>
    <t>DAVKI NA PROMET NEPREMIČNIN IN NA FINANČNO PREMOŽENJE</t>
  </si>
  <si>
    <t>DAVKI NA POSEBNE STORITVE</t>
  </si>
  <si>
    <t>DRUGI DAVKI NA UPORABO BLAGA IN STORITEV</t>
  </si>
  <si>
    <t>PRIHODKI OD OBRESTI</t>
  </si>
  <si>
    <t>PRIHODKI OD PREMOŽENJA</t>
  </si>
  <si>
    <t>UPRAVNE TAKSE IN PRISTOJBINE</t>
  </si>
  <si>
    <t>DENARNE KAZNI</t>
  </si>
  <si>
    <t>PRIHODKI OD PRODAJE ZGRADB IN PROSTOROV</t>
  </si>
  <si>
    <t>PRIHODKI OD PRODAJE OPREME</t>
  </si>
  <si>
    <t>PRIHODKI OD PRODAJE KMETIJSKIH ZEMLJIŠČ IN GOZDOV</t>
  </si>
  <si>
    <t>PRIHODKI OD PRODAJE STAVBNIH ZEMLJIŠČ</t>
  </si>
  <si>
    <t>PREJETE DONACIJE IN DARILA OD DOMAČIH PRAVNIH OSEB</t>
  </si>
  <si>
    <t>PREJETE DONACIJE IN DARILA OD DOMAČIH FIZIČNIH OSEB</t>
  </si>
  <si>
    <t>PREJETA SREDSTVA IZ DRŽAVNEGA PRORAČUNA</t>
  </si>
  <si>
    <t>PREJETA SREDSTVA IZ JAVNIH SKLADOV</t>
  </si>
  <si>
    <t>PREJETA SRED. IZ DRŽ.PRORAČ. IZ SRED. PRORAČ. EU IZ KOHEZ. SKLADA</t>
  </si>
  <si>
    <t>DRUGA PREJETA SREDSTVA IZ DRŽAVNEGA PRORAČUNA IZ SREDSTEV</t>
  </si>
  <si>
    <t>Razlika REB-VP</t>
  </si>
  <si>
    <t>Veljavni proračun: 2018</t>
  </si>
  <si>
    <t xml:space="preserve">OSN: REB III 2018 </t>
  </si>
  <si>
    <t>REBALANS III PRORAČUNA OBČINE TRŽIČ ZA LETO 2018 - SPOLOŠNI DEL</t>
  </si>
  <si>
    <t>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</si>
</sst>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3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sz val="10"/>
      <name val="Arial"/>
      <charset val="238"/>
    </font>
    <font>
      <b/>
      <sz val="11"/>
      <color indexed="8"/>
      <name val="Arial"/>
      <family val="2"/>
      <charset val="238"/>
    </font>
    <font>
      <b/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7">
    <xf numFmtId="0" fontId="0" fillId="0" borderId="0" xfId="0"/>
    <xf numFmtId="0" fontId="0" fillId="0" borderId="0" xfId="0" applyFill="1"/>
    <xf numFmtId="0" fontId="4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3" fontId="8" fillId="0" borderId="0" xfId="0" applyNumberFormat="1" applyFont="1" applyBorder="1" applyAlignment="1">
      <alignment horizont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/>
    <xf numFmtId="49" fontId="10" fillId="0" borderId="0" xfId="0" applyNumberFormat="1" applyFont="1" applyBorder="1" applyAlignment="1">
      <alignment vertical="center" wrapText="1"/>
    </xf>
    <xf numFmtId="0" fontId="2" fillId="2" borderId="8" xfId="0" applyFont="1" applyFill="1" applyBorder="1" applyAlignment="1">
      <alignment horizontal="centerContinuous" vertical="center"/>
    </xf>
    <xf numFmtId="0" fontId="2" fillId="0" borderId="0" xfId="0" applyFont="1" applyFill="1"/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8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3" fontId="1" fillId="4" borderId="8" xfId="0" applyNumberFormat="1" applyFont="1" applyFill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12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49" fontId="14" fillId="0" borderId="9" xfId="1" applyNumberFormat="1" applyFont="1" applyBorder="1" applyAlignment="1">
      <alignment horizontal="right"/>
    </xf>
    <xf numFmtId="0" fontId="6" fillId="0" borderId="3" xfId="0" applyFont="1" applyBorder="1" applyAlignment="1">
      <alignment vertical="center"/>
    </xf>
    <xf numFmtId="49" fontId="14" fillId="0" borderId="10" xfId="1" applyNumberFormat="1" applyFont="1" applyBorder="1"/>
    <xf numFmtId="0" fontId="4" fillId="2" borderId="11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Navadno" xfId="0" builtinId="0"/>
    <cellStyle name="Navadno_Proračun spl. del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F151"/>
  <sheetViews>
    <sheetView tabSelected="1" topLeftCell="A96" zoomScale="75" zoomScaleNormal="75" workbookViewId="0">
      <selection activeCell="A136" sqref="A136:XFD137"/>
    </sheetView>
  </sheetViews>
  <sheetFormatPr defaultRowHeight="12.75" outlineLevelRow="1" x14ac:dyDescent="0.2"/>
  <cols>
    <col min="1" max="1" width="8.42578125" customWidth="1"/>
    <col min="2" max="2" width="4" customWidth="1"/>
    <col min="3" max="3" width="87.28515625" customWidth="1"/>
    <col min="4" max="6" width="16.140625" customWidth="1"/>
    <col min="7" max="16384" width="9.140625" style="1"/>
  </cols>
  <sheetData>
    <row r="1" spans="1:6" ht="19.5" customHeight="1" x14ac:dyDescent="0.25">
      <c r="A1" s="55" t="s">
        <v>150</v>
      </c>
      <c r="B1" s="55"/>
      <c r="C1" s="55"/>
      <c r="D1" s="55"/>
      <c r="E1" s="55"/>
      <c r="F1" s="55"/>
    </row>
    <row r="2" spans="1:6" ht="19.5" customHeight="1" thickBot="1" x14ac:dyDescent="0.25">
      <c r="B2" s="54"/>
      <c r="C2" s="54"/>
      <c r="F2" s="56" t="s">
        <v>151</v>
      </c>
    </row>
    <row r="3" spans="1:6" ht="14.25" hidden="1" customHeight="1" x14ac:dyDescent="0.2">
      <c r="A3" s="1"/>
      <c r="B3" s="1"/>
      <c r="C3" s="12"/>
    </row>
    <row r="4" spans="1:6" ht="19.5" hidden="1" customHeight="1" thickBot="1" x14ac:dyDescent="0.25">
      <c r="A4" s="1"/>
      <c r="B4" s="1"/>
      <c r="C4" s="12"/>
      <c r="D4" s="6"/>
      <c r="E4" s="6"/>
      <c r="F4" s="6"/>
    </row>
    <row r="5" spans="1:6" s="14" customFormat="1" ht="51" customHeight="1" thickBot="1" x14ac:dyDescent="0.25">
      <c r="A5" s="7" t="s">
        <v>14</v>
      </c>
      <c r="B5" s="8"/>
      <c r="C5" s="9" t="s">
        <v>4</v>
      </c>
      <c r="D5" s="10" t="s">
        <v>148</v>
      </c>
      <c r="E5" s="10" t="s">
        <v>149</v>
      </c>
      <c r="F5" s="10" t="s">
        <v>147</v>
      </c>
    </row>
    <row r="6" spans="1:6" s="11" customFormat="1" ht="20.25" customHeight="1" x14ac:dyDescent="0.25">
      <c r="A6" s="53" t="s">
        <v>65</v>
      </c>
      <c r="B6" s="4"/>
      <c r="C6" s="4"/>
      <c r="D6" s="5"/>
      <c r="E6" s="5"/>
      <c r="F6" s="5"/>
    </row>
    <row r="7" spans="1:6" ht="20.25" customHeight="1" x14ac:dyDescent="0.2">
      <c r="A7" s="15" t="s">
        <v>15</v>
      </c>
      <c r="B7" s="37" t="s">
        <v>0</v>
      </c>
      <c r="C7" s="27" t="s">
        <v>62</v>
      </c>
      <c r="D7" s="17">
        <f>+D8+D33+D41+D46+D53</f>
        <v>12124501.439999999</v>
      </c>
      <c r="E7" s="17">
        <f>+E8+E33+E41+E46+E53</f>
        <v>12324501.439999999</v>
      </c>
      <c r="F7" s="17">
        <f>E7-D7</f>
        <v>200000</v>
      </c>
    </row>
    <row r="8" spans="1:6" ht="16.5" x14ac:dyDescent="0.2">
      <c r="A8" s="15"/>
      <c r="B8" s="18" t="s">
        <v>16</v>
      </c>
      <c r="C8" s="16" t="s">
        <v>66</v>
      </c>
      <c r="D8" s="17">
        <f>+D9+D21</f>
        <v>10995916.08</v>
      </c>
      <c r="E8" s="17">
        <f>+E9+E21</f>
        <v>10995916.08</v>
      </c>
      <c r="F8" s="17">
        <f t="shared" ref="F8:F71" si="0">E8-D8</f>
        <v>0</v>
      </c>
    </row>
    <row r="9" spans="1:6" ht="15.75" x14ac:dyDescent="0.2">
      <c r="A9" s="33">
        <v>70</v>
      </c>
      <c r="B9" s="34"/>
      <c r="C9" s="34" t="s">
        <v>63</v>
      </c>
      <c r="D9" s="35">
        <f>D10+D12+D17+D20</f>
        <v>9289310</v>
      </c>
      <c r="E9" s="35">
        <f>E10+E12+E17+E20</f>
        <v>9289310</v>
      </c>
      <c r="F9" s="35">
        <f t="shared" si="0"/>
        <v>0</v>
      </c>
    </row>
    <row r="10" spans="1:6" ht="15.75" customHeight="1" x14ac:dyDescent="0.2">
      <c r="A10" s="19">
        <v>700</v>
      </c>
      <c r="B10" s="20"/>
      <c r="C10" s="20" t="s">
        <v>5</v>
      </c>
      <c r="D10" s="21">
        <f>+D11</f>
        <v>7922755</v>
      </c>
      <c r="E10" s="21">
        <f>+E11</f>
        <v>7922755</v>
      </c>
      <c r="F10" s="21">
        <f t="shared" si="0"/>
        <v>0</v>
      </c>
    </row>
    <row r="11" spans="1:6" ht="15.75" customHeight="1" outlineLevel="1" x14ac:dyDescent="0.2">
      <c r="A11" s="19">
        <v>7000</v>
      </c>
      <c r="B11" s="20"/>
      <c r="C11" s="20" t="s">
        <v>126</v>
      </c>
      <c r="D11" s="21">
        <v>7922755</v>
      </c>
      <c r="E11" s="21">
        <v>7922755</v>
      </c>
      <c r="F11" s="21">
        <f t="shared" si="0"/>
        <v>0</v>
      </c>
    </row>
    <row r="12" spans="1:6" ht="15" x14ac:dyDescent="0.2">
      <c r="A12" s="19">
        <v>703</v>
      </c>
      <c r="B12" s="20"/>
      <c r="C12" s="20" t="s">
        <v>6</v>
      </c>
      <c r="D12" s="21">
        <f>+D13+D14+D15+D16</f>
        <v>1135055</v>
      </c>
      <c r="E12" s="21">
        <f>+E13+E14+E15+E16</f>
        <v>1135055</v>
      </c>
      <c r="F12" s="21">
        <f t="shared" si="0"/>
        <v>0</v>
      </c>
    </row>
    <row r="13" spans="1:6" ht="15" outlineLevel="1" x14ac:dyDescent="0.2">
      <c r="A13" s="19">
        <v>7030</v>
      </c>
      <c r="B13" s="20"/>
      <c r="C13" s="20" t="s">
        <v>127</v>
      </c>
      <c r="D13" s="21">
        <v>983500</v>
      </c>
      <c r="E13" s="21">
        <v>983500</v>
      </c>
      <c r="F13" s="21">
        <f t="shared" si="0"/>
        <v>0</v>
      </c>
    </row>
    <row r="14" spans="1:6" ht="15" outlineLevel="1" x14ac:dyDescent="0.2">
      <c r="A14" s="19">
        <v>7031</v>
      </c>
      <c r="B14" s="20"/>
      <c r="C14" s="20" t="s">
        <v>128</v>
      </c>
      <c r="D14" s="21">
        <v>1005</v>
      </c>
      <c r="E14" s="21">
        <v>1005</v>
      </c>
      <c r="F14" s="21">
        <f t="shared" si="0"/>
        <v>0</v>
      </c>
    </row>
    <row r="15" spans="1:6" ht="15" outlineLevel="1" x14ac:dyDescent="0.2">
      <c r="A15" s="19">
        <v>7032</v>
      </c>
      <c r="B15" s="20"/>
      <c r="C15" s="20" t="s">
        <v>129</v>
      </c>
      <c r="D15" s="21">
        <v>30500</v>
      </c>
      <c r="E15" s="21">
        <v>30500</v>
      </c>
      <c r="F15" s="21">
        <f t="shared" si="0"/>
        <v>0</v>
      </c>
    </row>
    <row r="16" spans="1:6" ht="15" outlineLevel="1" x14ac:dyDescent="0.2">
      <c r="A16" s="19">
        <v>7033</v>
      </c>
      <c r="B16" s="20"/>
      <c r="C16" s="20" t="s">
        <v>130</v>
      </c>
      <c r="D16" s="21">
        <v>120050</v>
      </c>
      <c r="E16" s="21">
        <v>120050</v>
      </c>
      <c r="F16" s="21">
        <f t="shared" si="0"/>
        <v>0</v>
      </c>
    </row>
    <row r="17" spans="1:6" ht="15" x14ac:dyDescent="0.2">
      <c r="A17" s="19">
        <v>704</v>
      </c>
      <c r="B17" s="20"/>
      <c r="C17" s="20" t="s">
        <v>7</v>
      </c>
      <c r="D17" s="21">
        <f>+D18+D19</f>
        <v>231500</v>
      </c>
      <c r="E17" s="21">
        <f>+E18+E19</f>
        <v>231500</v>
      </c>
      <c r="F17" s="21">
        <f t="shared" si="0"/>
        <v>0</v>
      </c>
    </row>
    <row r="18" spans="1:6" ht="15" outlineLevel="1" x14ac:dyDescent="0.2">
      <c r="A18" s="19">
        <v>7044</v>
      </c>
      <c r="B18" s="20"/>
      <c r="C18" s="20" t="s">
        <v>131</v>
      </c>
      <c r="D18" s="21">
        <v>10000</v>
      </c>
      <c r="E18" s="21">
        <v>10000</v>
      </c>
      <c r="F18" s="21">
        <f t="shared" si="0"/>
        <v>0</v>
      </c>
    </row>
    <row r="19" spans="1:6" ht="15" outlineLevel="1" x14ac:dyDescent="0.2">
      <c r="A19" s="19">
        <v>7047</v>
      </c>
      <c r="B19" s="20"/>
      <c r="C19" s="20" t="s">
        <v>132</v>
      </c>
      <c r="D19" s="21">
        <v>221500</v>
      </c>
      <c r="E19" s="21">
        <v>221500</v>
      </c>
      <c r="F19" s="21">
        <f t="shared" si="0"/>
        <v>0</v>
      </c>
    </row>
    <row r="20" spans="1:6" ht="15" x14ac:dyDescent="0.2">
      <c r="A20" s="19">
        <v>706</v>
      </c>
      <c r="B20" s="20"/>
      <c r="C20" s="20" t="s">
        <v>17</v>
      </c>
      <c r="D20" s="21">
        <v>0</v>
      </c>
      <c r="E20" s="21">
        <v>0</v>
      </c>
      <c r="F20" s="21">
        <f t="shared" si="0"/>
        <v>0</v>
      </c>
    </row>
    <row r="21" spans="1:6" ht="15.75" x14ac:dyDescent="0.2">
      <c r="A21" s="33">
        <v>71</v>
      </c>
      <c r="B21" s="34"/>
      <c r="C21" s="34" t="s">
        <v>67</v>
      </c>
      <c r="D21" s="35">
        <f>+D22+D25+D27+D29+D31</f>
        <v>1706606.08</v>
      </c>
      <c r="E21" s="35">
        <f>+E22+E25+E27+E29+E31</f>
        <v>1706606.08</v>
      </c>
      <c r="F21" s="35">
        <f t="shared" si="0"/>
        <v>0</v>
      </c>
    </row>
    <row r="22" spans="1:6" ht="15" x14ac:dyDescent="0.2">
      <c r="A22" s="19">
        <v>710</v>
      </c>
      <c r="B22" s="20"/>
      <c r="C22" s="20" t="s">
        <v>18</v>
      </c>
      <c r="D22" s="21">
        <f>+D23+D24</f>
        <v>1483346.08</v>
      </c>
      <c r="E22" s="21">
        <f>+E23+E24</f>
        <v>1483346.08</v>
      </c>
      <c r="F22" s="21">
        <f t="shared" si="0"/>
        <v>0</v>
      </c>
    </row>
    <row r="23" spans="1:6" ht="15" outlineLevel="1" x14ac:dyDescent="0.2">
      <c r="A23" s="19">
        <v>7102</v>
      </c>
      <c r="B23" s="20"/>
      <c r="C23" s="20" t="s">
        <v>133</v>
      </c>
      <c r="D23" s="21">
        <v>8050</v>
      </c>
      <c r="E23" s="21">
        <v>8050</v>
      </c>
      <c r="F23" s="21">
        <f t="shared" si="0"/>
        <v>0</v>
      </c>
    </row>
    <row r="24" spans="1:6" ht="15" outlineLevel="1" x14ac:dyDescent="0.2">
      <c r="A24" s="19">
        <v>7103</v>
      </c>
      <c r="B24" s="20"/>
      <c r="C24" s="20" t="s">
        <v>134</v>
      </c>
      <c r="D24" s="21">
        <v>1475296.08</v>
      </c>
      <c r="E24" s="21">
        <v>1475296.08</v>
      </c>
      <c r="F24" s="21">
        <f t="shared" si="0"/>
        <v>0</v>
      </c>
    </row>
    <row r="25" spans="1:6" ht="15" x14ac:dyDescent="0.2">
      <c r="A25" s="19">
        <v>711</v>
      </c>
      <c r="B25" s="20"/>
      <c r="C25" s="20" t="s">
        <v>8</v>
      </c>
      <c r="D25" s="21">
        <f>+D26</f>
        <v>5000</v>
      </c>
      <c r="E25" s="21">
        <f>+E26</f>
        <v>5000</v>
      </c>
      <c r="F25" s="21">
        <f t="shared" si="0"/>
        <v>0</v>
      </c>
    </row>
    <row r="26" spans="1:6" ht="15" outlineLevel="1" x14ac:dyDescent="0.2">
      <c r="A26" s="19">
        <v>7111</v>
      </c>
      <c r="B26" s="20"/>
      <c r="C26" s="20" t="s">
        <v>135</v>
      </c>
      <c r="D26" s="21">
        <v>5000</v>
      </c>
      <c r="E26" s="21">
        <v>5000</v>
      </c>
      <c r="F26" s="21">
        <f t="shared" si="0"/>
        <v>0</v>
      </c>
    </row>
    <row r="27" spans="1:6" ht="15" x14ac:dyDescent="0.2">
      <c r="A27" s="19">
        <v>712</v>
      </c>
      <c r="B27" s="20"/>
      <c r="C27" s="20" t="s">
        <v>57</v>
      </c>
      <c r="D27" s="21">
        <f>+D28</f>
        <v>35500</v>
      </c>
      <c r="E27" s="21">
        <f>+E28</f>
        <v>35500</v>
      </c>
      <c r="F27" s="21">
        <f t="shared" si="0"/>
        <v>0</v>
      </c>
    </row>
    <row r="28" spans="1:6" ht="15" outlineLevel="1" x14ac:dyDescent="0.2">
      <c r="A28" s="19">
        <v>7120</v>
      </c>
      <c r="B28" s="20"/>
      <c r="C28" s="20" t="s">
        <v>136</v>
      </c>
      <c r="D28" s="21">
        <v>35500</v>
      </c>
      <c r="E28" s="21">
        <v>35500</v>
      </c>
      <c r="F28" s="21">
        <f t="shared" si="0"/>
        <v>0</v>
      </c>
    </row>
    <row r="29" spans="1:6" ht="15" x14ac:dyDescent="0.2">
      <c r="A29" s="19">
        <v>713</v>
      </c>
      <c r="B29" s="20"/>
      <c r="C29" s="20" t="s">
        <v>9</v>
      </c>
      <c r="D29" s="21">
        <f>+D30</f>
        <v>29500</v>
      </c>
      <c r="E29" s="21">
        <f>+E30</f>
        <v>29500</v>
      </c>
      <c r="F29" s="21">
        <f t="shared" si="0"/>
        <v>0</v>
      </c>
    </row>
    <row r="30" spans="1:6" ht="15" outlineLevel="1" x14ac:dyDescent="0.2">
      <c r="A30" s="19">
        <v>7130</v>
      </c>
      <c r="B30" s="20"/>
      <c r="C30" s="20" t="s">
        <v>9</v>
      </c>
      <c r="D30" s="21">
        <v>29500</v>
      </c>
      <c r="E30" s="21">
        <v>29500</v>
      </c>
      <c r="F30" s="21">
        <f t="shared" si="0"/>
        <v>0</v>
      </c>
    </row>
    <row r="31" spans="1:6" ht="15" x14ac:dyDescent="0.2">
      <c r="A31" s="19">
        <v>714</v>
      </c>
      <c r="B31" s="20"/>
      <c r="C31" s="20" t="s">
        <v>10</v>
      </c>
      <c r="D31" s="21">
        <f>+D32</f>
        <v>153260</v>
      </c>
      <c r="E31" s="21">
        <f>+E32</f>
        <v>153260</v>
      </c>
      <c r="F31" s="21">
        <f t="shared" si="0"/>
        <v>0</v>
      </c>
    </row>
    <row r="32" spans="1:6" ht="15" outlineLevel="1" x14ac:dyDescent="0.2">
      <c r="A32" s="19">
        <v>7141</v>
      </c>
      <c r="B32" s="20"/>
      <c r="C32" s="20" t="s">
        <v>10</v>
      </c>
      <c r="D32" s="21">
        <v>153260</v>
      </c>
      <c r="E32" s="21">
        <v>153260</v>
      </c>
      <c r="F32" s="21">
        <f t="shared" si="0"/>
        <v>0</v>
      </c>
    </row>
    <row r="33" spans="1:6" ht="15.75" x14ac:dyDescent="0.2">
      <c r="A33" s="33">
        <v>72</v>
      </c>
      <c r="B33" s="34" t="s">
        <v>19</v>
      </c>
      <c r="C33" s="34" t="s">
        <v>69</v>
      </c>
      <c r="D33" s="35">
        <f>+D34+D37+D38</f>
        <v>525353.8600000001</v>
      </c>
      <c r="E33" s="35">
        <f>+E34+E37+E38</f>
        <v>525353.8600000001</v>
      </c>
      <c r="F33" s="35">
        <f t="shared" si="0"/>
        <v>0</v>
      </c>
    </row>
    <row r="34" spans="1:6" ht="15" x14ac:dyDescent="0.2">
      <c r="A34" s="19">
        <v>720</v>
      </c>
      <c r="B34" s="20"/>
      <c r="C34" s="20" t="s">
        <v>11</v>
      </c>
      <c r="D34" s="21">
        <f>+D35+D36</f>
        <v>227079.2</v>
      </c>
      <c r="E34" s="21">
        <f>+E35+E36</f>
        <v>227079.2</v>
      </c>
      <c r="F34" s="21">
        <f t="shared" si="0"/>
        <v>0</v>
      </c>
    </row>
    <row r="35" spans="1:6" ht="15" outlineLevel="1" x14ac:dyDescent="0.2">
      <c r="A35" s="19">
        <v>7200</v>
      </c>
      <c r="B35" s="20"/>
      <c r="C35" s="20" t="s">
        <v>137</v>
      </c>
      <c r="D35" s="21">
        <v>223260</v>
      </c>
      <c r="E35" s="21">
        <v>223260</v>
      </c>
      <c r="F35" s="21">
        <f t="shared" si="0"/>
        <v>0</v>
      </c>
    </row>
    <row r="36" spans="1:6" ht="15" outlineLevel="1" x14ac:dyDescent="0.2">
      <c r="A36" s="19">
        <v>7202</v>
      </c>
      <c r="B36" s="20"/>
      <c r="C36" s="20" t="s">
        <v>138</v>
      </c>
      <c r="D36" s="21">
        <v>3819.2</v>
      </c>
      <c r="E36" s="21">
        <v>3819.2</v>
      </c>
      <c r="F36" s="21">
        <f t="shared" si="0"/>
        <v>0</v>
      </c>
    </row>
    <row r="37" spans="1:6" ht="15" x14ac:dyDescent="0.2">
      <c r="A37" s="19">
        <v>721</v>
      </c>
      <c r="B37" s="20"/>
      <c r="C37" s="20" t="s">
        <v>20</v>
      </c>
      <c r="D37" s="21">
        <v>0</v>
      </c>
      <c r="E37" s="21">
        <v>0</v>
      </c>
      <c r="F37" s="21">
        <f t="shared" si="0"/>
        <v>0</v>
      </c>
    </row>
    <row r="38" spans="1:6" ht="16.5" customHeight="1" x14ac:dyDescent="0.2">
      <c r="A38" s="19">
        <v>722</v>
      </c>
      <c r="B38" s="20"/>
      <c r="C38" s="23" t="s">
        <v>60</v>
      </c>
      <c r="D38" s="21">
        <f>+D39+D40</f>
        <v>298274.66000000003</v>
      </c>
      <c r="E38" s="21">
        <f>+E39+E40</f>
        <v>298274.66000000003</v>
      </c>
      <c r="F38" s="21">
        <f t="shared" si="0"/>
        <v>0</v>
      </c>
    </row>
    <row r="39" spans="1:6" ht="16.5" customHeight="1" outlineLevel="1" x14ac:dyDescent="0.2">
      <c r="A39" s="19">
        <v>7220</v>
      </c>
      <c r="B39" s="20"/>
      <c r="C39" s="23" t="s">
        <v>139</v>
      </c>
      <c r="D39" s="21">
        <v>84657.38</v>
      </c>
      <c r="E39" s="21">
        <v>84657.38</v>
      </c>
      <c r="F39" s="21">
        <f t="shared" si="0"/>
        <v>0</v>
      </c>
    </row>
    <row r="40" spans="1:6" ht="16.5" customHeight="1" outlineLevel="1" x14ac:dyDescent="0.2">
      <c r="A40" s="19">
        <v>7221</v>
      </c>
      <c r="B40" s="20"/>
      <c r="C40" s="23" t="s">
        <v>140</v>
      </c>
      <c r="D40" s="21">
        <v>213617.28</v>
      </c>
      <c r="E40" s="21">
        <v>213617.28</v>
      </c>
      <c r="F40" s="21">
        <f t="shared" si="0"/>
        <v>0</v>
      </c>
    </row>
    <row r="41" spans="1:6" ht="15.75" x14ac:dyDescent="0.2">
      <c r="A41" s="33">
        <v>73</v>
      </c>
      <c r="B41" s="34" t="s">
        <v>16</v>
      </c>
      <c r="C41" s="34" t="s">
        <v>70</v>
      </c>
      <c r="D41" s="35">
        <f>+D42+D45</f>
        <v>16400</v>
      </c>
      <c r="E41" s="35">
        <f>+E42+E45</f>
        <v>16400</v>
      </c>
      <c r="F41" s="35">
        <f t="shared" si="0"/>
        <v>0</v>
      </c>
    </row>
    <row r="42" spans="1:6" ht="15" x14ac:dyDescent="0.2">
      <c r="A42" s="19">
        <v>730</v>
      </c>
      <c r="B42" s="20"/>
      <c r="C42" s="20" t="s">
        <v>21</v>
      </c>
      <c r="D42" s="21">
        <f>+D43+D44</f>
        <v>16400</v>
      </c>
      <c r="E42" s="21">
        <f>+E43+E44</f>
        <v>16400</v>
      </c>
      <c r="F42" s="21">
        <f t="shared" si="0"/>
        <v>0</v>
      </c>
    </row>
    <row r="43" spans="1:6" ht="15" outlineLevel="1" x14ac:dyDescent="0.2">
      <c r="A43" s="19">
        <v>7300</v>
      </c>
      <c r="B43" s="20"/>
      <c r="C43" s="20" t="s">
        <v>141</v>
      </c>
      <c r="D43" s="21">
        <v>11000</v>
      </c>
      <c r="E43" s="21">
        <v>11000</v>
      </c>
      <c r="F43" s="21">
        <f t="shared" si="0"/>
        <v>0</v>
      </c>
    </row>
    <row r="44" spans="1:6" ht="15" outlineLevel="1" x14ac:dyDescent="0.2">
      <c r="A44" s="19">
        <v>7301</v>
      </c>
      <c r="B44" s="20"/>
      <c r="C44" s="20" t="s">
        <v>142</v>
      </c>
      <c r="D44" s="21">
        <v>5400</v>
      </c>
      <c r="E44" s="21">
        <v>5400</v>
      </c>
      <c r="F44" s="21">
        <f t="shared" si="0"/>
        <v>0</v>
      </c>
    </row>
    <row r="45" spans="1:6" ht="15" x14ac:dyDescent="0.2">
      <c r="A45" s="19">
        <v>731</v>
      </c>
      <c r="B45" s="20"/>
      <c r="C45" s="20" t="s">
        <v>12</v>
      </c>
      <c r="D45" s="21">
        <v>0</v>
      </c>
      <c r="E45" s="21">
        <v>0</v>
      </c>
      <c r="F45" s="21">
        <f t="shared" si="0"/>
        <v>0</v>
      </c>
    </row>
    <row r="46" spans="1:6" ht="15.75" x14ac:dyDescent="0.2">
      <c r="A46" s="33">
        <v>74</v>
      </c>
      <c r="B46" s="34" t="s">
        <v>16</v>
      </c>
      <c r="C46" s="34" t="s">
        <v>71</v>
      </c>
      <c r="D46" s="35">
        <f>+D47+D50</f>
        <v>586831.5</v>
      </c>
      <c r="E46" s="35">
        <f>+E47+E50</f>
        <v>786831.5</v>
      </c>
      <c r="F46" s="35">
        <f t="shared" si="0"/>
        <v>200000</v>
      </c>
    </row>
    <row r="47" spans="1:6" ht="15.75" customHeight="1" x14ac:dyDescent="0.2">
      <c r="A47" s="19">
        <v>740</v>
      </c>
      <c r="B47" s="20"/>
      <c r="C47" s="23" t="s">
        <v>13</v>
      </c>
      <c r="D47" s="21">
        <f>+D48+D49</f>
        <v>361289</v>
      </c>
      <c r="E47" s="21">
        <f>+E48+E49</f>
        <v>561289</v>
      </c>
      <c r="F47" s="21">
        <f t="shared" si="0"/>
        <v>200000</v>
      </c>
    </row>
    <row r="48" spans="1:6" ht="15.75" customHeight="1" outlineLevel="1" x14ac:dyDescent="0.2">
      <c r="A48" s="19">
        <v>7400</v>
      </c>
      <c r="B48" s="20"/>
      <c r="C48" s="23" t="s">
        <v>143</v>
      </c>
      <c r="D48" s="21">
        <v>358339</v>
      </c>
      <c r="E48" s="21">
        <v>558339</v>
      </c>
      <c r="F48" s="21">
        <f t="shared" si="0"/>
        <v>200000</v>
      </c>
    </row>
    <row r="49" spans="1:6" ht="15.75" customHeight="1" outlineLevel="1" x14ac:dyDescent="0.2">
      <c r="A49" s="19">
        <v>7403</v>
      </c>
      <c r="B49" s="20"/>
      <c r="C49" s="23" t="s">
        <v>144</v>
      </c>
      <c r="D49" s="21">
        <v>2950</v>
      </c>
      <c r="E49" s="21">
        <v>2950</v>
      </c>
      <c r="F49" s="21">
        <f t="shared" si="0"/>
        <v>0</v>
      </c>
    </row>
    <row r="50" spans="1:6" ht="34.5" customHeight="1" x14ac:dyDescent="0.2">
      <c r="A50" s="19">
        <v>741</v>
      </c>
      <c r="B50" s="20"/>
      <c r="C50" s="23" t="s">
        <v>54</v>
      </c>
      <c r="D50" s="21">
        <f>+D51+D52</f>
        <v>225542.5</v>
      </c>
      <c r="E50" s="21">
        <f>+E51+E52</f>
        <v>225542.5</v>
      </c>
      <c r="F50" s="21">
        <f t="shared" si="0"/>
        <v>0</v>
      </c>
    </row>
    <row r="51" spans="1:6" ht="21" customHeight="1" outlineLevel="1" x14ac:dyDescent="0.2">
      <c r="A51" s="19">
        <v>7413</v>
      </c>
      <c r="B51" s="20"/>
      <c r="C51" s="23" t="s">
        <v>145</v>
      </c>
      <c r="D51" s="21">
        <v>140000</v>
      </c>
      <c r="E51" s="21">
        <v>140000</v>
      </c>
      <c r="F51" s="21">
        <f t="shared" si="0"/>
        <v>0</v>
      </c>
    </row>
    <row r="52" spans="1:6" ht="21" customHeight="1" outlineLevel="1" x14ac:dyDescent="0.2">
      <c r="A52" s="19">
        <v>7416</v>
      </c>
      <c r="B52" s="20"/>
      <c r="C52" s="23" t="s">
        <v>146</v>
      </c>
      <c r="D52" s="21">
        <v>85542.5</v>
      </c>
      <c r="E52" s="21">
        <v>85542.5</v>
      </c>
      <c r="F52" s="21">
        <f t="shared" si="0"/>
        <v>0</v>
      </c>
    </row>
    <row r="53" spans="1:6" ht="15.75" customHeight="1" x14ac:dyDescent="0.2">
      <c r="A53" s="33">
        <v>78</v>
      </c>
      <c r="B53" s="34" t="s">
        <v>16</v>
      </c>
      <c r="C53" s="34" t="s">
        <v>68</v>
      </c>
      <c r="D53" s="35">
        <f>+D54+D55</f>
        <v>0</v>
      </c>
      <c r="E53" s="35">
        <f>+E54+E55</f>
        <v>0</v>
      </c>
      <c r="F53" s="35">
        <f t="shared" si="0"/>
        <v>0</v>
      </c>
    </row>
    <row r="54" spans="1:6" ht="15.75" customHeight="1" x14ac:dyDescent="0.2">
      <c r="A54" s="19">
        <v>786</v>
      </c>
      <c r="B54" s="20"/>
      <c r="C54" s="23" t="s">
        <v>51</v>
      </c>
      <c r="D54" s="21">
        <v>0</v>
      </c>
      <c r="E54" s="21">
        <v>0</v>
      </c>
      <c r="F54" s="21">
        <f t="shared" si="0"/>
        <v>0</v>
      </c>
    </row>
    <row r="55" spans="1:6" ht="15.75" customHeight="1" x14ac:dyDescent="0.2">
      <c r="A55" s="19">
        <v>787</v>
      </c>
      <c r="B55" s="20"/>
      <c r="C55" s="23" t="s">
        <v>56</v>
      </c>
      <c r="D55" s="21">
        <v>0</v>
      </c>
      <c r="E55" s="21">
        <v>0</v>
      </c>
      <c r="F55" s="21">
        <f t="shared" si="0"/>
        <v>0</v>
      </c>
    </row>
    <row r="56" spans="1:6" ht="18" x14ac:dyDescent="0.2">
      <c r="A56" s="15" t="s">
        <v>15</v>
      </c>
      <c r="B56" s="37" t="s">
        <v>1</v>
      </c>
      <c r="C56" s="24" t="s">
        <v>22</v>
      </c>
      <c r="D56" s="36">
        <f>D57+D85+D100+D109</f>
        <v>14633912.310000001</v>
      </c>
      <c r="E56" s="36">
        <f>E57+E85+E100+E109</f>
        <v>14833912.310000001</v>
      </c>
      <c r="F56" s="36">
        <f t="shared" si="0"/>
        <v>200000</v>
      </c>
    </row>
    <row r="57" spans="1:6" ht="15.75" x14ac:dyDescent="0.2">
      <c r="A57" s="33">
        <v>40</v>
      </c>
      <c r="B57" s="34" t="s">
        <v>19</v>
      </c>
      <c r="C57" s="34" t="s">
        <v>23</v>
      </c>
      <c r="D57" s="35">
        <f>+D58+D65+D71+D81+D83</f>
        <v>4534886.32</v>
      </c>
      <c r="E57" s="35">
        <f>+E58+E65+E71+E81+E83</f>
        <v>4603174.32</v>
      </c>
      <c r="F57" s="35">
        <f t="shared" si="0"/>
        <v>68288</v>
      </c>
    </row>
    <row r="58" spans="1:6" ht="15" x14ac:dyDescent="0.2">
      <c r="A58" s="19">
        <v>400</v>
      </c>
      <c r="B58" s="20"/>
      <c r="C58" s="20" t="s">
        <v>24</v>
      </c>
      <c r="D58" s="22">
        <f>+D59+D60+D61+D62+D63+D64</f>
        <v>890233.1100000001</v>
      </c>
      <c r="E58" s="22">
        <f>+E59+E60+E61+E62+E63+E64</f>
        <v>890233.1100000001</v>
      </c>
      <c r="F58" s="22">
        <f t="shared" si="0"/>
        <v>0</v>
      </c>
    </row>
    <row r="59" spans="1:6" ht="15" outlineLevel="1" x14ac:dyDescent="0.2">
      <c r="A59" s="19">
        <v>4000</v>
      </c>
      <c r="B59" s="20"/>
      <c r="C59" s="20" t="s">
        <v>82</v>
      </c>
      <c r="D59" s="22">
        <v>768918.37</v>
      </c>
      <c r="E59" s="22">
        <v>768918.37</v>
      </c>
      <c r="F59" s="22">
        <f t="shared" si="0"/>
        <v>0</v>
      </c>
    </row>
    <row r="60" spans="1:6" ht="15" outlineLevel="1" x14ac:dyDescent="0.2">
      <c r="A60" s="19">
        <v>4001</v>
      </c>
      <c r="B60" s="20"/>
      <c r="C60" s="20" t="s">
        <v>83</v>
      </c>
      <c r="D60" s="22">
        <v>29354.28</v>
      </c>
      <c r="E60" s="22">
        <v>29354.28</v>
      </c>
      <c r="F60" s="22">
        <f t="shared" si="0"/>
        <v>0</v>
      </c>
    </row>
    <row r="61" spans="1:6" ht="15" outlineLevel="1" x14ac:dyDescent="0.2">
      <c r="A61" s="19">
        <v>4002</v>
      </c>
      <c r="B61" s="20"/>
      <c r="C61" s="20" t="s">
        <v>84</v>
      </c>
      <c r="D61" s="22">
        <v>55644.19</v>
      </c>
      <c r="E61" s="22">
        <v>55644.19</v>
      </c>
      <c r="F61" s="22">
        <f t="shared" si="0"/>
        <v>0</v>
      </c>
    </row>
    <row r="62" spans="1:6" ht="15" outlineLevel="1" x14ac:dyDescent="0.2">
      <c r="A62" s="19">
        <v>4003</v>
      </c>
      <c r="B62" s="20"/>
      <c r="C62" s="20" t="s">
        <v>85</v>
      </c>
      <c r="D62" s="22">
        <v>27400</v>
      </c>
      <c r="E62" s="22">
        <v>27400</v>
      </c>
      <c r="F62" s="22">
        <f t="shared" si="0"/>
        <v>0</v>
      </c>
    </row>
    <row r="63" spans="1:6" ht="15" outlineLevel="1" x14ac:dyDescent="0.2">
      <c r="A63" s="19">
        <v>4004</v>
      </c>
      <c r="B63" s="20"/>
      <c r="C63" s="20" t="s">
        <v>86</v>
      </c>
      <c r="D63" s="22">
        <v>8050</v>
      </c>
      <c r="E63" s="22">
        <v>8050</v>
      </c>
      <c r="F63" s="22">
        <f t="shared" si="0"/>
        <v>0</v>
      </c>
    </row>
    <row r="64" spans="1:6" ht="15" outlineLevel="1" x14ac:dyDescent="0.2">
      <c r="A64" s="19">
        <v>4009</v>
      </c>
      <c r="B64" s="20"/>
      <c r="C64" s="20" t="s">
        <v>87</v>
      </c>
      <c r="D64" s="22">
        <v>866.27</v>
      </c>
      <c r="E64" s="22">
        <v>866.27</v>
      </c>
      <c r="F64" s="22">
        <f t="shared" si="0"/>
        <v>0</v>
      </c>
    </row>
    <row r="65" spans="1:6" ht="15" x14ac:dyDescent="0.2">
      <c r="A65" s="19">
        <v>401</v>
      </c>
      <c r="B65" s="20"/>
      <c r="C65" s="20" t="s">
        <v>25</v>
      </c>
      <c r="D65" s="22">
        <f>+D66+D67+D68+D69+D70</f>
        <v>157063.52000000002</v>
      </c>
      <c r="E65" s="22">
        <f>+E66+E67+E68+E69+E70</f>
        <v>157063.52000000002</v>
      </c>
      <c r="F65" s="22">
        <f t="shared" si="0"/>
        <v>0</v>
      </c>
    </row>
    <row r="66" spans="1:6" ht="15" outlineLevel="1" x14ac:dyDescent="0.2">
      <c r="A66" s="19">
        <v>4010</v>
      </c>
      <c r="B66" s="20"/>
      <c r="C66" s="20" t="s">
        <v>88</v>
      </c>
      <c r="D66" s="22">
        <v>80297.600000000006</v>
      </c>
      <c r="E66" s="22">
        <v>80297.600000000006</v>
      </c>
      <c r="F66" s="22">
        <f t="shared" si="0"/>
        <v>0</v>
      </c>
    </row>
    <row r="67" spans="1:6" ht="15" outlineLevel="1" x14ac:dyDescent="0.2">
      <c r="A67" s="19">
        <v>4011</v>
      </c>
      <c r="B67" s="20"/>
      <c r="C67" s="20" t="s">
        <v>89</v>
      </c>
      <c r="D67" s="22">
        <v>64364.04</v>
      </c>
      <c r="E67" s="22">
        <v>64364.04</v>
      </c>
      <c r="F67" s="22">
        <f t="shared" si="0"/>
        <v>0</v>
      </c>
    </row>
    <row r="68" spans="1:6" ht="15" outlineLevel="1" x14ac:dyDescent="0.2">
      <c r="A68" s="19">
        <v>4012</v>
      </c>
      <c r="B68" s="20"/>
      <c r="C68" s="20" t="s">
        <v>90</v>
      </c>
      <c r="D68" s="22">
        <v>566.02</v>
      </c>
      <c r="E68" s="22">
        <v>566.02</v>
      </c>
      <c r="F68" s="22">
        <f t="shared" si="0"/>
        <v>0</v>
      </c>
    </row>
    <row r="69" spans="1:6" ht="15" outlineLevel="1" x14ac:dyDescent="0.2">
      <c r="A69" s="19">
        <v>4013</v>
      </c>
      <c r="B69" s="20"/>
      <c r="C69" s="20" t="s">
        <v>91</v>
      </c>
      <c r="D69" s="22">
        <v>905.79</v>
      </c>
      <c r="E69" s="22">
        <v>905.79</v>
      </c>
      <c r="F69" s="22">
        <f t="shared" si="0"/>
        <v>0</v>
      </c>
    </row>
    <row r="70" spans="1:6" ht="15" outlineLevel="1" x14ac:dyDescent="0.2">
      <c r="A70" s="19">
        <v>4015</v>
      </c>
      <c r="B70" s="20"/>
      <c r="C70" s="20" t="s">
        <v>92</v>
      </c>
      <c r="D70" s="22">
        <v>10930.07</v>
      </c>
      <c r="E70" s="22">
        <v>10930.07</v>
      </c>
      <c r="F70" s="22">
        <f t="shared" si="0"/>
        <v>0</v>
      </c>
    </row>
    <row r="71" spans="1:6" ht="15" x14ac:dyDescent="0.2">
      <c r="A71" s="19">
        <v>402</v>
      </c>
      <c r="B71" s="20"/>
      <c r="C71" s="20" t="s">
        <v>26</v>
      </c>
      <c r="D71" s="21">
        <f>+D72+D73+D74+D75+D76+D77+D78+D79+D80</f>
        <v>3272089.6900000004</v>
      </c>
      <c r="E71" s="21">
        <f>+E72+E73+E74+E75+E76+E77+E78+E79+E80</f>
        <v>3272089.6900000004</v>
      </c>
      <c r="F71" s="21">
        <f t="shared" si="0"/>
        <v>0</v>
      </c>
    </row>
    <row r="72" spans="1:6" ht="15" outlineLevel="1" x14ac:dyDescent="0.2">
      <c r="A72" s="19">
        <v>4020</v>
      </c>
      <c r="B72" s="20"/>
      <c r="C72" s="20" t="s">
        <v>93</v>
      </c>
      <c r="D72" s="21">
        <v>869007.8</v>
      </c>
      <c r="E72" s="21">
        <v>869007.8</v>
      </c>
      <c r="F72" s="21">
        <f t="shared" ref="F72:F135" si="1">E72-D72</f>
        <v>0</v>
      </c>
    </row>
    <row r="73" spans="1:6" ht="15" outlineLevel="1" x14ac:dyDescent="0.2">
      <c r="A73" s="19">
        <v>4021</v>
      </c>
      <c r="B73" s="20"/>
      <c r="C73" s="20" t="s">
        <v>94</v>
      </c>
      <c r="D73" s="21">
        <v>187176.84</v>
      </c>
      <c r="E73" s="21">
        <v>187176.84</v>
      </c>
      <c r="F73" s="21">
        <f t="shared" si="1"/>
        <v>0</v>
      </c>
    </row>
    <row r="74" spans="1:6" ht="15" outlineLevel="1" x14ac:dyDescent="0.2">
      <c r="A74" s="19">
        <v>4022</v>
      </c>
      <c r="B74" s="20"/>
      <c r="C74" s="20" t="s">
        <v>95</v>
      </c>
      <c r="D74" s="21">
        <v>245787.2</v>
      </c>
      <c r="E74" s="21">
        <v>245787.2</v>
      </c>
      <c r="F74" s="21">
        <f t="shared" si="1"/>
        <v>0</v>
      </c>
    </row>
    <row r="75" spans="1:6" ht="15" outlineLevel="1" x14ac:dyDescent="0.2">
      <c r="A75" s="19">
        <v>4023</v>
      </c>
      <c r="B75" s="20"/>
      <c r="C75" s="20" t="s">
        <v>96</v>
      </c>
      <c r="D75" s="21">
        <v>17941.21</v>
      </c>
      <c r="E75" s="21">
        <v>17941.21</v>
      </c>
      <c r="F75" s="21">
        <f t="shared" si="1"/>
        <v>0</v>
      </c>
    </row>
    <row r="76" spans="1:6" ht="15" outlineLevel="1" x14ac:dyDescent="0.2">
      <c r="A76" s="19">
        <v>4024</v>
      </c>
      <c r="B76" s="20"/>
      <c r="C76" s="20" t="s">
        <v>97</v>
      </c>
      <c r="D76" s="21">
        <v>10263.75</v>
      </c>
      <c r="E76" s="21">
        <v>10263.75</v>
      </c>
      <c r="F76" s="21">
        <f t="shared" si="1"/>
        <v>0</v>
      </c>
    </row>
    <row r="77" spans="1:6" ht="15" outlineLevel="1" x14ac:dyDescent="0.2">
      <c r="A77" s="19">
        <v>4025</v>
      </c>
      <c r="B77" s="20"/>
      <c r="C77" s="20" t="s">
        <v>98</v>
      </c>
      <c r="D77" s="21">
        <v>1467688.85</v>
      </c>
      <c r="E77" s="21">
        <v>1467688.85</v>
      </c>
      <c r="F77" s="21">
        <f t="shared" si="1"/>
        <v>0</v>
      </c>
    </row>
    <row r="78" spans="1:6" ht="15" outlineLevel="1" x14ac:dyDescent="0.2">
      <c r="A78" s="19">
        <v>4026</v>
      </c>
      <c r="B78" s="20"/>
      <c r="C78" s="20" t="s">
        <v>99</v>
      </c>
      <c r="D78" s="21">
        <v>76799.06</v>
      </c>
      <c r="E78" s="21">
        <v>76799.06</v>
      </c>
      <c r="F78" s="21">
        <f t="shared" si="1"/>
        <v>0</v>
      </c>
    </row>
    <row r="79" spans="1:6" ht="15" outlineLevel="1" x14ac:dyDescent="0.2">
      <c r="A79" s="19">
        <v>4027</v>
      </c>
      <c r="B79" s="20"/>
      <c r="C79" s="20" t="s">
        <v>100</v>
      </c>
      <c r="D79" s="21">
        <v>113793</v>
      </c>
      <c r="E79" s="21">
        <v>113793</v>
      </c>
      <c r="F79" s="21">
        <f t="shared" si="1"/>
        <v>0</v>
      </c>
    </row>
    <row r="80" spans="1:6" ht="15" outlineLevel="1" x14ac:dyDescent="0.2">
      <c r="A80" s="19">
        <v>4029</v>
      </c>
      <c r="B80" s="20"/>
      <c r="C80" s="20" t="s">
        <v>101</v>
      </c>
      <c r="D80" s="21">
        <v>283631.98</v>
      </c>
      <c r="E80" s="21">
        <v>283631.98</v>
      </c>
      <c r="F80" s="21">
        <f t="shared" si="1"/>
        <v>0</v>
      </c>
    </row>
    <row r="81" spans="1:6" ht="15" x14ac:dyDescent="0.2">
      <c r="A81" s="19">
        <v>403</v>
      </c>
      <c r="B81" s="20"/>
      <c r="C81" s="20" t="s">
        <v>27</v>
      </c>
      <c r="D81" s="21">
        <f>+D82</f>
        <v>40000</v>
      </c>
      <c r="E81" s="21">
        <f>+E82</f>
        <v>40000</v>
      </c>
      <c r="F81" s="21">
        <f t="shared" si="1"/>
        <v>0</v>
      </c>
    </row>
    <row r="82" spans="1:6" ht="15" outlineLevel="1" x14ac:dyDescent="0.2">
      <c r="A82" s="19">
        <v>4031</v>
      </c>
      <c r="B82" s="20"/>
      <c r="C82" s="20" t="s">
        <v>102</v>
      </c>
      <c r="D82" s="21">
        <v>40000</v>
      </c>
      <c r="E82" s="21">
        <v>40000</v>
      </c>
      <c r="F82" s="21">
        <f t="shared" si="1"/>
        <v>0</v>
      </c>
    </row>
    <row r="83" spans="1:6" ht="15" x14ac:dyDescent="0.2">
      <c r="A83" s="19">
        <v>409</v>
      </c>
      <c r="B83" s="20"/>
      <c r="C83" s="20" t="s">
        <v>55</v>
      </c>
      <c r="D83" s="22">
        <f>+D84</f>
        <v>175500</v>
      </c>
      <c r="E83" s="22">
        <f>+E84</f>
        <v>243788</v>
      </c>
      <c r="F83" s="22">
        <f t="shared" si="1"/>
        <v>68288</v>
      </c>
    </row>
    <row r="84" spans="1:6" ht="15" outlineLevel="1" x14ac:dyDescent="0.2">
      <c r="A84" s="19">
        <v>4091</v>
      </c>
      <c r="B84" s="20"/>
      <c r="C84" s="20" t="s">
        <v>103</v>
      </c>
      <c r="D84" s="22">
        <v>175500</v>
      </c>
      <c r="E84" s="22">
        <v>243788</v>
      </c>
      <c r="F84" s="22">
        <f t="shared" si="1"/>
        <v>68288</v>
      </c>
    </row>
    <row r="85" spans="1:6" ht="15.75" x14ac:dyDescent="0.2">
      <c r="A85" s="33">
        <v>41</v>
      </c>
      <c r="B85" s="34"/>
      <c r="C85" s="34" t="s">
        <v>72</v>
      </c>
      <c r="D85" s="35">
        <f>+D86+D89+D93+D95</f>
        <v>5061617.8100000005</v>
      </c>
      <c r="E85" s="35">
        <f>+E86+E89+E93+E95</f>
        <v>4933617.8100000005</v>
      </c>
      <c r="F85" s="35">
        <f t="shared" si="1"/>
        <v>-128000</v>
      </c>
    </row>
    <row r="86" spans="1:6" ht="15" x14ac:dyDescent="0.2">
      <c r="A86" s="19">
        <v>410</v>
      </c>
      <c r="B86" s="20"/>
      <c r="C86" s="20" t="s">
        <v>28</v>
      </c>
      <c r="D86" s="21">
        <f>+D87+D88</f>
        <v>603250</v>
      </c>
      <c r="E86" s="21">
        <f>+E87+E88</f>
        <v>475250</v>
      </c>
      <c r="F86" s="21">
        <f t="shared" si="1"/>
        <v>-128000</v>
      </c>
    </row>
    <row r="87" spans="1:6" ht="15" outlineLevel="1" x14ac:dyDescent="0.2">
      <c r="A87" s="19">
        <v>4100</v>
      </c>
      <c r="B87" s="20"/>
      <c r="C87" s="20" t="s">
        <v>104</v>
      </c>
      <c r="D87" s="21">
        <v>299750</v>
      </c>
      <c r="E87" s="21">
        <v>299750</v>
      </c>
      <c r="F87" s="21">
        <f t="shared" si="1"/>
        <v>0</v>
      </c>
    </row>
    <row r="88" spans="1:6" ht="15" outlineLevel="1" x14ac:dyDescent="0.2">
      <c r="A88" s="19">
        <v>4102</v>
      </c>
      <c r="B88" s="20"/>
      <c r="C88" s="20" t="s">
        <v>105</v>
      </c>
      <c r="D88" s="21">
        <v>303500</v>
      </c>
      <c r="E88" s="21">
        <v>175500</v>
      </c>
      <c r="F88" s="21">
        <f t="shared" si="1"/>
        <v>-128000</v>
      </c>
    </row>
    <row r="89" spans="1:6" ht="15" x14ac:dyDescent="0.2">
      <c r="A89" s="19">
        <v>411</v>
      </c>
      <c r="B89" s="20"/>
      <c r="C89" s="20" t="s">
        <v>29</v>
      </c>
      <c r="D89" s="21">
        <f>+D90+D91+D92</f>
        <v>2717037.12</v>
      </c>
      <c r="E89" s="21">
        <f>+E90+E91+E92</f>
        <v>2717037.12</v>
      </c>
      <c r="F89" s="21">
        <f t="shared" si="1"/>
        <v>0</v>
      </c>
    </row>
    <row r="90" spans="1:6" ht="15" outlineLevel="1" x14ac:dyDescent="0.2">
      <c r="A90" s="19">
        <v>4111</v>
      </c>
      <c r="B90" s="20"/>
      <c r="C90" s="20" t="s">
        <v>106</v>
      </c>
      <c r="D90" s="21">
        <v>34000</v>
      </c>
      <c r="E90" s="21">
        <v>34000</v>
      </c>
      <c r="F90" s="21">
        <f t="shared" si="1"/>
        <v>0</v>
      </c>
    </row>
    <row r="91" spans="1:6" ht="15" outlineLevel="1" x14ac:dyDescent="0.2">
      <c r="A91" s="19">
        <v>4112</v>
      </c>
      <c r="B91" s="20"/>
      <c r="C91" s="20" t="s">
        <v>107</v>
      </c>
      <c r="D91" s="21">
        <v>500</v>
      </c>
      <c r="E91" s="21">
        <v>500</v>
      </c>
      <c r="F91" s="21">
        <f t="shared" si="1"/>
        <v>0</v>
      </c>
    </row>
    <row r="92" spans="1:6" ht="15" outlineLevel="1" x14ac:dyDescent="0.2">
      <c r="A92" s="19">
        <v>4119</v>
      </c>
      <c r="B92" s="20"/>
      <c r="C92" s="20" t="s">
        <v>108</v>
      </c>
      <c r="D92" s="21">
        <v>2682537.12</v>
      </c>
      <c r="E92" s="21">
        <v>2682537.12</v>
      </c>
      <c r="F92" s="21">
        <f t="shared" si="1"/>
        <v>0</v>
      </c>
    </row>
    <row r="93" spans="1:6" ht="15" x14ac:dyDescent="0.2">
      <c r="A93" s="19">
        <v>412</v>
      </c>
      <c r="B93" s="20"/>
      <c r="C93" s="20" t="s">
        <v>58</v>
      </c>
      <c r="D93" s="21">
        <f>+D94</f>
        <v>599673.46</v>
      </c>
      <c r="E93" s="21">
        <f>+E94</f>
        <v>599673.46</v>
      </c>
      <c r="F93" s="21">
        <f t="shared" si="1"/>
        <v>0</v>
      </c>
    </row>
    <row r="94" spans="1:6" ht="15" outlineLevel="1" x14ac:dyDescent="0.2">
      <c r="A94" s="19">
        <v>4120</v>
      </c>
      <c r="B94" s="20"/>
      <c r="C94" s="20" t="s">
        <v>109</v>
      </c>
      <c r="D94" s="21">
        <v>599673.46</v>
      </c>
      <c r="E94" s="21">
        <v>599673.46</v>
      </c>
      <c r="F94" s="21">
        <f t="shared" si="1"/>
        <v>0</v>
      </c>
    </row>
    <row r="95" spans="1:6" ht="15" x14ac:dyDescent="0.2">
      <c r="A95" s="19">
        <v>413</v>
      </c>
      <c r="B95" s="20"/>
      <c r="C95" s="20" t="s">
        <v>30</v>
      </c>
      <c r="D95" s="21">
        <f>+D96+D97+D98</f>
        <v>1141657.23</v>
      </c>
      <c r="E95" s="21">
        <f>+E96+E97+E98</f>
        <v>1141657.23</v>
      </c>
      <c r="F95" s="21">
        <f t="shared" si="1"/>
        <v>0</v>
      </c>
    </row>
    <row r="96" spans="1:6" ht="15" outlineLevel="1" x14ac:dyDescent="0.2">
      <c r="A96" s="19">
        <v>4130</v>
      </c>
      <c r="B96" s="20"/>
      <c r="C96" s="20" t="s">
        <v>110</v>
      </c>
      <c r="D96" s="21">
        <v>120284.87</v>
      </c>
      <c r="E96" s="21">
        <v>120284.87</v>
      </c>
      <c r="F96" s="21">
        <f t="shared" si="1"/>
        <v>0</v>
      </c>
    </row>
    <row r="97" spans="1:6" ht="15" outlineLevel="1" x14ac:dyDescent="0.2">
      <c r="A97" s="19">
        <v>4131</v>
      </c>
      <c r="B97" s="20"/>
      <c r="C97" s="20" t="s">
        <v>111</v>
      </c>
      <c r="D97" s="21">
        <v>110000</v>
      </c>
      <c r="E97" s="21">
        <v>110000</v>
      </c>
      <c r="F97" s="21">
        <f t="shared" si="1"/>
        <v>0</v>
      </c>
    </row>
    <row r="98" spans="1:6" ht="15" outlineLevel="1" x14ac:dyDescent="0.2">
      <c r="A98" s="19">
        <v>4133</v>
      </c>
      <c r="B98" s="20"/>
      <c r="C98" s="20" t="s">
        <v>112</v>
      </c>
      <c r="D98" s="21">
        <v>911372.36</v>
      </c>
      <c r="E98" s="21">
        <v>911372.36</v>
      </c>
      <c r="F98" s="21">
        <f t="shared" si="1"/>
        <v>0</v>
      </c>
    </row>
    <row r="99" spans="1:6" ht="15" x14ac:dyDescent="0.2">
      <c r="A99" s="19">
        <v>414</v>
      </c>
      <c r="B99" s="20"/>
      <c r="C99" s="20" t="s">
        <v>81</v>
      </c>
      <c r="D99" s="21">
        <v>0</v>
      </c>
      <c r="E99" s="21">
        <v>0</v>
      </c>
      <c r="F99" s="21">
        <f t="shared" si="1"/>
        <v>0</v>
      </c>
    </row>
    <row r="100" spans="1:6" ht="15.75" x14ac:dyDescent="0.2">
      <c r="A100" s="33">
        <v>42</v>
      </c>
      <c r="B100" s="34" t="s">
        <v>31</v>
      </c>
      <c r="C100" s="34" t="s">
        <v>73</v>
      </c>
      <c r="D100" s="35">
        <f>+D101</f>
        <v>4641708.18</v>
      </c>
      <c r="E100" s="35">
        <f>+E101</f>
        <v>4901420.18</v>
      </c>
      <c r="F100" s="35">
        <f t="shared" si="1"/>
        <v>259712</v>
      </c>
    </row>
    <row r="101" spans="1:6" ht="15" x14ac:dyDescent="0.2">
      <c r="A101" s="19">
        <v>420</v>
      </c>
      <c r="B101" s="20"/>
      <c r="C101" s="20" t="s">
        <v>32</v>
      </c>
      <c r="D101" s="21">
        <f>+D102+D103+D104+D105+D106+D107+D108</f>
        <v>4641708.18</v>
      </c>
      <c r="E101" s="21">
        <f>+E102+E103+E104+E105+E106+E107+E108</f>
        <v>4901420.18</v>
      </c>
      <c r="F101" s="21">
        <f t="shared" si="1"/>
        <v>259712</v>
      </c>
    </row>
    <row r="102" spans="1:6" ht="15" outlineLevel="1" x14ac:dyDescent="0.2">
      <c r="A102" s="19">
        <v>4202</v>
      </c>
      <c r="B102" s="20"/>
      <c r="C102" s="20" t="s">
        <v>113</v>
      </c>
      <c r="D102" s="21">
        <v>285411.94</v>
      </c>
      <c r="E102" s="21">
        <v>285411.94</v>
      </c>
      <c r="F102" s="21">
        <f t="shared" si="1"/>
        <v>0</v>
      </c>
    </row>
    <row r="103" spans="1:6" ht="15" outlineLevel="1" x14ac:dyDescent="0.2">
      <c r="A103" s="19">
        <v>4203</v>
      </c>
      <c r="B103" s="20"/>
      <c r="C103" s="20" t="s">
        <v>114</v>
      </c>
      <c r="D103" s="21">
        <v>1000</v>
      </c>
      <c r="E103" s="21">
        <v>1000</v>
      </c>
      <c r="F103" s="21">
        <f t="shared" si="1"/>
        <v>0</v>
      </c>
    </row>
    <row r="104" spans="1:6" ht="15" outlineLevel="1" x14ac:dyDescent="0.2">
      <c r="A104" s="19">
        <v>4204</v>
      </c>
      <c r="B104" s="20"/>
      <c r="C104" s="20" t="s">
        <v>115</v>
      </c>
      <c r="D104" s="21">
        <v>2135668.88</v>
      </c>
      <c r="E104" s="21">
        <v>2116668.88</v>
      </c>
      <c r="F104" s="21">
        <f t="shared" si="1"/>
        <v>-19000</v>
      </c>
    </row>
    <row r="105" spans="1:6" ht="15" outlineLevel="1" x14ac:dyDescent="0.2">
      <c r="A105" s="19">
        <v>4205</v>
      </c>
      <c r="B105" s="20"/>
      <c r="C105" s="20" t="s">
        <v>116</v>
      </c>
      <c r="D105" s="21">
        <v>1200249.4099999999</v>
      </c>
      <c r="E105" s="21">
        <v>1489961.41</v>
      </c>
      <c r="F105" s="21">
        <f t="shared" si="1"/>
        <v>289712</v>
      </c>
    </row>
    <row r="106" spans="1:6" ht="15" outlineLevel="1" x14ac:dyDescent="0.2">
      <c r="A106" s="19">
        <v>4206</v>
      </c>
      <c r="B106" s="20"/>
      <c r="C106" s="20" t="s">
        <v>117</v>
      </c>
      <c r="D106" s="21">
        <v>439037.25</v>
      </c>
      <c r="E106" s="21">
        <v>428037.25</v>
      </c>
      <c r="F106" s="21">
        <f t="shared" si="1"/>
        <v>-11000</v>
      </c>
    </row>
    <row r="107" spans="1:6" ht="15" outlineLevel="1" x14ac:dyDescent="0.2">
      <c r="A107" s="19">
        <v>4207</v>
      </c>
      <c r="B107" s="20"/>
      <c r="C107" s="20" t="s">
        <v>118</v>
      </c>
      <c r="D107" s="21">
        <v>1418.79</v>
      </c>
      <c r="E107" s="21">
        <v>1418.79</v>
      </c>
      <c r="F107" s="21">
        <f t="shared" si="1"/>
        <v>0</v>
      </c>
    </row>
    <row r="108" spans="1:6" ht="15" outlineLevel="1" x14ac:dyDescent="0.2">
      <c r="A108" s="19">
        <v>4208</v>
      </c>
      <c r="B108" s="20"/>
      <c r="C108" s="20" t="s">
        <v>119</v>
      </c>
      <c r="D108" s="21">
        <v>578921.91</v>
      </c>
      <c r="E108" s="21">
        <v>578921.91</v>
      </c>
      <c r="F108" s="21">
        <f t="shared" si="1"/>
        <v>0</v>
      </c>
    </row>
    <row r="109" spans="1:6" ht="15.75" x14ac:dyDescent="0.2">
      <c r="A109" s="33">
        <v>43</v>
      </c>
      <c r="B109" s="34"/>
      <c r="C109" s="34" t="s">
        <v>74</v>
      </c>
      <c r="D109" s="35">
        <f>D110+D114</f>
        <v>395700</v>
      </c>
      <c r="E109" s="35">
        <f>E110+E114</f>
        <v>395700</v>
      </c>
      <c r="F109" s="35">
        <f t="shared" si="1"/>
        <v>0</v>
      </c>
    </row>
    <row r="110" spans="1:6" s="46" customFormat="1" ht="15" x14ac:dyDescent="0.2">
      <c r="A110" s="47">
        <v>431</v>
      </c>
      <c r="B110" s="48"/>
      <c r="C110" s="48" t="s">
        <v>49</v>
      </c>
      <c r="D110" s="49">
        <f>+D111+D112+D113</f>
        <v>150000</v>
      </c>
      <c r="E110" s="49">
        <f>+E111+E112+E113</f>
        <v>150000</v>
      </c>
      <c r="F110" s="49">
        <f t="shared" si="1"/>
        <v>0</v>
      </c>
    </row>
    <row r="111" spans="1:6" s="46" customFormat="1" ht="15" outlineLevel="1" x14ac:dyDescent="0.2">
      <c r="A111" s="47">
        <v>4310</v>
      </c>
      <c r="B111" s="48"/>
      <c r="C111" s="48" t="s">
        <v>120</v>
      </c>
      <c r="D111" s="49">
        <v>125000</v>
      </c>
      <c r="E111" s="49">
        <v>125000</v>
      </c>
      <c r="F111" s="49">
        <f t="shared" si="1"/>
        <v>0</v>
      </c>
    </row>
    <row r="112" spans="1:6" s="46" customFormat="1" ht="15" outlineLevel="1" x14ac:dyDescent="0.2">
      <c r="A112" s="47">
        <v>4313</v>
      </c>
      <c r="B112" s="48"/>
      <c r="C112" s="48" t="s">
        <v>121</v>
      </c>
      <c r="D112" s="49">
        <v>15000</v>
      </c>
      <c r="E112" s="49">
        <v>15000</v>
      </c>
      <c r="F112" s="49">
        <f t="shared" si="1"/>
        <v>0</v>
      </c>
    </row>
    <row r="113" spans="1:6" s="46" customFormat="1" ht="15" outlineLevel="1" x14ac:dyDescent="0.2">
      <c r="A113" s="47">
        <v>4314</v>
      </c>
      <c r="B113" s="48"/>
      <c r="C113" s="48" t="s">
        <v>122</v>
      </c>
      <c r="D113" s="49">
        <v>10000</v>
      </c>
      <c r="E113" s="49">
        <v>10000</v>
      </c>
      <c r="F113" s="49">
        <f t="shared" si="1"/>
        <v>0</v>
      </c>
    </row>
    <row r="114" spans="1:6" ht="15" x14ac:dyDescent="0.2">
      <c r="A114" s="19">
        <v>432</v>
      </c>
      <c r="B114" s="20"/>
      <c r="C114" s="20" t="s">
        <v>50</v>
      </c>
      <c r="D114" s="21">
        <f>+D115+D116</f>
        <v>245700</v>
      </c>
      <c r="E114" s="21">
        <f>+E115+E116</f>
        <v>245700</v>
      </c>
      <c r="F114" s="21">
        <f t="shared" si="1"/>
        <v>0</v>
      </c>
    </row>
    <row r="115" spans="1:6" ht="15" outlineLevel="1" x14ac:dyDescent="0.2">
      <c r="A115" s="19">
        <v>4320</v>
      </c>
      <c r="B115" s="20"/>
      <c r="C115" s="20" t="s">
        <v>123</v>
      </c>
      <c r="D115" s="21">
        <v>2500</v>
      </c>
      <c r="E115" s="21">
        <v>2500</v>
      </c>
      <c r="F115" s="21">
        <f t="shared" si="1"/>
        <v>0</v>
      </c>
    </row>
    <row r="116" spans="1:6" ht="15" outlineLevel="1" x14ac:dyDescent="0.2">
      <c r="A116" s="19">
        <v>4323</v>
      </c>
      <c r="B116" s="20"/>
      <c r="C116" s="20" t="s">
        <v>124</v>
      </c>
      <c r="D116" s="21">
        <v>243200</v>
      </c>
      <c r="E116" s="21">
        <v>243200</v>
      </c>
      <c r="F116" s="21">
        <f t="shared" si="1"/>
        <v>0</v>
      </c>
    </row>
    <row r="117" spans="1:6" ht="18" x14ac:dyDescent="0.2">
      <c r="A117" s="15"/>
      <c r="B117" s="37" t="s">
        <v>2</v>
      </c>
      <c r="C117" s="27" t="s">
        <v>61</v>
      </c>
      <c r="D117" s="36">
        <f>+D7-D56</f>
        <v>-2509410.870000001</v>
      </c>
      <c r="E117" s="36">
        <f>+E7-E56</f>
        <v>-2509410.870000001</v>
      </c>
      <c r="F117" s="36">
        <f t="shared" si="1"/>
        <v>0</v>
      </c>
    </row>
    <row r="118" spans="1:6" ht="20.25" x14ac:dyDescent="0.2">
      <c r="A118" s="2" t="s">
        <v>33</v>
      </c>
      <c r="B118" s="3"/>
      <c r="C118" s="3"/>
      <c r="D118" s="13"/>
      <c r="E118" s="13"/>
      <c r="F118" s="13">
        <f t="shared" si="1"/>
        <v>0</v>
      </c>
    </row>
    <row r="119" spans="1:6" ht="36" x14ac:dyDescent="0.2">
      <c r="A119" s="33">
        <v>75</v>
      </c>
      <c r="B119" s="38" t="s">
        <v>3</v>
      </c>
      <c r="C119" s="39" t="s">
        <v>75</v>
      </c>
      <c r="D119" s="35">
        <f>+D120+D121+D122</f>
        <v>0</v>
      </c>
      <c r="E119" s="35">
        <f>+E120+E121+E122</f>
        <v>0</v>
      </c>
      <c r="F119" s="35">
        <f t="shared" si="1"/>
        <v>0</v>
      </c>
    </row>
    <row r="120" spans="1:6" ht="15" x14ac:dyDescent="0.2">
      <c r="A120" s="19">
        <v>750</v>
      </c>
      <c r="B120" s="20"/>
      <c r="C120" s="20" t="s">
        <v>34</v>
      </c>
      <c r="D120" s="21">
        <v>0</v>
      </c>
      <c r="E120" s="21">
        <v>0</v>
      </c>
      <c r="F120" s="21">
        <f t="shared" si="1"/>
        <v>0</v>
      </c>
    </row>
    <row r="121" spans="1:6" ht="15" x14ac:dyDescent="0.2">
      <c r="A121" s="19">
        <v>751</v>
      </c>
      <c r="B121" s="20"/>
      <c r="C121" s="20" t="s">
        <v>35</v>
      </c>
      <c r="D121" s="21">
        <v>0</v>
      </c>
      <c r="E121" s="21">
        <v>0</v>
      </c>
      <c r="F121" s="21">
        <f t="shared" si="1"/>
        <v>0</v>
      </c>
    </row>
    <row r="122" spans="1:6" ht="15" x14ac:dyDescent="0.25">
      <c r="A122" s="50" t="s">
        <v>52</v>
      </c>
      <c r="B122" s="51"/>
      <c r="C122" s="52" t="s">
        <v>53</v>
      </c>
      <c r="D122" s="21">
        <v>0</v>
      </c>
      <c r="E122" s="21">
        <v>0</v>
      </c>
      <c r="F122" s="21">
        <f t="shared" si="1"/>
        <v>0</v>
      </c>
    </row>
    <row r="123" spans="1:6" ht="36" x14ac:dyDescent="0.2">
      <c r="A123" s="40" t="s">
        <v>36</v>
      </c>
      <c r="B123" s="38" t="s">
        <v>37</v>
      </c>
      <c r="C123" s="39" t="s">
        <v>38</v>
      </c>
      <c r="D123" s="35">
        <f>+D124+D125</f>
        <v>0</v>
      </c>
      <c r="E123" s="35">
        <f>+E124+E125</f>
        <v>0</v>
      </c>
      <c r="F123" s="35">
        <f t="shared" si="1"/>
        <v>0</v>
      </c>
    </row>
    <row r="124" spans="1:6" ht="15" x14ac:dyDescent="0.2">
      <c r="A124" s="19">
        <v>440</v>
      </c>
      <c r="B124" s="20"/>
      <c r="C124" s="20" t="s">
        <v>39</v>
      </c>
      <c r="D124" s="21">
        <v>0</v>
      </c>
      <c r="E124" s="21">
        <v>0</v>
      </c>
      <c r="F124" s="21">
        <f t="shared" si="1"/>
        <v>0</v>
      </c>
    </row>
    <row r="125" spans="1:6" ht="15" x14ac:dyDescent="0.2">
      <c r="A125" s="19">
        <v>441</v>
      </c>
      <c r="B125" s="20"/>
      <c r="C125" s="20" t="s">
        <v>59</v>
      </c>
      <c r="D125" s="21">
        <v>0</v>
      </c>
      <c r="E125" s="21">
        <v>0</v>
      </c>
      <c r="F125" s="21">
        <f t="shared" si="1"/>
        <v>0</v>
      </c>
    </row>
    <row r="126" spans="1:6" ht="36" x14ac:dyDescent="0.2">
      <c r="A126" s="15" t="s">
        <v>15</v>
      </c>
      <c r="B126" s="37" t="s">
        <v>40</v>
      </c>
      <c r="C126" s="27" t="s">
        <v>76</v>
      </c>
      <c r="D126" s="36">
        <f>+D119-D123</f>
        <v>0</v>
      </c>
      <c r="E126" s="36">
        <f>+E119-E123</f>
        <v>0</v>
      </c>
      <c r="F126" s="36">
        <f t="shared" si="1"/>
        <v>0</v>
      </c>
    </row>
    <row r="127" spans="1:6" ht="20.25" x14ac:dyDescent="0.2">
      <c r="A127" s="2" t="s">
        <v>64</v>
      </c>
      <c r="B127" s="3"/>
      <c r="C127" s="3"/>
      <c r="D127" s="13"/>
      <c r="E127" s="13"/>
      <c r="F127" s="13">
        <f t="shared" si="1"/>
        <v>0</v>
      </c>
    </row>
    <row r="128" spans="1:6" ht="18" x14ac:dyDescent="0.2">
      <c r="A128" s="41">
        <v>50</v>
      </c>
      <c r="B128" s="38" t="s">
        <v>41</v>
      </c>
      <c r="C128" s="42" t="s">
        <v>43</v>
      </c>
      <c r="D128" s="35">
        <f>+D129</f>
        <v>0</v>
      </c>
      <c r="E128" s="35">
        <f>+E129</f>
        <v>0</v>
      </c>
      <c r="F128" s="35">
        <f t="shared" si="1"/>
        <v>0</v>
      </c>
    </row>
    <row r="129" spans="1:6" ht="15" x14ac:dyDescent="0.2">
      <c r="A129" s="19">
        <v>500</v>
      </c>
      <c r="B129" s="20"/>
      <c r="C129" s="20" t="s">
        <v>44</v>
      </c>
      <c r="D129" s="21">
        <v>0</v>
      </c>
      <c r="E129" s="21">
        <v>0</v>
      </c>
      <c r="F129" s="21">
        <f t="shared" si="1"/>
        <v>0</v>
      </c>
    </row>
    <row r="130" spans="1:6" ht="18" x14ac:dyDescent="0.2">
      <c r="A130" s="41">
        <v>55</v>
      </c>
      <c r="B130" s="38" t="s">
        <v>42</v>
      </c>
      <c r="C130" s="42" t="s">
        <v>46</v>
      </c>
      <c r="D130" s="35">
        <f>+D131</f>
        <v>484376</v>
      </c>
      <c r="E130" s="35">
        <f>+E131</f>
        <v>484376</v>
      </c>
      <c r="F130" s="35">
        <f t="shared" si="1"/>
        <v>0</v>
      </c>
    </row>
    <row r="131" spans="1:6" ht="15" x14ac:dyDescent="0.2">
      <c r="A131" s="19">
        <v>550</v>
      </c>
      <c r="B131" s="20"/>
      <c r="C131" s="20" t="s">
        <v>47</v>
      </c>
      <c r="D131" s="21">
        <f>+D132</f>
        <v>484376</v>
      </c>
      <c r="E131" s="21">
        <f>+E132</f>
        <v>484376</v>
      </c>
      <c r="F131" s="21">
        <f t="shared" si="1"/>
        <v>0</v>
      </c>
    </row>
    <row r="132" spans="1:6" ht="15" outlineLevel="1" x14ac:dyDescent="0.2">
      <c r="A132" s="19">
        <v>5501</v>
      </c>
      <c r="B132" s="20"/>
      <c r="C132" s="20" t="s">
        <v>125</v>
      </c>
      <c r="D132" s="21">
        <v>484376</v>
      </c>
      <c r="E132" s="21">
        <v>484376</v>
      </c>
      <c r="F132" s="21">
        <f t="shared" si="1"/>
        <v>0</v>
      </c>
    </row>
    <row r="133" spans="1:6" ht="36" x14ac:dyDescent="0.2">
      <c r="A133" s="15" t="s">
        <v>15</v>
      </c>
      <c r="B133" s="37" t="s">
        <v>45</v>
      </c>
      <c r="C133" s="27" t="s">
        <v>79</v>
      </c>
      <c r="D133" s="43">
        <f>ROUND(+D117+D126+D134,2)</f>
        <v>-2993786.87</v>
      </c>
      <c r="E133" s="43">
        <f>ROUND(+E117+E126+E134,2)</f>
        <v>-2993786.87</v>
      </c>
      <c r="F133" s="43">
        <f t="shared" si="1"/>
        <v>0</v>
      </c>
    </row>
    <row r="134" spans="1:6" ht="18" x14ac:dyDescent="0.2">
      <c r="A134" s="15" t="s">
        <v>15</v>
      </c>
      <c r="B134" s="37" t="s">
        <v>48</v>
      </c>
      <c r="C134" s="24" t="s">
        <v>78</v>
      </c>
      <c r="D134" s="36">
        <f>+D128-D130</f>
        <v>-484376</v>
      </c>
      <c r="E134" s="36">
        <f>+E128-E130</f>
        <v>-484376</v>
      </c>
      <c r="F134" s="36">
        <f t="shared" si="1"/>
        <v>0</v>
      </c>
    </row>
    <row r="135" spans="1:6" ht="18" x14ac:dyDescent="0.2">
      <c r="A135" s="15" t="s">
        <v>15</v>
      </c>
      <c r="B135" s="37" t="s">
        <v>77</v>
      </c>
      <c r="C135" s="24" t="s">
        <v>80</v>
      </c>
      <c r="D135" s="36">
        <f>+D126+D134-D133</f>
        <v>2509410.87</v>
      </c>
      <c r="E135" s="36">
        <f>+E126+E134-E133</f>
        <v>2509410.87</v>
      </c>
      <c r="F135" s="36">
        <f t="shared" si="1"/>
        <v>0</v>
      </c>
    </row>
    <row r="136" spans="1:6" ht="15" x14ac:dyDescent="0.2">
      <c r="A136" s="29"/>
      <c r="B136" s="30"/>
      <c r="C136" s="31"/>
      <c r="D136" s="26"/>
      <c r="E136" s="26"/>
      <c r="F136" s="26"/>
    </row>
    <row r="137" spans="1:6" x14ac:dyDescent="0.2">
      <c r="A137" s="28"/>
      <c r="B137" s="28"/>
      <c r="C137" s="28"/>
      <c r="D137" s="28"/>
      <c r="E137" s="28"/>
      <c r="F137" s="28"/>
    </row>
    <row r="138" spans="1:6" ht="15" x14ac:dyDescent="0.2">
      <c r="A138" s="28"/>
      <c r="B138" s="28"/>
      <c r="C138" s="28"/>
      <c r="D138" s="44"/>
      <c r="E138" s="44"/>
      <c r="F138" s="44"/>
    </row>
    <row r="139" spans="1:6" ht="15" x14ac:dyDescent="0.2">
      <c r="A139" s="28"/>
      <c r="B139" s="28"/>
      <c r="C139" s="45"/>
      <c r="D139" s="28"/>
      <c r="E139" s="28"/>
      <c r="F139" s="28"/>
    </row>
    <row r="140" spans="1:6" ht="15" x14ac:dyDescent="0.2">
      <c r="A140" s="32"/>
      <c r="B140" s="31"/>
      <c r="C140" s="31"/>
      <c r="D140" s="32"/>
      <c r="E140" s="32"/>
      <c r="F140" s="32"/>
    </row>
    <row r="141" spans="1:6" x14ac:dyDescent="0.2">
      <c r="A141" s="26"/>
      <c r="B141" s="26"/>
      <c r="C141" s="26"/>
      <c r="D141" s="26"/>
      <c r="E141" s="26"/>
      <c r="F141" s="26"/>
    </row>
    <row r="142" spans="1:6" x14ac:dyDescent="0.2">
      <c r="A142" s="26"/>
      <c r="B142" s="26"/>
      <c r="C142" s="26"/>
      <c r="D142" s="26"/>
      <c r="E142" s="26"/>
      <c r="F142" s="26"/>
    </row>
    <row r="143" spans="1:6" x14ac:dyDescent="0.2">
      <c r="A143" s="25"/>
      <c r="B143" s="25"/>
      <c r="C143" s="25"/>
      <c r="D143" s="25"/>
      <c r="E143" s="25"/>
      <c r="F143" s="25"/>
    </row>
    <row r="144" spans="1:6" x14ac:dyDescent="0.2">
      <c r="A144" s="25"/>
      <c r="B144" s="25"/>
      <c r="C144" s="25"/>
      <c r="D144" s="25"/>
      <c r="E144" s="25"/>
      <c r="F144" s="25"/>
    </row>
    <row r="145" spans="1:6" x14ac:dyDescent="0.2">
      <c r="A145" s="25"/>
      <c r="B145" s="25"/>
      <c r="C145" s="25"/>
      <c r="D145" s="25"/>
      <c r="E145" s="25"/>
      <c r="F145" s="25"/>
    </row>
    <row r="146" spans="1:6" x14ac:dyDescent="0.2">
      <c r="A146" s="25"/>
      <c r="B146" s="25"/>
      <c r="C146" s="25"/>
      <c r="D146" s="25"/>
      <c r="E146" s="25"/>
      <c r="F146" s="25"/>
    </row>
    <row r="147" spans="1:6" x14ac:dyDescent="0.2">
      <c r="A147" s="25"/>
      <c r="B147" s="25"/>
      <c r="C147" s="25"/>
      <c r="D147" s="25"/>
      <c r="E147" s="25"/>
      <c r="F147" s="25"/>
    </row>
    <row r="148" spans="1:6" x14ac:dyDescent="0.2">
      <c r="A148" s="25"/>
      <c r="B148" s="25"/>
      <c r="C148" s="25"/>
      <c r="D148" s="25"/>
      <c r="E148" s="25"/>
      <c r="F148" s="25"/>
    </row>
    <row r="149" spans="1:6" x14ac:dyDescent="0.2">
      <c r="A149" s="25"/>
      <c r="B149" s="25"/>
      <c r="C149" s="25"/>
      <c r="D149" s="25"/>
      <c r="E149" s="25"/>
      <c r="F149" s="25"/>
    </row>
    <row r="150" spans="1:6" x14ac:dyDescent="0.2">
      <c r="A150" s="25"/>
      <c r="B150" s="25"/>
      <c r="C150" s="25"/>
      <c r="D150" s="25"/>
      <c r="E150" s="25"/>
      <c r="F150" s="25"/>
    </row>
    <row r="151" spans="1:6" x14ac:dyDescent="0.2">
      <c r="A151" s="25"/>
      <c r="B151" s="25"/>
      <c r="C151" s="25"/>
      <c r="D151" s="25"/>
      <c r="E151" s="25"/>
      <c r="F151" s="25"/>
    </row>
  </sheetData>
  <mergeCells count="2">
    <mergeCell ref="B2:C2"/>
    <mergeCell ref="A1:F1"/>
  </mergeCells>
  <phoneticPr fontId="0" type="noConversion"/>
  <pageMargins left="0.82" right="0.75" top="0.39370078740157483" bottom="0.78740157480314965" header="0" footer="0"/>
  <pageSetup paperSize="9" scale="58" orientation="portrait" horizontalDpi="1200" verticalDpi="1200" r:id="rId1"/>
  <headerFooter alignWithMargins="0">
    <oddFooter>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Proračun spl. del</vt:lpstr>
      <vt:lpstr>'Proračun spl. del'!Print_Titles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Maček MARJETA</dc:creator>
  <cp:lastModifiedBy>Maček MARJETA</cp:lastModifiedBy>
  <cp:lastPrinted>2018-11-19T06:44:47Z</cp:lastPrinted>
  <dcterms:created xsi:type="dcterms:W3CDTF">1999-09-22T06:59:43Z</dcterms:created>
  <dcterms:modified xsi:type="dcterms:W3CDTF">2018-11-19T06:45:00Z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