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tomazr\Razno\Letni načrt\Letni načrt 2017\2. dopolnitev\"/>
    </mc:Choice>
  </mc:AlternateContent>
  <bookViews>
    <workbookView xWindow="120" yWindow="45" windowWidth="15480" windowHeight="11025" tabRatio="661"/>
  </bookViews>
  <sheets>
    <sheet name="NAČRT RAZPOLAGANJA 2017 IN 2018" sheetId="2" r:id="rId1"/>
  </sheets>
  <definedNames>
    <definedName name="_xlnm.Print_Area" localSheetId="0">'NAČRT RAZPOLAGANJA 2017 IN 2018'!$A$1:$I$109</definedName>
  </definedNames>
  <calcPr calcId="152511"/>
</workbook>
</file>

<file path=xl/calcChain.xml><?xml version="1.0" encoding="utf-8"?>
<calcChain xmlns="http://schemas.openxmlformats.org/spreadsheetml/2006/main">
  <c r="G81" i="2" l="1"/>
  <c r="G80" i="2"/>
  <c r="G79" i="2"/>
  <c r="G78" i="2"/>
  <c r="G77" i="2"/>
  <c r="G76" i="2"/>
  <c r="G75" i="2"/>
  <c r="G74" i="2"/>
  <c r="G73" i="2" l="1"/>
  <c r="G107" i="2" l="1"/>
  <c r="G106" i="2"/>
  <c r="H106" i="2"/>
  <c r="F27" i="2" l="1"/>
  <c r="F26" i="2"/>
  <c r="F25" i="2"/>
  <c r="G40" i="2" l="1"/>
  <c r="G29" i="2" l="1"/>
  <c r="G38" i="2"/>
  <c r="G57" i="2" l="1"/>
  <c r="G56" i="2"/>
  <c r="G55" i="2"/>
  <c r="B55" i="2"/>
  <c r="G42" i="2" l="1"/>
  <c r="G39" i="2" l="1"/>
  <c r="G37" i="2"/>
  <c r="F94" i="2" l="1"/>
  <c r="G72" i="2" l="1"/>
  <c r="G71" i="2" l="1"/>
  <c r="G70" i="2"/>
  <c r="G47" i="2"/>
  <c r="G28" i="2"/>
  <c r="G69" i="2"/>
  <c r="G63" i="2" l="1"/>
  <c r="G64" i="2"/>
  <c r="G65" i="2"/>
  <c r="G66" i="2"/>
  <c r="G67" i="2"/>
  <c r="G68" i="2"/>
  <c r="G62" i="2"/>
  <c r="G85" i="2" l="1"/>
  <c r="G84" i="2"/>
  <c r="G83" i="2"/>
  <c r="G82" i="2"/>
  <c r="G18" i="2" l="1"/>
  <c r="G17" i="2"/>
  <c r="G16" i="2"/>
  <c r="H107" i="2" l="1"/>
  <c r="G54" i="2" l="1"/>
  <c r="B54" i="2"/>
  <c r="G36" i="2"/>
  <c r="G35" i="2"/>
  <c r="G34" i="2"/>
  <c r="G33" i="2"/>
  <c r="G46" i="2"/>
  <c r="G96" i="2" l="1"/>
  <c r="G21" i="2"/>
  <c r="G53" i="2"/>
  <c r="G52" i="2"/>
  <c r="G87" i="2"/>
  <c r="G32" i="2"/>
  <c r="G58" i="2"/>
  <c r="G86" i="2" l="1"/>
  <c r="G61" i="2" l="1"/>
  <c r="G60" i="2"/>
  <c r="G31" i="2"/>
  <c r="G43" i="2" l="1"/>
  <c r="G44" i="2"/>
  <c r="G45" i="2"/>
  <c r="G51" i="2"/>
  <c r="G59" i="2"/>
  <c r="G23" i="2"/>
  <c r="G22" i="2"/>
  <c r="G15" i="2" l="1"/>
  <c r="G14" i="2"/>
  <c r="G13" i="2"/>
  <c r="H104" i="2" s="1"/>
  <c r="G20" i="2"/>
  <c r="G30" i="2"/>
  <c r="H105" i="2" l="1"/>
  <c r="H103" i="2" s="1"/>
  <c r="G105" i="2"/>
  <c r="G41" i="2"/>
  <c r="G6" i="2" l="1"/>
  <c r="G7" i="2"/>
  <c r="G8" i="2"/>
  <c r="G9" i="2"/>
  <c r="G10" i="2"/>
  <c r="G11" i="2"/>
  <c r="G12" i="2"/>
  <c r="G19" i="2"/>
  <c r="G48" i="2"/>
  <c r="G49" i="2"/>
  <c r="G50" i="2"/>
  <c r="G88" i="2"/>
  <c r="G104" i="2" l="1"/>
  <c r="G103" i="2" s="1"/>
  <c r="G89" i="2"/>
  <c r="G99" i="2" l="1"/>
</calcChain>
</file>

<file path=xl/sharedStrings.xml><?xml version="1.0" encoding="utf-8"?>
<sst xmlns="http://schemas.openxmlformats.org/spreadsheetml/2006/main" count="554" uniqueCount="187">
  <si>
    <t>1. ZEMLJIŠČA</t>
  </si>
  <si>
    <t>LOKACIJA</t>
  </si>
  <si>
    <t>NAMENSKA RABA</t>
  </si>
  <si>
    <t>ORIENTACIJSKA VREDNOST</t>
  </si>
  <si>
    <t>kmetijsko</t>
  </si>
  <si>
    <t>stavbno</t>
  </si>
  <si>
    <t>gozd</t>
  </si>
  <si>
    <t>195/21</t>
  </si>
  <si>
    <t>195/22</t>
  </si>
  <si>
    <t>195/23</t>
  </si>
  <si>
    <t>2. STANOVANJA</t>
  </si>
  <si>
    <t>OPIS</t>
  </si>
  <si>
    <t>110/5</t>
  </si>
  <si>
    <t>PARCELNA ŠTEVILKA</t>
  </si>
  <si>
    <t>IZMERA (m²)</t>
  </si>
  <si>
    <t>ORIENTACIJSKA VREDNOST (EUR/m²)</t>
  </si>
  <si>
    <t>METODA RAZPOLAGANJA</t>
  </si>
  <si>
    <t>EKONOMSKA UTEMELJENOST</t>
  </si>
  <si>
    <t>N.P.</t>
  </si>
  <si>
    <t>J.D.</t>
  </si>
  <si>
    <t>Nepremičnina predstavlja funkcionalno zemljišče.</t>
  </si>
  <si>
    <t>stavbno, gozd</t>
  </si>
  <si>
    <t>Nepremičnine ne služijo javnemu interesu. Vse nepremičnine se prodajajo v paketu.</t>
  </si>
  <si>
    <t>Nepremičnina ne služi javnemu interesu. Nepremičnina predstavlja funkcionalno zemljišče.</t>
  </si>
  <si>
    <t>ID STAVBE / PROSTORA</t>
  </si>
  <si>
    <t>Nepremičnina ne služi javnemu interesu.</t>
  </si>
  <si>
    <t>N.P. - neposredna pogodba</t>
  </si>
  <si>
    <t>J.D. - javna dražba</t>
  </si>
  <si>
    <t>JD - javno dobro</t>
  </si>
  <si>
    <t>SKUPAJ</t>
  </si>
  <si>
    <t>LEGENDA</t>
  </si>
  <si>
    <t>2141 - Podljubelj</t>
  </si>
  <si>
    <t>2142 - Lom pod Storžičem</t>
  </si>
  <si>
    <t>2143 - Tržič</t>
  </si>
  <si>
    <t>2144 - Bistrica</t>
  </si>
  <si>
    <t>2145 - Leše</t>
  </si>
  <si>
    <t>2146 - Kovor</t>
  </si>
  <si>
    <t>2147 - Križe</t>
  </si>
  <si>
    <t>2149 - Žiganja vas</t>
  </si>
  <si>
    <t>2150 - Zvirče</t>
  </si>
  <si>
    <t>193/1</t>
  </si>
  <si>
    <t>stavbno - R</t>
  </si>
  <si>
    <t>KATASTRSKA OBČINA</t>
  </si>
  <si>
    <t>246/11</t>
  </si>
  <si>
    <t>377/8</t>
  </si>
  <si>
    <t>791/2</t>
  </si>
  <si>
    <t>195/10</t>
  </si>
  <si>
    <t>193/6</t>
  </si>
  <si>
    <t>Nepremičnina ne služi javnemu interesu. Nepremičnina predstavlja funkcionalno zemljišče v bivši tovarni Lepenka.</t>
  </si>
  <si>
    <t>242/11</t>
  </si>
  <si>
    <t>Občina zemljišča ne potrebuje. Nepremičnina predstavlja funkcionalno zemljišče k stanovanjskemu objektu.</t>
  </si>
  <si>
    <t>J.Z.P.</t>
  </si>
  <si>
    <t>N.P. - menjava za 247/21</t>
  </si>
  <si>
    <t>J.Z.P. - javno zbiranje ponudb</t>
  </si>
  <si>
    <t>Nepremičnine ne služijo javnemu interesu. Nepremičnine uporablja lastnik sosednje parcele za dostop do svojih objektov.</t>
  </si>
  <si>
    <t>Nepremičnina ne služi javnemu interesu. Nepremičnina predstavlja funkcionalno zemljišče. Nepremičnina se menja za parc. št. 247/21 k.o. Bistrica po kateri poteka kategorizirana občinska cesta.</t>
  </si>
  <si>
    <t>Nepremičnina ne služi javnemu interesu. Nepremičnina predstavlja funkcionalno zemljišče k stanovanjskemu objektu.</t>
  </si>
  <si>
    <t>460/19</t>
  </si>
  <si>
    <t>202/21</t>
  </si>
  <si>
    <t>202/22</t>
  </si>
  <si>
    <t>Nepremičnini predstavljata funkcionalno zemljišče.</t>
  </si>
  <si>
    <t>710/5</t>
  </si>
  <si>
    <t>STAVBNO</t>
  </si>
  <si>
    <t>KMETIJSKO</t>
  </si>
  <si>
    <t>STANOVANJA</t>
  </si>
  <si>
    <t>POSLOVNI PROSTORI</t>
  </si>
  <si>
    <t>Na nepremičnini stoji objekt v lasti Avto-moto društva Tržič. Menjava za parc. št. 719/20 k.o. Podljubelj</t>
  </si>
  <si>
    <t>stavbno - P</t>
  </si>
  <si>
    <t>2148 - Senično</t>
  </si>
  <si>
    <t>75/8</t>
  </si>
  <si>
    <t>981/83</t>
  </si>
  <si>
    <t>stavbno (1037), kmetijsko (996)</t>
  </si>
  <si>
    <t>865/13</t>
  </si>
  <si>
    <t>690/13</t>
  </si>
  <si>
    <t>690/8</t>
  </si>
  <si>
    <t>784/3</t>
  </si>
  <si>
    <t>DEJANSKA RABA</t>
  </si>
  <si>
    <t>kmetijsko zemljišče, pozidano zemljišče</t>
  </si>
  <si>
    <t>kmetijsko zemljišče</t>
  </si>
  <si>
    <t>pozidano zemljišče</t>
  </si>
  <si>
    <t>gozdno zemljišče</t>
  </si>
  <si>
    <t>458/12</t>
  </si>
  <si>
    <t>857/7</t>
  </si>
  <si>
    <t>857/9</t>
  </si>
  <si>
    <t>sodna poravnava</t>
  </si>
  <si>
    <t>N.P. - po ZKZ</t>
  </si>
  <si>
    <t>gozdno zemljišče, vodno zemljišče</t>
  </si>
  <si>
    <t>Menjava za parc. št. 146/2, 161/4, 161/5, 161/20 k.o. Bistrica (Gorenjska plaža)</t>
  </si>
  <si>
    <t>Nepremičnini ne služita javnemu interesu. Menjava za parc. št. 690/5 in 690/7 k.o. Bistrica</t>
  </si>
  <si>
    <t>241/23</t>
  </si>
  <si>
    <t>Nepremičnina ne služi javnemu interesu. Nepremičnina predstavlja del stanovanjskega objekta in funkcionalno zemljišče k temu objektu.</t>
  </si>
  <si>
    <t>S</t>
  </si>
  <si>
    <t>K</t>
  </si>
  <si>
    <t>F</t>
  </si>
  <si>
    <t>865/6</t>
  </si>
  <si>
    <t>Nepremičnina ne služi javnemu interesu. Nepremičnina predstavlja parkirišče prozvodnega objekta.</t>
  </si>
  <si>
    <t>236/44</t>
  </si>
  <si>
    <t>460/29</t>
  </si>
  <si>
    <t>P</t>
  </si>
  <si>
    <t>628/10</t>
  </si>
  <si>
    <t>628/9</t>
  </si>
  <si>
    <t>244/18</t>
  </si>
  <si>
    <t>243/29</t>
  </si>
  <si>
    <t>981/96</t>
  </si>
  <si>
    <t>981/95</t>
  </si>
  <si>
    <t>Funkcionalno zemljišče k stavbi na naslovu Grahovše 4. Menjava za cesto - parc. št. 981/51 k.o. Lom pod Storžičem.</t>
  </si>
  <si>
    <t>Za jezom 12</t>
  </si>
  <si>
    <t>860/13</t>
  </si>
  <si>
    <t>222/2</t>
  </si>
  <si>
    <t>222/1</t>
  </si>
  <si>
    <t>222/3</t>
  </si>
  <si>
    <t>460/26</t>
  </si>
  <si>
    <t>659/5</t>
  </si>
  <si>
    <t>460/25</t>
  </si>
  <si>
    <t>659/4</t>
  </si>
  <si>
    <t>nerodovitno</t>
  </si>
  <si>
    <t>Nepremičnina predstavlja del koče na Mali Polani s pripadajočim zemljščem.</t>
  </si>
  <si>
    <t>Nepremičnini predstavljata hlev in del koče na Mali Polani s pripadajočim zemljiščem.</t>
  </si>
  <si>
    <t>Nepremičnini predstavljata funkcionalno zemljišče. Menjava za parc. št. 460/22 k.o. Tržič.</t>
  </si>
  <si>
    <t>Nepremičnina predstavlja funkcionalno zemljišče. Menjava za parc. št. 750/7 k.o. Leše.</t>
  </si>
  <si>
    <t>Nepremičnini ne služita javnemu interesu. Nepremičnini predstavljata funkcionalno zemljišče.</t>
  </si>
  <si>
    <t>stabno</t>
  </si>
  <si>
    <t>Nepremičnina ne služi javnemu interesu. Nepremičnina predstavlja funkcionalno zemljišče.Menjava za parc. št. 43/4 k.o. Kovor.</t>
  </si>
  <si>
    <t>SKUPAJ 1+2</t>
  </si>
  <si>
    <t>413/4 k.o. Tržič</t>
  </si>
  <si>
    <t>1-sobno stanovanje</t>
  </si>
  <si>
    <t>36/3</t>
  </si>
  <si>
    <t>38/3</t>
  </si>
  <si>
    <t>1000/5</t>
  </si>
  <si>
    <t>Zemljišča predstavljajo pripadajoče zemljišče - parkirišče pred stavbo Podljubelj 287A. Občina Tržič zemljišča ne potrebuje.</t>
  </si>
  <si>
    <t>857/19</t>
  </si>
  <si>
    <t>857/25</t>
  </si>
  <si>
    <t>857/32</t>
  </si>
  <si>
    <t>857/16</t>
  </si>
  <si>
    <t>Zemljišča predstavljajo dele bivše ceste oz. poti, za katere se je po geodetski odmeri izkazalo, da po teh delih zemljišč ne potekajo. Menjava za parc. št. 62/2, 62/4, 61/2, 60/2, 109/2, 62/6, 61/3, 59/2 k.o. Senično.</t>
  </si>
  <si>
    <t>545/2</t>
  </si>
  <si>
    <t>537/43</t>
  </si>
  <si>
    <t>537/44</t>
  </si>
  <si>
    <t>537/45</t>
  </si>
  <si>
    <t>537/46</t>
  </si>
  <si>
    <t>538/14</t>
  </si>
  <si>
    <t>538/15</t>
  </si>
  <si>
    <t>576/31</t>
  </si>
  <si>
    <t>del 981/86</t>
  </si>
  <si>
    <t>855/6</t>
  </si>
  <si>
    <t>Menjava za parc. št. 732/20 k.o. Leše</t>
  </si>
  <si>
    <t>Ravne 9</t>
  </si>
  <si>
    <t>2143-115-19</t>
  </si>
  <si>
    <t>307/3</t>
  </si>
  <si>
    <t>853/2</t>
  </si>
  <si>
    <t>Menjava za parc. št. 450/6 k.o. Križe</t>
  </si>
  <si>
    <t>858/14</t>
  </si>
  <si>
    <t>Nepremičnina predstavlja pripadajoče zemljišče</t>
  </si>
  <si>
    <t>stavbno - PC</t>
  </si>
  <si>
    <t>395/23 k.o. Tržič</t>
  </si>
  <si>
    <t>Stanovanje je zasedeno. Stanovanje se prodaja na podlagi vloge najemnice.</t>
  </si>
  <si>
    <t>Stanovanje je zasedeno. Stanovanje se prodaja na podlagi vloge najemnika.</t>
  </si>
  <si>
    <t>2143-207-2</t>
  </si>
  <si>
    <t>247/7</t>
  </si>
  <si>
    <t>179/2</t>
  </si>
  <si>
    <t>stavbno - ZP</t>
  </si>
  <si>
    <t>Nepremičnina ne služi javnemu interesu. Nepremičnina predstavlja travnik ob poslovno-proizvodnem objektu.</t>
  </si>
  <si>
    <t>847/7</t>
  </si>
  <si>
    <t>847/3</t>
  </si>
  <si>
    <t>Nepremičnine ne služijo javnemu interesu. Nepremičnine predstavljajo funkcionalno zemljišče.</t>
  </si>
  <si>
    <t>247/6</t>
  </si>
  <si>
    <t>247/8</t>
  </si>
  <si>
    <t>Nepremičnine predstavljajo zemljišče pod drvarnicami s pripadajočim zemljiščem. Menjava za parc. št. 248/8 k.o. Tržič</t>
  </si>
  <si>
    <t>1034/8</t>
  </si>
  <si>
    <t>Nepremičnina predstavlja dostopno cesto.</t>
  </si>
  <si>
    <t>589/17</t>
  </si>
  <si>
    <t>Nepremičnina predstavlja zemljišče, na katerem je postavljen pomožni objekt in je v zasebni uporabi.</t>
  </si>
  <si>
    <t>OCENA REALIZACIJE V 2017</t>
  </si>
  <si>
    <t>848/26</t>
  </si>
  <si>
    <t>stavbno - BT</t>
  </si>
  <si>
    <t>Nepremičnina ne služi javnemu interesu. Nepremičnina predstavlja nezazidano zemljišče.</t>
  </si>
  <si>
    <t>TABELA 1:  NAČRT RAZPOLAGANJA Z NEPREMIČNIM PREMOŽENJEM OBČINE TRŽIČ ZA LETI 2017 IN 2018 - 1. dopolnitev</t>
  </si>
  <si>
    <t>297/3</t>
  </si>
  <si>
    <t>Nepremičnina predstavlja funkcionalno zemljišče in travnik</t>
  </si>
  <si>
    <t>576/33</t>
  </si>
  <si>
    <t>576/34</t>
  </si>
  <si>
    <t>576/35</t>
  </si>
  <si>
    <t>576/36</t>
  </si>
  <si>
    <t>576/37</t>
  </si>
  <si>
    <t>576/39</t>
  </si>
  <si>
    <t>576/40</t>
  </si>
  <si>
    <t>857/10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</si>
</sst>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_€"/>
  </numFmts>
  <fonts count="8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165" fontId="2" fillId="0" borderId="0" xfId="0" applyNumberFormat="1" applyFont="1" applyFill="1" applyBorder="1" applyAlignment="1">
      <alignment horizontal="justify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2"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 indent="2"/>
    </xf>
    <xf numFmtId="0" fontId="0" fillId="0" borderId="0" xfId="0" applyFont="1" applyFill="1" applyBorder="1" applyAlignment="1">
      <alignment horizontal="justify" wrapText="1"/>
    </xf>
    <xf numFmtId="165" fontId="0" fillId="0" borderId="0" xfId="0" applyNumberFormat="1" applyFont="1" applyFill="1" applyBorder="1" applyAlignment="1">
      <alignment horizontal="justify"/>
    </xf>
    <xf numFmtId="0" fontId="5" fillId="0" borderId="0" xfId="0" applyFont="1" applyFill="1" applyAlignment="1">
      <alignment horizontal="justify"/>
    </xf>
    <xf numFmtId="4" fontId="0" fillId="0" borderId="0" xfId="0" applyNumberFormat="1" applyFont="1" applyFill="1" applyBorder="1" applyAlignment="1">
      <alignment horizontal="justify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2"/>
    </xf>
    <xf numFmtId="0" fontId="3" fillId="0" borderId="0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2"/>
    </xf>
    <xf numFmtId="0" fontId="3" fillId="0" borderId="0" xfId="0" applyFont="1" applyFill="1" applyAlignment="1">
      <alignment horizontal="right" inden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indent="2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right" indent="2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Fill="1" applyBorder="1"/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/>
    <xf numFmtId="3" fontId="3" fillId="0" borderId="0" xfId="0" applyNumberFormat="1" applyFont="1" applyFill="1"/>
    <xf numFmtId="3" fontId="3" fillId="0" borderId="8" xfId="0" applyNumberFormat="1" applyFont="1" applyFill="1" applyBorder="1"/>
    <xf numFmtId="3" fontId="3" fillId="0" borderId="0" xfId="0" applyNumberFormat="1" applyFont="1"/>
    <xf numFmtId="0" fontId="0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4" fontId="0" fillId="3" borderId="20" xfId="0" applyNumberFormat="1" applyFont="1" applyFill="1" applyBorder="1" applyAlignment="1">
      <alignment horizontal="center"/>
    </xf>
    <xf numFmtId="4" fontId="0" fillId="3" borderId="16" xfId="0" applyNumberFormat="1" applyFont="1" applyFill="1" applyBorder="1" applyAlignment="1">
      <alignment horizontal="center"/>
    </xf>
    <xf numFmtId="4" fontId="0" fillId="3" borderId="19" xfId="0" applyNumberFormat="1" applyFont="1" applyFill="1" applyBorder="1" applyAlignment="1">
      <alignment horizontal="center"/>
    </xf>
    <xf numFmtId="4" fontId="2" fillId="3" borderId="23" xfId="0" applyNumberFormat="1" applyFont="1" applyFill="1" applyBorder="1" applyAlignment="1">
      <alignment horizontal="center"/>
    </xf>
    <xf numFmtId="4" fontId="2" fillId="3" borderId="18" xfId="0" applyNumberFormat="1" applyFont="1" applyFill="1" applyBorder="1" applyAlignment="1">
      <alignment horizontal="center"/>
    </xf>
    <xf numFmtId="4" fontId="2" fillId="3" borderId="17" xfId="0" applyNumberFormat="1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3" borderId="12" xfId="0" applyFont="1" applyFill="1" applyBorder="1" applyAlignment="1"/>
    <xf numFmtId="0" fontId="2" fillId="3" borderId="21" xfId="0" applyFont="1" applyFill="1" applyBorder="1" applyAlignment="1">
      <alignment horizontal="center"/>
    </xf>
    <xf numFmtId="4" fontId="2" fillId="3" borderId="23" xfId="0" applyNumberFormat="1" applyFont="1" applyFill="1" applyBorder="1" applyAlignment="1">
      <alignment horizontal="center" vertical="center" wrapText="1"/>
    </xf>
    <xf numFmtId="165" fontId="2" fillId="3" borderId="24" xfId="0" applyNumberFormat="1" applyFont="1" applyFill="1" applyBorder="1" applyAlignment="1">
      <alignment horizontal="right" indent="2"/>
    </xf>
    <xf numFmtId="0" fontId="2" fillId="3" borderId="5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/>
    <xf numFmtId="0" fontId="2" fillId="2" borderId="3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centerContinuous" wrapText="1"/>
    </xf>
    <xf numFmtId="0" fontId="2" fillId="2" borderId="21" xfId="0" applyFont="1" applyFill="1" applyBorder="1" applyAlignment="1">
      <alignment horizontal="right" wrapText="1" indent="1"/>
    </xf>
    <xf numFmtId="3" fontId="2" fillId="2" borderId="21" xfId="0" applyNumberFormat="1" applyFont="1" applyFill="1" applyBorder="1" applyAlignment="1">
      <alignment horizontal="centerContinuous" wrapText="1"/>
    </xf>
    <xf numFmtId="0" fontId="2" fillId="2" borderId="3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Continuous" wrapText="1"/>
    </xf>
    <xf numFmtId="3" fontId="0" fillId="2" borderId="21" xfId="0" applyNumberFormat="1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Continuous" wrapText="1"/>
    </xf>
    <xf numFmtId="0" fontId="0" fillId="2" borderId="21" xfId="0" applyFont="1" applyFill="1" applyBorder="1" applyAlignment="1">
      <alignment horizontal="center" wrapText="1"/>
    </xf>
    <xf numFmtId="0" fontId="0" fillId="2" borderId="35" xfId="0" applyFont="1" applyFill="1" applyBorder="1" applyAlignment="1">
      <alignment horizontal="center" wrapText="1"/>
    </xf>
    <xf numFmtId="165" fontId="0" fillId="0" borderId="13" xfId="0" applyNumberFormat="1" applyFont="1" applyFill="1" applyBorder="1" applyAlignment="1">
      <alignment horizontal="right" indent="1"/>
    </xf>
    <xf numFmtId="0" fontId="0" fillId="3" borderId="25" xfId="0" applyFont="1" applyFill="1" applyBorder="1" applyAlignment="1">
      <alignment horizontal="left" vertical="top"/>
    </xf>
    <xf numFmtId="0" fontId="0" fillId="3" borderId="42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right" indent="1" shrinkToFit="1"/>
    </xf>
    <xf numFmtId="3" fontId="0" fillId="3" borderId="20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165" fontId="0" fillId="3" borderId="20" xfId="0" applyNumberFormat="1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left" vertical="top"/>
    </xf>
    <xf numFmtId="0" fontId="0" fillId="3" borderId="28" xfId="0" applyFont="1" applyFill="1" applyBorder="1" applyAlignment="1">
      <alignment horizontal="left"/>
    </xf>
    <xf numFmtId="0" fontId="0" fillId="3" borderId="29" xfId="0" applyFont="1" applyFill="1" applyBorder="1" applyAlignment="1">
      <alignment horizontal="right" indent="1"/>
    </xf>
    <xf numFmtId="3" fontId="0" fillId="3" borderId="29" xfId="0" applyNumberFormat="1" applyFont="1" applyFill="1" applyBorder="1" applyAlignment="1">
      <alignment horizontal="right" indent="1"/>
    </xf>
    <xf numFmtId="0" fontId="0" fillId="3" borderId="29" xfId="0" applyFont="1" applyFill="1" applyBorder="1" applyAlignment="1">
      <alignment horizontal="center"/>
    </xf>
    <xf numFmtId="2" fontId="0" fillId="3" borderId="29" xfId="0" applyNumberFormat="1" applyFont="1" applyFill="1" applyBorder="1" applyAlignment="1">
      <alignment horizontal="right"/>
    </xf>
    <xf numFmtId="4" fontId="0" fillId="3" borderId="29" xfId="0" applyNumberFormat="1" applyFont="1" applyFill="1" applyBorder="1" applyAlignment="1">
      <alignment horizontal="center"/>
    </xf>
    <xf numFmtId="0" fontId="0" fillId="3" borderId="38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right" indent="1"/>
    </xf>
    <xf numFmtId="3" fontId="0" fillId="3" borderId="16" xfId="0" applyNumberFormat="1" applyFont="1" applyFill="1" applyBorder="1" applyAlignment="1">
      <alignment horizontal="right" indent="1"/>
    </xf>
    <xf numFmtId="0" fontId="0" fillId="3" borderId="16" xfId="0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right"/>
    </xf>
    <xf numFmtId="4" fontId="2" fillId="3" borderId="27" xfId="0" applyNumberFormat="1" applyFont="1" applyFill="1" applyBorder="1" applyAlignment="1">
      <alignment horizontal="left" vertical="top"/>
    </xf>
    <xf numFmtId="0" fontId="0" fillId="3" borderId="39" xfId="0" applyFont="1" applyFill="1" applyBorder="1" applyAlignment="1">
      <alignment horizontal="left"/>
    </xf>
    <xf numFmtId="0" fontId="0" fillId="3" borderId="41" xfId="0" applyFont="1" applyFill="1" applyBorder="1" applyAlignment="1">
      <alignment horizontal="right" indent="1"/>
    </xf>
    <xf numFmtId="3" fontId="0" fillId="3" borderId="41" xfId="0" applyNumberFormat="1" applyFont="1" applyFill="1" applyBorder="1" applyAlignment="1">
      <alignment horizontal="right" indent="1"/>
    </xf>
    <xf numFmtId="0" fontId="0" fillId="3" borderId="41" xfId="0" applyFont="1" applyFill="1" applyBorder="1" applyAlignment="1">
      <alignment horizontal="center"/>
    </xf>
    <xf numFmtId="2" fontId="0" fillId="3" borderId="41" xfId="0" applyNumberFormat="1" applyFont="1" applyFill="1" applyBorder="1" applyAlignment="1">
      <alignment horizontal="right"/>
    </xf>
    <xf numFmtId="4" fontId="0" fillId="3" borderId="41" xfId="0" applyNumberFormat="1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left"/>
    </xf>
    <xf numFmtId="0" fontId="0" fillId="3" borderId="36" xfId="0" applyFont="1" applyFill="1" applyBorder="1" applyAlignment="1">
      <alignment horizontal="right" indent="1"/>
    </xf>
    <xf numFmtId="3" fontId="0" fillId="3" borderId="36" xfId="0" applyNumberFormat="1" applyFont="1" applyFill="1" applyBorder="1" applyAlignment="1">
      <alignment horizontal="right" indent="1"/>
    </xf>
    <xf numFmtId="0" fontId="0" fillId="3" borderId="36" xfId="0" applyFont="1" applyFill="1" applyBorder="1" applyAlignment="1">
      <alignment horizontal="center"/>
    </xf>
    <xf numFmtId="2" fontId="0" fillId="3" borderId="36" xfId="0" applyNumberFormat="1" applyFont="1" applyFill="1" applyBorder="1" applyAlignment="1">
      <alignment horizontal="right"/>
    </xf>
    <xf numFmtId="4" fontId="0" fillId="3" borderId="36" xfId="0" applyNumberFormat="1" applyFont="1" applyFill="1" applyBorder="1" applyAlignment="1">
      <alignment horizontal="center"/>
    </xf>
    <xf numFmtId="165" fontId="0" fillId="3" borderId="36" xfId="0" applyNumberFormat="1" applyFont="1" applyFill="1" applyBorder="1" applyAlignment="1">
      <alignment horizontal="center"/>
    </xf>
    <xf numFmtId="17" fontId="0" fillId="3" borderId="38" xfId="0" applyNumberFormat="1" applyFont="1" applyFill="1" applyBorder="1" applyAlignment="1">
      <alignment horizontal="left"/>
    </xf>
    <xf numFmtId="17" fontId="0" fillId="3" borderId="39" xfId="0" applyNumberFormat="1" applyFont="1" applyFill="1" applyBorder="1" applyAlignment="1">
      <alignment horizontal="left"/>
    </xf>
    <xf numFmtId="0" fontId="0" fillId="3" borderId="38" xfId="0" applyNumberFormat="1" applyFont="1" applyFill="1" applyBorder="1" applyAlignment="1">
      <alignment horizontal="left"/>
    </xf>
    <xf numFmtId="0" fontId="0" fillId="3" borderId="39" xfId="0" applyNumberFormat="1" applyFont="1" applyFill="1" applyBorder="1" applyAlignment="1">
      <alignment horizontal="left"/>
    </xf>
    <xf numFmtId="0" fontId="0" fillId="3" borderId="31" xfId="0" applyNumberFormat="1" applyFont="1" applyFill="1" applyBorder="1" applyAlignment="1">
      <alignment horizontal="left"/>
    </xf>
    <xf numFmtId="165" fontId="0" fillId="3" borderId="36" xfId="0" applyNumberFormat="1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left" vertical="top"/>
    </xf>
    <xf numFmtId="0" fontId="0" fillId="3" borderId="40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right" indent="1"/>
    </xf>
    <xf numFmtId="3" fontId="0" fillId="3" borderId="19" xfId="0" applyNumberFormat="1" applyFont="1" applyFill="1" applyBorder="1" applyAlignment="1">
      <alignment horizontal="right" indent="1"/>
    </xf>
    <xf numFmtId="2" fontId="0" fillId="3" borderId="19" xfId="0" applyNumberFormat="1" applyFont="1" applyFill="1" applyBorder="1" applyAlignment="1">
      <alignment horizontal="right"/>
    </xf>
    <xf numFmtId="0" fontId="2" fillId="3" borderId="27" xfId="0" applyFont="1" applyFill="1" applyBorder="1" applyAlignment="1">
      <alignment horizontal="left" vertical="top" wrapText="1"/>
    </xf>
    <xf numFmtId="0" fontId="0" fillId="3" borderId="42" xfId="0" applyFont="1" applyFill="1" applyBorder="1" applyAlignment="1">
      <alignment horizontal="left"/>
    </xf>
    <xf numFmtId="0" fontId="0" fillId="3" borderId="20" xfId="0" applyFont="1" applyFill="1" applyBorder="1" applyAlignment="1">
      <alignment horizontal="right" indent="1"/>
    </xf>
    <xf numFmtId="3" fontId="0" fillId="3" borderId="20" xfId="0" applyNumberFormat="1" applyFont="1" applyFill="1" applyBorder="1" applyAlignment="1">
      <alignment horizontal="right" indent="1"/>
    </xf>
    <xf numFmtId="2" fontId="0" fillId="3" borderId="20" xfId="0" applyNumberFormat="1" applyFont="1" applyFill="1" applyBorder="1" applyAlignment="1">
      <alignment horizontal="right"/>
    </xf>
    <xf numFmtId="0" fontId="0" fillId="3" borderId="38" xfId="0" applyFont="1" applyFill="1" applyBorder="1" applyAlignment="1">
      <alignment horizontal="left" wrapText="1"/>
    </xf>
    <xf numFmtId="0" fontId="0" fillId="3" borderId="16" xfId="0" applyFont="1" applyFill="1" applyBorder="1" applyAlignment="1">
      <alignment horizontal="right" wrapText="1" indent="1"/>
    </xf>
    <xf numFmtId="165" fontId="0" fillId="3" borderId="16" xfId="0" applyNumberFormat="1" applyFont="1" applyFill="1" applyBorder="1" applyAlignment="1">
      <alignment horizontal="center"/>
    </xf>
    <xf numFmtId="0" fontId="0" fillId="3" borderId="41" xfId="0" applyFont="1" applyFill="1" applyBorder="1" applyAlignment="1">
      <alignment horizontal="right" wrapText="1" indent="1"/>
    </xf>
    <xf numFmtId="165" fontId="0" fillId="3" borderId="41" xfId="0" applyNumberFormat="1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 wrapText="1" indent="1"/>
    </xf>
    <xf numFmtId="0" fontId="0" fillId="3" borderId="36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wrapText="1"/>
    </xf>
    <xf numFmtId="0" fontId="0" fillId="3" borderId="41" xfId="0" applyFont="1" applyFill="1" applyBorder="1" applyAlignment="1">
      <alignment horizontal="center" wrapText="1"/>
    </xf>
    <xf numFmtId="0" fontId="0" fillId="3" borderId="42" xfId="0" applyFont="1" applyFill="1" applyBorder="1" applyAlignment="1">
      <alignment horizontal="left" wrapText="1"/>
    </xf>
    <xf numFmtId="0" fontId="0" fillId="3" borderId="20" xfId="0" applyFont="1" applyFill="1" applyBorder="1" applyAlignment="1">
      <alignment horizontal="right" wrapText="1" indent="1"/>
    </xf>
    <xf numFmtId="3" fontId="0" fillId="3" borderId="20" xfId="0" applyNumberFormat="1" applyFont="1" applyFill="1" applyBorder="1" applyAlignment="1">
      <alignment horizontal="right" wrapText="1" indent="1"/>
    </xf>
    <xf numFmtId="2" fontId="0" fillId="3" borderId="20" xfId="0" applyNumberFormat="1" applyFont="1" applyFill="1" applyBorder="1" applyAlignment="1">
      <alignment horizontal="right" wrapText="1" indent="1"/>
    </xf>
    <xf numFmtId="0" fontId="0" fillId="3" borderId="2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left" wrapText="1"/>
    </xf>
    <xf numFmtId="2" fontId="0" fillId="3" borderId="36" xfId="0" applyNumberFormat="1" applyFont="1" applyFill="1" applyBorder="1" applyAlignment="1">
      <alignment horizontal="right" indent="1"/>
    </xf>
    <xf numFmtId="2" fontId="0" fillId="3" borderId="16" xfId="0" applyNumberFormat="1" applyFont="1" applyFill="1" applyBorder="1" applyAlignment="1">
      <alignment horizontal="right" indent="1"/>
    </xf>
    <xf numFmtId="0" fontId="0" fillId="3" borderId="39" xfId="0" applyFont="1" applyFill="1" applyBorder="1" applyAlignment="1">
      <alignment horizontal="left" wrapText="1"/>
    </xf>
    <xf numFmtId="2" fontId="0" fillId="3" borderId="41" xfId="0" applyNumberFormat="1" applyFont="1" applyFill="1" applyBorder="1" applyAlignment="1">
      <alignment horizontal="right" indent="1"/>
    </xf>
    <xf numFmtId="0" fontId="0" fillId="3" borderId="40" xfId="0" applyFont="1" applyFill="1" applyBorder="1" applyAlignment="1">
      <alignment horizontal="left" wrapText="1"/>
    </xf>
    <xf numFmtId="2" fontId="0" fillId="3" borderId="19" xfId="0" applyNumberFormat="1" applyFont="1" applyFill="1" applyBorder="1" applyAlignment="1">
      <alignment horizontal="right" indent="1"/>
    </xf>
    <xf numFmtId="0" fontId="0" fillId="3" borderId="42" xfId="0" applyFont="1" applyFill="1" applyBorder="1"/>
    <xf numFmtId="2" fontId="0" fillId="3" borderId="20" xfId="0" applyNumberFormat="1" applyFont="1" applyFill="1" applyBorder="1" applyAlignment="1">
      <alignment horizontal="right" indent="1"/>
    </xf>
    <xf numFmtId="0" fontId="0" fillId="3" borderId="38" xfId="0" applyFont="1" applyFill="1" applyBorder="1"/>
    <xf numFmtId="0" fontId="0" fillId="3" borderId="40" xfId="0" applyFont="1" applyFill="1" applyBorder="1"/>
    <xf numFmtId="0" fontId="0" fillId="3" borderId="31" xfId="0" applyFont="1" applyFill="1" applyBorder="1"/>
    <xf numFmtId="0" fontId="0" fillId="3" borderId="39" xfId="0" applyFont="1" applyFill="1" applyBorder="1"/>
    <xf numFmtId="0" fontId="0" fillId="3" borderId="10" xfId="0" applyFont="1" applyFill="1" applyBorder="1" applyAlignment="1">
      <alignment horizontal="right" indent="1"/>
    </xf>
    <xf numFmtId="3" fontId="0" fillId="3" borderId="10" xfId="0" applyNumberFormat="1" applyFont="1" applyFill="1" applyBorder="1" applyAlignment="1">
      <alignment horizontal="right" indent="1"/>
    </xf>
    <xf numFmtId="0" fontId="0" fillId="3" borderId="10" xfId="0" applyFon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right" indent="1"/>
    </xf>
    <xf numFmtId="4" fontId="0" fillId="3" borderId="10" xfId="0" applyNumberFormat="1" applyFont="1" applyFill="1" applyBorder="1" applyAlignment="1">
      <alignment horizontal="center"/>
    </xf>
    <xf numFmtId="0" fontId="0" fillId="3" borderId="45" xfId="0" applyFont="1" applyFill="1" applyBorder="1" applyAlignment="1">
      <alignment horizontal="right" indent="1"/>
    </xf>
    <xf numFmtId="3" fontId="0" fillId="3" borderId="45" xfId="0" applyNumberFormat="1" applyFont="1" applyFill="1" applyBorder="1" applyAlignment="1">
      <alignment horizontal="right" indent="1"/>
    </xf>
    <xf numFmtId="0" fontId="0" fillId="3" borderId="45" xfId="0" applyFont="1" applyFill="1" applyBorder="1" applyAlignment="1">
      <alignment horizontal="center"/>
    </xf>
    <xf numFmtId="2" fontId="0" fillId="3" borderId="45" xfId="0" applyNumberFormat="1" applyFont="1" applyFill="1" applyBorder="1" applyAlignment="1">
      <alignment horizontal="right" indent="1"/>
    </xf>
    <xf numFmtId="4" fontId="0" fillId="3" borderId="45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right" indent="1"/>
    </xf>
    <xf numFmtId="3" fontId="0" fillId="3" borderId="14" xfId="0" applyNumberFormat="1" applyFont="1" applyFill="1" applyBorder="1" applyAlignment="1">
      <alignment horizontal="right" indent="1"/>
    </xf>
    <xf numFmtId="0" fontId="0" fillId="3" borderId="14" xfId="0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right" indent="1"/>
    </xf>
    <xf numFmtId="4" fontId="0" fillId="3" borderId="14" xfId="0" applyNumberFormat="1" applyFont="1" applyFill="1" applyBorder="1" applyAlignment="1">
      <alignment horizontal="center"/>
    </xf>
    <xf numFmtId="0" fontId="0" fillId="3" borderId="37" xfId="0" applyFont="1" applyFill="1" applyBorder="1" applyAlignment="1">
      <alignment horizontal="right" indent="1"/>
    </xf>
    <xf numFmtId="3" fontId="0" fillId="3" borderId="37" xfId="0" applyNumberFormat="1" applyFont="1" applyFill="1" applyBorder="1" applyAlignment="1">
      <alignment horizontal="right" indent="1"/>
    </xf>
    <xf numFmtId="0" fontId="0" fillId="3" borderId="37" xfId="0" applyFont="1" applyFill="1" applyBorder="1" applyAlignment="1">
      <alignment horizontal="center"/>
    </xf>
    <xf numFmtId="2" fontId="0" fillId="3" borderId="37" xfId="0" applyNumberFormat="1" applyFont="1" applyFill="1" applyBorder="1" applyAlignment="1">
      <alignment horizontal="right" indent="1"/>
    </xf>
    <xf numFmtId="4" fontId="0" fillId="3" borderId="3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left" wrapText="1"/>
    </xf>
    <xf numFmtId="0" fontId="0" fillId="3" borderId="29" xfId="0" applyFont="1" applyFill="1" applyBorder="1" applyAlignment="1">
      <alignment horizontal="right" wrapText="1" indent="1"/>
    </xf>
    <xf numFmtId="2" fontId="0" fillId="3" borderId="29" xfId="0" applyNumberFormat="1" applyFont="1" applyFill="1" applyBorder="1" applyAlignment="1">
      <alignment horizontal="right" indent="1"/>
    </xf>
    <xf numFmtId="4" fontId="0" fillId="3" borderId="0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right" vertical="center" wrapText="1" indent="1"/>
    </xf>
    <xf numFmtId="165" fontId="2" fillId="3" borderId="12" xfId="0" applyNumberFormat="1" applyFont="1" applyFill="1" applyBorder="1" applyAlignment="1">
      <alignment horizontal="right" vertical="center" indent="2"/>
    </xf>
    <xf numFmtId="165" fontId="0" fillId="0" borderId="4" xfId="0" applyNumberFormat="1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16" fontId="0" fillId="3" borderId="31" xfId="0" applyNumberFormat="1" applyFont="1" applyFill="1" applyBorder="1"/>
    <xf numFmtId="0" fontId="6" fillId="3" borderId="41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right" indent="1"/>
    </xf>
    <xf numFmtId="165" fontId="2" fillId="3" borderId="7" xfId="0" applyNumberFormat="1" applyFont="1" applyFill="1" applyBorder="1" applyAlignment="1">
      <alignment horizontal="right" indent="2"/>
    </xf>
    <xf numFmtId="2" fontId="6" fillId="3" borderId="41" xfId="0" applyNumberFormat="1" applyFont="1" applyFill="1" applyBorder="1" applyAlignment="1">
      <alignment horizontal="right" indent="1"/>
    </xf>
    <xf numFmtId="0" fontId="7" fillId="3" borderId="38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right" wrapText="1" indent="1"/>
    </xf>
    <xf numFmtId="3" fontId="7" fillId="3" borderId="16" xfId="0" applyNumberFormat="1" applyFont="1" applyFill="1" applyBorder="1" applyAlignment="1">
      <alignment horizontal="right" indent="1"/>
    </xf>
    <xf numFmtId="0" fontId="7" fillId="3" borderId="16" xfId="0" applyFont="1" applyFill="1" applyBorder="1" applyAlignment="1">
      <alignment horizontal="center" wrapText="1"/>
    </xf>
    <xf numFmtId="2" fontId="7" fillId="3" borderId="16" xfId="0" applyNumberFormat="1" applyFont="1" applyFill="1" applyBorder="1" applyAlignment="1">
      <alignment horizontal="right"/>
    </xf>
    <xf numFmtId="4" fontId="7" fillId="3" borderId="16" xfId="0" applyNumberFormat="1" applyFont="1" applyFill="1" applyBorder="1" applyAlignment="1">
      <alignment horizontal="center"/>
    </xf>
    <xf numFmtId="165" fontId="7" fillId="3" borderId="16" xfId="0" applyNumberFormat="1" applyFont="1" applyFill="1" applyBorder="1" applyAlignment="1">
      <alignment horizontal="center"/>
    </xf>
    <xf numFmtId="0" fontId="7" fillId="3" borderId="38" xfId="0" applyFont="1" applyFill="1" applyBorder="1" applyAlignment="1">
      <alignment horizontal="left" wrapText="1"/>
    </xf>
    <xf numFmtId="0" fontId="7" fillId="3" borderId="16" xfId="0" applyFont="1" applyFill="1" applyBorder="1" applyAlignment="1">
      <alignment horizontal="center"/>
    </xf>
    <xf numFmtId="2" fontId="7" fillId="3" borderId="16" xfId="0" applyNumberFormat="1" applyFont="1" applyFill="1" applyBorder="1" applyAlignment="1">
      <alignment horizontal="right" indent="1"/>
    </xf>
    <xf numFmtId="0" fontId="7" fillId="3" borderId="16" xfId="0" applyFont="1" applyFill="1" applyBorder="1" applyAlignment="1">
      <alignment horizontal="right" indent="1"/>
    </xf>
    <xf numFmtId="0" fontId="7" fillId="3" borderId="30" xfId="0" applyFont="1" applyFill="1" applyBorder="1" applyAlignment="1">
      <alignment horizontal="right" indent="1"/>
    </xf>
    <xf numFmtId="0" fontId="7" fillId="3" borderId="30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left" wrapText="1"/>
    </xf>
    <xf numFmtId="0" fontId="7" fillId="3" borderId="52" xfId="0" applyFont="1" applyFill="1" applyBorder="1" applyAlignment="1">
      <alignment horizontal="right" indent="1"/>
    </xf>
    <xf numFmtId="0" fontId="7" fillId="3" borderId="52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16" fontId="7" fillId="3" borderId="38" xfId="0" applyNumberFormat="1" applyFont="1" applyFill="1" applyBorder="1" applyAlignment="1">
      <alignment horizontal="left"/>
    </xf>
    <xf numFmtId="1" fontId="7" fillId="3" borderId="16" xfId="0" applyNumberFormat="1" applyFont="1" applyFill="1" applyBorder="1" applyAlignment="1">
      <alignment horizontal="right" indent="1"/>
    </xf>
    <xf numFmtId="2" fontId="7" fillId="3" borderId="14" xfId="0" applyNumberFormat="1" applyFont="1" applyFill="1" applyBorder="1" applyAlignment="1">
      <alignment horizontal="right" indent="1"/>
    </xf>
    <xf numFmtId="4" fontId="7" fillId="3" borderId="14" xfId="0" applyNumberFormat="1" applyFont="1" applyFill="1" applyBorder="1" applyAlignment="1">
      <alignment horizontal="center"/>
    </xf>
    <xf numFmtId="0" fontId="7" fillId="3" borderId="40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center"/>
    </xf>
    <xf numFmtId="1" fontId="7" fillId="3" borderId="19" xfId="0" applyNumberFormat="1" applyFont="1" applyFill="1" applyBorder="1" applyAlignment="1">
      <alignment horizontal="right" indent="1"/>
    </xf>
    <xf numFmtId="0" fontId="0" fillId="3" borderId="50" xfId="0" applyFont="1" applyFill="1" applyBorder="1" applyAlignment="1">
      <alignment horizontal="left" vertical="top"/>
    </xf>
    <xf numFmtId="0" fontId="0" fillId="3" borderId="43" xfId="0" applyFont="1" applyFill="1" applyBorder="1" applyAlignment="1">
      <alignment horizontal="center" wrapText="1"/>
    </xf>
    <xf numFmtId="0" fontId="0" fillId="3" borderId="44" xfId="0" applyFont="1" applyFill="1" applyBorder="1" applyAlignment="1">
      <alignment horizontal="right" indent="1" shrinkToFit="1"/>
    </xf>
    <xf numFmtId="3" fontId="0" fillId="3" borderId="44" xfId="0" applyNumberFormat="1" applyFont="1" applyFill="1" applyBorder="1" applyAlignment="1">
      <alignment horizontal="center"/>
    </xf>
    <xf numFmtId="165" fontId="0" fillId="3" borderId="4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3" borderId="49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indent="2"/>
    </xf>
    <xf numFmtId="0" fontId="2" fillId="3" borderId="6" xfId="0" applyFont="1" applyFill="1" applyBorder="1" applyAlignment="1">
      <alignment horizontal="left" indent="2"/>
    </xf>
    <xf numFmtId="0" fontId="2" fillId="3" borderId="22" xfId="0" applyFont="1" applyFill="1" applyBorder="1" applyAlignment="1">
      <alignment horizontal="left" indent="2"/>
    </xf>
    <xf numFmtId="0" fontId="2" fillId="3" borderId="15" xfId="0" applyFont="1" applyFill="1" applyBorder="1" applyAlignment="1">
      <alignment horizontal="left" indent="2"/>
    </xf>
    <xf numFmtId="0" fontId="2" fillId="3" borderId="9" xfId="0" applyFont="1" applyFill="1" applyBorder="1" applyAlignment="1">
      <alignment horizontal="left" indent="2"/>
    </xf>
    <xf numFmtId="0" fontId="2" fillId="3" borderId="10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2"/>
    </xf>
    <xf numFmtId="0" fontId="2" fillId="3" borderId="14" xfId="0" applyFont="1" applyFill="1" applyBorder="1" applyAlignment="1">
      <alignment horizontal="left" indent="2"/>
    </xf>
    <xf numFmtId="0" fontId="0" fillId="3" borderId="16" xfId="0" applyFont="1" applyFill="1" applyBorder="1" applyAlignment="1">
      <alignment horizontal="center"/>
    </xf>
    <xf numFmtId="165" fontId="0" fillId="3" borderId="16" xfId="0" applyNumberFormat="1" applyFont="1" applyFill="1" applyBorder="1" applyAlignment="1">
      <alignment horizontal="center"/>
    </xf>
    <xf numFmtId="165" fontId="0" fillId="3" borderId="41" xfId="0" applyNumberFormat="1" applyFont="1" applyFill="1" applyBorder="1" applyAlignment="1">
      <alignment horizontal="center"/>
    </xf>
    <xf numFmtId="165" fontId="0" fillId="3" borderId="16" xfId="0" applyNumberFormat="1" applyFont="1" applyFill="1" applyBorder="1" applyAlignment="1">
      <alignment horizontal="center" wrapText="1"/>
    </xf>
    <xf numFmtId="165" fontId="0" fillId="3" borderId="41" xfId="0" applyNumberFormat="1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left" wrapText="1"/>
    </xf>
    <xf numFmtId="0" fontId="0" fillId="3" borderId="51" xfId="0" applyFont="1" applyFill="1" applyBorder="1" applyAlignment="1">
      <alignment horizontal="left" wrapText="1"/>
    </xf>
    <xf numFmtId="165" fontId="0" fillId="3" borderId="19" xfId="0" applyNumberFormat="1" applyFont="1" applyFill="1" applyBorder="1" applyAlignment="1">
      <alignment horizontal="center"/>
    </xf>
    <xf numFmtId="0" fontId="0" fillId="3" borderId="46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51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51" xfId="0" applyFont="1" applyFill="1" applyBorder="1" applyAlignment="1">
      <alignment horizontal="left" vertical="center" wrapText="1"/>
    </xf>
    <xf numFmtId="165" fontId="0" fillId="3" borderId="20" xfId="0" applyNumberFormat="1" applyFont="1" applyFill="1" applyBorder="1" applyAlignment="1">
      <alignment horizontal="right" indent="1"/>
    </xf>
    <xf numFmtId="165" fontId="0" fillId="3" borderId="20" xfId="0" applyNumberFormat="1" applyFont="1" applyFill="1" applyBorder="1" applyAlignment="1">
      <alignment horizontal="right" indent="2"/>
    </xf>
    <xf numFmtId="165" fontId="0" fillId="3" borderId="44" xfId="0" applyNumberFormat="1" applyFont="1" applyFill="1" applyBorder="1" applyAlignment="1">
      <alignment horizontal="right" indent="1"/>
    </xf>
    <xf numFmtId="165" fontId="0" fillId="3" borderId="44" xfId="0" applyNumberFormat="1" applyFont="1" applyFill="1" applyBorder="1" applyAlignment="1">
      <alignment horizontal="right" indent="2"/>
    </xf>
    <xf numFmtId="0" fontId="7" fillId="3" borderId="31" xfId="0" applyFont="1" applyFill="1" applyBorder="1" applyAlignment="1">
      <alignment horizontal="left" wrapText="1"/>
    </xf>
    <xf numFmtId="0" fontId="7" fillId="3" borderId="45" xfId="0" applyFont="1" applyFill="1" applyBorder="1" applyAlignment="1">
      <alignment horizontal="right" indent="1"/>
    </xf>
    <xf numFmtId="3" fontId="7" fillId="3" borderId="45" xfId="0" applyNumberFormat="1" applyFont="1" applyFill="1" applyBorder="1" applyAlignment="1">
      <alignment horizontal="right" indent="1"/>
    </xf>
    <xf numFmtId="0" fontId="7" fillId="3" borderId="45" xfId="0" applyFont="1" applyFill="1" applyBorder="1" applyAlignment="1">
      <alignment horizontal="center"/>
    </xf>
    <xf numFmtId="2" fontId="7" fillId="3" borderId="45" xfId="0" applyNumberFormat="1" applyFont="1" applyFill="1" applyBorder="1" applyAlignment="1">
      <alignment horizontal="right" indent="1"/>
    </xf>
    <xf numFmtId="4" fontId="7" fillId="3" borderId="53" xfId="0" applyNumberFormat="1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right" indent="1"/>
    </xf>
    <xf numFmtId="3" fontId="6" fillId="3" borderId="15" xfId="0" applyNumberFormat="1" applyFont="1" applyFill="1" applyBorder="1" applyAlignment="1">
      <alignment horizontal="right" indent="1"/>
    </xf>
    <xf numFmtId="0" fontId="6" fillId="3" borderId="15" xfId="0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right" indent="1"/>
    </xf>
    <xf numFmtId="4" fontId="6" fillId="3" borderId="55" xfId="0" applyNumberFormat="1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left" wrapText="1"/>
    </xf>
    <xf numFmtId="0" fontId="6" fillId="3" borderId="41" xfId="0" applyFont="1" applyFill="1" applyBorder="1" applyAlignment="1">
      <alignment horizontal="right" indent="1"/>
    </xf>
    <xf numFmtId="3" fontId="6" fillId="3" borderId="41" xfId="0" applyNumberFormat="1" applyFont="1" applyFill="1" applyBorder="1" applyAlignment="1">
      <alignment horizontal="right" indent="1"/>
    </xf>
    <xf numFmtId="4" fontId="6" fillId="3" borderId="41" xfId="0" applyNumberFormat="1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left" wrapText="1"/>
    </xf>
    <xf numFmtId="0" fontId="6" fillId="3" borderId="45" xfId="0" applyFont="1" applyFill="1" applyBorder="1" applyAlignment="1">
      <alignment horizontal="right" indent="1"/>
    </xf>
    <xf numFmtId="3" fontId="6" fillId="3" borderId="45" xfId="0" applyNumberFormat="1" applyFont="1" applyFill="1" applyBorder="1" applyAlignment="1">
      <alignment horizontal="right" indent="1"/>
    </xf>
    <xf numFmtId="0" fontId="6" fillId="3" borderId="45" xfId="0" applyFont="1" applyFill="1" applyBorder="1" applyAlignment="1">
      <alignment horizontal="center"/>
    </xf>
    <xf numFmtId="2" fontId="6" fillId="3" borderId="45" xfId="0" applyNumberFormat="1" applyFont="1" applyFill="1" applyBorder="1" applyAlignment="1">
      <alignment horizontal="right" indent="1"/>
    </xf>
    <xf numFmtId="4" fontId="6" fillId="3" borderId="53" xfId="0" applyNumberFormat="1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4" fontId="6" fillId="3" borderId="49" xfId="0" applyNumberFormat="1" applyFont="1" applyFill="1" applyBorder="1" applyAlignment="1">
      <alignment horizontal="center"/>
    </xf>
    <xf numFmtId="0" fontId="6" fillId="3" borderId="38" xfId="0" applyFont="1" applyFill="1" applyBorder="1" applyAlignment="1">
      <alignment horizontal="left" wrapText="1"/>
    </xf>
    <xf numFmtId="0" fontId="6" fillId="3" borderId="37" xfId="0" applyFont="1" applyFill="1" applyBorder="1" applyAlignment="1">
      <alignment horizontal="right" indent="1"/>
    </xf>
    <xf numFmtId="3" fontId="6" fillId="3" borderId="14" xfId="0" applyNumberFormat="1" applyFont="1" applyFill="1" applyBorder="1" applyAlignment="1">
      <alignment horizontal="right" indent="1"/>
    </xf>
    <xf numFmtId="0" fontId="6" fillId="3" borderId="37" xfId="0" applyFont="1" applyFill="1" applyBorder="1" applyAlignment="1">
      <alignment horizontal="center"/>
    </xf>
    <xf numFmtId="2" fontId="6" fillId="3" borderId="37" xfId="0" applyNumberFormat="1" applyFont="1" applyFill="1" applyBorder="1" applyAlignment="1">
      <alignment horizontal="right" indent="1"/>
    </xf>
    <xf numFmtId="4" fontId="6" fillId="3" borderId="0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5" fontId="0" fillId="3" borderId="56" xfId="0" applyNumberFormat="1" applyFont="1" applyFill="1" applyBorder="1" applyAlignment="1">
      <alignment horizontal="justify"/>
    </xf>
    <xf numFmtId="165" fontId="0" fillId="3" borderId="57" xfId="0" applyNumberFormat="1" applyFont="1" applyFill="1" applyBorder="1" applyAlignment="1">
      <alignment horizontal="justify"/>
    </xf>
    <xf numFmtId="0" fontId="0" fillId="3" borderId="56" xfId="0" applyFont="1" applyFill="1" applyBorder="1" applyAlignment="1">
      <alignment horizontal="justify"/>
    </xf>
    <xf numFmtId="0" fontId="0" fillId="3" borderId="48" xfId="0" applyFont="1" applyFill="1" applyBorder="1" applyAlignment="1">
      <alignment horizontal="justify"/>
    </xf>
    <xf numFmtId="0" fontId="0" fillId="3" borderId="23" xfId="0" applyFont="1" applyFill="1" applyBorder="1" applyAlignment="1">
      <alignment horizontal="left" wrapText="1"/>
    </xf>
    <xf numFmtId="0" fontId="0" fillId="3" borderId="48" xfId="0" applyFont="1" applyFill="1" applyBorder="1" applyAlignment="1">
      <alignment horizontal="left" wrapText="1"/>
    </xf>
    <xf numFmtId="0" fontId="6" fillId="3" borderId="18" xfId="0" applyFont="1" applyFill="1" applyBorder="1" applyAlignment="1">
      <alignment horizontal="distributed" wrapText="1"/>
    </xf>
    <xf numFmtId="0" fontId="6" fillId="3" borderId="48" xfId="0" applyFont="1" applyFill="1" applyBorder="1" applyAlignment="1">
      <alignment horizontal="distributed" wrapText="1"/>
    </xf>
    <xf numFmtId="0" fontId="6" fillId="3" borderId="54" xfId="0" applyFont="1" applyFill="1" applyBorder="1" applyAlignment="1">
      <alignment horizontal="justify"/>
    </xf>
    <xf numFmtId="0" fontId="6" fillId="3" borderId="51" xfId="0" applyFont="1" applyFill="1" applyBorder="1" applyAlignment="1">
      <alignment horizontal="distributed" wrapText="1"/>
    </xf>
    <xf numFmtId="0" fontId="0" fillId="3" borderId="54" xfId="0" applyFont="1" applyFill="1" applyBorder="1" applyAlignment="1">
      <alignment horizontal="justify"/>
    </xf>
    <xf numFmtId="0" fontId="0" fillId="3" borderId="54" xfId="0" applyFont="1" applyFill="1" applyBorder="1" applyAlignment="1">
      <alignment horizontal="left" wrapText="1"/>
    </xf>
    <xf numFmtId="0" fontId="7" fillId="3" borderId="54" xfId="0" applyFont="1" applyFill="1" applyBorder="1" applyAlignment="1">
      <alignment horizontal="justify"/>
    </xf>
    <xf numFmtId="0" fontId="7" fillId="3" borderId="18" xfId="0" applyFont="1" applyFill="1" applyBorder="1" applyAlignment="1">
      <alignment horizontal="left" wrapText="1"/>
    </xf>
    <xf numFmtId="0" fontId="7" fillId="3" borderId="17" xfId="0" applyFont="1" applyFill="1" applyBorder="1" applyAlignment="1">
      <alignment horizontal="left" wrapText="1"/>
    </xf>
    <xf numFmtId="0" fontId="7" fillId="3" borderId="48" xfId="0" applyFont="1" applyFill="1" applyBorder="1" applyAlignment="1">
      <alignment horizontal="left" wrapText="1"/>
    </xf>
    <xf numFmtId="0" fontId="0" fillId="3" borderId="54" xfId="0" applyFont="1" applyFill="1" applyBorder="1" applyAlignment="1">
      <alignment wrapText="1"/>
    </xf>
    <xf numFmtId="0" fontId="0" fillId="3" borderId="17" xfId="0" applyFont="1" applyFill="1" applyBorder="1" applyAlignment="1">
      <alignment horizontal="center" wrapText="1"/>
    </xf>
    <xf numFmtId="0" fontId="0" fillId="3" borderId="48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165" fontId="0" fillId="3" borderId="54" xfId="0" applyNumberFormat="1" applyFont="1" applyFill="1" applyBorder="1" applyAlignment="1">
      <alignment wrapText="1"/>
    </xf>
    <xf numFmtId="165" fontId="7" fillId="3" borderId="17" xfId="0" applyNumberFormat="1" applyFont="1" applyFill="1" applyBorder="1" applyAlignment="1">
      <alignment wrapText="1"/>
    </xf>
    <xf numFmtId="0" fontId="0" fillId="3" borderId="56" xfId="0" applyFont="1" applyFill="1" applyBorder="1" applyAlignment="1">
      <alignment horizontal="center" wrapText="1"/>
    </xf>
    <xf numFmtId="0" fontId="0" fillId="3" borderId="54" xfId="0" applyFont="1" applyFill="1" applyBorder="1" applyAlignment="1">
      <alignment vertical="center" wrapText="1"/>
    </xf>
    <xf numFmtId="165" fontId="0" fillId="3" borderId="17" xfId="0" applyNumberFormat="1" applyFont="1" applyFill="1" applyBorder="1" applyAlignment="1">
      <alignment horizontal="left" wrapText="1"/>
    </xf>
    <xf numFmtId="165" fontId="0" fillId="3" borderId="51" xfId="0" applyNumberFormat="1" applyFont="1" applyFill="1" applyBorder="1" applyAlignment="1">
      <alignment horizontal="left" wrapText="1"/>
    </xf>
    <xf numFmtId="165" fontId="0" fillId="3" borderId="54" xfId="0" applyNumberFormat="1" applyFont="1" applyFill="1" applyBorder="1" applyAlignment="1">
      <alignment horizontal="left" wrapText="1"/>
    </xf>
    <xf numFmtId="165" fontId="0" fillId="3" borderId="17" xfId="0" applyNumberFormat="1" applyFont="1" applyFill="1" applyBorder="1" applyAlignment="1">
      <alignment horizontal="center" wrapText="1"/>
    </xf>
    <xf numFmtId="165" fontId="0" fillId="3" borderId="51" xfId="0" applyNumberFormat="1" applyFont="1" applyFill="1" applyBorder="1" applyAlignment="1">
      <alignment horizontal="center" wrapText="1"/>
    </xf>
    <xf numFmtId="165" fontId="0" fillId="3" borderId="48" xfId="0" applyNumberFormat="1" applyFont="1" applyFill="1" applyBorder="1" applyAlignment="1">
      <alignment horizontal="center" wrapText="1"/>
    </xf>
    <xf numFmtId="165" fontId="0" fillId="3" borderId="54" xfId="0" applyNumberFormat="1" applyFont="1" applyFill="1" applyBorder="1" applyAlignment="1">
      <alignment horizontal="center" wrapText="1"/>
    </xf>
    <xf numFmtId="165" fontId="0" fillId="3" borderId="54" xfId="0" applyNumberFormat="1" applyFont="1" applyFill="1" applyBorder="1" applyAlignment="1">
      <alignment horizontal="justify"/>
    </xf>
    <xf numFmtId="0" fontId="1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5FBBD"/>
      <color rgb="FF00FF00"/>
      <color rgb="FFEEF4E4"/>
      <color rgb="FFFBFDE3"/>
      <color rgb="FF00CC00"/>
      <color rgb="FF02AE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G111"/>
  <sheetViews>
    <sheetView tabSelected="1" view="pageBreakPreview" zoomScale="70" zoomScaleNormal="70" zoomScaleSheetLayoutView="70" workbookViewId="0">
      <selection activeCell="I99" sqref="I99"/>
    </sheetView>
  </sheetViews>
  <sheetFormatPr defaultRowHeight="12.75" x14ac:dyDescent="0.2"/>
  <cols>
    <col min="1" max="1" width="17.7109375" style="42" customWidth="1"/>
    <col min="2" max="2" width="16.7109375" style="4" bestFit="1" customWidth="1"/>
    <col min="3" max="3" width="21.7109375" style="5" customWidth="1"/>
    <col min="4" max="4" width="18.5703125" style="48" bestFit="1" customWidth="1"/>
    <col min="5" max="5" width="18.5703125" style="6" customWidth="1"/>
    <col min="6" max="6" width="15.7109375" style="5" customWidth="1"/>
    <col min="7" max="7" width="20.7109375" style="7" customWidth="1"/>
    <col min="8" max="8" width="18.5703125" style="11" customWidth="1"/>
    <col min="9" max="9" width="40.7109375" style="8" customWidth="1"/>
    <col min="10" max="10" width="52.42578125" style="23" customWidth="1"/>
    <col min="11" max="11" width="13.5703125" style="4" customWidth="1"/>
    <col min="12" max="16384" width="9.140625" style="4"/>
  </cols>
  <sheetData>
    <row r="1" spans="1:33" s="3" customFormat="1" ht="18" customHeight="1" x14ac:dyDescent="0.25">
      <c r="A1" s="350" t="s">
        <v>176</v>
      </c>
      <c r="B1" s="350"/>
      <c r="C1" s="350"/>
      <c r="D1" s="350"/>
      <c r="E1" s="350"/>
      <c r="F1" s="350"/>
      <c r="G1" s="350"/>
      <c r="H1" s="350"/>
      <c r="I1" s="350"/>
      <c r="J1" s="30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3" s="3" customFormat="1" ht="19.5" customHeight="1" x14ac:dyDescent="0.25">
      <c r="A2" s="56"/>
      <c r="B2" s="54"/>
      <c r="C2" s="54"/>
      <c r="D2" s="54"/>
      <c r="E2" s="54"/>
      <c r="F2" s="54"/>
      <c r="G2" s="54"/>
      <c r="H2" s="54"/>
      <c r="I2" s="54"/>
      <c r="J2" s="54"/>
      <c r="K2" s="6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">
      <c r="A3" s="351"/>
      <c r="B3" s="2"/>
      <c r="C3" s="24"/>
      <c r="D3" s="43"/>
      <c r="E3" s="9"/>
      <c r="F3" s="24"/>
      <c r="G3" s="25"/>
      <c r="H3" s="9"/>
      <c r="I3" s="26"/>
      <c r="J3" s="77"/>
      <c r="K3" s="2"/>
    </row>
    <row r="4" spans="1:33" ht="13.5" thickBot="1" x14ac:dyDescent="0.25">
      <c r="A4" s="63" t="s">
        <v>0</v>
      </c>
      <c r="B4" s="59"/>
      <c r="C4" s="12"/>
      <c r="D4" s="58"/>
      <c r="E4" s="59"/>
      <c r="F4" s="12"/>
      <c r="G4" s="36"/>
      <c r="H4" s="59"/>
      <c r="I4" s="35"/>
      <c r="J4" s="78"/>
      <c r="K4" s="13"/>
      <c r="L4" s="13"/>
    </row>
    <row r="5" spans="1:33" ht="39" thickBot="1" x14ac:dyDescent="0.25">
      <c r="A5" s="80" t="s">
        <v>42</v>
      </c>
      <c r="B5" s="81" t="s">
        <v>13</v>
      </c>
      <c r="C5" s="82" t="s">
        <v>76</v>
      </c>
      <c r="D5" s="83" t="s">
        <v>14</v>
      </c>
      <c r="E5" s="84" t="s">
        <v>2</v>
      </c>
      <c r="F5" s="85" t="s">
        <v>15</v>
      </c>
      <c r="G5" s="85" t="s">
        <v>3</v>
      </c>
      <c r="H5" s="85" t="s">
        <v>16</v>
      </c>
      <c r="I5" s="86" t="s">
        <v>17</v>
      </c>
      <c r="J5" s="303"/>
      <c r="K5" s="28"/>
      <c r="L5" s="13"/>
    </row>
    <row r="6" spans="1:33" customFormat="1" ht="12.75" customHeight="1" x14ac:dyDescent="0.2">
      <c r="A6" s="101" t="s">
        <v>31</v>
      </c>
      <c r="B6" s="102" t="s">
        <v>7</v>
      </c>
      <c r="C6" s="103" t="s">
        <v>79</v>
      </c>
      <c r="D6" s="104">
        <v>1131</v>
      </c>
      <c r="E6" s="105" t="s">
        <v>5</v>
      </c>
      <c r="F6" s="106">
        <v>42.45</v>
      </c>
      <c r="G6" s="107">
        <f t="shared" ref="G6:G44" si="0">D6*F6</f>
        <v>48010.950000000004</v>
      </c>
      <c r="H6" s="248" t="s">
        <v>19</v>
      </c>
      <c r="I6" s="332" t="s">
        <v>22</v>
      </c>
      <c r="J6" s="305"/>
      <c r="K6" s="13"/>
      <c r="L6" s="13" t="s">
        <v>91</v>
      </c>
    </row>
    <row r="7" spans="1:33" x14ac:dyDescent="0.2">
      <c r="A7" s="101"/>
      <c r="B7" s="108" t="s">
        <v>8</v>
      </c>
      <c r="C7" s="109" t="s">
        <v>79</v>
      </c>
      <c r="D7" s="110">
        <v>37</v>
      </c>
      <c r="E7" s="111" t="s">
        <v>5</v>
      </c>
      <c r="F7" s="112">
        <v>42.45</v>
      </c>
      <c r="G7" s="65">
        <f t="shared" si="0"/>
        <v>1570.65</v>
      </c>
      <c r="H7" s="248"/>
      <c r="I7" s="332"/>
      <c r="J7" s="305"/>
      <c r="K7" s="13"/>
      <c r="L7" s="13" t="s">
        <v>91</v>
      </c>
    </row>
    <row r="8" spans="1:33" x14ac:dyDescent="0.2">
      <c r="A8" s="113"/>
      <c r="B8" s="114" t="s">
        <v>9</v>
      </c>
      <c r="C8" s="115" t="s">
        <v>79</v>
      </c>
      <c r="D8" s="116">
        <v>236</v>
      </c>
      <c r="E8" s="117" t="s">
        <v>5</v>
      </c>
      <c r="F8" s="118">
        <v>42.45</v>
      </c>
      <c r="G8" s="119">
        <f t="shared" si="0"/>
        <v>10018.200000000001</v>
      </c>
      <c r="H8" s="236"/>
      <c r="I8" s="262"/>
      <c r="J8" s="305"/>
      <c r="K8" s="13"/>
      <c r="L8" s="13" t="s">
        <v>91</v>
      </c>
    </row>
    <row r="9" spans="1:33" ht="27" customHeight="1" x14ac:dyDescent="0.2">
      <c r="A9" s="101"/>
      <c r="B9" s="121" t="s">
        <v>45</v>
      </c>
      <c r="C9" s="122" t="s">
        <v>79</v>
      </c>
      <c r="D9" s="123">
        <v>206</v>
      </c>
      <c r="E9" s="124" t="s">
        <v>5</v>
      </c>
      <c r="F9" s="125">
        <v>50</v>
      </c>
      <c r="G9" s="126">
        <f t="shared" si="0"/>
        <v>10300</v>
      </c>
      <c r="H9" s="127" t="s">
        <v>18</v>
      </c>
      <c r="I9" s="349" t="s">
        <v>23</v>
      </c>
      <c r="J9" s="77"/>
      <c r="K9" s="13"/>
      <c r="L9" s="13" t="s">
        <v>91</v>
      </c>
    </row>
    <row r="10" spans="1:33" ht="13.5" customHeight="1" x14ac:dyDescent="0.2">
      <c r="A10" s="101"/>
      <c r="B10" s="128" t="s">
        <v>46</v>
      </c>
      <c r="C10" s="109" t="s">
        <v>78</v>
      </c>
      <c r="D10" s="110">
        <v>1947</v>
      </c>
      <c r="E10" s="111" t="s">
        <v>41</v>
      </c>
      <c r="F10" s="112">
        <v>35</v>
      </c>
      <c r="G10" s="65">
        <f t="shared" si="0"/>
        <v>68145</v>
      </c>
      <c r="H10" s="249" t="s">
        <v>51</v>
      </c>
      <c r="I10" s="345" t="s">
        <v>54</v>
      </c>
      <c r="J10" s="306"/>
      <c r="K10" s="13"/>
      <c r="L10" s="13" t="s">
        <v>91</v>
      </c>
    </row>
    <row r="11" spans="1:33" ht="27" customHeight="1" x14ac:dyDescent="0.2">
      <c r="A11" s="101"/>
      <c r="B11" s="108" t="s">
        <v>40</v>
      </c>
      <c r="C11" s="109" t="s">
        <v>78</v>
      </c>
      <c r="D11" s="110">
        <v>1064</v>
      </c>
      <c r="E11" s="111" t="s">
        <v>41</v>
      </c>
      <c r="F11" s="112">
        <v>35</v>
      </c>
      <c r="G11" s="65">
        <f t="shared" si="0"/>
        <v>37240</v>
      </c>
      <c r="H11" s="249"/>
      <c r="I11" s="345"/>
      <c r="J11" s="306"/>
      <c r="K11" s="13"/>
      <c r="L11" s="13" t="s">
        <v>91</v>
      </c>
    </row>
    <row r="12" spans="1:33" x14ac:dyDescent="0.2">
      <c r="A12" s="101"/>
      <c r="B12" s="129" t="s">
        <v>47</v>
      </c>
      <c r="C12" s="115" t="s">
        <v>78</v>
      </c>
      <c r="D12" s="116">
        <v>133</v>
      </c>
      <c r="E12" s="117" t="s">
        <v>41</v>
      </c>
      <c r="F12" s="118">
        <v>35</v>
      </c>
      <c r="G12" s="119">
        <f t="shared" si="0"/>
        <v>4655</v>
      </c>
      <c r="H12" s="250"/>
      <c r="I12" s="346"/>
      <c r="J12" s="306"/>
      <c r="K12" s="13"/>
      <c r="L12" s="13" t="s">
        <v>91</v>
      </c>
    </row>
    <row r="13" spans="1:33" x14ac:dyDescent="0.2">
      <c r="A13" s="101"/>
      <c r="B13" s="130" t="s">
        <v>58</v>
      </c>
      <c r="C13" s="109" t="s">
        <v>79</v>
      </c>
      <c r="D13" s="110">
        <v>14</v>
      </c>
      <c r="E13" s="111" t="s">
        <v>5</v>
      </c>
      <c r="F13" s="112">
        <v>42.45</v>
      </c>
      <c r="G13" s="65">
        <f t="shared" si="0"/>
        <v>594.30000000000007</v>
      </c>
      <c r="H13" s="251" t="s">
        <v>18</v>
      </c>
      <c r="I13" s="345" t="s">
        <v>60</v>
      </c>
      <c r="J13" s="306"/>
      <c r="K13" s="13"/>
      <c r="L13" s="13" t="s">
        <v>91</v>
      </c>
    </row>
    <row r="14" spans="1:33" x14ac:dyDescent="0.2">
      <c r="A14" s="101"/>
      <c r="B14" s="131" t="s">
        <v>59</v>
      </c>
      <c r="C14" s="115" t="s">
        <v>79</v>
      </c>
      <c r="D14" s="116">
        <v>8</v>
      </c>
      <c r="E14" s="117" t="s">
        <v>5</v>
      </c>
      <c r="F14" s="118">
        <v>42.45</v>
      </c>
      <c r="G14" s="119">
        <f t="shared" si="0"/>
        <v>339.6</v>
      </c>
      <c r="H14" s="252"/>
      <c r="I14" s="346"/>
      <c r="J14" s="306"/>
      <c r="K14" s="13"/>
      <c r="L14" s="13" t="s">
        <v>91</v>
      </c>
    </row>
    <row r="15" spans="1:33" ht="38.25" x14ac:dyDescent="0.2">
      <c r="A15" s="101"/>
      <c r="B15" s="132" t="s">
        <v>61</v>
      </c>
      <c r="C15" s="122" t="s">
        <v>79</v>
      </c>
      <c r="D15" s="123">
        <v>165</v>
      </c>
      <c r="E15" s="124" t="s">
        <v>5</v>
      </c>
      <c r="F15" s="125">
        <v>42.45</v>
      </c>
      <c r="G15" s="126">
        <f t="shared" si="0"/>
        <v>7004.2500000000009</v>
      </c>
      <c r="H15" s="133" t="s">
        <v>18</v>
      </c>
      <c r="I15" s="348" t="s">
        <v>66</v>
      </c>
      <c r="J15" s="78"/>
      <c r="K15" s="13"/>
      <c r="L15" s="13" t="s">
        <v>91</v>
      </c>
    </row>
    <row r="16" spans="1:33" x14ac:dyDescent="0.2">
      <c r="A16" s="101"/>
      <c r="B16" s="108" t="s">
        <v>126</v>
      </c>
      <c r="C16" s="109" t="s">
        <v>79</v>
      </c>
      <c r="D16" s="110">
        <v>522</v>
      </c>
      <c r="E16" s="111" t="s">
        <v>5</v>
      </c>
      <c r="F16" s="112">
        <v>47.6</v>
      </c>
      <c r="G16" s="65">
        <f t="shared" si="0"/>
        <v>24847.200000000001</v>
      </c>
      <c r="H16" s="249" t="s">
        <v>51</v>
      </c>
      <c r="I16" s="345" t="s">
        <v>129</v>
      </c>
      <c r="J16" s="307"/>
      <c r="K16" s="13" t="s">
        <v>98</v>
      </c>
      <c r="L16" s="13" t="s">
        <v>91</v>
      </c>
    </row>
    <row r="17" spans="1:12" x14ac:dyDescent="0.2">
      <c r="A17" s="101"/>
      <c r="B17" s="108" t="s">
        <v>127</v>
      </c>
      <c r="C17" s="109" t="s">
        <v>79</v>
      </c>
      <c r="D17" s="110">
        <v>204</v>
      </c>
      <c r="E17" s="111" t="s">
        <v>5</v>
      </c>
      <c r="F17" s="112">
        <v>47.6</v>
      </c>
      <c r="G17" s="65">
        <f t="shared" si="0"/>
        <v>9710.4</v>
      </c>
      <c r="H17" s="249"/>
      <c r="I17" s="345"/>
      <c r="J17" s="307"/>
      <c r="K17" s="13" t="s">
        <v>98</v>
      </c>
      <c r="L17" s="13" t="s">
        <v>91</v>
      </c>
    </row>
    <row r="18" spans="1:12" ht="13.5" thickBot="1" x14ac:dyDescent="0.25">
      <c r="A18" s="134"/>
      <c r="B18" s="135" t="s">
        <v>128</v>
      </c>
      <c r="C18" s="136" t="s">
        <v>79</v>
      </c>
      <c r="D18" s="137">
        <v>13</v>
      </c>
      <c r="E18" s="100" t="s">
        <v>5</v>
      </c>
      <c r="F18" s="138">
        <v>47.6</v>
      </c>
      <c r="G18" s="66">
        <f t="shared" si="0"/>
        <v>618.80000000000007</v>
      </c>
      <c r="H18" s="256"/>
      <c r="I18" s="347"/>
      <c r="J18" s="307"/>
      <c r="K18" s="13" t="s">
        <v>98</v>
      </c>
      <c r="L18" s="13" t="s">
        <v>91</v>
      </c>
    </row>
    <row r="19" spans="1:12" ht="38.25" x14ac:dyDescent="0.2">
      <c r="A19" s="139" t="s">
        <v>32</v>
      </c>
      <c r="B19" s="140">
        <v>996</v>
      </c>
      <c r="C19" s="141" t="s">
        <v>79</v>
      </c>
      <c r="D19" s="142">
        <v>752</v>
      </c>
      <c r="E19" s="98" t="s">
        <v>5</v>
      </c>
      <c r="F19" s="143">
        <v>70.2</v>
      </c>
      <c r="G19" s="64">
        <f t="shared" si="0"/>
        <v>52790.400000000001</v>
      </c>
      <c r="H19" s="99" t="s">
        <v>51</v>
      </c>
      <c r="I19" s="315" t="s">
        <v>48</v>
      </c>
      <c r="J19" s="77"/>
      <c r="K19" s="13"/>
      <c r="L19" s="13" t="s">
        <v>91</v>
      </c>
    </row>
    <row r="20" spans="1:12" ht="25.5" x14ac:dyDescent="0.2">
      <c r="A20" s="101"/>
      <c r="B20" s="144" t="s">
        <v>104</v>
      </c>
      <c r="C20" s="145" t="s">
        <v>77</v>
      </c>
      <c r="D20" s="110">
        <v>521</v>
      </c>
      <c r="E20" s="111" t="s">
        <v>5</v>
      </c>
      <c r="F20" s="112">
        <v>20.13</v>
      </c>
      <c r="G20" s="65">
        <f t="shared" si="0"/>
        <v>10487.73</v>
      </c>
      <c r="H20" s="146" t="s">
        <v>18</v>
      </c>
      <c r="I20" s="345" t="s">
        <v>105</v>
      </c>
      <c r="J20" s="305"/>
      <c r="K20" s="13"/>
      <c r="L20" s="13" t="s">
        <v>91</v>
      </c>
    </row>
    <row r="21" spans="1:12" ht="41.25" customHeight="1" x14ac:dyDescent="0.2">
      <c r="A21" s="101"/>
      <c r="B21" s="114" t="s">
        <v>103</v>
      </c>
      <c r="C21" s="147" t="s">
        <v>77</v>
      </c>
      <c r="D21" s="116">
        <v>403</v>
      </c>
      <c r="E21" s="117" t="s">
        <v>5</v>
      </c>
      <c r="F21" s="118">
        <v>20.13</v>
      </c>
      <c r="G21" s="119">
        <f t="shared" si="0"/>
        <v>8112.3899999999994</v>
      </c>
      <c r="H21" s="148" t="s">
        <v>18</v>
      </c>
      <c r="I21" s="346"/>
      <c r="J21" s="305"/>
      <c r="K21" s="13"/>
      <c r="L21" s="13" t="s">
        <v>91</v>
      </c>
    </row>
    <row r="22" spans="1:12" ht="41.25" customHeight="1" x14ac:dyDescent="0.2">
      <c r="A22" s="101"/>
      <c r="B22" s="121" t="s">
        <v>69</v>
      </c>
      <c r="C22" s="122" t="s">
        <v>79</v>
      </c>
      <c r="D22" s="123">
        <v>92</v>
      </c>
      <c r="E22" s="124" t="s">
        <v>5</v>
      </c>
      <c r="F22" s="125">
        <v>40</v>
      </c>
      <c r="G22" s="126">
        <f t="shared" si="0"/>
        <v>3680</v>
      </c>
      <c r="H22" s="127" t="s">
        <v>18</v>
      </c>
      <c r="I22" s="338" t="s">
        <v>20</v>
      </c>
      <c r="J22" s="77"/>
      <c r="K22" s="13"/>
      <c r="L22" s="13" t="s">
        <v>91</v>
      </c>
    </row>
    <row r="23" spans="1:12" ht="41.25" customHeight="1" x14ac:dyDescent="0.2">
      <c r="A23" s="101"/>
      <c r="B23" s="121" t="s">
        <v>70</v>
      </c>
      <c r="C23" s="122" t="s">
        <v>79</v>
      </c>
      <c r="D23" s="123">
        <v>127</v>
      </c>
      <c r="E23" s="124" t="s">
        <v>5</v>
      </c>
      <c r="F23" s="125">
        <v>40</v>
      </c>
      <c r="G23" s="126">
        <f t="shared" si="0"/>
        <v>5080</v>
      </c>
      <c r="H23" s="127" t="s">
        <v>18</v>
      </c>
      <c r="I23" s="338" t="s">
        <v>20</v>
      </c>
      <c r="J23" s="77"/>
      <c r="K23" s="13"/>
      <c r="L23" s="13" t="s">
        <v>91</v>
      </c>
    </row>
    <row r="24" spans="1:12" ht="41.25" customHeight="1" x14ac:dyDescent="0.2">
      <c r="A24" s="101"/>
      <c r="B24" s="121" t="s">
        <v>177</v>
      </c>
      <c r="C24" s="149" t="s">
        <v>77</v>
      </c>
      <c r="D24" s="123">
        <v>2033</v>
      </c>
      <c r="E24" s="150" t="s">
        <v>71</v>
      </c>
      <c r="F24" s="125">
        <v>17.22</v>
      </c>
      <c r="G24" s="126">
        <v>35000</v>
      </c>
      <c r="H24" s="127" t="s">
        <v>84</v>
      </c>
      <c r="I24" s="338" t="s">
        <v>178</v>
      </c>
      <c r="J24" s="38"/>
      <c r="K24" s="13"/>
      <c r="L24" s="13" t="s">
        <v>91</v>
      </c>
    </row>
    <row r="25" spans="1:12" ht="25.5" x14ac:dyDescent="0.2">
      <c r="A25" s="101"/>
      <c r="B25" s="121" t="s">
        <v>108</v>
      </c>
      <c r="C25" s="149" t="s">
        <v>77</v>
      </c>
      <c r="D25" s="123">
        <v>247</v>
      </c>
      <c r="E25" s="150" t="s">
        <v>115</v>
      </c>
      <c r="F25" s="125">
        <f>G25/D25</f>
        <v>3.9192712550607287</v>
      </c>
      <c r="G25" s="126">
        <v>968.06</v>
      </c>
      <c r="H25" s="127" t="s">
        <v>18</v>
      </c>
      <c r="I25" s="344" t="s">
        <v>116</v>
      </c>
      <c r="J25" s="38"/>
      <c r="K25" s="13" t="s">
        <v>98</v>
      </c>
      <c r="L25" s="13" t="s">
        <v>91</v>
      </c>
    </row>
    <row r="26" spans="1:12" ht="25.5" x14ac:dyDescent="0.2">
      <c r="A26" s="101"/>
      <c r="B26" s="108" t="s">
        <v>109</v>
      </c>
      <c r="C26" s="145" t="s">
        <v>77</v>
      </c>
      <c r="D26" s="110">
        <v>1477</v>
      </c>
      <c r="E26" s="151" t="s">
        <v>115</v>
      </c>
      <c r="F26" s="112">
        <f>G26/D26</f>
        <v>0.66</v>
      </c>
      <c r="G26" s="65">
        <v>974.82</v>
      </c>
      <c r="H26" s="249" t="s">
        <v>18</v>
      </c>
      <c r="I26" s="342" t="s">
        <v>117</v>
      </c>
      <c r="J26" s="308"/>
      <c r="K26" s="13" t="s">
        <v>98</v>
      </c>
      <c r="L26" s="13" t="s">
        <v>92</v>
      </c>
    </row>
    <row r="27" spans="1:12" ht="25.5" x14ac:dyDescent="0.2">
      <c r="A27" s="101"/>
      <c r="B27" s="114" t="s">
        <v>110</v>
      </c>
      <c r="C27" s="147" t="s">
        <v>77</v>
      </c>
      <c r="D27" s="116">
        <v>407</v>
      </c>
      <c r="E27" s="152" t="s">
        <v>115</v>
      </c>
      <c r="F27" s="118">
        <f>G27/D27</f>
        <v>5.9289434889434887</v>
      </c>
      <c r="G27" s="119">
        <v>2413.08</v>
      </c>
      <c r="H27" s="250"/>
      <c r="I27" s="343"/>
      <c r="J27" s="308"/>
      <c r="K27" s="13" t="s">
        <v>98</v>
      </c>
      <c r="L27" s="13" t="s">
        <v>91</v>
      </c>
    </row>
    <row r="28" spans="1:12" ht="25.5" x14ac:dyDescent="0.2">
      <c r="A28" s="101"/>
      <c r="B28" s="121" t="s">
        <v>143</v>
      </c>
      <c r="C28" s="149" t="s">
        <v>79</v>
      </c>
      <c r="D28" s="123">
        <v>45</v>
      </c>
      <c r="E28" s="150" t="s">
        <v>5</v>
      </c>
      <c r="F28" s="125">
        <v>20.13</v>
      </c>
      <c r="G28" s="126">
        <f>D28*F28</f>
        <v>905.84999999999991</v>
      </c>
      <c r="H28" s="127" t="s">
        <v>18</v>
      </c>
      <c r="I28" s="338" t="s">
        <v>152</v>
      </c>
      <c r="J28" s="234"/>
      <c r="K28" s="13" t="s">
        <v>98</v>
      </c>
      <c r="L28" s="13" t="s">
        <v>91</v>
      </c>
    </row>
    <row r="29" spans="1:12" ht="13.5" thickBot="1" x14ac:dyDescent="0.25">
      <c r="A29" s="134"/>
      <c r="B29" s="205" t="s">
        <v>168</v>
      </c>
      <c r="C29" s="206" t="s">
        <v>79</v>
      </c>
      <c r="D29" s="207">
        <v>13</v>
      </c>
      <c r="E29" s="208" t="s">
        <v>4</v>
      </c>
      <c r="F29" s="209">
        <v>7.47</v>
      </c>
      <c r="G29" s="210">
        <f>D29*F29</f>
        <v>97.11</v>
      </c>
      <c r="H29" s="211" t="s">
        <v>18</v>
      </c>
      <c r="I29" s="339" t="s">
        <v>169</v>
      </c>
      <c r="J29" s="309"/>
      <c r="K29" s="13" t="s">
        <v>98</v>
      </c>
      <c r="L29" s="13" t="s">
        <v>92</v>
      </c>
    </row>
    <row r="30" spans="1:12" ht="25.5" x14ac:dyDescent="0.2">
      <c r="A30" s="101" t="s">
        <v>33</v>
      </c>
      <c r="B30" s="153" t="s">
        <v>57</v>
      </c>
      <c r="C30" s="154" t="s">
        <v>80</v>
      </c>
      <c r="D30" s="155">
        <v>216</v>
      </c>
      <c r="E30" s="98" t="s">
        <v>6</v>
      </c>
      <c r="F30" s="156">
        <v>25</v>
      </c>
      <c r="G30" s="64">
        <f t="shared" ref="G30:G35" si="1">D30*F30</f>
        <v>5400</v>
      </c>
      <c r="H30" s="98" t="s">
        <v>18</v>
      </c>
      <c r="I30" s="340" t="s">
        <v>20</v>
      </c>
      <c r="J30" s="77"/>
      <c r="K30" s="13"/>
      <c r="L30" s="13" t="s">
        <v>92</v>
      </c>
    </row>
    <row r="31" spans="1:12" ht="25.5" x14ac:dyDescent="0.2">
      <c r="A31" s="101"/>
      <c r="B31" s="158" t="s">
        <v>81</v>
      </c>
      <c r="C31" s="149" t="s">
        <v>86</v>
      </c>
      <c r="D31" s="123">
        <v>33722</v>
      </c>
      <c r="E31" s="124" t="s">
        <v>6</v>
      </c>
      <c r="F31" s="159">
        <v>0.42</v>
      </c>
      <c r="G31" s="126">
        <f t="shared" si="1"/>
        <v>14163.24</v>
      </c>
      <c r="H31" s="124" t="s">
        <v>85</v>
      </c>
      <c r="I31" s="341" t="s">
        <v>87</v>
      </c>
      <c r="J31" s="234"/>
      <c r="K31" s="13" t="s">
        <v>98</v>
      </c>
      <c r="L31" s="13" t="s">
        <v>92</v>
      </c>
    </row>
    <row r="32" spans="1:12" ht="25.5" x14ac:dyDescent="0.2">
      <c r="A32" s="101"/>
      <c r="B32" s="158" t="s">
        <v>97</v>
      </c>
      <c r="C32" s="149" t="s">
        <v>79</v>
      </c>
      <c r="D32" s="123">
        <v>344</v>
      </c>
      <c r="E32" s="124" t="s">
        <v>21</v>
      </c>
      <c r="F32" s="159">
        <v>42.45</v>
      </c>
      <c r="G32" s="126">
        <f t="shared" si="1"/>
        <v>14602.800000000001</v>
      </c>
      <c r="H32" s="124" t="s">
        <v>18</v>
      </c>
      <c r="I32" s="341" t="s">
        <v>20</v>
      </c>
      <c r="J32" s="234"/>
      <c r="K32" s="13" t="s">
        <v>98</v>
      </c>
      <c r="L32" s="13" t="s">
        <v>91</v>
      </c>
    </row>
    <row r="33" spans="1:12" ht="22.5" customHeight="1" x14ac:dyDescent="0.2">
      <c r="A33" s="101"/>
      <c r="B33" s="144" t="s">
        <v>111</v>
      </c>
      <c r="C33" s="145" t="s">
        <v>79</v>
      </c>
      <c r="D33" s="110">
        <v>44</v>
      </c>
      <c r="E33" s="111" t="s">
        <v>5</v>
      </c>
      <c r="F33" s="160">
        <v>42.45</v>
      </c>
      <c r="G33" s="65">
        <f t="shared" si="1"/>
        <v>1867.8000000000002</v>
      </c>
      <c r="H33" s="248" t="s">
        <v>18</v>
      </c>
      <c r="I33" s="263" t="s">
        <v>118</v>
      </c>
      <c r="J33" s="308"/>
      <c r="K33" s="13" t="s">
        <v>98</v>
      </c>
      <c r="L33" s="13" t="s">
        <v>91</v>
      </c>
    </row>
    <row r="34" spans="1:12" ht="20.25" customHeight="1" x14ac:dyDescent="0.2">
      <c r="A34" s="101"/>
      <c r="B34" s="161" t="s">
        <v>112</v>
      </c>
      <c r="C34" s="147" t="s">
        <v>79</v>
      </c>
      <c r="D34" s="116">
        <v>34</v>
      </c>
      <c r="E34" s="117" t="s">
        <v>5</v>
      </c>
      <c r="F34" s="162">
        <v>42.45</v>
      </c>
      <c r="G34" s="119">
        <f t="shared" si="1"/>
        <v>1443.3000000000002</v>
      </c>
      <c r="H34" s="236"/>
      <c r="I34" s="264"/>
      <c r="J34" s="308"/>
      <c r="K34" s="13" t="s">
        <v>98</v>
      </c>
      <c r="L34" s="13" t="s">
        <v>91</v>
      </c>
    </row>
    <row r="35" spans="1:12" ht="12.75" customHeight="1" x14ac:dyDescent="0.2">
      <c r="A35" s="101"/>
      <c r="B35" s="144" t="s">
        <v>113</v>
      </c>
      <c r="C35" s="145" t="s">
        <v>79</v>
      </c>
      <c r="D35" s="110">
        <v>22</v>
      </c>
      <c r="E35" s="111" t="s">
        <v>5</v>
      </c>
      <c r="F35" s="160">
        <v>42.45</v>
      </c>
      <c r="G35" s="65">
        <f t="shared" si="1"/>
        <v>933.90000000000009</v>
      </c>
      <c r="H35" s="235" t="s">
        <v>18</v>
      </c>
      <c r="I35" s="335" t="s">
        <v>60</v>
      </c>
      <c r="J35" s="308"/>
      <c r="K35" s="13" t="s">
        <v>98</v>
      </c>
      <c r="L35" s="13" t="s">
        <v>91</v>
      </c>
    </row>
    <row r="36" spans="1:12" x14ac:dyDescent="0.2">
      <c r="A36" s="101"/>
      <c r="B36" s="161" t="s">
        <v>114</v>
      </c>
      <c r="C36" s="147" t="s">
        <v>79</v>
      </c>
      <c r="D36" s="116">
        <v>37</v>
      </c>
      <c r="E36" s="120" t="s">
        <v>5</v>
      </c>
      <c r="F36" s="162">
        <v>42.45</v>
      </c>
      <c r="G36" s="119">
        <f t="shared" ref="G36:G42" si="2">D36*F36</f>
        <v>1570.65</v>
      </c>
      <c r="H36" s="236"/>
      <c r="I36" s="337"/>
      <c r="J36" s="308"/>
      <c r="K36" s="13" t="s">
        <v>98</v>
      </c>
      <c r="L36" s="13" t="s">
        <v>91</v>
      </c>
    </row>
    <row r="37" spans="1:12" x14ac:dyDescent="0.2">
      <c r="A37" s="101"/>
      <c r="B37" s="212" t="s">
        <v>165</v>
      </c>
      <c r="C37" s="206" t="s">
        <v>79</v>
      </c>
      <c r="D37" s="207">
        <v>5</v>
      </c>
      <c r="E37" s="213" t="s">
        <v>5</v>
      </c>
      <c r="F37" s="214">
        <v>42.45</v>
      </c>
      <c r="G37" s="210">
        <f t="shared" si="2"/>
        <v>212.25</v>
      </c>
      <c r="H37" s="235" t="s">
        <v>18</v>
      </c>
      <c r="I37" s="335" t="s">
        <v>167</v>
      </c>
      <c r="J37" s="308"/>
      <c r="K37" s="13" t="s">
        <v>98</v>
      </c>
      <c r="L37" s="13" t="s">
        <v>91</v>
      </c>
    </row>
    <row r="38" spans="1:12" x14ac:dyDescent="0.2">
      <c r="A38" s="101"/>
      <c r="B38" s="212" t="s">
        <v>158</v>
      </c>
      <c r="C38" s="215" t="s">
        <v>79</v>
      </c>
      <c r="D38" s="216">
        <v>29</v>
      </c>
      <c r="E38" s="217" t="s">
        <v>5</v>
      </c>
      <c r="F38" s="216">
        <v>42.45</v>
      </c>
      <c r="G38" s="213">
        <f t="shared" si="2"/>
        <v>1231.0500000000002</v>
      </c>
      <c r="H38" s="248"/>
      <c r="I38" s="336"/>
      <c r="J38" s="308"/>
      <c r="K38" s="13" t="s">
        <v>98</v>
      </c>
      <c r="L38" s="13" t="s">
        <v>91</v>
      </c>
    </row>
    <row r="39" spans="1:12" x14ac:dyDescent="0.2">
      <c r="A39" s="101"/>
      <c r="B39" s="218" t="s">
        <v>166</v>
      </c>
      <c r="C39" s="219" t="s">
        <v>79</v>
      </c>
      <c r="D39" s="219">
        <v>5</v>
      </c>
      <c r="E39" s="220" t="s">
        <v>5</v>
      </c>
      <c r="F39" s="219">
        <v>42.45</v>
      </c>
      <c r="G39" s="221">
        <f t="shared" si="2"/>
        <v>212.25</v>
      </c>
      <c r="H39" s="236"/>
      <c r="I39" s="337"/>
      <c r="J39" s="308"/>
      <c r="K39" s="13" t="s">
        <v>98</v>
      </c>
      <c r="L39" s="13" t="s">
        <v>91</v>
      </c>
    </row>
    <row r="40" spans="1:12" ht="39" thickBot="1" x14ac:dyDescent="0.25">
      <c r="A40" s="134"/>
      <c r="B40" s="212" t="s">
        <v>170</v>
      </c>
      <c r="C40" s="216" t="s">
        <v>79</v>
      </c>
      <c r="D40" s="216">
        <v>184</v>
      </c>
      <c r="E40" s="217" t="s">
        <v>5</v>
      </c>
      <c r="F40" s="216">
        <v>26.55</v>
      </c>
      <c r="G40" s="210">
        <f>D40*F40</f>
        <v>4885.2</v>
      </c>
      <c r="H40" s="213" t="s">
        <v>18</v>
      </c>
      <c r="I40" s="334" t="s">
        <v>171</v>
      </c>
      <c r="J40" s="310"/>
      <c r="K40" s="13" t="s">
        <v>98</v>
      </c>
      <c r="L40" s="13" t="s">
        <v>91</v>
      </c>
    </row>
    <row r="41" spans="1:12" ht="63.75" x14ac:dyDescent="0.2">
      <c r="A41" s="101" t="s">
        <v>34</v>
      </c>
      <c r="B41" s="165" t="s">
        <v>43</v>
      </c>
      <c r="C41" s="141" t="s">
        <v>79</v>
      </c>
      <c r="D41" s="142">
        <v>80</v>
      </c>
      <c r="E41" s="98" t="s">
        <v>5</v>
      </c>
      <c r="F41" s="166">
        <v>30</v>
      </c>
      <c r="G41" s="64">
        <f t="shared" si="2"/>
        <v>2400</v>
      </c>
      <c r="H41" s="157" t="s">
        <v>52</v>
      </c>
      <c r="I41" s="317" t="s">
        <v>55</v>
      </c>
      <c r="J41" s="77"/>
      <c r="K41" s="13"/>
      <c r="L41" s="13" t="s">
        <v>91</v>
      </c>
    </row>
    <row r="42" spans="1:12" ht="38.25" x14ac:dyDescent="0.2">
      <c r="A42" s="101"/>
      <c r="B42" s="169" t="s">
        <v>159</v>
      </c>
      <c r="C42" s="149" t="s">
        <v>77</v>
      </c>
      <c r="D42" s="123">
        <v>901</v>
      </c>
      <c r="E42" s="124" t="s">
        <v>160</v>
      </c>
      <c r="F42" s="159">
        <v>23.2</v>
      </c>
      <c r="G42" s="126">
        <f t="shared" si="2"/>
        <v>20903.2</v>
      </c>
      <c r="H42" s="150" t="s">
        <v>51</v>
      </c>
      <c r="I42" s="325" t="s">
        <v>161</v>
      </c>
      <c r="J42" s="77"/>
      <c r="K42" s="13"/>
      <c r="L42" s="13" t="s">
        <v>91</v>
      </c>
    </row>
    <row r="43" spans="1:12" x14ac:dyDescent="0.2">
      <c r="A43" s="101"/>
      <c r="B43" s="167" t="s">
        <v>73</v>
      </c>
      <c r="C43" s="109" t="s">
        <v>79</v>
      </c>
      <c r="D43" s="110">
        <v>26</v>
      </c>
      <c r="E43" s="111" t="s">
        <v>4</v>
      </c>
      <c r="F43" s="160">
        <v>21.4</v>
      </c>
      <c r="G43" s="65">
        <f t="shared" si="0"/>
        <v>556.4</v>
      </c>
      <c r="H43" s="248" t="s">
        <v>18</v>
      </c>
      <c r="I43" s="332" t="s">
        <v>88</v>
      </c>
      <c r="J43" s="305"/>
      <c r="K43" s="13" t="s">
        <v>98</v>
      </c>
      <c r="L43" s="13" t="s">
        <v>92</v>
      </c>
    </row>
    <row r="44" spans="1:12" ht="13.5" thickBot="1" x14ac:dyDescent="0.25">
      <c r="A44" s="134"/>
      <c r="B44" s="168" t="s">
        <v>74</v>
      </c>
      <c r="C44" s="136" t="s">
        <v>79</v>
      </c>
      <c r="D44" s="137">
        <v>18</v>
      </c>
      <c r="E44" s="100" t="s">
        <v>4</v>
      </c>
      <c r="F44" s="164">
        <v>21.4</v>
      </c>
      <c r="G44" s="66">
        <f t="shared" si="0"/>
        <v>385.2</v>
      </c>
      <c r="H44" s="253"/>
      <c r="I44" s="333"/>
      <c r="J44" s="305"/>
      <c r="K44" s="13" t="s">
        <v>98</v>
      </c>
      <c r="L44" s="13" t="s">
        <v>92</v>
      </c>
    </row>
    <row r="45" spans="1:12" ht="40.5" customHeight="1" x14ac:dyDescent="0.2">
      <c r="A45" s="101" t="s">
        <v>35</v>
      </c>
      <c r="B45" s="165" t="s">
        <v>75</v>
      </c>
      <c r="C45" s="141" t="s">
        <v>80</v>
      </c>
      <c r="D45" s="142">
        <v>5756</v>
      </c>
      <c r="E45" s="98" t="s">
        <v>6</v>
      </c>
      <c r="F45" s="166">
        <v>0.93</v>
      </c>
      <c r="G45" s="64">
        <f>D45*F45</f>
        <v>5353.08</v>
      </c>
      <c r="H45" s="98" t="s">
        <v>85</v>
      </c>
      <c r="I45" s="317" t="s">
        <v>87</v>
      </c>
      <c r="J45" s="77"/>
      <c r="K45" s="13" t="s">
        <v>98</v>
      </c>
      <c r="L45" s="13" t="s">
        <v>92</v>
      </c>
    </row>
    <row r="46" spans="1:12" ht="38.25" x14ac:dyDescent="0.2">
      <c r="A46" s="101"/>
      <c r="B46" s="169" t="s">
        <v>107</v>
      </c>
      <c r="C46" s="122" t="s">
        <v>79</v>
      </c>
      <c r="D46" s="123">
        <v>34</v>
      </c>
      <c r="E46" s="124" t="s">
        <v>5</v>
      </c>
      <c r="F46" s="159">
        <v>27.9</v>
      </c>
      <c r="G46" s="126">
        <f>D46*F46</f>
        <v>948.59999999999991</v>
      </c>
      <c r="H46" s="124" t="s">
        <v>18</v>
      </c>
      <c r="I46" s="325" t="s">
        <v>119</v>
      </c>
      <c r="J46" s="77"/>
      <c r="K46" s="13"/>
      <c r="L46" s="13" t="s">
        <v>91</v>
      </c>
    </row>
    <row r="47" spans="1:12" ht="13.5" thickBot="1" x14ac:dyDescent="0.25">
      <c r="A47" s="134"/>
      <c r="B47" s="168" t="s">
        <v>144</v>
      </c>
      <c r="C47" s="136" t="s">
        <v>79</v>
      </c>
      <c r="D47" s="137">
        <v>56</v>
      </c>
      <c r="E47" s="100" t="s">
        <v>5</v>
      </c>
      <c r="F47" s="164">
        <v>27.9</v>
      </c>
      <c r="G47" s="66">
        <f>D47*F47</f>
        <v>1562.3999999999999</v>
      </c>
      <c r="H47" s="100" t="s">
        <v>18</v>
      </c>
      <c r="I47" s="318" t="s">
        <v>145</v>
      </c>
      <c r="J47" s="77"/>
      <c r="K47" s="13" t="s">
        <v>98</v>
      </c>
      <c r="L47" s="13" t="s">
        <v>91</v>
      </c>
    </row>
    <row r="48" spans="1:12" x14ac:dyDescent="0.2">
      <c r="A48" s="101" t="s">
        <v>36</v>
      </c>
      <c r="B48" s="165" t="s">
        <v>12</v>
      </c>
      <c r="C48" s="141" t="s">
        <v>79</v>
      </c>
      <c r="D48" s="142">
        <v>519</v>
      </c>
      <c r="E48" s="98" t="s">
        <v>5</v>
      </c>
      <c r="F48" s="166">
        <v>34</v>
      </c>
      <c r="G48" s="64">
        <f t="shared" ref="G48:G86" si="3">D48*F48</f>
        <v>17646</v>
      </c>
      <c r="H48" s="98" t="s">
        <v>18</v>
      </c>
      <c r="I48" s="317" t="s">
        <v>25</v>
      </c>
      <c r="J48" s="77"/>
      <c r="K48" s="13"/>
      <c r="L48" s="13" t="s">
        <v>91</v>
      </c>
    </row>
    <row r="49" spans="1:12" ht="18.75" customHeight="1" x14ac:dyDescent="0.2">
      <c r="A49" s="101"/>
      <c r="B49" s="167" t="s">
        <v>49</v>
      </c>
      <c r="C49" s="109" t="s">
        <v>79</v>
      </c>
      <c r="D49" s="110">
        <v>153</v>
      </c>
      <c r="E49" s="111" t="s">
        <v>5</v>
      </c>
      <c r="F49" s="160">
        <v>46</v>
      </c>
      <c r="G49" s="65">
        <f t="shared" si="3"/>
        <v>7038</v>
      </c>
      <c r="H49" s="248" t="s">
        <v>18</v>
      </c>
      <c r="I49" s="332" t="s">
        <v>50</v>
      </c>
      <c r="J49" s="305"/>
      <c r="K49" s="13"/>
      <c r="L49" s="13" t="s">
        <v>91</v>
      </c>
    </row>
    <row r="50" spans="1:12" ht="19.5" customHeight="1" x14ac:dyDescent="0.2">
      <c r="A50" s="101"/>
      <c r="B50" s="170" t="s">
        <v>89</v>
      </c>
      <c r="C50" s="115" t="s">
        <v>79</v>
      </c>
      <c r="D50" s="116">
        <v>187</v>
      </c>
      <c r="E50" s="117" t="s">
        <v>5</v>
      </c>
      <c r="F50" s="162">
        <v>46</v>
      </c>
      <c r="G50" s="119">
        <f t="shared" si="3"/>
        <v>8602</v>
      </c>
      <c r="H50" s="236"/>
      <c r="I50" s="262"/>
      <c r="J50" s="305"/>
      <c r="K50" s="13"/>
      <c r="L50" s="13" t="s">
        <v>91</v>
      </c>
    </row>
    <row r="51" spans="1:12" ht="38.25" x14ac:dyDescent="0.2">
      <c r="A51" s="101"/>
      <c r="B51" s="169" t="s">
        <v>96</v>
      </c>
      <c r="C51" s="122" t="s">
        <v>79</v>
      </c>
      <c r="D51" s="123">
        <v>417</v>
      </c>
      <c r="E51" s="124" t="s">
        <v>5</v>
      </c>
      <c r="F51" s="159">
        <v>42.1</v>
      </c>
      <c r="G51" s="126">
        <f t="shared" si="3"/>
        <v>17555.7</v>
      </c>
      <c r="H51" s="150" t="s">
        <v>18</v>
      </c>
      <c r="I51" s="331" t="s">
        <v>50</v>
      </c>
      <c r="J51" s="79"/>
      <c r="K51" s="13"/>
      <c r="L51" s="13" t="s">
        <v>91</v>
      </c>
    </row>
    <row r="52" spans="1:12" ht="20.25" customHeight="1" x14ac:dyDescent="0.2">
      <c r="A52" s="101"/>
      <c r="B52" s="167" t="s">
        <v>101</v>
      </c>
      <c r="C52" s="109" t="s">
        <v>79</v>
      </c>
      <c r="D52" s="110">
        <v>50</v>
      </c>
      <c r="E52" s="111" t="s">
        <v>5</v>
      </c>
      <c r="F52" s="160">
        <v>45.52</v>
      </c>
      <c r="G52" s="65">
        <f t="shared" si="3"/>
        <v>2276</v>
      </c>
      <c r="H52" s="248" t="s">
        <v>18</v>
      </c>
      <c r="I52" s="254" t="s">
        <v>120</v>
      </c>
      <c r="J52" s="305"/>
      <c r="K52" s="13"/>
      <c r="L52" s="13" t="s">
        <v>91</v>
      </c>
    </row>
    <row r="53" spans="1:12" ht="19.5" customHeight="1" x14ac:dyDescent="0.2">
      <c r="A53" s="101"/>
      <c r="B53" s="170" t="s">
        <v>102</v>
      </c>
      <c r="C53" s="115" t="s">
        <v>79</v>
      </c>
      <c r="D53" s="116">
        <v>25</v>
      </c>
      <c r="E53" s="117" t="s">
        <v>5</v>
      </c>
      <c r="F53" s="162">
        <v>45.52</v>
      </c>
      <c r="G53" s="119">
        <f t="shared" si="3"/>
        <v>1138</v>
      </c>
      <c r="H53" s="236"/>
      <c r="I53" s="255"/>
      <c r="J53" s="305"/>
      <c r="K53" s="13"/>
      <c r="L53" s="13" t="s">
        <v>91</v>
      </c>
    </row>
    <row r="54" spans="1:12" ht="38.25" x14ac:dyDescent="0.2">
      <c r="A54" s="101"/>
      <c r="B54" s="200" t="str">
        <f>"15/7"</f>
        <v>15/7</v>
      </c>
      <c r="C54" s="122" t="s">
        <v>79</v>
      </c>
      <c r="D54" s="123">
        <v>48</v>
      </c>
      <c r="E54" s="124" t="s">
        <v>121</v>
      </c>
      <c r="F54" s="159">
        <v>22.27</v>
      </c>
      <c r="G54" s="126">
        <f t="shared" si="3"/>
        <v>1068.96</v>
      </c>
      <c r="H54" s="124" t="s">
        <v>18</v>
      </c>
      <c r="I54" s="326" t="s">
        <v>122</v>
      </c>
      <c r="J54" s="77"/>
      <c r="K54" s="13"/>
      <c r="L54" s="13" t="s">
        <v>91</v>
      </c>
    </row>
    <row r="55" spans="1:12" x14ac:dyDescent="0.2">
      <c r="A55" s="101"/>
      <c r="B55" s="222" t="str">
        <f>"15/2"</f>
        <v>15/2</v>
      </c>
      <c r="C55" s="213" t="s">
        <v>79</v>
      </c>
      <c r="D55" s="223">
        <v>82</v>
      </c>
      <c r="E55" s="213" t="s">
        <v>5</v>
      </c>
      <c r="F55" s="224">
        <v>36.4</v>
      </c>
      <c r="G55" s="225">
        <f t="shared" si="3"/>
        <v>2984.7999999999997</v>
      </c>
      <c r="H55" s="237" t="s">
        <v>18</v>
      </c>
      <c r="I55" s="328" t="s">
        <v>164</v>
      </c>
      <c r="J55" s="311"/>
      <c r="K55" s="13"/>
      <c r="L55" s="13" t="s">
        <v>91</v>
      </c>
    </row>
    <row r="56" spans="1:12" x14ac:dyDescent="0.2">
      <c r="A56" s="101"/>
      <c r="B56" s="205" t="s">
        <v>163</v>
      </c>
      <c r="C56" s="213" t="s">
        <v>79</v>
      </c>
      <c r="D56" s="223">
        <v>31</v>
      </c>
      <c r="E56" s="213" t="s">
        <v>5</v>
      </c>
      <c r="F56" s="224">
        <v>36.4</v>
      </c>
      <c r="G56" s="225">
        <f t="shared" si="3"/>
        <v>1128.3999999999999</v>
      </c>
      <c r="H56" s="238"/>
      <c r="I56" s="329"/>
      <c r="J56" s="311"/>
      <c r="K56" s="13"/>
      <c r="L56" s="13" t="s">
        <v>91</v>
      </c>
    </row>
    <row r="57" spans="1:12" ht="13.5" thickBot="1" x14ac:dyDescent="0.25">
      <c r="A57" s="134"/>
      <c r="B57" s="226" t="s">
        <v>162</v>
      </c>
      <c r="C57" s="227" t="s">
        <v>79</v>
      </c>
      <c r="D57" s="228">
        <v>64</v>
      </c>
      <c r="E57" s="227" t="s">
        <v>5</v>
      </c>
      <c r="F57" s="224">
        <v>36.4</v>
      </c>
      <c r="G57" s="225">
        <f t="shared" si="3"/>
        <v>2329.6</v>
      </c>
      <c r="H57" s="239"/>
      <c r="I57" s="330"/>
      <c r="J57" s="311"/>
      <c r="K57" s="13"/>
      <c r="L57" s="13" t="s">
        <v>91</v>
      </c>
    </row>
    <row r="58" spans="1:12" ht="38.25" x14ac:dyDescent="0.2">
      <c r="A58" s="101" t="s">
        <v>37</v>
      </c>
      <c r="B58" s="165" t="s">
        <v>94</v>
      </c>
      <c r="C58" s="171" t="s">
        <v>79</v>
      </c>
      <c r="D58" s="172">
        <v>1268</v>
      </c>
      <c r="E58" s="173" t="s">
        <v>67</v>
      </c>
      <c r="F58" s="174">
        <v>55.8</v>
      </c>
      <c r="G58" s="175">
        <f t="shared" si="3"/>
        <v>70754.399999999994</v>
      </c>
      <c r="H58" s="173" t="s">
        <v>51</v>
      </c>
      <c r="I58" s="317" t="s">
        <v>95</v>
      </c>
      <c r="J58" s="77"/>
      <c r="K58" s="13"/>
      <c r="L58" s="13" t="s">
        <v>91</v>
      </c>
    </row>
    <row r="59" spans="1:12" ht="51" x14ac:dyDescent="0.2">
      <c r="A59" s="101"/>
      <c r="B59" s="169" t="s">
        <v>72</v>
      </c>
      <c r="C59" s="176" t="s">
        <v>79</v>
      </c>
      <c r="D59" s="177">
        <v>433</v>
      </c>
      <c r="E59" s="178" t="s">
        <v>5</v>
      </c>
      <c r="F59" s="179">
        <v>50</v>
      </c>
      <c r="G59" s="180">
        <f>D59*F59</f>
        <v>21650</v>
      </c>
      <c r="H59" s="178" t="s">
        <v>51</v>
      </c>
      <c r="I59" s="325" t="s">
        <v>90</v>
      </c>
      <c r="J59" s="77"/>
      <c r="K59" s="13"/>
      <c r="L59" s="13" t="s">
        <v>91</v>
      </c>
    </row>
    <row r="60" spans="1:12" ht="38.25" x14ac:dyDescent="0.2">
      <c r="A60" s="101"/>
      <c r="B60" s="158" t="s">
        <v>82</v>
      </c>
      <c r="C60" s="176" t="s">
        <v>79</v>
      </c>
      <c r="D60" s="177">
        <v>181</v>
      </c>
      <c r="E60" s="178" t="s">
        <v>5</v>
      </c>
      <c r="F60" s="179">
        <v>50.9</v>
      </c>
      <c r="G60" s="180">
        <f t="shared" si="3"/>
        <v>9212.9</v>
      </c>
      <c r="H60" s="178" t="s">
        <v>18</v>
      </c>
      <c r="I60" s="325" t="s">
        <v>56</v>
      </c>
      <c r="J60" s="77"/>
      <c r="K60" s="13" t="s">
        <v>98</v>
      </c>
      <c r="L60" s="13" t="s">
        <v>91</v>
      </c>
    </row>
    <row r="61" spans="1:12" ht="38.25" x14ac:dyDescent="0.2">
      <c r="A61" s="101"/>
      <c r="B61" s="158" t="s">
        <v>83</v>
      </c>
      <c r="C61" s="176" t="s">
        <v>79</v>
      </c>
      <c r="D61" s="177">
        <v>99</v>
      </c>
      <c r="E61" s="178" t="s">
        <v>5</v>
      </c>
      <c r="F61" s="179">
        <v>50.9</v>
      </c>
      <c r="G61" s="180">
        <f t="shared" si="3"/>
        <v>5039.0999999999995</v>
      </c>
      <c r="H61" s="178" t="s">
        <v>18</v>
      </c>
      <c r="I61" s="325" t="s">
        <v>56</v>
      </c>
      <c r="J61" s="77"/>
      <c r="K61" s="13"/>
      <c r="L61" s="13" t="s">
        <v>91</v>
      </c>
    </row>
    <row r="62" spans="1:12" ht="38.25" x14ac:dyDescent="0.2">
      <c r="A62" s="101"/>
      <c r="B62" s="158" t="s">
        <v>135</v>
      </c>
      <c r="C62" s="176" t="s">
        <v>79</v>
      </c>
      <c r="D62" s="177">
        <v>252</v>
      </c>
      <c r="E62" s="178" t="s">
        <v>5</v>
      </c>
      <c r="F62" s="179">
        <v>50.9</v>
      </c>
      <c r="G62" s="180">
        <f t="shared" si="3"/>
        <v>12826.8</v>
      </c>
      <c r="H62" s="178" t="s">
        <v>18</v>
      </c>
      <c r="I62" s="325" t="s">
        <v>56</v>
      </c>
      <c r="J62" s="77"/>
      <c r="K62" s="13"/>
      <c r="L62" s="13" t="s">
        <v>91</v>
      </c>
    </row>
    <row r="63" spans="1:12" ht="38.25" x14ac:dyDescent="0.2">
      <c r="A63" s="101"/>
      <c r="B63" s="158" t="s">
        <v>136</v>
      </c>
      <c r="C63" s="176" t="s">
        <v>79</v>
      </c>
      <c r="D63" s="177">
        <v>24</v>
      </c>
      <c r="E63" s="178" t="s">
        <v>5</v>
      </c>
      <c r="F63" s="179">
        <v>50.9</v>
      </c>
      <c r="G63" s="180">
        <f t="shared" si="3"/>
        <v>1221.5999999999999</v>
      </c>
      <c r="H63" s="178" t="s">
        <v>18</v>
      </c>
      <c r="I63" s="325" t="s">
        <v>56</v>
      </c>
      <c r="J63" s="77"/>
      <c r="K63" s="13" t="s">
        <v>98</v>
      </c>
      <c r="L63" s="13" t="s">
        <v>91</v>
      </c>
    </row>
    <row r="64" spans="1:12" ht="38.25" x14ac:dyDescent="0.2">
      <c r="A64" s="101"/>
      <c r="B64" s="158" t="s">
        <v>137</v>
      </c>
      <c r="C64" s="176" t="s">
        <v>79</v>
      </c>
      <c r="D64" s="177">
        <v>29</v>
      </c>
      <c r="E64" s="178" t="s">
        <v>5</v>
      </c>
      <c r="F64" s="179">
        <v>50.9</v>
      </c>
      <c r="G64" s="180">
        <f t="shared" si="3"/>
        <v>1476.1</v>
      </c>
      <c r="H64" s="178" t="s">
        <v>18</v>
      </c>
      <c r="I64" s="325" t="s">
        <v>56</v>
      </c>
      <c r="J64" s="77"/>
      <c r="K64" s="13" t="s">
        <v>98</v>
      </c>
      <c r="L64" s="13" t="s">
        <v>91</v>
      </c>
    </row>
    <row r="65" spans="1:12" ht="38.25" x14ac:dyDescent="0.2">
      <c r="A65" s="101"/>
      <c r="B65" s="158" t="s">
        <v>138</v>
      </c>
      <c r="C65" s="176" t="s">
        <v>79</v>
      </c>
      <c r="D65" s="177">
        <v>30</v>
      </c>
      <c r="E65" s="178" t="s">
        <v>5</v>
      </c>
      <c r="F65" s="179">
        <v>50.9</v>
      </c>
      <c r="G65" s="180">
        <f t="shared" si="3"/>
        <v>1527</v>
      </c>
      <c r="H65" s="178" t="s">
        <v>18</v>
      </c>
      <c r="I65" s="325" t="s">
        <v>56</v>
      </c>
      <c r="J65" s="77"/>
      <c r="K65" s="13" t="s">
        <v>98</v>
      </c>
      <c r="L65" s="13" t="s">
        <v>91</v>
      </c>
    </row>
    <row r="66" spans="1:12" ht="19.5" customHeight="1" x14ac:dyDescent="0.2">
      <c r="A66" s="101"/>
      <c r="B66" s="144" t="s">
        <v>139</v>
      </c>
      <c r="C66" s="181" t="s">
        <v>79</v>
      </c>
      <c r="D66" s="182">
        <v>16</v>
      </c>
      <c r="E66" s="183" t="s">
        <v>5</v>
      </c>
      <c r="F66" s="184">
        <v>50.9</v>
      </c>
      <c r="G66" s="185">
        <f t="shared" si="3"/>
        <v>814.4</v>
      </c>
      <c r="H66" s="260" t="s">
        <v>18</v>
      </c>
      <c r="I66" s="254" t="s">
        <v>120</v>
      </c>
      <c r="J66" s="305"/>
      <c r="K66" s="13" t="s">
        <v>98</v>
      </c>
      <c r="L66" s="13" t="s">
        <v>91</v>
      </c>
    </row>
    <row r="67" spans="1:12" ht="21" customHeight="1" x14ac:dyDescent="0.2">
      <c r="A67" s="101"/>
      <c r="B67" s="161" t="s">
        <v>140</v>
      </c>
      <c r="C67" s="186" t="s">
        <v>79</v>
      </c>
      <c r="D67" s="187">
        <v>17</v>
      </c>
      <c r="E67" s="188" t="s">
        <v>5</v>
      </c>
      <c r="F67" s="189">
        <v>50.9</v>
      </c>
      <c r="G67" s="190">
        <f t="shared" si="3"/>
        <v>865.3</v>
      </c>
      <c r="H67" s="261"/>
      <c r="I67" s="255"/>
      <c r="J67" s="305"/>
      <c r="K67" s="13" t="s">
        <v>98</v>
      </c>
      <c r="L67" s="13" t="s">
        <v>91</v>
      </c>
    </row>
    <row r="68" spans="1:12" ht="38.25" x14ac:dyDescent="0.2">
      <c r="A68" s="101"/>
      <c r="B68" s="158" t="s">
        <v>141</v>
      </c>
      <c r="C68" s="176" t="s">
        <v>79</v>
      </c>
      <c r="D68" s="177">
        <v>57</v>
      </c>
      <c r="E68" s="178" t="s">
        <v>5</v>
      </c>
      <c r="F68" s="179">
        <v>50.9</v>
      </c>
      <c r="G68" s="180">
        <f t="shared" si="3"/>
        <v>2901.2999999999997</v>
      </c>
      <c r="H68" s="178" t="s">
        <v>18</v>
      </c>
      <c r="I68" s="325" t="s">
        <v>56</v>
      </c>
      <c r="J68" s="77"/>
      <c r="K68" s="13" t="s">
        <v>98</v>
      </c>
      <c r="L68" s="13" t="s">
        <v>91</v>
      </c>
    </row>
    <row r="69" spans="1:12" ht="38.25" x14ac:dyDescent="0.2">
      <c r="A69" s="101"/>
      <c r="B69" s="158" t="s">
        <v>142</v>
      </c>
      <c r="C69" s="176" t="s">
        <v>79</v>
      </c>
      <c r="D69" s="177">
        <v>15</v>
      </c>
      <c r="E69" s="178" t="s">
        <v>5</v>
      </c>
      <c r="F69" s="179">
        <v>36.22</v>
      </c>
      <c r="G69" s="180">
        <f t="shared" si="3"/>
        <v>543.29999999999995</v>
      </c>
      <c r="H69" s="178" t="s">
        <v>18</v>
      </c>
      <c r="I69" s="325" t="s">
        <v>56</v>
      </c>
      <c r="J69" s="77"/>
      <c r="K69" s="13" t="s">
        <v>98</v>
      </c>
      <c r="L69" s="13" t="s">
        <v>91</v>
      </c>
    </row>
    <row r="70" spans="1:12" ht="38.25" x14ac:dyDescent="0.2">
      <c r="A70" s="101"/>
      <c r="B70" s="158" t="s">
        <v>148</v>
      </c>
      <c r="C70" s="176" t="s">
        <v>79</v>
      </c>
      <c r="D70" s="177">
        <v>715</v>
      </c>
      <c r="E70" s="178" t="s">
        <v>5</v>
      </c>
      <c r="F70" s="179">
        <v>50.9</v>
      </c>
      <c r="G70" s="180">
        <f t="shared" si="3"/>
        <v>36393.5</v>
      </c>
      <c r="H70" s="178" t="s">
        <v>51</v>
      </c>
      <c r="I70" s="325" t="s">
        <v>56</v>
      </c>
      <c r="J70" s="77"/>
      <c r="K70" s="13"/>
      <c r="L70" s="13" t="s">
        <v>91</v>
      </c>
    </row>
    <row r="71" spans="1:12" x14ac:dyDescent="0.2">
      <c r="A71" s="101"/>
      <c r="B71" s="158" t="s">
        <v>149</v>
      </c>
      <c r="C71" s="176" t="s">
        <v>79</v>
      </c>
      <c r="D71" s="177">
        <v>342</v>
      </c>
      <c r="E71" s="178" t="s">
        <v>153</v>
      </c>
      <c r="F71" s="179">
        <v>7.35</v>
      </c>
      <c r="G71" s="180">
        <f t="shared" si="3"/>
        <v>2513.6999999999998</v>
      </c>
      <c r="H71" s="178" t="s">
        <v>18</v>
      </c>
      <c r="I71" s="326" t="s">
        <v>150</v>
      </c>
      <c r="J71" s="77"/>
      <c r="K71" s="13"/>
      <c r="L71" s="13" t="s">
        <v>91</v>
      </c>
    </row>
    <row r="72" spans="1:12" ht="38.25" x14ac:dyDescent="0.2">
      <c r="A72" s="101"/>
      <c r="B72" s="158" t="s">
        <v>151</v>
      </c>
      <c r="C72" s="176" t="s">
        <v>79</v>
      </c>
      <c r="D72" s="177">
        <v>22</v>
      </c>
      <c r="E72" s="178" t="s">
        <v>5</v>
      </c>
      <c r="F72" s="179">
        <v>50.9</v>
      </c>
      <c r="G72" s="180">
        <f t="shared" si="3"/>
        <v>1119.8</v>
      </c>
      <c r="H72" s="178" t="s">
        <v>18</v>
      </c>
      <c r="I72" s="325" t="s">
        <v>56</v>
      </c>
      <c r="J72" s="77"/>
      <c r="K72" s="13" t="s">
        <v>98</v>
      </c>
      <c r="L72" s="13" t="s">
        <v>91</v>
      </c>
    </row>
    <row r="73" spans="1:12" ht="38.25" x14ac:dyDescent="0.2">
      <c r="A73" s="101"/>
      <c r="B73" s="269" t="s">
        <v>173</v>
      </c>
      <c r="C73" s="270" t="s">
        <v>78</v>
      </c>
      <c r="D73" s="271">
        <v>57</v>
      </c>
      <c r="E73" s="272" t="s">
        <v>174</v>
      </c>
      <c r="F73" s="273">
        <v>25</v>
      </c>
      <c r="G73" s="274">
        <f t="shared" si="3"/>
        <v>1425</v>
      </c>
      <c r="H73" s="275" t="s">
        <v>18</v>
      </c>
      <c r="I73" s="327" t="s">
        <v>175</v>
      </c>
      <c r="J73" s="312"/>
      <c r="K73" s="13" t="s">
        <v>98</v>
      </c>
      <c r="L73" s="13" t="s">
        <v>91</v>
      </c>
    </row>
    <row r="74" spans="1:12" ht="19.5" customHeight="1" x14ac:dyDescent="0.2">
      <c r="A74" s="101"/>
      <c r="B74" s="276" t="s">
        <v>179</v>
      </c>
      <c r="C74" s="277" t="s">
        <v>79</v>
      </c>
      <c r="D74" s="278">
        <v>15</v>
      </c>
      <c r="E74" s="279" t="s">
        <v>5</v>
      </c>
      <c r="F74" s="280">
        <v>57.6</v>
      </c>
      <c r="G74" s="281">
        <f t="shared" si="3"/>
        <v>864</v>
      </c>
      <c r="H74" s="282" t="s">
        <v>18</v>
      </c>
      <c r="I74" s="321" t="s">
        <v>56</v>
      </c>
      <c r="J74" s="313"/>
      <c r="K74" s="13" t="s">
        <v>98</v>
      </c>
      <c r="L74" s="13" t="s">
        <v>91</v>
      </c>
    </row>
    <row r="75" spans="1:12" ht="19.5" customHeight="1" x14ac:dyDescent="0.2">
      <c r="A75" s="101"/>
      <c r="B75" s="283" t="s">
        <v>180</v>
      </c>
      <c r="C75" s="284" t="s">
        <v>79</v>
      </c>
      <c r="D75" s="285">
        <v>76</v>
      </c>
      <c r="E75" s="201" t="s">
        <v>5</v>
      </c>
      <c r="F75" s="204">
        <v>57.6</v>
      </c>
      <c r="G75" s="286">
        <f t="shared" si="3"/>
        <v>4377.6000000000004</v>
      </c>
      <c r="H75" s="287"/>
      <c r="I75" s="324"/>
      <c r="J75" s="313"/>
      <c r="K75" s="13" t="s">
        <v>98</v>
      </c>
      <c r="L75" s="13" t="s">
        <v>91</v>
      </c>
    </row>
    <row r="76" spans="1:12" ht="38.25" x14ac:dyDescent="0.2">
      <c r="A76" s="101"/>
      <c r="B76" s="288" t="s">
        <v>181</v>
      </c>
      <c r="C76" s="289" t="s">
        <v>79</v>
      </c>
      <c r="D76" s="290">
        <v>21</v>
      </c>
      <c r="E76" s="291" t="s">
        <v>5</v>
      </c>
      <c r="F76" s="292">
        <v>57.6</v>
      </c>
      <c r="G76" s="293">
        <f t="shared" si="3"/>
        <v>1209.6000000000001</v>
      </c>
      <c r="H76" s="294" t="s">
        <v>18</v>
      </c>
      <c r="I76" s="323" t="s">
        <v>56</v>
      </c>
      <c r="J76" s="314"/>
      <c r="K76" s="13" t="s">
        <v>98</v>
      </c>
      <c r="L76" s="13" t="s">
        <v>91</v>
      </c>
    </row>
    <row r="77" spans="1:12" ht="38.25" x14ac:dyDescent="0.2">
      <c r="A77" s="101"/>
      <c r="B77" s="288" t="s">
        <v>182</v>
      </c>
      <c r="C77" s="289" t="s">
        <v>79</v>
      </c>
      <c r="D77" s="290">
        <v>60</v>
      </c>
      <c r="E77" s="291" t="s">
        <v>5</v>
      </c>
      <c r="F77" s="292">
        <v>57.6</v>
      </c>
      <c r="G77" s="293">
        <f t="shared" si="3"/>
        <v>3456</v>
      </c>
      <c r="H77" s="294" t="s">
        <v>18</v>
      </c>
      <c r="I77" s="323" t="s">
        <v>56</v>
      </c>
      <c r="J77" s="314"/>
      <c r="K77" s="13" t="s">
        <v>98</v>
      </c>
      <c r="L77" s="13" t="s">
        <v>91</v>
      </c>
    </row>
    <row r="78" spans="1:12" ht="38.25" x14ac:dyDescent="0.2">
      <c r="A78" s="101"/>
      <c r="B78" s="288" t="s">
        <v>183</v>
      </c>
      <c r="C78" s="289" t="s">
        <v>79</v>
      </c>
      <c r="D78" s="290">
        <v>38</v>
      </c>
      <c r="E78" s="291" t="s">
        <v>5</v>
      </c>
      <c r="F78" s="292">
        <v>57.6</v>
      </c>
      <c r="G78" s="293">
        <f t="shared" si="3"/>
        <v>2188.8000000000002</v>
      </c>
      <c r="H78" s="294" t="s">
        <v>18</v>
      </c>
      <c r="I78" s="323" t="s">
        <v>56</v>
      </c>
      <c r="J78" s="314"/>
      <c r="K78" s="13" t="s">
        <v>98</v>
      </c>
      <c r="L78" s="13" t="s">
        <v>91</v>
      </c>
    </row>
    <row r="79" spans="1:12" ht="38.25" x14ac:dyDescent="0.2">
      <c r="A79" s="101"/>
      <c r="B79" s="288" t="s">
        <v>184</v>
      </c>
      <c r="C79" s="289" t="s">
        <v>79</v>
      </c>
      <c r="D79" s="290">
        <v>41</v>
      </c>
      <c r="E79" s="291" t="s">
        <v>5</v>
      </c>
      <c r="F79" s="292">
        <v>57.6</v>
      </c>
      <c r="G79" s="293">
        <f t="shared" si="3"/>
        <v>2361.6</v>
      </c>
      <c r="H79" s="294" t="s">
        <v>18</v>
      </c>
      <c r="I79" s="323" t="s">
        <v>56</v>
      </c>
      <c r="J79" s="314"/>
      <c r="K79" s="13" t="s">
        <v>98</v>
      </c>
      <c r="L79" s="13" t="s">
        <v>91</v>
      </c>
    </row>
    <row r="80" spans="1:12" ht="19.5" customHeight="1" x14ac:dyDescent="0.2">
      <c r="A80" s="101"/>
      <c r="B80" s="276" t="s">
        <v>185</v>
      </c>
      <c r="C80" s="277" t="s">
        <v>79</v>
      </c>
      <c r="D80" s="278">
        <v>58</v>
      </c>
      <c r="E80" s="279" t="s">
        <v>5</v>
      </c>
      <c r="F80" s="280">
        <v>57.6</v>
      </c>
      <c r="G80" s="295">
        <f t="shared" si="3"/>
        <v>3340.8</v>
      </c>
      <c r="H80" s="282" t="s">
        <v>18</v>
      </c>
      <c r="I80" s="321" t="s">
        <v>56</v>
      </c>
      <c r="J80" s="313"/>
      <c r="K80" s="13" t="s">
        <v>98</v>
      </c>
      <c r="L80" s="13" t="s">
        <v>91</v>
      </c>
    </row>
    <row r="81" spans="1:12" ht="18.75" customHeight="1" thickBot="1" x14ac:dyDescent="0.25">
      <c r="A81" s="101"/>
      <c r="B81" s="296" t="s">
        <v>186</v>
      </c>
      <c r="C81" s="297" t="s">
        <v>79</v>
      </c>
      <c r="D81" s="298">
        <v>4</v>
      </c>
      <c r="E81" s="299" t="s">
        <v>5</v>
      </c>
      <c r="F81" s="300">
        <v>57.6</v>
      </c>
      <c r="G81" s="301">
        <f t="shared" si="3"/>
        <v>230.4</v>
      </c>
      <c r="H81" s="302"/>
      <c r="I81" s="322"/>
      <c r="J81" s="313"/>
      <c r="K81" s="13" t="s">
        <v>98</v>
      </c>
      <c r="L81" s="13" t="s">
        <v>91</v>
      </c>
    </row>
    <row r="82" spans="1:12" ht="21.75" customHeight="1" x14ac:dyDescent="0.2">
      <c r="A82" s="101" t="s">
        <v>68</v>
      </c>
      <c r="B82" s="191" t="s">
        <v>130</v>
      </c>
      <c r="C82" s="192" t="s">
        <v>78</v>
      </c>
      <c r="D82" s="104">
        <v>28</v>
      </c>
      <c r="E82" s="105" t="s">
        <v>5</v>
      </c>
      <c r="F82" s="193">
        <v>21.4</v>
      </c>
      <c r="G82" s="107">
        <f t="shared" si="3"/>
        <v>599.19999999999993</v>
      </c>
      <c r="H82" s="257" t="s">
        <v>18</v>
      </c>
      <c r="I82" s="319" t="s">
        <v>134</v>
      </c>
      <c r="J82" s="305"/>
      <c r="K82" s="13" t="s">
        <v>98</v>
      </c>
      <c r="L82" s="13" t="s">
        <v>91</v>
      </c>
    </row>
    <row r="83" spans="1:12" ht="20.25" customHeight="1" x14ac:dyDescent="0.2">
      <c r="A83" s="101"/>
      <c r="B83" s="144" t="s">
        <v>131</v>
      </c>
      <c r="C83" s="145" t="s">
        <v>78</v>
      </c>
      <c r="D83" s="110">
        <v>138</v>
      </c>
      <c r="E83" s="111" t="s">
        <v>4</v>
      </c>
      <c r="F83" s="160">
        <v>7.35</v>
      </c>
      <c r="G83" s="194">
        <f t="shared" si="3"/>
        <v>1014.3</v>
      </c>
      <c r="H83" s="258"/>
      <c r="I83" s="254"/>
      <c r="J83" s="305"/>
      <c r="K83" s="13" t="s">
        <v>98</v>
      </c>
      <c r="L83" s="13" t="s">
        <v>92</v>
      </c>
    </row>
    <row r="84" spans="1:12" ht="18" customHeight="1" x14ac:dyDescent="0.2">
      <c r="A84" s="101"/>
      <c r="B84" s="144" t="s">
        <v>132</v>
      </c>
      <c r="C84" s="145" t="s">
        <v>78</v>
      </c>
      <c r="D84" s="110">
        <v>23</v>
      </c>
      <c r="E84" s="111" t="s">
        <v>4</v>
      </c>
      <c r="F84" s="160">
        <v>7.35</v>
      </c>
      <c r="G84" s="194">
        <f t="shared" si="3"/>
        <v>169.04999999999998</v>
      </c>
      <c r="H84" s="258"/>
      <c r="I84" s="254"/>
      <c r="J84" s="305"/>
      <c r="K84" s="13" t="s">
        <v>98</v>
      </c>
      <c r="L84" s="13" t="s">
        <v>92</v>
      </c>
    </row>
    <row r="85" spans="1:12" ht="21" customHeight="1" thickBot="1" x14ac:dyDescent="0.25">
      <c r="A85" s="134"/>
      <c r="B85" s="163" t="s">
        <v>133</v>
      </c>
      <c r="C85" s="136" t="s">
        <v>79</v>
      </c>
      <c r="D85" s="137">
        <v>47</v>
      </c>
      <c r="E85" s="100" t="s">
        <v>4</v>
      </c>
      <c r="F85" s="164">
        <v>7.35</v>
      </c>
      <c r="G85" s="195">
        <f t="shared" si="3"/>
        <v>345.45</v>
      </c>
      <c r="H85" s="259"/>
      <c r="I85" s="320"/>
      <c r="J85" s="305"/>
      <c r="K85" s="13" t="s">
        <v>98</v>
      </c>
      <c r="L85" s="13" t="s">
        <v>92</v>
      </c>
    </row>
    <row r="86" spans="1:12" ht="38.25" x14ac:dyDescent="0.2">
      <c r="A86" s="101" t="s">
        <v>38</v>
      </c>
      <c r="B86" s="153" t="s">
        <v>99</v>
      </c>
      <c r="C86" s="141" t="s">
        <v>79</v>
      </c>
      <c r="D86" s="142">
        <v>64</v>
      </c>
      <c r="E86" s="98" t="s">
        <v>5</v>
      </c>
      <c r="F86" s="166">
        <v>46</v>
      </c>
      <c r="G86" s="64">
        <f t="shared" si="3"/>
        <v>2944</v>
      </c>
      <c r="H86" s="98" t="s">
        <v>18</v>
      </c>
      <c r="I86" s="317" t="s">
        <v>56</v>
      </c>
      <c r="J86" s="77"/>
      <c r="K86" s="13"/>
      <c r="L86" s="13" t="s">
        <v>91</v>
      </c>
    </row>
    <row r="87" spans="1:12" ht="39" thickBot="1" x14ac:dyDescent="0.25">
      <c r="A87" s="134"/>
      <c r="B87" s="163" t="s">
        <v>100</v>
      </c>
      <c r="C87" s="136" t="s">
        <v>79</v>
      </c>
      <c r="D87" s="137">
        <v>37</v>
      </c>
      <c r="E87" s="100" t="s">
        <v>5</v>
      </c>
      <c r="F87" s="164">
        <v>46</v>
      </c>
      <c r="G87" s="66">
        <f>D87*F87</f>
        <v>1702</v>
      </c>
      <c r="H87" s="100" t="s">
        <v>18</v>
      </c>
      <c r="I87" s="318" t="s">
        <v>56</v>
      </c>
      <c r="J87" s="77"/>
      <c r="K87" s="13"/>
      <c r="L87" s="13" t="s">
        <v>91</v>
      </c>
    </row>
    <row r="88" spans="1:12" ht="26.25" thickBot="1" x14ac:dyDescent="0.25">
      <c r="A88" s="134" t="s">
        <v>39</v>
      </c>
      <c r="B88" s="168" t="s">
        <v>44</v>
      </c>
      <c r="C88" s="136" t="s">
        <v>79</v>
      </c>
      <c r="D88" s="137">
        <v>162</v>
      </c>
      <c r="E88" s="100" t="s">
        <v>5</v>
      </c>
      <c r="F88" s="164">
        <v>50</v>
      </c>
      <c r="G88" s="66">
        <f t="shared" ref="G88" si="4">D88*F88</f>
        <v>8100</v>
      </c>
      <c r="H88" s="100" t="s">
        <v>18</v>
      </c>
      <c r="I88" s="318" t="s">
        <v>20</v>
      </c>
      <c r="J88" s="77"/>
      <c r="K88" s="13"/>
      <c r="L88" s="13" t="s">
        <v>91</v>
      </c>
    </row>
    <row r="89" spans="1:12" ht="13.5" thickBot="1" x14ac:dyDescent="0.25">
      <c r="A89" s="57"/>
      <c r="B89" s="76"/>
      <c r="C89" s="14"/>
      <c r="D89" s="44"/>
      <c r="E89" s="60"/>
      <c r="F89" s="196" t="s">
        <v>29</v>
      </c>
      <c r="G89" s="197">
        <f>SUM(G6:G88)</f>
        <v>687149.5700000003</v>
      </c>
      <c r="H89" s="198"/>
      <c r="I89" s="18"/>
      <c r="J89" s="38"/>
      <c r="K89" s="13"/>
      <c r="L89" s="13"/>
    </row>
    <row r="90" spans="1:12" x14ac:dyDescent="0.2">
      <c r="A90" s="57"/>
      <c r="B90" s="55"/>
      <c r="C90" s="14"/>
      <c r="D90" s="44"/>
      <c r="E90" s="60"/>
      <c r="F90" s="14"/>
      <c r="G90" s="16"/>
      <c r="H90" s="15"/>
      <c r="I90" s="17"/>
      <c r="J90" s="38"/>
      <c r="K90" s="13"/>
      <c r="L90" s="13"/>
    </row>
    <row r="91" spans="1:12" x14ac:dyDescent="0.2">
      <c r="A91" s="57"/>
      <c r="B91" s="55"/>
      <c r="C91" s="14"/>
      <c r="D91" s="44"/>
      <c r="E91" s="60"/>
      <c r="F91" s="14"/>
      <c r="G91" s="16"/>
      <c r="H91" s="15"/>
      <c r="I91" s="17"/>
      <c r="J91" s="38"/>
      <c r="K91" s="13"/>
      <c r="L91" s="13"/>
    </row>
    <row r="92" spans="1:12" ht="13.5" thickBot="1" x14ac:dyDescent="0.25">
      <c r="A92" s="63" t="s">
        <v>10</v>
      </c>
      <c r="B92" s="22"/>
      <c r="C92" s="12"/>
      <c r="D92" s="45"/>
      <c r="E92" s="62"/>
      <c r="F92" s="12"/>
      <c r="G92" s="36"/>
      <c r="H92" s="37"/>
      <c r="I92" s="35"/>
      <c r="J92" s="77"/>
      <c r="K92" s="13"/>
      <c r="L92" s="13"/>
    </row>
    <row r="93" spans="1:12" ht="39" thickBot="1" x14ac:dyDescent="0.25">
      <c r="A93" s="80" t="s">
        <v>1</v>
      </c>
      <c r="B93" s="87" t="s">
        <v>24</v>
      </c>
      <c r="C93" s="88" t="s">
        <v>13</v>
      </c>
      <c r="D93" s="89" t="s">
        <v>11</v>
      </c>
      <c r="E93" s="90" t="s">
        <v>14</v>
      </c>
      <c r="F93" s="91" t="s">
        <v>15</v>
      </c>
      <c r="G93" s="91" t="s">
        <v>3</v>
      </c>
      <c r="H93" s="91" t="s">
        <v>16</v>
      </c>
      <c r="I93" s="92" t="s">
        <v>17</v>
      </c>
      <c r="J93" s="303"/>
      <c r="K93" s="13"/>
      <c r="L93" s="13"/>
    </row>
    <row r="94" spans="1:12" ht="25.5" x14ac:dyDescent="0.2">
      <c r="A94" s="94" t="s">
        <v>106</v>
      </c>
      <c r="B94" s="95" t="s">
        <v>157</v>
      </c>
      <c r="C94" s="96" t="s">
        <v>124</v>
      </c>
      <c r="D94" s="97" t="s">
        <v>125</v>
      </c>
      <c r="E94" s="98">
        <v>36.74</v>
      </c>
      <c r="F94" s="265">
        <f>G94/E94</f>
        <v>503.53837778987474</v>
      </c>
      <c r="G94" s="266">
        <v>18500</v>
      </c>
      <c r="H94" s="99" t="s">
        <v>51</v>
      </c>
      <c r="I94" s="315" t="s">
        <v>155</v>
      </c>
      <c r="J94" s="77"/>
      <c r="K94" s="13" t="s">
        <v>98</v>
      </c>
      <c r="L94" s="13" t="s">
        <v>93</v>
      </c>
    </row>
    <row r="95" spans="1:12" ht="26.25" thickBot="1" x14ac:dyDescent="0.25">
      <c r="A95" s="229" t="s">
        <v>146</v>
      </c>
      <c r="B95" s="230" t="s">
        <v>147</v>
      </c>
      <c r="C95" s="231" t="s">
        <v>154</v>
      </c>
      <c r="D95" s="232" t="s">
        <v>125</v>
      </c>
      <c r="E95" s="199">
        <v>12.9</v>
      </c>
      <c r="F95" s="267">
        <v>984.5</v>
      </c>
      <c r="G95" s="268">
        <v>12700</v>
      </c>
      <c r="H95" s="233" t="s">
        <v>18</v>
      </c>
      <c r="I95" s="316" t="s">
        <v>156</v>
      </c>
      <c r="J95" s="77"/>
      <c r="K95" s="13" t="s">
        <v>98</v>
      </c>
      <c r="L95" s="13" t="s">
        <v>93</v>
      </c>
    </row>
    <row r="96" spans="1:12" ht="13.5" thickBot="1" x14ac:dyDescent="0.25">
      <c r="A96" s="4"/>
      <c r="B96" s="37"/>
      <c r="C96" s="14"/>
      <c r="D96" s="45"/>
      <c r="E96" s="4"/>
      <c r="F96" s="202" t="s">
        <v>29</v>
      </c>
      <c r="G96" s="203">
        <f>SUM(G94:G95)</f>
        <v>31200</v>
      </c>
      <c r="H96" s="10"/>
      <c r="I96" s="1"/>
      <c r="J96" s="38"/>
      <c r="K96" s="13"/>
      <c r="L96" s="13"/>
    </row>
    <row r="97" spans="1:12" x14ac:dyDescent="0.2">
      <c r="A97" s="39"/>
      <c r="B97" s="37"/>
      <c r="C97" s="14"/>
      <c r="D97" s="45"/>
      <c r="E97" s="37"/>
      <c r="F97" s="93"/>
      <c r="G97" s="31"/>
      <c r="H97" s="10"/>
      <c r="I97" s="1"/>
      <c r="J97" s="38"/>
      <c r="K97" s="13"/>
      <c r="L97" s="13"/>
    </row>
    <row r="98" spans="1:12" ht="13.5" thickBot="1" x14ac:dyDescent="0.25">
      <c r="A98" s="39"/>
      <c r="B98" s="9"/>
      <c r="C98" s="29"/>
      <c r="D98" s="43"/>
      <c r="E98" s="9"/>
      <c r="F98" s="30"/>
      <c r="G98" s="31"/>
      <c r="H98" s="10"/>
      <c r="I98" s="1"/>
      <c r="J98" s="38"/>
      <c r="K98" s="3"/>
    </row>
    <row r="99" spans="1:12" ht="13.5" thickBot="1" x14ac:dyDescent="0.25">
      <c r="A99" s="39" t="s">
        <v>30</v>
      </c>
      <c r="B99" s="3"/>
      <c r="C99" s="32"/>
      <c r="D99" s="46"/>
      <c r="E99" s="21"/>
      <c r="F99" s="75" t="s">
        <v>123</v>
      </c>
      <c r="G99" s="74">
        <f>SUM(G89,G96)</f>
        <v>718349.5700000003</v>
      </c>
      <c r="H99" s="10"/>
      <c r="I99" s="1"/>
      <c r="J99" s="77"/>
      <c r="K99" s="3"/>
    </row>
    <row r="100" spans="1:12" x14ac:dyDescent="0.2">
      <c r="A100" s="40" t="s">
        <v>26</v>
      </c>
      <c r="B100" s="3"/>
      <c r="C100" s="32"/>
      <c r="D100" s="46"/>
      <c r="E100" s="9"/>
      <c r="F100" s="24"/>
      <c r="G100" s="25"/>
      <c r="H100" s="21"/>
      <c r="I100" s="19"/>
      <c r="J100" s="77"/>
      <c r="K100" s="3"/>
    </row>
    <row r="101" spans="1:12" ht="13.5" thickBot="1" x14ac:dyDescent="0.25">
      <c r="A101" s="41" t="s">
        <v>27</v>
      </c>
      <c r="B101" s="3"/>
      <c r="C101" s="32"/>
      <c r="D101" s="43"/>
      <c r="E101" s="51"/>
      <c r="F101" s="52"/>
      <c r="H101" s="27"/>
      <c r="I101" s="20"/>
      <c r="J101" s="49"/>
      <c r="K101" s="3"/>
    </row>
    <row r="102" spans="1:12" ht="39" thickBot="1" x14ac:dyDescent="0.25">
      <c r="A102" s="41" t="s">
        <v>53</v>
      </c>
      <c r="B102" s="3"/>
      <c r="C102" s="32"/>
      <c r="D102" s="47"/>
      <c r="E102" s="70"/>
      <c r="F102" s="71"/>
      <c r="G102" s="72" t="s">
        <v>29</v>
      </c>
      <c r="H102" s="73" t="s">
        <v>172</v>
      </c>
      <c r="I102" s="33"/>
      <c r="J102" s="49"/>
      <c r="K102" s="3"/>
    </row>
    <row r="103" spans="1:12" x14ac:dyDescent="0.2">
      <c r="A103" s="41" t="s">
        <v>28</v>
      </c>
      <c r="B103" s="3"/>
      <c r="C103" s="32"/>
      <c r="D103" s="47"/>
      <c r="E103" s="244" t="s">
        <v>29</v>
      </c>
      <c r="F103" s="245"/>
      <c r="G103" s="64">
        <f>SUM(G104:G107)</f>
        <v>718349.57000000018</v>
      </c>
      <c r="H103" s="67">
        <f>SUM(H104:H107)</f>
        <v>161978.34000000003</v>
      </c>
      <c r="I103" s="33"/>
      <c r="J103" s="49"/>
      <c r="K103" s="3"/>
    </row>
    <row r="104" spans="1:12" x14ac:dyDescent="0.2">
      <c r="A104" s="40"/>
      <c r="B104" s="3"/>
      <c r="C104" s="32"/>
      <c r="D104" s="47"/>
      <c r="E104" s="242" t="s">
        <v>62</v>
      </c>
      <c r="F104" s="243"/>
      <c r="G104" s="65">
        <f>SUMIF(L6:L95,"S",G6:G95)</f>
        <v>658690.92000000016</v>
      </c>
      <c r="H104" s="68">
        <f>SUMIFS(G6:G95,L6:L95,"S",K6:K95,"P")</f>
        <v>107719.69000000003</v>
      </c>
      <c r="I104" s="33"/>
      <c r="J104" s="49"/>
      <c r="K104" s="3"/>
    </row>
    <row r="105" spans="1:12" x14ac:dyDescent="0.2">
      <c r="A105" s="40"/>
      <c r="B105" s="3"/>
      <c r="C105" s="32"/>
      <c r="D105" s="47"/>
      <c r="E105" s="246" t="s">
        <v>63</v>
      </c>
      <c r="F105" s="247"/>
      <c r="G105" s="65">
        <f>SUMIF(L6:L95,"K",G6:G95)</f>
        <v>28458.649999999998</v>
      </c>
      <c r="H105" s="69">
        <f>SUMIFS(G6:G95,L6:L95,"K",K6:K95,"P")</f>
        <v>23058.649999999998</v>
      </c>
      <c r="I105" s="33"/>
      <c r="J105" s="49"/>
      <c r="K105" s="3"/>
    </row>
    <row r="106" spans="1:12" x14ac:dyDescent="0.2">
      <c r="A106" s="40"/>
      <c r="B106" s="3"/>
      <c r="C106" s="32"/>
      <c r="D106" s="47"/>
      <c r="E106" s="246" t="s">
        <v>64</v>
      </c>
      <c r="F106" s="247"/>
      <c r="G106" s="65">
        <f>SUMIF(L6:L95,"F",G6:G95)</f>
        <v>31200</v>
      </c>
      <c r="H106" s="69">
        <f>SUMIFS(G6:G95,L6:L95,"F",K6:K95,"P")</f>
        <v>31200</v>
      </c>
      <c r="I106" s="33"/>
      <c r="J106" s="49"/>
      <c r="K106" s="3"/>
    </row>
    <row r="107" spans="1:12" ht="13.5" thickBot="1" x14ac:dyDescent="0.25">
      <c r="A107" s="40"/>
      <c r="B107" s="3"/>
      <c r="C107" s="32"/>
      <c r="D107" s="46"/>
      <c r="E107" s="240" t="s">
        <v>65</v>
      </c>
      <c r="F107" s="241"/>
      <c r="G107" s="66">
        <f>SUMIF(L6:L95,"P",G6:G95)</f>
        <v>0</v>
      </c>
      <c r="H107" s="69">
        <f>SUMIFS(G6:G95,L6:L95,"P",K6:K95,"P")</f>
        <v>0</v>
      </c>
      <c r="I107" s="33"/>
      <c r="J107" s="49"/>
      <c r="K107" s="3"/>
    </row>
    <row r="108" spans="1:12" x14ac:dyDescent="0.2">
      <c r="A108" s="40"/>
      <c r="B108" s="3"/>
      <c r="C108" s="32"/>
      <c r="D108" s="46"/>
      <c r="E108" s="21"/>
      <c r="F108" s="32"/>
      <c r="G108" s="34"/>
      <c r="H108" s="50"/>
      <c r="I108" s="33"/>
      <c r="J108" s="49"/>
      <c r="K108" s="3"/>
    </row>
    <row r="109" spans="1:12" x14ac:dyDescent="0.2">
      <c r="A109" s="40"/>
      <c r="B109" s="3"/>
      <c r="C109" s="32"/>
      <c r="D109" s="46"/>
      <c r="E109" s="21"/>
      <c r="F109" s="32"/>
      <c r="G109" s="34"/>
      <c r="H109" s="21"/>
      <c r="I109" s="33"/>
      <c r="J109" s="49"/>
      <c r="K109" s="3"/>
    </row>
    <row r="110" spans="1:12" x14ac:dyDescent="0.2">
      <c r="A110" s="40"/>
      <c r="B110" s="3"/>
      <c r="C110" s="32"/>
      <c r="D110" s="46"/>
      <c r="E110" s="21"/>
      <c r="F110" s="32"/>
      <c r="G110" s="34"/>
      <c r="H110" s="21"/>
      <c r="I110" s="33"/>
      <c r="J110" s="49"/>
      <c r="K110" s="3"/>
    </row>
    <row r="111" spans="1:12" x14ac:dyDescent="0.2">
      <c r="A111" s="40"/>
      <c r="B111" s="3"/>
      <c r="C111" s="32"/>
      <c r="D111" s="46"/>
      <c r="E111" s="21"/>
      <c r="F111" s="53"/>
      <c r="G111" s="34"/>
      <c r="H111" s="21"/>
      <c r="I111" s="33"/>
      <c r="J111" s="49"/>
      <c r="K111" s="3"/>
    </row>
  </sheetData>
  <mergeCells count="56">
    <mergeCell ref="H74:H75"/>
    <mergeCell ref="I74:I75"/>
    <mergeCell ref="J74:J75"/>
    <mergeCell ref="H80:H81"/>
    <mergeCell ref="I80:I81"/>
    <mergeCell ref="J80:J81"/>
    <mergeCell ref="J82:J85"/>
    <mergeCell ref="H82:H85"/>
    <mergeCell ref="I82:I85"/>
    <mergeCell ref="H33:H34"/>
    <mergeCell ref="I33:I34"/>
    <mergeCell ref="J33:J34"/>
    <mergeCell ref="H49:H50"/>
    <mergeCell ref="I49:I50"/>
    <mergeCell ref="J43:J44"/>
    <mergeCell ref="J35:J36"/>
    <mergeCell ref="H37:H39"/>
    <mergeCell ref="I52:I53"/>
    <mergeCell ref="J52:J53"/>
    <mergeCell ref="H52:H53"/>
    <mergeCell ref="H66:H67"/>
    <mergeCell ref="I66:I67"/>
    <mergeCell ref="I20:I21"/>
    <mergeCell ref="H26:H27"/>
    <mergeCell ref="H16:H18"/>
    <mergeCell ref="I16:I18"/>
    <mergeCell ref="J16:J18"/>
    <mergeCell ref="I26:I27"/>
    <mergeCell ref="J26:J27"/>
    <mergeCell ref="A1:I1"/>
    <mergeCell ref="J10:J12"/>
    <mergeCell ref="J49:J50"/>
    <mergeCell ref="H6:H8"/>
    <mergeCell ref="I6:I8"/>
    <mergeCell ref="H10:H12"/>
    <mergeCell ref="J6:J8"/>
    <mergeCell ref="I10:I12"/>
    <mergeCell ref="H13:H14"/>
    <mergeCell ref="I13:I14"/>
    <mergeCell ref="J13:J14"/>
    <mergeCell ref="I43:I44"/>
    <mergeCell ref="H43:H44"/>
    <mergeCell ref="J20:J21"/>
    <mergeCell ref="I37:I39"/>
    <mergeCell ref="J37:J39"/>
    <mergeCell ref="E107:F107"/>
    <mergeCell ref="E104:F104"/>
    <mergeCell ref="E103:F103"/>
    <mergeCell ref="E106:F106"/>
    <mergeCell ref="E105:F105"/>
    <mergeCell ref="J66:J67"/>
    <mergeCell ref="I35:I36"/>
    <mergeCell ref="H35:H36"/>
    <mergeCell ref="H55:H57"/>
    <mergeCell ref="I55:I57"/>
    <mergeCell ref="J55:J57"/>
  </mergeCells>
  <phoneticPr fontId="0" type="noConversion"/>
  <pageMargins left="0.27559055118110237" right="0.15748031496062992" top="0.47244094488188981" bottom="0.82677165354330717" header="0.31496062992125984" footer="0.31496062992125984"/>
  <pageSetup paperSize="9" scale="57" fitToHeight="3" orientation="landscape" r:id="rId1"/>
  <headerFooter>
    <oddHeader>&amp;A</oddHeader>
    <oddFooter>Stran &amp;P od &amp;N</oddFoot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NAČRT RAZPOLAGANJA 2017 IN 2018</vt:lpstr>
      <vt:lpstr>'NAČRT RAZPOLAGANJA 2017 IN 2018'!Področje_tiskanja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Kavčič</dc:creator>
  <cp:lastModifiedBy>Tomaž Ropret</cp:lastModifiedBy>
  <cp:lastPrinted>2017-10-10T08:58:08Z</cp:lastPrinted>
  <dcterms:created xsi:type="dcterms:W3CDTF">2010-12-07T12:38:59Z</dcterms:created>
  <dcterms:modified xsi:type="dcterms:W3CDTF">2017-10-10T09:16:51Z</dcterms:modified>
</cp:coreProperties>
</file>