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2013\users\marjetam\Moji dokumenti\Proračun 2023\Predlog gradivo OS\"/>
    </mc:Choice>
  </mc:AlternateContent>
  <xr:revisionPtr revIDLastSave="0" documentId="8_{E577B109-87D7-4CCC-935A-17B82DC162B2}" xr6:coauthVersionLast="36" xr6:coauthVersionMax="36" xr10:uidLastSave="{00000000-0000-0000-0000-000000000000}"/>
  <bookViews>
    <workbookView xWindow="0" yWindow="0" windowWidth="28800" windowHeight="18000" tabRatio="661" activeTab="1" xr2:uid="{00000000-000D-0000-FFFF-FFFF00000000}"/>
  </bookViews>
  <sheets>
    <sheet name="NAČRT RAZPOLAGANJA 2023" sheetId="5" r:id="rId1"/>
    <sheet name="NAČRT PRIDOBIVANJA 2023" sheetId="4" r:id="rId2"/>
  </sheets>
  <definedNames>
    <definedName name="_xlnm.Print_Area" localSheetId="1">'NAČRT PRIDOBIVANJA 2023'!$A$1:$K$230</definedName>
    <definedName name="_xlnm.Print_Area" localSheetId="0">'NAČRT RAZPOLAGANJA 2023'!$A$1:$K$141</definedName>
  </definedNames>
  <calcPr calcId="191029"/>
</workbook>
</file>

<file path=xl/calcChain.xml><?xml version="1.0" encoding="utf-8"?>
<calcChain xmlns="http://schemas.openxmlformats.org/spreadsheetml/2006/main">
  <c r="G82" i="4" l="1"/>
  <c r="G219" i="4"/>
  <c r="F218" i="4"/>
  <c r="F217" i="4"/>
  <c r="G44" i="5" l="1"/>
  <c r="G29" i="5" l="1"/>
  <c r="G49" i="5" l="1"/>
  <c r="G87" i="4" l="1"/>
  <c r="G86" i="4"/>
  <c r="G85" i="4"/>
  <c r="G182" i="4"/>
  <c r="G211" i="4"/>
  <c r="G210" i="4"/>
  <c r="G209" i="4"/>
  <c r="G208" i="4"/>
  <c r="G97" i="5"/>
  <c r="G96" i="5"/>
  <c r="G207" i="4"/>
  <c r="G95" i="5"/>
  <c r="G206" i="4"/>
  <c r="G205" i="4"/>
  <c r="G204" i="4"/>
  <c r="G203" i="4"/>
  <c r="G202" i="4"/>
  <c r="G201" i="4"/>
  <c r="G199" i="4"/>
  <c r="G200" i="4"/>
  <c r="G198" i="4"/>
  <c r="G197" i="4"/>
  <c r="G196" i="4"/>
  <c r="G195" i="4"/>
  <c r="G194" i="4"/>
  <c r="G193" i="4"/>
  <c r="G192" i="4"/>
  <c r="G191" i="4"/>
  <c r="G81" i="4"/>
  <c r="G80" i="4"/>
  <c r="G79" i="4"/>
  <c r="G113" i="5" l="1"/>
  <c r="G112" i="5"/>
  <c r="G111" i="5"/>
  <c r="G110" i="5"/>
  <c r="G109" i="5"/>
  <c r="G108" i="5"/>
  <c r="G48" i="5"/>
  <c r="B48" i="5"/>
  <c r="G28" i="5"/>
  <c r="G181" i="4"/>
  <c r="G180" i="4"/>
  <c r="G147" i="4" l="1"/>
  <c r="G21" i="5" l="1"/>
  <c r="G20" i="5"/>
  <c r="G19" i="5"/>
  <c r="G121" i="5"/>
  <c r="G50" i="4"/>
  <c r="G49" i="4"/>
  <c r="G48" i="4"/>
  <c r="G47" i="4"/>
  <c r="G46" i="4"/>
  <c r="G140" i="5"/>
  <c r="F139" i="5"/>
  <c r="F138" i="5"/>
  <c r="F146" i="4"/>
  <c r="F145" i="4"/>
  <c r="F43" i="5"/>
  <c r="F42" i="5"/>
  <c r="B43" i="5"/>
  <c r="G27" i="5"/>
  <c r="G26" i="5"/>
  <c r="G179" i="4"/>
  <c r="G107" i="5"/>
  <c r="G106" i="5"/>
  <c r="G78" i="4" l="1"/>
  <c r="G52" i="4"/>
  <c r="G51" i="4"/>
  <c r="G84" i="4"/>
  <c r="G83" i="4"/>
  <c r="G97" i="4"/>
  <c r="G96" i="4"/>
  <c r="G95" i="4"/>
  <c r="G94" i="4"/>
  <c r="G93" i="4"/>
  <c r="G105" i="5"/>
  <c r="G36" i="4"/>
  <c r="G35" i="4"/>
  <c r="G39" i="4"/>
  <c r="G38" i="4"/>
  <c r="G37" i="4"/>
  <c r="F131" i="5" l="1"/>
  <c r="G127" i="5"/>
  <c r="F120" i="5"/>
  <c r="G104" i="5"/>
  <c r="G114" i="5" s="1"/>
  <c r="F103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7" i="5"/>
  <c r="G46" i="5"/>
  <c r="G45" i="5"/>
  <c r="G41" i="5"/>
  <c r="G40" i="5"/>
  <c r="G39" i="5"/>
  <c r="G38" i="5"/>
  <c r="G37" i="5"/>
  <c r="G36" i="5"/>
  <c r="G35" i="5"/>
  <c r="G34" i="5"/>
  <c r="G33" i="5"/>
  <c r="G32" i="5"/>
  <c r="G31" i="5"/>
  <c r="G30" i="5"/>
  <c r="G25" i="5"/>
  <c r="G24" i="5"/>
  <c r="G23" i="5"/>
  <c r="G22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F129" i="5" l="1"/>
  <c r="G98" i="5"/>
  <c r="F128" i="5"/>
  <c r="F130" i="5"/>
  <c r="G123" i="5" l="1"/>
  <c r="F127" i="5"/>
  <c r="H225" i="4" l="1"/>
  <c r="G178" i="4" l="1"/>
  <c r="G74" i="4" l="1"/>
  <c r="G73" i="4"/>
  <c r="G72" i="4"/>
  <c r="G45" i="4" l="1"/>
  <c r="G113" i="4" l="1"/>
  <c r="G77" i="4"/>
  <c r="G76" i="4"/>
  <c r="G188" i="4"/>
  <c r="G190" i="4"/>
  <c r="G189" i="4"/>
  <c r="G99" i="4" l="1"/>
  <c r="G177" i="4"/>
  <c r="G143" i="4"/>
  <c r="G142" i="4"/>
  <c r="G141" i="4"/>
  <c r="G140" i="4"/>
  <c r="G139" i="4"/>
  <c r="G138" i="4"/>
  <c r="G137" i="4"/>
  <c r="G136" i="4"/>
  <c r="G135" i="4"/>
  <c r="G134" i="4"/>
  <c r="G133" i="4"/>
  <c r="G34" i="4" l="1"/>
  <c r="G33" i="4"/>
  <c r="G32" i="4" l="1"/>
  <c r="G44" i="4"/>
  <c r="G29" i="4"/>
  <c r="G40" i="4"/>
  <c r="G41" i="4"/>
  <c r="G42" i="4"/>
  <c r="G30" i="4"/>
  <c r="G31" i="4"/>
  <c r="G43" i="4"/>
  <c r="G28" i="4"/>
  <c r="G27" i="4"/>
  <c r="G176" i="4" l="1"/>
  <c r="G175" i="4"/>
  <c r="G71" i="4" l="1"/>
  <c r="G107" i="4" l="1"/>
  <c r="G106" i="4"/>
  <c r="G105" i="4"/>
  <c r="G100" i="4"/>
  <c r="G101" i="4"/>
  <c r="G102" i="4"/>
  <c r="G103" i="4"/>
  <c r="G104" i="4"/>
  <c r="G108" i="4"/>
  <c r="G109" i="4"/>
  <c r="G110" i="4"/>
  <c r="G111" i="4"/>
  <c r="G112" i="4"/>
  <c r="G92" i="4" l="1"/>
  <c r="G90" i="4"/>
  <c r="G91" i="4"/>
  <c r="G88" i="4" l="1"/>
  <c r="G89" i="4"/>
  <c r="G68" i="4"/>
  <c r="G69" i="4"/>
  <c r="G187" i="4"/>
  <c r="G186" i="4"/>
  <c r="G185" i="4"/>
  <c r="G184" i="4"/>
  <c r="G183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224" i="4" s="1"/>
  <c r="B148" i="4"/>
  <c r="G132" i="4"/>
  <c r="G131" i="4"/>
  <c r="G130" i="4"/>
  <c r="G129" i="4"/>
  <c r="G128" i="4"/>
  <c r="G127" i="4"/>
  <c r="G126" i="4"/>
  <c r="G125" i="4"/>
  <c r="G124" i="4"/>
  <c r="G123" i="4"/>
  <c r="G122" i="4"/>
  <c r="G98" i="4"/>
  <c r="G70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6" i="4"/>
  <c r="G223" i="4" s="1"/>
  <c r="G212" i="4" l="1"/>
  <c r="G225" i="4" l="1"/>
</calcChain>
</file>

<file path=xl/sharedStrings.xml><?xml version="1.0" encoding="utf-8"?>
<sst xmlns="http://schemas.openxmlformats.org/spreadsheetml/2006/main" count="1569" uniqueCount="571">
  <si>
    <t>1. ZEMLJIŠČA</t>
  </si>
  <si>
    <t>LOKACIJA</t>
  </si>
  <si>
    <t>NAMENSKA RABA</t>
  </si>
  <si>
    <t>OPOMBE</t>
  </si>
  <si>
    <t>kmetijsko</t>
  </si>
  <si>
    <t>stavbno</t>
  </si>
  <si>
    <t>gozd</t>
  </si>
  <si>
    <t>2. STANOVANJA</t>
  </si>
  <si>
    <t>OPIS</t>
  </si>
  <si>
    <t>PARCELNA ŠTEVILKA</t>
  </si>
  <si>
    <t>IZMERA (m²)</t>
  </si>
  <si>
    <t>METODA RAZPOLAGANJA</t>
  </si>
  <si>
    <t>EKONOMSKA UTEMELJENOST</t>
  </si>
  <si>
    <t>N.P.</t>
  </si>
  <si>
    <t>Nepremičnina predstavlja funkcionalno zemljišče.</t>
  </si>
  <si>
    <t>ID STAVBE / PROSTORA</t>
  </si>
  <si>
    <t>Nepremičnina ne služi javnemu interesu.</t>
  </si>
  <si>
    <t>N.P. - neposredna pogodba</t>
  </si>
  <si>
    <t>J.D. - javna dražba</t>
  </si>
  <si>
    <t>JD - javno dobro</t>
  </si>
  <si>
    <t>SKUPAJ</t>
  </si>
  <si>
    <t>LEGENDA</t>
  </si>
  <si>
    <t>2141 - Podljubelj</t>
  </si>
  <si>
    <t>2142 - Lom pod Storžičem</t>
  </si>
  <si>
    <t>2143 - Tržič</t>
  </si>
  <si>
    <t>2144 - Bistrica</t>
  </si>
  <si>
    <t>2145 - Leše</t>
  </si>
  <si>
    <t>2146 - Kovor</t>
  </si>
  <si>
    <t>2147 - Križe</t>
  </si>
  <si>
    <t>2149 - Žiganja vas</t>
  </si>
  <si>
    <t>2150 - Zvirče</t>
  </si>
  <si>
    <t>KATASTRSKA OBČINA</t>
  </si>
  <si>
    <t>377/8</t>
  </si>
  <si>
    <t>J.Z.P.</t>
  </si>
  <si>
    <t>J.Z.P. - javno zbiranje ponudb</t>
  </si>
  <si>
    <t>Nepremičnina ne služi javnemu interesu. Nepremičnina predstavlja funkcionalno zemljišče k stanovanjskemu objektu.</t>
  </si>
  <si>
    <t>STAVBNO</t>
  </si>
  <si>
    <t>KMETIJSKO</t>
  </si>
  <si>
    <t>STANOVANJA</t>
  </si>
  <si>
    <t>POSLOVNI PROSTORI</t>
  </si>
  <si>
    <t>2148 - Senično</t>
  </si>
  <si>
    <t>S</t>
  </si>
  <si>
    <t>K</t>
  </si>
  <si>
    <t>F</t>
  </si>
  <si>
    <t>P</t>
  </si>
  <si>
    <t>628/9</t>
  </si>
  <si>
    <t>stavbno - PC</t>
  </si>
  <si>
    <t>gozd, stavbno</t>
  </si>
  <si>
    <t>kmetijsko, gozd</t>
  </si>
  <si>
    <t>stavbno - CU</t>
  </si>
  <si>
    <t>3-sobno stanovanje</t>
  </si>
  <si>
    <t>Partizanska ulica 4</t>
  </si>
  <si>
    <t>183/23</t>
  </si>
  <si>
    <t>183/24</t>
  </si>
  <si>
    <t>183/25</t>
  </si>
  <si>
    <t>183/26</t>
  </si>
  <si>
    <t>183/27</t>
  </si>
  <si>
    <t>Skakalnice Sebenje</t>
  </si>
  <si>
    <t>108/47</t>
  </si>
  <si>
    <t>965/2</t>
  </si>
  <si>
    <t>Menjava za del parc. št. 202/16 (202/30) k.o. Podljubelj</t>
  </si>
  <si>
    <t>stavbno - A</t>
  </si>
  <si>
    <t>966/3</t>
  </si>
  <si>
    <t>Menjava za del parc. št. 794/42 (794/112) in 794/46 (794/113, 794/114) k.o. Podljubelj</t>
  </si>
  <si>
    <t>Menjava za parc. št. 534/15 k.o. Križe. Nepremičnina ne služi javnemu interesu. Nepremičnina predstavlja funkcionalno zemljišče k stanovanjskemu objektu.</t>
  </si>
  <si>
    <t>Nepremičnine ne služijo javnemu interesu. Nepremičnine predstavljajo funkcionalno zemljišče k stanovanjskemu objektu.</t>
  </si>
  <si>
    <t>Nepremičnine ne služijo javnemu interesu. Občina nepremičnin ne potrebuje za opravljanje svojih nalog.</t>
  </si>
  <si>
    <t>Nepremičnini ne služita javnemu interesu. Nepremičnini predstavljata funkcionalno zemljišče k stanovanjskemu objektu.</t>
  </si>
  <si>
    <t>Stanovanje je zasedeno. Stanovanje se prodaja na podlagi vloge najemnika.</t>
  </si>
  <si>
    <t>739/10</t>
  </si>
  <si>
    <t>739/11</t>
  </si>
  <si>
    <t>739/12</t>
  </si>
  <si>
    <t>739/13</t>
  </si>
  <si>
    <t>739/14</t>
  </si>
  <si>
    <t>739/15</t>
  </si>
  <si>
    <t>739/16</t>
  </si>
  <si>
    <t>739/17</t>
  </si>
  <si>
    <t>739/18</t>
  </si>
  <si>
    <t>533/15</t>
  </si>
  <si>
    <t>533/16</t>
  </si>
  <si>
    <t>533/17</t>
  </si>
  <si>
    <t>542/19</t>
  </si>
  <si>
    <t>856/6</t>
  </si>
  <si>
    <t>579/47</t>
  </si>
  <si>
    <t>579/48</t>
  </si>
  <si>
    <t>837/13</t>
  </si>
  <si>
    <t>857/2</t>
  </si>
  <si>
    <t>857/3</t>
  </si>
  <si>
    <t>857/4</t>
  </si>
  <si>
    <t>857/5</t>
  </si>
  <si>
    <t>Nepremičnina ne služi javnemu interesu. Nepremičnina predstavlja pripadajoče zemljišče v stanovanjskemu objektu.</t>
  </si>
  <si>
    <t>Nepremičnini ne služita javnemu interesu. Nepremičnini predstavljata pripadajoče zemljišče v stanovanjskemu objektu.</t>
  </si>
  <si>
    <t>Nepremičnine ne služijo javnemu interesu. Nepremičnine predstavljajo pripadajoče zemljišče stanovanjskega objekta.</t>
  </si>
  <si>
    <t>837/8</t>
  </si>
  <si>
    <t>837/9</t>
  </si>
  <si>
    <t>N.P</t>
  </si>
  <si>
    <t>837/10</t>
  </si>
  <si>
    <t>837/11</t>
  </si>
  <si>
    <t>837/12</t>
  </si>
  <si>
    <t>837/14</t>
  </si>
  <si>
    <t>837/18</t>
  </si>
  <si>
    <t>837/19</t>
  </si>
  <si>
    <t>837/20</t>
  </si>
  <si>
    <t>579/41</t>
  </si>
  <si>
    <t>579/50</t>
  </si>
  <si>
    <t>579/56</t>
  </si>
  <si>
    <t>579/62</t>
  </si>
  <si>
    <t>579/58</t>
  </si>
  <si>
    <t>579/65</t>
  </si>
  <si>
    <t>579/72</t>
  </si>
  <si>
    <t>579/74</t>
  </si>
  <si>
    <t>868/1</t>
  </si>
  <si>
    <t>247/5</t>
  </si>
  <si>
    <t xml:space="preserve">Nepremičnina predstavlja pripadajoče zemljišče večstanovanjske stavbe. </t>
  </si>
  <si>
    <t>Nepremičnine ne služijo javnemu interesu. Nepremičnine predstavljajo funkcionalna zemljišča k stanovanjskim objektom (Podvasca).</t>
  </si>
  <si>
    <t>Nepremičnine ne služijo javnemu interesu. Nepremičnine predstavljajo funkcionalna zemljišča k stanovanjskim objektom (Planinska pot)</t>
  </si>
  <si>
    <t>3. POSLOVNI PROSTORI</t>
  </si>
  <si>
    <t>PRORAČUNSKA POSTAVKA</t>
  </si>
  <si>
    <t>PARC. ŠT.</t>
  </si>
  <si>
    <t>IZMERA M²</t>
  </si>
  <si>
    <t>Po nepremičninah poteka kategorizirana občinska cesta LC 428 013 Podljubelj - Blejc -  Matizovec</t>
  </si>
  <si>
    <t>60225 - Odškodnine</t>
  </si>
  <si>
    <t>430/2</t>
  </si>
  <si>
    <t>791/12</t>
  </si>
  <si>
    <t>Po nepremičnini poteka kategorizirana občinska cesta JP 928 072 proti naselju Na skalah</t>
  </si>
  <si>
    <t>469/4</t>
  </si>
  <si>
    <t>Kupnina je bila poravnana že z odškodnino za služnost</t>
  </si>
  <si>
    <t>468/9</t>
  </si>
  <si>
    <t>467/2</t>
  </si>
  <si>
    <t>468/7</t>
  </si>
  <si>
    <t>469/2</t>
  </si>
  <si>
    <t>470/23</t>
  </si>
  <si>
    <t>stavbno - PC, A</t>
  </si>
  <si>
    <t>Križišče Podljubelj</t>
  </si>
  <si>
    <t>202/30</t>
  </si>
  <si>
    <t>Menjava za parc. št. 965/2 k.o. Podljubelj</t>
  </si>
  <si>
    <t>341/2</t>
  </si>
  <si>
    <t>Razširitev kategorizirane občinske ceste LC 428 01</t>
  </si>
  <si>
    <t>Po nepremičninah poteka kategorizirana občinska cesta JP 928 061 (Cesta na Reber)</t>
  </si>
  <si>
    <t>794/77</t>
  </si>
  <si>
    <t>794/63</t>
  </si>
  <si>
    <t>Menjava za parc. št. 966/3 k.o. Podljubelj</t>
  </si>
  <si>
    <t>155/32</t>
  </si>
  <si>
    <t>Po nepremičninah poteka kategorizirana občinska cesta LC 428 042</t>
  </si>
  <si>
    <t>Menjava za parc. št. 984/5 in 984/9 k.o. Lom pod Storžičem</t>
  </si>
  <si>
    <t>155/33</t>
  </si>
  <si>
    <t>155/41</t>
  </si>
  <si>
    <t>408/8</t>
  </si>
  <si>
    <t>Menjava za parc. št. 630/172 k.o. Lom pod Storžičem</t>
  </si>
  <si>
    <t>408/15</t>
  </si>
  <si>
    <t>408/16</t>
  </si>
  <si>
    <t>408/17</t>
  </si>
  <si>
    <t>408/18</t>
  </si>
  <si>
    <t>408/19</t>
  </si>
  <si>
    <t>408/20</t>
  </si>
  <si>
    <t>408/23</t>
  </si>
  <si>
    <t>408/10</t>
  </si>
  <si>
    <t>408/12</t>
  </si>
  <si>
    <t>408/13</t>
  </si>
  <si>
    <t>981/12</t>
  </si>
  <si>
    <t>Po nepremičnini poteka kategorizirana občinska cesta LC 428 041</t>
  </si>
  <si>
    <t>del 981/17 (981/100)</t>
  </si>
  <si>
    <t>Po nepremičninah potekata kategorizirani občinski cesti LC 428 041 in JP 928 131</t>
  </si>
  <si>
    <t>del 206 (206/2)</t>
  </si>
  <si>
    <t>981/27</t>
  </si>
  <si>
    <t>61000 - Nakup nep. in drugi odh.</t>
  </si>
  <si>
    <t>964/8</t>
  </si>
  <si>
    <t>Po nepremičnini poteka občinska kategorizirana cesta LC 428 031</t>
  </si>
  <si>
    <t>690/5</t>
  </si>
  <si>
    <t>Nepremičnine v naravi predstavljajo kategorizirano občinsko cesto LC 428 141</t>
  </si>
  <si>
    <t>690/7</t>
  </si>
  <si>
    <t>kmetijsko, stavbno</t>
  </si>
  <si>
    <t>38/4</t>
  </si>
  <si>
    <t>Po nepremičnini poteka kategorizirana občinska cesta LC 348 071</t>
  </si>
  <si>
    <t>427/5</t>
  </si>
  <si>
    <t>Po nepremičninah poteka pločnik Kovor - Zvirče</t>
  </si>
  <si>
    <t>Ocenjena vrednost = 21,10 EUR/m2 za stavbno in 10,05 EUR/m2 za kmetijsko zemljišče, pri čemer so lastniki zemljišč že dobili plačana nadomestila za služnost v različnih zneskih, ki se vštejejo v kupnino, kar je upoštevano (odšteto) pri orientacijski vrednosti.</t>
  </si>
  <si>
    <t>427/7</t>
  </si>
  <si>
    <t>427/9</t>
  </si>
  <si>
    <t>431/6</t>
  </si>
  <si>
    <t>431/4</t>
  </si>
  <si>
    <t>432/2</t>
  </si>
  <si>
    <t>433/2</t>
  </si>
  <si>
    <t>430/3</t>
  </si>
  <si>
    <t>Na nepremičnini se nahaja priključek nekategorizirane ceste na kategorizirano občinsko cesto LC 428 131</t>
  </si>
  <si>
    <t>663/2</t>
  </si>
  <si>
    <t xml:space="preserve">Po nepremičninah poteka kategorizirana občinska cesta LC 428 142 (Kovor - Brdo) </t>
  </si>
  <si>
    <t>654/2</t>
  </si>
  <si>
    <t>637/6</t>
  </si>
  <si>
    <t>637/7</t>
  </si>
  <si>
    <t>643/2</t>
  </si>
  <si>
    <t>639/2</t>
  </si>
  <si>
    <t>Občina je že solastnik v deležu do 14/4745</t>
  </si>
  <si>
    <t>stavbno - ZK</t>
  </si>
  <si>
    <t>Po nepremičnini poteka pločnik ob kategorizirani občinski cesti LC 428 051.</t>
  </si>
  <si>
    <t>S služnostno pogodbo plačano 50 m2, plača se razlika 3 m2</t>
  </si>
  <si>
    <t>572/12</t>
  </si>
  <si>
    <t>Po nepremičnini poteka kategorizirana občinska cesta LC 428 051.</t>
  </si>
  <si>
    <t>Že plačano s služnostno pogodbo.</t>
  </si>
  <si>
    <t>del 281/55</t>
  </si>
  <si>
    <t>Nepremičnine se pridobivajo za potrebe gradnje novega nogometnega igrišča v Križah</t>
  </si>
  <si>
    <t>450/6</t>
  </si>
  <si>
    <t xml:space="preserve">Po nepremičnini poteka kategorizirana občinska cesta z oznako LC 428 141 Brezje-Hudo-Kovor-Križe </t>
  </si>
  <si>
    <t>721/8</t>
  </si>
  <si>
    <t>Po nepremičninah poteka kategorizirana občinska cesta JP 928 701</t>
  </si>
  <si>
    <t>742/2</t>
  </si>
  <si>
    <t>534/15</t>
  </si>
  <si>
    <t>Po nepremičnini poteka kategorizirana občinska cesta JP 928 511</t>
  </si>
  <si>
    <t>Menjava za parc. št. 533/15 k.o. Križe</t>
  </si>
  <si>
    <t>28/4</t>
  </si>
  <si>
    <t xml:space="preserve">Po nepremičninah potekajo kategorizirane občinske ceste JP 929 001, JP 928 826, JP 928 827 in nekategorizirani občinski cesti (Planinska pot) </t>
  </si>
  <si>
    <t>28/6</t>
  </si>
  <si>
    <t>29/2</t>
  </si>
  <si>
    <t>57/3</t>
  </si>
  <si>
    <t>66/2</t>
  </si>
  <si>
    <t>77/8</t>
  </si>
  <si>
    <t>91/5</t>
  </si>
  <si>
    <t>259/13</t>
  </si>
  <si>
    <t>kemtijsko</t>
  </si>
  <si>
    <t>Po nepremičninah poteka kategorizirana občinska cesta JP 928 835 in avtobusna postaja</t>
  </si>
  <si>
    <t>259/12</t>
  </si>
  <si>
    <t>260/8</t>
  </si>
  <si>
    <t>5/7</t>
  </si>
  <si>
    <t>Nepremičnine predstavljajo pokopališče z mrliškimi vežicami v Križah</t>
  </si>
  <si>
    <t>Brezplačen prenos lastništva nepremičnin iz Krajevne skupnosti Križe se izvede zaradi ureditve upravljanja s pokopališčem</t>
  </si>
  <si>
    <t>5/8</t>
  </si>
  <si>
    <t>5/9</t>
  </si>
  <si>
    <t>259/8</t>
  </si>
  <si>
    <t>259/9</t>
  </si>
  <si>
    <t>259/10</t>
  </si>
  <si>
    <t>260/5</t>
  </si>
  <si>
    <t>260/6</t>
  </si>
  <si>
    <t>262/4</t>
  </si>
  <si>
    <t>262/5</t>
  </si>
  <si>
    <t>55/5</t>
  </si>
  <si>
    <t>Po nepremičnini poteka kategorizirana občinska cesta LC 428 161 Senično - Sp. Vetrno</t>
  </si>
  <si>
    <t>55/7</t>
  </si>
  <si>
    <t>54/2</t>
  </si>
  <si>
    <t>Po nepremičnini poteka kategorizirana občinska cesta JP 928 222</t>
  </si>
  <si>
    <t>49/1</t>
  </si>
  <si>
    <t>80/15</t>
  </si>
  <si>
    <t>Po nepremičnini poteka kategorizirana občinska cesta LC 428 161</t>
  </si>
  <si>
    <t>Po nepremičnini poteka kategorizirana občinska cesta JP 928 701.</t>
  </si>
  <si>
    <t>stavbno - BC</t>
  </si>
  <si>
    <t>417/1</t>
  </si>
  <si>
    <t xml:space="preserve">SKUPAJ </t>
  </si>
  <si>
    <t>Iz postavke 60225 - odškodnine</t>
  </si>
  <si>
    <t>Iz postavke 61000 - nakup nepremičnin in drugi odhodki v zvezi z nepremičninami</t>
  </si>
  <si>
    <t>984/10</t>
  </si>
  <si>
    <t>286/1</t>
  </si>
  <si>
    <t>108/66</t>
  </si>
  <si>
    <t>108/68</t>
  </si>
  <si>
    <t>108/69</t>
  </si>
  <si>
    <t>794/84</t>
  </si>
  <si>
    <t>794/85</t>
  </si>
  <si>
    <t>794/89</t>
  </si>
  <si>
    <t>794/98</t>
  </si>
  <si>
    <t>794/104</t>
  </si>
  <si>
    <t>794/106</t>
  </si>
  <si>
    <t>794/105</t>
  </si>
  <si>
    <t>794/109</t>
  </si>
  <si>
    <t>794/110</t>
  </si>
  <si>
    <t>794/111</t>
  </si>
  <si>
    <t>796/2</t>
  </si>
  <si>
    <t>796/3</t>
  </si>
  <si>
    <t>gozdno</t>
  </si>
  <si>
    <t>842/2</t>
  </si>
  <si>
    <t>216/2</t>
  </si>
  <si>
    <t>216/3</t>
  </si>
  <si>
    <t>216/4</t>
  </si>
  <si>
    <t>216/5</t>
  </si>
  <si>
    <t>217/2</t>
  </si>
  <si>
    <t>218/4</t>
  </si>
  <si>
    <t>218/5</t>
  </si>
  <si>
    <t>225/2</t>
  </si>
  <si>
    <t>225/4</t>
  </si>
  <si>
    <t>230/9</t>
  </si>
  <si>
    <t>231/2</t>
  </si>
  <si>
    <t>233/2</t>
  </si>
  <si>
    <t>238/2</t>
  </si>
  <si>
    <t>Po nepremičninah poteka kategorizirana občinska cesta LC 348 071 (Leše-Peračica)</t>
  </si>
  <si>
    <t>1003/3</t>
  </si>
  <si>
    <t>785/4</t>
  </si>
  <si>
    <t>del 281/34</t>
  </si>
  <si>
    <t>281/54</t>
  </si>
  <si>
    <t>Nepremičnina ne služi javnemu interesu. Na nepremičnini ima fizična oseba urejen vrt.</t>
  </si>
  <si>
    <t>Po nepremičnini poteka gozdna cesta.</t>
  </si>
  <si>
    <t>Menjava za parc. št. 1003/3 k.o. Lom pod Storžičem</t>
  </si>
  <si>
    <t>Po nepremičninah poteka kategorizirana občinska cesta LC 428 151</t>
  </si>
  <si>
    <t>Po nepremičninah poteka pločnik ob kategorizirani občinski cesti LC 428 131 (pločnik Kovor - Loka)</t>
  </si>
  <si>
    <t>226/5</t>
  </si>
  <si>
    <t>217/3</t>
  </si>
  <si>
    <t>Menjava za parc. št. 853/2 k.o. Križe</t>
  </si>
  <si>
    <t>Po nepremičninah poteka kategorizirana občinska cesta JP 928 831</t>
  </si>
  <si>
    <t>Nepremičnina ne služi javnemu interesu. Nepremičnina predstavlja dvorišče stavbe v zasebni lasti. Menjava za parc. št. 785/4 k.o. Lom pod Storžičem</t>
  </si>
  <si>
    <t>2143-663-1</t>
  </si>
  <si>
    <t>150/1 k.o. Tržič</t>
  </si>
  <si>
    <t>SKUPAJ 1+2+3</t>
  </si>
  <si>
    <t>54/5</t>
  </si>
  <si>
    <t>62/2</t>
  </si>
  <si>
    <t>66/4</t>
  </si>
  <si>
    <t>53/2</t>
  </si>
  <si>
    <t>69</t>
  </si>
  <si>
    <t>del 64</t>
  </si>
  <si>
    <t>del 53/1</t>
  </si>
  <si>
    <t>56/2</t>
  </si>
  <si>
    <t xml:space="preserve">Zemljišča predvidena za ureditev Šentanskega rudnika </t>
  </si>
  <si>
    <t>Koroška cesta 5</t>
  </si>
  <si>
    <t>2143-468-5</t>
  </si>
  <si>
    <t>del 866/1</t>
  </si>
  <si>
    <t>419/7</t>
  </si>
  <si>
    <t>Skakalnice Sebenje. Menjava za parc. Št. 417/1 k.o. Žiganja vas.</t>
  </si>
  <si>
    <t>del 80/5</t>
  </si>
  <si>
    <t>del 1018</t>
  </si>
  <si>
    <t>del 74</t>
  </si>
  <si>
    <t>del 78</t>
  </si>
  <si>
    <t>del 79/1</t>
  </si>
  <si>
    <t>del 88/1</t>
  </si>
  <si>
    <t>del 84</t>
  </si>
  <si>
    <t>del 85</t>
  </si>
  <si>
    <t>del 75/1</t>
  </si>
  <si>
    <t>del 77</t>
  </si>
  <si>
    <t>del 848/5</t>
  </si>
  <si>
    <t>Razdružitev solastnine</t>
  </si>
  <si>
    <t>del 334/6</t>
  </si>
  <si>
    <t>Na delu nepremičnin je predvidena gradnja pločnika v Kovorju</t>
  </si>
  <si>
    <t>94/4</t>
  </si>
  <si>
    <t>181/1</t>
  </si>
  <si>
    <t>del 47</t>
  </si>
  <si>
    <t>Menjava za parcele, po katerih poteka občinska cesta</t>
  </si>
  <si>
    <t>56/4</t>
  </si>
  <si>
    <t>55/9</t>
  </si>
  <si>
    <t>55/8</t>
  </si>
  <si>
    <t>362/12</t>
  </si>
  <si>
    <t>362/17</t>
  </si>
  <si>
    <t>362/18</t>
  </si>
  <si>
    <t>362/19</t>
  </si>
  <si>
    <t>362/20</t>
  </si>
  <si>
    <t>362/21</t>
  </si>
  <si>
    <t>362/24</t>
  </si>
  <si>
    <t>362/26</t>
  </si>
  <si>
    <t>362/22</t>
  </si>
  <si>
    <t>362/23</t>
  </si>
  <si>
    <t>362/25</t>
  </si>
  <si>
    <t>977/7</t>
  </si>
  <si>
    <t>Menjava za parc. št. 1032/12 k.o. Lom pod Storžičem</t>
  </si>
  <si>
    <t>977/9</t>
  </si>
  <si>
    <t>stavbno, gozd</t>
  </si>
  <si>
    <t>Menjava za parc. št. 977/7 k.o. Lom pod Storžičem</t>
  </si>
  <si>
    <t>110/5</t>
  </si>
  <si>
    <t>33/6</t>
  </si>
  <si>
    <t>848/2</t>
  </si>
  <si>
    <t>del 341/1</t>
  </si>
  <si>
    <t>Po nepremičnini poteka kategorizirana občinska cesta LC 428 013</t>
  </si>
  <si>
    <t>1002/19</t>
  </si>
  <si>
    <t>824/4</t>
  </si>
  <si>
    <t>823/1</t>
  </si>
  <si>
    <t>del 824/3</t>
  </si>
  <si>
    <t>Po nepremičninah poteka kategorizirana občinska cesta LC 428 031</t>
  </si>
  <si>
    <t>449/8</t>
  </si>
  <si>
    <t>Praproše 6</t>
  </si>
  <si>
    <t>9/1 k.o. Kovor</t>
  </si>
  <si>
    <t>Stanovanje je zasedeno. Stanovanje se prodaja na podlagi vloge najemnika. Etažna lastnina ni vzpostavljena.</t>
  </si>
  <si>
    <t>2-sobno stanovanje</t>
  </si>
  <si>
    <t>2146-431-3</t>
  </si>
  <si>
    <t>531/4</t>
  </si>
  <si>
    <t>OCENJENA POSLPLOŠENA ALI ORIENTACIJSKA VREDNOST</t>
  </si>
  <si>
    <t>OCENJENA POSPLOŠENA ALI ORIENTACIJSKA VREDNOST (EUR/m²)</t>
  </si>
  <si>
    <t>ŠIFRA DEJANSKE RABE</t>
  </si>
  <si>
    <t>31, 90, 10</t>
  </si>
  <si>
    <t>10, 20, 90</t>
  </si>
  <si>
    <t>10, 90</t>
  </si>
  <si>
    <t>90, 10</t>
  </si>
  <si>
    <t>20, 90</t>
  </si>
  <si>
    <t>1032/12</t>
  </si>
  <si>
    <t>90, 20</t>
  </si>
  <si>
    <t>10</t>
  </si>
  <si>
    <t>90, 31</t>
  </si>
  <si>
    <t>90</t>
  </si>
  <si>
    <t>Nepremičnina ne služi javnemu interesu. Nepremičnina predstavlja zasebni dostop.</t>
  </si>
  <si>
    <t>90, 10, 20</t>
  </si>
  <si>
    <t>31, 90</t>
  </si>
  <si>
    <t>Nepremičnine ne služijo javnemu interesu. Zemljišča so v zasebni rabi (bivše rake)</t>
  </si>
  <si>
    <t>31</t>
  </si>
  <si>
    <t>90, 20+40, 20, 40, 31</t>
  </si>
  <si>
    <t>20</t>
  </si>
  <si>
    <t>10+40, 10</t>
  </si>
  <si>
    <t>304/1 k.o. Tržič</t>
  </si>
  <si>
    <t>Poslovni prostor</t>
  </si>
  <si>
    <t>Občina prostora ne potrebuje za opravljanje svojih nalog.</t>
  </si>
  <si>
    <t>20, 50</t>
  </si>
  <si>
    <t>10, 90, 10+40</t>
  </si>
  <si>
    <t>20+40, 20</t>
  </si>
  <si>
    <t>20, 20+40, 10</t>
  </si>
  <si>
    <t>10, 20</t>
  </si>
  <si>
    <t>20, 90, 10</t>
  </si>
  <si>
    <t>50, 20</t>
  </si>
  <si>
    <t>10, 50</t>
  </si>
  <si>
    <t>Po nepremičninah poteka kategorizirana občinska cesta LC 428 041</t>
  </si>
  <si>
    <t>10, 20+40, 20, 90</t>
  </si>
  <si>
    <t>Po nepremičnini poteka kategorizirana občinska cesta JP 928 392</t>
  </si>
  <si>
    <t>Po nepremičnini poteka kategorizirana občinska cesta JP 928 842</t>
  </si>
  <si>
    <t>Po nepremičnini poteka kategorizirana občinska cesta JP 928 806</t>
  </si>
  <si>
    <t>Po nepremičninah potekata kategorizirani občinski cesti LC 428 131 in JP 928 401</t>
  </si>
  <si>
    <t>Nepremičnini ne služita javnemu interesu. Menjava za parc. št. 690/5 in 690/7 k.o. Bistrica</t>
  </si>
  <si>
    <t>690/8</t>
  </si>
  <si>
    <t>690/13</t>
  </si>
  <si>
    <t>OCENJENA POSPLOŠENA ALI ORIENTACIJSKA VREDNOST</t>
  </si>
  <si>
    <t>OCENJENA POSPLOŠENA ALI ORIENTACIJSKA VREDNOST (EUR)</t>
  </si>
  <si>
    <t>OCENJENA POSPLOŠENA ALI ORIENTACIJSKA VREDNOST (EUR/M²)</t>
  </si>
  <si>
    <t>260/9</t>
  </si>
  <si>
    <t>304/2</t>
  </si>
  <si>
    <t>74/5</t>
  </si>
  <si>
    <t>74/4</t>
  </si>
  <si>
    <t>75/1</t>
  </si>
  <si>
    <t>gozd, kmetijsko</t>
  </si>
  <si>
    <t>80/7</t>
  </si>
  <si>
    <t>74/1</t>
  </si>
  <si>
    <t>10, 20, 10+40, 20+40, 90</t>
  </si>
  <si>
    <t>Za jezom 12</t>
  </si>
  <si>
    <t>2143-207-8</t>
  </si>
  <si>
    <t>413/4 k.o. Tržič</t>
  </si>
  <si>
    <t>1-sobno stanovanje</t>
  </si>
  <si>
    <t>845/7</t>
  </si>
  <si>
    <t>10, 10+30</t>
  </si>
  <si>
    <t>stavbno - O, kmetijsko</t>
  </si>
  <si>
    <t>Na nepremičnini se nahaja vodohran Vadiče</t>
  </si>
  <si>
    <t>344/2</t>
  </si>
  <si>
    <t>20, 20+30</t>
  </si>
  <si>
    <t>stavbno - O, gozdno</t>
  </si>
  <si>
    <t>Na nepremičnini se nahaja zajetje 1</t>
  </si>
  <si>
    <t>252/9</t>
  </si>
  <si>
    <t>30, 90</t>
  </si>
  <si>
    <t>Na nepremičnini se nahaja vodohran Šija 2</t>
  </si>
  <si>
    <t>290/1</t>
  </si>
  <si>
    <t>stavbno - O</t>
  </si>
  <si>
    <t>1117/19</t>
  </si>
  <si>
    <t>30+32</t>
  </si>
  <si>
    <t>Na nepremičninah se nahaja vodohran Žegnani studenec</t>
  </si>
  <si>
    <t>445/2</t>
  </si>
  <si>
    <t>10+30</t>
  </si>
  <si>
    <t>Na nepremičnini se nahaja vodohran Ibelc</t>
  </si>
  <si>
    <t>538/2</t>
  </si>
  <si>
    <t>10, 10+31</t>
  </si>
  <si>
    <t>Na nepremičnini se nahaja vodohran Hraste</t>
  </si>
  <si>
    <t>526/10</t>
  </si>
  <si>
    <t>526/11</t>
  </si>
  <si>
    <t>Na nepremičninah se nahaja zajetje Dolina</t>
  </si>
  <si>
    <t>774/2</t>
  </si>
  <si>
    <t>Na nepremičnini se nahaja vodohran Dolina</t>
  </si>
  <si>
    <t>Trg svobode 28</t>
  </si>
  <si>
    <t>2143-534-19</t>
  </si>
  <si>
    <t>2143-534-20</t>
  </si>
  <si>
    <t>172 k.o. Tržič</t>
  </si>
  <si>
    <t>klet</t>
  </si>
  <si>
    <t>Dela stavbe predstavljata kletna prostora, ki nista primerna za bivanje.</t>
  </si>
  <si>
    <t>123/2</t>
  </si>
  <si>
    <t>20+34, 34</t>
  </si>
  <si>
    <t>986/7</t>
  </si>
  <si>
    <t>986/8</t>
  </si>
  <si>
    <t>10, 31, 50</t>
  </si>
  <si>
    <t>Nepremičnina ne služi javnemu interesu. Nepremičnina predstavlja dvorišče stavbe v zasebni lasti.</t>
  </si>
  <si>
    <t xml:space="preserve">Nepremičnina ne služi javnemu interesu. </t>
  </si>
  <si>
    <t>30, 30+31</t>
  </si>
  <si>
    <t>Prodaja se solastniški delež do 1/6.</t>
  </si>
  <si>
    <t>6/1</t>
  </si>
  <si>
    <t>7/4</t>
  </si>
  <si>
    <t>30, 34, 90</t>
  </si>
  <si>
    <t>kmetijsko, stavbno - ZK</t>
  </si>
  <si>
    <t>Na nepremičninah se nahaja pokopališče v Kovorju</t>
  </si>
  <si>
    <t>NAČRT RAZPOLAGANJA Z NEPREMIČNIM PREMOŽENJEM KRAJEVNE SKUPNOSTI KOVOR</t>
  </si>
  <si>
    <t>Na nepremičninah se nahaja pokopališče v Kovorju. Upravljavec pokopališča je občina, zato se nepremičnini prodata njej.</t>
  </si>
  <si>
    <t>324/6</t>
  </si>
  <si>
    <t>325/2</t>
  </si>
  <si>
    <t>326/13</t>
  </si>
  <si>
    <t>326/11</t>
  </si>
  <si>
    <t>326/9</t>
  </si>
  <si>
    <t>Po nepremičninah poteka kategorizirana občinska cesta LC 428 011</t>
  </si>
  <si>
    <t>Menjava za parc. št. 938/10, 938/11, 938/12 k.o. Podljubelj</t>
  </si>
  <si>
    <t>Šifrant dejanske rabe: 10 - kmetijska zemljišča brez trajnih nasadov; 20 - gozdna zemljišča; 30 - poseljena zemljišča; 31 - tloris stavbe; 32 - javna državna cestna infrastruktura; 34 - javna občinska cestna infrastruktura; 40 - vodna zemljišča; 50 - neplodna zemljišča; 90 - nedoločena raba</t>
  </si>
  <si>
    <t>938/10</t>
  </si>
  <si>
    <t>938/11</t>
  </si>
  <si>
    <t>938/12</t>
  </si>
  <si>
    <t>34</t>
  </si>
  <si>
    <t>Nepremičnine ne služijo javnemu interesu. Menjava za parc. št. 324/6, 325/2, 326/13, 326/11 326/9 k.o. Podljubelj.</t>
  </si>
  <si>
    <t>Odkupuje se solastniški delež do 17/36</t>
  </si>
  <si>
    <t>110/28</t>
  </si>
  <si>
    <t>90, 34</t>
  </si>
  <si>
    <t>Po nepremičnini poteka kategorizirana občinska cesta JP 928 951</t>
  </si>
  <si>
    <t>276/2</t>
  </si>
  <si>
    <t>866/3</t>
  </si>
  <si>
    <t>90, 34, 30</t>
  </si>
  <si>
    <t>10, 34, 30, 90</t>
  </si>
  <si>
    <t>stavbno - CU, SS, IG, PC; kmetijsko</t>
  </si>
  <si>
    <t>Na zemljiščih je predvidena izgradnja kolesarske povezave.</t>
  </si>
  <si>
    <t>Brezplačen prenos lastništva nepremičnin z Republike Slovenije</t>
  </si>
  <si>
    <t>990/11</t>
  </si>
  <si>
    <t>30</t>
  </si>
  <si>
    <t>Jelendol 9</t>
  </si>
  <si>
    <t>2142-72-201</t>
  </si>
  <si>
    <t>2142-72-202</t>
  </si>
  <si>
    <t>2142-72-203</t>
  </si>
  <si>
    <t>747/2 k.o. Lom pod Storžičem</t>
  </si>
  <si>
    <t>neizdelano stanovanje</t>
  </si>
  <si>
    <t>J.D.</t>
  </si>
  <si>
    <t>Del stavbe predstavlja neizdelano stanovanje</t>
  </si>
  <si>
    <t>Pot na Zali rovt 11</t>
  </si>
  <si>
    <t>2143-221-114</t>
  </si>
  <si>
    <t>385/2 k.o. Tržič</t>
  </si>
  <si>
    <t>Trg svobode 10</t>
  </si>
  <si>
    <t>2143-562-1</t>
  </si>
  <si>
    <t>192/5 k.o. Tržič</t>
  </si>
  <si>
    <t>2,5-sobno stanovanje</t>
  </si>
  <si>
    <t>2143-562-9</t>
  </si>
  <si>
    <t>890/6</t>
  </si>
  <si>
    <t>890/7</t>
  </si>
  <si>
    <t>891/5</t>
  </si>
  <si>
    <t>90, 10+40</t>
  </si>
  <si>
    <t>218/2</t>
  </si>
  <si>
    <t>211/2</t>
  </si>
  <si>
    <t>210/5</t>
  </si>
  <si>
    <t>205/2</t>
  </si>
  <si>
    <t>79/4</t>
  </si>
  <si>
    <t>80/11</t>
  </si>
  <si>
    <t>203/2</t>
  </si>
  <si>
    <t>202/7</t>
  </si>
  <si>
    <t>193/2</t>
  </si>
  <si>
    <t>2/5</t>
  </si>
  <si>
    <t>1/7</t>
  </si>
  <si>
    <t>1/5</t>
  </si>
  <si>
    <t>7/6</t>
  </si>
  <si>
    <t>8/7</t>
  </si>
  <si>
    <t>8/5</t>
  </si>
  <si>
    <t>Menjava za parc. št. 378/3 k.o. Zvirče</t>
  </si>
  <si>
    <t>378/3</t>
  </si>
  <si>
    <t>Nepremičnina ne služi javnemu interesu. Menjava za parc. št. 8/5 in 8/7 k.o. Zvirče</t>
  </si>
  <si>
    <t>13/16</t>
  </si>
  <si>
    <t>Menjava za parc. št. 378/2, 13/13 k.o. Zvirče</t>
  </si>
  <si>
    <t>378/2</t>
  </si>
  <si>
    <t>13/13</t>
  </si>
  <si>
    <t>Nepremičnini ne služita javnemu interesu. Menjava za parc. št. 13/16 k.o. Zvirče</t>
  </si>
  <si>
    <t>30+34</t>
  </si>
  <si>
    <t>17/6</t>
  </si>
  <si>
    <t>17/4</t>
  </si>
  <si>
    <t>25/2</t>
  </si>
  <si>
    <t>61/4</t>
  </si>
  <si>
    <t>Po nepremičninah poteka kategorizirana občinska cesta LC 428 131 (pločnik)</t>
  </si>
  <si>
    <t>92/13</t>
  </si>
  <si>
    <t>Odkupuje se 1/2 delež</t>
  </si>
  <si>
    <t>647/2</t>
  </si>
  <si>
    <t>383/20</t>
  </si>
  <si>
    <t>383/21</t>
  </si>
  <si>
    <t>383/23</t>
  </si>
  <si>
    <t>Po nepremičninah poteka kategorizirana občinska cesta JP 928 718</t>
  </si>
  <si>
    <t>143/5</t>
  </si>
  <si>
    <t>OCENA REALIZACIJE V 2023</t>
  </si>
  <si>
    <t>OCENA 
REALIZACIJE V 
2023</t>
  </si>
  <si>
    <t>TABELA 2:  NAČRT PRIDOBIVANJA NEPREMIČNEGA PREMOŽENJA OBČINE TRŽIČ ZA LETO 2023</t>
  </si>
  <si>
    <t>TABELA 1:  NAČRT RAZPOLAGANJA Z NEPREMIČNIM PREMOŽENJEM OBČINE TRŽIČ ZA LETO 2023</t>
  </si>
  <si>
    <t>672/1</t>
  </si>
  <si>
    <t>2. POSLOVNI PROSTORI</t>
  </si>
  <si>
    <t>ID PROSTORA</t>
  </si>
  <si>
    <t>Blejska cesta 10</t>
  </si>
  <si>
    <t>del stavbe 2143-383-1</t>
  </si>
  <si>
    <t>609/3</t>
  </si>
  <si>
    <t>Poslovni prostori ZZZS v stavbi ZD Tržič</t>
  </si>
  <si>
    <t>del stavbe 2143-383-34</t>
  </si>
  <si>
    <t>Občina nepremičnino potrebuje za zagotavljanje zdravstvene službe na primarni ravni.</t>
  </si>
  <si>
    <t>Nepremičnina ne služi javnemu interesu. Nepremičnina predstavlja zemljišče v kompleksu industrijskega objekta v zasebni lasti. Menjava za parc. št. 958 k.o. Lom pod Storžičem</t>
  </si>
  <si>
    <t>958</t>
  </si>
  <si>
    <t>Nepremičnina predstavlja nekategorizirano cesto in del parkirišča.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</si>
</sst>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0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716">
    <xf numFmtId="0" fontId="0" fillId="0" borderId="0" xfId="0"/>
    <xf numFmtId="164" fontId="1" fillId="0" borderId="0" xfId="0" applyNumberFormat="1" applyFont="1" applyFill="1" applyBorder="1" applyAlignment="1">
      <alignment horizontal="justify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right" wrapText="1" indent="1"/>
    </xf>
    <xf numFmtId="0" fontId="0" fillId="0" borderId="0" xfId="0" applyFont="1" applyFill="1" applyBorder="1" applyAlignment="1">
      <alignment horizontal="right" wrapText="1" indent="2"/>
    </xf>
    <xf numFmtId="0" fontId="0" fillId="0" borderId="0" xfId="0" applyFont="1" applyFill="1" applyBorder="1" applyAlignment="1">
      <alignment horizontal="justify" wrapText="1"/>
    </xf>
    <xf numFmtId="164" fontId="0" fillId="0" borderId="0" xfId="0" applyNumberFormat="1" applyFont="1" applyFill="1" applyBorder="1" applyAlignment="1">
      <alignment horizontal="justify"/>
    </xf>
    <xf numFmtId="0" fontId="2" fillId="0" borderId="0" xfId="0" applyFont="1" applyFill="1" applyAlignment="1">
      <alignment horizontal="justify"/>
    </xf>
    <xf numFmtId="4" fontId="0" fillId="0" borderId="0" xfId="0" applyNumberFormat="1" applyFont="1" applyFill="1" applyBorder="1" applyAlignment="1">
      <alignment horizontal="justify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right" indent="2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/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4" fontId="0" fillId="3" borderId="19" xfId="0" applyNumberFormat="1" applyFont="1" applyFill="1" applyBorder="1" applyAlignment="1">
      <alignment horizontal="center"/>
    </xf>
    <xf numFmtId="4" fontId="0" fillId="3" borderId="15" xfId="0" applyNumberFormat="1" applyFont="1" applyFill="1" applyBorder="1" applyAlignment="1">
      <alignment horizontal="center"/>
    </xf>
    <xf numFmtId="0" fontId="1" fillId="3" borderId="4" xfId="0" applyFont="1" applyFill="1" applyBorder="1" applyAlignment="1"/>
    <xf numFmtId="0" fontId="1" fillId="3" borderId="11" xfId="0" applyFont="1" applyFill="1" applyBorder="1" applyAlignment="1"/>
    <xf numFmtId="0" fontId="1" fillId="3" borderId="20" xfId="0" applyFont="1" applyFill="1" applyBorder="1" applyAlignment="1">
      <alignment horizontal="center"/>
    </xf>
    <xf numFmtId="4" fontId="1" fillId="3" borderId="2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top" wrapText="1"/>
    </xf>
    <xf numFmtId="164" fontId="0" fillId="0" borderId="12" xfId="0" applyNumberFormat="1" applyFont="1" applyFill="1" applyBorder="1" applyAlignment="1">
      <alignment horizontal="right" inden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1" fillId="3" borderId="10" xfId="0" applyNumberFormat="1" applyFont="1" applyFill="1" applyBorder="1" applyAlignment="1">
      <alignment horizontal="right" indent="1"/>
    </xf>
    <xf numFmtId="4" fontId="0" fillId="3" borderId="22" xfId="0" applyNumberFormat="1" applyFont="1" applyFill="1" applyBorder="1" applyAlignment="1">
      <alignment horizontal="center"/>
    </xf>
    <xf numFmtId="4" fontId="0" fillId="3" borderId="17" xfId="0" applyNumberFormat="1" applyFont="1" applyFill="1" applyBorder="1" applyAlignment="1">
      <alignment horizontal="center"/>
    </xf>
    <xf numFmtId="4" fontId="0" fillId="3" borderId="16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1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right" indent="1"/>
    </xf>
    <xf numFmtId="0" fontId="0" fillId="0" borderId="0" xfId="0" applyNumberFormat="1" applyFont="1"/>
    <xf numFmtId="3" fontId="0" fillId="0" borderId="0" xfId="0" applyNumberFormat="1" applyFont="1" applyFill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 indent="1"/>
    </xf>
    <xf numFmtId="0" fontId="0" fillId="0" borderId="0" xfId="0" applyFont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 indent="2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indent="1"/>
    </xf>
    <xf numFmtId="3" fontId="0" fillId="0" borderId="0" xfId="0" applyNumberFormat="1" applyFont="1"/>
    <xf numFmtId="0" fontId="0" fillId="0" borderId="0" xfId="0" applyFont="1" applyAlignment="1">
      <alignment horizontal="justify"/>
    </xf>
    <xf numFmtId="0" fontId="1" fillId="0" borderId="0" xfId="0" applyFont="1" applyFill="1" applyBorder="1" applyAlignment="1">
      <alignment wrapText="1"/>
    </xf>
    <xf numFmtId="0" fontId="1" fillId="3" borderId="1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2" xfId="0" applyNumberFormat="1" applyFont="1" applyFill="1" applyBorder="1"/>
    <xf numFmtId="0" fontId="1" fillId="0" borderId="0" xfId="0" applyFont="1" applyFill="1" applyBorder="1"/>
    <xf numFmtId="49" fontId="0" fillId="0" borderId="0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 indent="2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/>
    <xf numFmtId="49" fontId="0" fillId="0" borderId="0" xfId="0" applyNumberFormat="1" applyFont="1" applyFill="1" applyAlignment="1">
      <alignment horizontal="center"/>
    </xf>
    <xf numFmtId="2" fontId="0" fillId="0" borderId="6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1" applyNumberFormat="1" applyFont="1" applyFill="1" applyBorder="1" applyAlignment="1">
      <alignment horizontal="center"/>
    </xf>
    <xf numFmtId="0" fontId="0" fillId="0" borderId="0" xfId="1" applyFont="1" applyFill="1"/>
    <xf numFmtId="164" fontId="1" fillId="0" borderId="54" xfId="0" applyNumberFormat="1" applyFont="1" applyFill="1" applyBorder="1"/>
    <xf numFmtId="164" fontId="0" fillId="0" borderId="2" xfId="0" applyNumberFormat="1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wrapText="1"/>
    </xf>
    <xf numFmtId="0" fontId="0" fillId="3" borderId="11" xfId="0" applyFont="1" applyFill="1" applyBorder="1" applyAlignment="1">
      <alignment wrapText="1"/>
    </xf>
    <xf numFmtId="2" fontId="0" fillId="3" borderId="11" xfId="0" applyNumberFormat="1" applyFont="1" applyFill="1" applyBorder="1" applyAlignment="1">
      <alignment horizontal="right" wrapText="1"/>
    </xf>
    <xf numFmtId="0" fontId="0" fillId="3" borderId="11" xfId="0" applyFont="1" applyFill="1" applyBorder="1" applyAlignment="1">
      <alignment vertical="center" wrapText="1"/>
    </xf>
    <xf numFmtId="0" fontId="0" fillId="3" borderId="11" xfId="0" applyNumberFormat="1" applyFont="1" applyFill="1" applyBorder="1" applyAlignment="1">
      <alignment horizontal="left" wrapText="1"/>
    </xf>
    <xf numFmtId="0" fontId="0" fillId="3" borderId="23" xfId="0" applyFont="1" applyFill="1" applyBorder="1" applyAlignment="1">
      <alignment horizontal="left" wrapText="1"/>
    </xf>
    <xf numFmtId="4" fontId="1" fillId="0" borderId="26" xfId="0" applyNumberFormat="1" applyFont="1" applyFill="1" applyBorder="1" applyAlignment="1">
      <alignment horizontal="right" vertical="center" indent="1"/>
    </xf>
    <xf numFmtId="0" fontId="0" fillId="0" borderId="1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indent="2"/>
    </xf>
    <xf numFmtId="0" fontId="1" fillId="3" borderId="5" xfId="0" applyFont="1" applyFill="1" applyBorder="1" applyAlignment="1">
      <alignment horizontal="left" indent="2"/>
    </xf>
    <xf numFmtId="0" fontId="1" fillId="3" borderId="21" xfId="0" applyFont="1" applyFill="1" applyBorder="1" applyAlignment="1">
      <alignment horizontal="left" indent="2"/>
    </xf>
    <xf numFmtId="0" fontId="1" fillId="3" borderId="14" xfId="0" applyFont="1" applyFill="1" applyBorder="1" applyAlignment="1">
      <alignment horizontal="left" indent="2"/>
    </xf>
    <xf numFmtId="0" fontId="1" fillId="3" borderId="8" xfId="0" applyFont="1" applyFill="1" applyBorder="1" applyAlignment="1">
      <alignment horizontal="left" indent="2"/>
    </xf>
    <xf numFmtId="0" fontId="1" fillId="3" borderId="9" xfId="0" applyFont="1" applyFill="1" applyBorder="1" applyAlignment="1">
      <alignment horizontal="left" indent="2"/>
    </xf>
    <xf numFmtId="0" fontId="1" fillId="3" borderId="2" xfId="0" applyFont="1" applyFill="1" applyBorder="1" applyAlignment="1">
      <alignment horizontal="left" indent="2"/>
    </xf>
    <xf numFmtId="0" fontId="1" fillId="3" borderId="13" xfId="0" applyFont="1" applyFill="1" applyBorder="1" applyAlignment="1">
      <alignment horizontal="left" indent="2"/>
    </xf>
    <xf numFmtId="0" fontId="1" fillId="2" borderId="32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Continuous" wrapText="1"/>
    </xf>
    <xf numFmtId="3" fontId="1" fillId="2" borderId="20" xfId="0" applyNumberFormat="1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Continuous" wrapText="1"/>
    </xf>
    <xf numFmtId="0" fontId="1" fillId="2" borderId="20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0" fontId="0" fillId="0" borderId="12" xfId="0" applyFont="1" applyFill="1" applyBorder="1"/>
    <xf numFmtId="0" fontId="0" fillId="3" borderId="44" xfId="1" applyFont="1" applyFill="1" applyBorder="1" applyAlignment="1">
      <alignment horizontal="center" wrapText="1"/>
    </xf>
    <xf numFmtId="4" fontId="0" fillId="3" borderId="46" xfId="0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left" vertical="top"/>
    </xf>
    <xf numFmtId="49" fontId="0" fillId="3" borderId="38" xfId="0" applyNumberFormat="1" applyFont="1" applyFill="1" applyBorder="1" applyAlignment="1">
      <alignment horizontal="right" wrapText="1" indent="1"/>
    </xf>
    <xf numFmtId="3" fontId="0" fillId="3" borderId="38" xfId="0" applyNumberFormat="1" applyFont="1" applyFill="1" applyBorder="1" applyAlignment="1">
      <alignment horizontal="right" indent="1"/>
    </xf>
    <xf numFmtId="0" fontId="0" fillId="3" borderId="38" xfId="0" applyFont="1" applyFill="1" applyBorder="1" applyAlignment="1">
      <alignment horizontal="center" wrapText="1"/>
    </xf>
    <xf numFmtId="2" fontId="0" fillId="3" borderId="38" xfId="0" applyNumberFormat="1" applyFont="1" applyFill="1" applyBorder="1" applyAlignment="1">
      <alignment horizontal="right" indent="1"/>
    </xf>
    <xf numFmtId="4" fontId="0" fillId="3" borderId="38" xfId="0" applyNumberFormat="1" applyFont="1" applyFill="1" applyBorder="1" applyAlignment="1">
      <alignment horizontal="center"/>
    </xf>
    <xf numFmtId="164" fontId="0" fillId="3" borderId="38" xfId="0" applyNumberFormat="1" applyFont="1" applyFill="1" applyBorder="1" applyAlignment="1">
      <alignment horizontal="center"/>
    </xf>
    <xf numFmtId="164" fontId="0" fillId="3" borderId="51" xfId="0" applyNumberFormat="1" applyFont="1" applyFill="1" applyBorder="1" applyAlignment="1">
      <alignment vertical="center" wrapText="1"/>
    </xf>
    <xf numFmtId="49" fontId="0" fillId="3" borderId="47" xfId="0" applyNumberFormat="1" applyFont="1" applyFill="1" applyBorder="1" applyAlignment="1">
      <alignment horizontal="right" wrapText="1" indent="1"/>
    </xf>
    <xf numFmtId="3" fontId="0" fillId="3" borderId="47" xfId="0" applyNumberFormat="1" applyFont="1" applyFill="1" applyBorder="1" applyAlignment="1">
      <alignment horizontal="right" indent="1"/>
    </xf>
    <xf numFmtId="0" fontId="0" fillId="3" borderId="47" xfId="0" applyFont="1" applyFill="1" applyBorder="1" applyAlignment="1">
      <alignment horizontal="center" wrapText="1"/>
    </xf>
    <xf numFmtId="2" fontId="0" fillId="3" borderId="47" xfId="0" applyNumberFormat="1" applyFont="1" applyFill="1" applyBorder="1" applyAlignment="1">
      <alignment horizontal="right" indent="1"/>
    </xf>
    <xf numFmtId="4" fontId="0" fillId="3" borderId="47" xfId="0" applyNumberFormat="1" applyFont="1" applyFill="1" applyBorder="1" applyAlignment="1">
      <alignment horizontal="center"/>
    </xf>
    <xf numFmtId="49" fontId="0" fillId="3" borderId="15" xfId="0" applyNumberFormat="1" applyFont="1" applyFill="1" applyBorder="1" applyAlignment="1">
      <alignment horizontal="right" wrapText="1" indent="1"/>
    </xf>
    <xf numFmtId="3" fontId="0" fillId="3" borderId="15" xfId="0" applyNumberFormat="1" applyFont="1" applyFill="1" applyBorder="1" applyAlignment="1">
      <alignment horizontal="right" indent="1"/>
    </xf>
    <xf numFmtId="0" fontId="0" fillId="3" borderId="15" xfId="0" applyFont="1" applyFill="1" applyBorder="1" applyAlignment="1">
      <alignment horizontal="center" wrapText="1"/>
    </xf>
    <xf numFmtId="2" fontId="0" fillId="3" borderId="15" xfId="0" applyNumberFormat="1" applyFont="1" applyFill="1" applyBorder="1" applyAlignment="1">
      <alignment horizontal="right" indent="1"/>
    </xf>
    <xf numFmtId="49" fontId="0" fillId="3" borderId="43" xfId="0" applyNumberFormat="1" applyFont="1" applyFill="1" applyBorder="1" applyAlignment="1">
      <alignment horizontal="right" wrapText="1" indent="1"/>
    </xf>
    <xf numFmtId="3" fontId="0" fillId="3" borderId="43" xfId="0" applyNumberFormat="1" applyFont="1" applyFill="1" applyBorder="1" applyAlignment="1">
      <alignment horizontal="right" indent="1"/>
    </xf>
    <xf numFmtId="0" fontId="0" fillId="3" borderId="43" xfId="0" applyFont="1" applyFill="1" applyBorder="1" applyAlignment="1">
      <alignment horizontal="center" wrapText="1"/>
    </xf>
    <xf numFmtId="2" fontId="0" fillId="3" borderId="43" xfId="0" applyNumberFormat="1" applyFont="1" applyFill="1" applyBorder="1" applyAlignment="1">
      <alignment horizontal="right" indent="1"/>
    </xf>
    <xf numFmtId="4" fontId="0" fillId="3" borderId="43" xfId="0" applyNumberFormat="1" applyFont="1" applyFill="1" applyBorder="1" applyAlignment="1">
      <alignment horizontal="center"/>
    </xf>
    <xf numFmtId="0" fontId="0" fillId="3" borderId="30" xfId="0" applyFont="1" applyFill="1" applyBorder="1" applyAlignment="1">
      <alignment horizontal="left"/>
    </xf>
    <xf numFmtId="0" fontId="0" fillId="3" borderId="31" xfId="0" applyFont="1" applyFill="1" applyBorder="1" applyAlignment="1">
      <alignment horizontal="left"/>
    </xf>
    <xf numFmtId="0" fontId="0" fillId="3" borderId="41" xfId="0" applyFont="1" applyFill="1" applyBorder="1" applyAlignment="1">
      <alignment horizontal="left"/>
    </xf>
    <xf numFmtId="0" fontId="0" fillId="3" borderId="36" xfId="0" applyFont="1" applyFill="1" applyBorder="1" applyAlignment="1">
      <alignment wrapText="1"/>
    </xf>
    <xf numFmtId="0" fontId="0" fillId="3" borderId="40" xfId="0" applyFont="1" applyFill="1" applyBorder="1" applyAlignment="1">
      <alignment horizontal="left"/>
    </xf>
    <xf numFmtId="2" fontId="0" fillId="3" borderId="64" xfId="0" applyNumberFormat="1" applyFont="1" applyFill="1" applyBorder="1" applyAlignment="1">
      <alignment horizontal="right" indent="1"/>
    </xf>
    <xf numFmtId="0" fontId="0" fillId="3" borderId="19" xfId="0" applyFont="1" applyFill="1" applyBorder="1" applyAlignment="1">
      <alignment horizontal="center"/>
    </xf>
    <xf numFmtId="0" fontId="0" fillId="3" borderId="70" xfId="0" applyFont="1" applyFill="1" applyBorder="1" applyAlignment="1">
      <alignment vertical="center" wrapText="1"/>
    </xf>
    <xf numFmtId="0" fontId="0" fillId="3" borderId="38" xfId="0" applyFont="1" applyFill="1" applyBorder="1" applyAlignment="1">
      <alignment horizontal="center"/>
    </xf>
    <xf numFmtId="0" fontId="0" fillId="3" borderId="51" xfId="0" applyFont="1" applyFill="1" applyBorder="1" applyAlignment="1">
      <alignment vertical="center" wrapText="1"/>
    </xf>
    <xf numFmtId="0" fontId="0" fillId="3" borderId="8" xfId="0" applyFont="1" applyFill="1" applyBorder="1"/>
    <xf numFmtId="49" fontId="0" fillId="3" borderId="19" xfId="0" applyNumberFormat="1" applyFont="1" applyFill="1" applyBorder="1" applyAlignment="1">
      <alignment horizontal="right" indent="1"/>
    </xf>
    <xf numFmtId="0" fontId="0" fillId="3" borderId="9" xfId="0" applyFont="1" applyFill="1" applyBorder="1" applyAlignment="1">
      <alignment horizontal="right" indent="1"/>
    </xf>
    <xf numFmtId="2" fontId="0" fillId="3" borderId="19" xfId="0" applyNumberFormat="1" applyFont="1" applyFill="1" applyBorder="1" applyAlignment="1">
      <alignment horizontal="right" indent="1"/>
    </xf>
    <xf numFmtId="0" fontId="0" fillId="3" borderId="70" xfId="0" applyFont="1" applyFill="1" applyBorder="1" applyAlignment="1">
      <alignment wrapText="1"/>
    </xf>
    <xf numFmtId="49" fontId="0" fillId="3" borderId="38" xfId="0" applyNumberFormat="1" applyFont="1" applyFill="1" applyBorder="1" applyAlignment="1">
      <alignment horizontal="right" indent="1"/>
    </xf>
    <xf numFmtId="0" fontId="0" fillId="3" borderId="45" xfId="0" applyFont="1" applyFill="1" applyBorder="1" applyAlignment="1">
      <alignment horizontal="right" indent="1"/>
    </xf>
    <xf numFmtId="0" fontId="0" fillId="3" borderId="51" xfId="0" applyFont="1" applyFill="1" applyBorder="1" applyAlignment="1">
      <alignment wrapText="1"/>
    </xf>
    <xf numFmtId="0" fontId="0" fillId="3" borderId="53" xfId="0" applyFont="1" applyFill="1" applyBorder="1"/>
    <xf numFmtId="0" fontId="0" fillId="3" borderId="73" xfId="0" applyFont="1" applyFill="1" applyBorder="1"/>
    <xf numFmtId="49" fontId="0" fillId="3" borderId="43" xfId="0" applyNumberFormat="1" applyFont="1" applyFill="1" applyBorder="1" applyAlignment="1">
      <alignment horizontal="right" indent="1"/>
    </xf>
    <xf numFmtId="0" fontId="0" fillId="3" borderId="39" xfId="0" applyFont="1" applyFill="1" applyBorder="1" applyAlignment="1">
      <alignment horizontal="right" indent="1"/>
    </xf>
    <xf numFmtId="0" fontId="0" fillId="3" borderId="48" xfId="0" applyFont="1" applyFill="1" applyBorder="1" applyAlignment="1">
      <alignment wrapText="1"/>
    </xf>
    <xf numFmtId="49" fontId="0" fillId="3" borderId="15" xfId="0" applyNumberFormat="1" applyFont="1" applyFill="1" applyBorder="1" applyAlignment="1">
      <alignment horizontal="right" indent="1"/>
    </xf>
    <xf numFmtId="2" fontId="0" fillId="3" borderId="13" xfId="0" applyNumberFormat="1" applyFont="1" applyFill="1" applyBorder="1" applyAlignment="1">
      <alignment horizontal="right" indent="1"/>
    </xf>
    <xf numFmtId="4" fontId="0" fillId="3" borderId="13" xfId="0" applyNumberFormat="1" applyFont="1" applyFill="1" applyBorder="1" applyAlignment="1">
      <alignment horizontal="center"/>
    </xf>
    <xf numFmtId="49" fontId="0" fillId="3" borderId="60" xfId="0" applyNumberFormat="1" applyFont="1" applyFill="1" applyBorder="1" applyAlignment="1">
      <alignment horizontal="right" indent="1"/>
    </xf>
    <xf numFmtId="1" fontId="0" fillId="3" borderId="49" xfId="0" applyNumberFormat="1" applyFont="1" applyFill="1" applyBorder="1" applyAlignment="1">
      <alignment horizontal="right" indent="1"/>
    </xf>
    <xf numFmtId="2" fontId="0" fillId="3" borderId="39" xfId="0" applyNumberFormat="1" applyFont="1" applyFill="1" applyBorder="1" applyAlignment="1">
      <alignment horizontal="right" indent="1"/>
    </xf>
    <xf numFmtId="4" fontId="0" fillId="3" borderId="39" xfId="0" applyNumberFormat="1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49" fontId="0" fillId="3" borderId="57" xfId="0" applyNumberFormat="1" applyFont="1" applyFill="1" applyBorder="1" applyAlignment="1">
      <alignment horizontal="right" indent="1"/>
    </xf>
    <xf numFmtId="1" fontId="0" fillId="3" borderId="52" xfId="0" applyNumberFormat="1" applyFont="1" applyFill="1" applyBorder="1" applyAlignment="1">
      <alignment horizontal="right" indent="1"/>
    </xf>
    <xf numFmtId="2" fontId="0" fillId="3" borderId="14" xfId="0" applyNumberFormat="1" applyFont="1" applyFill="1" applyBorder="1" applyAlignment="1">
      <alignment horizontal="right" indent="1"/>
    </xf>
    <xf numFmtId="4" fontId="0" fillId="3" borderId="14" xfId="0" applyNumberFormat="1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right" indent="1"/>
    </xf>
    <xf numFmtId="1" fontId="0" fillId="3" borderId="29" xfId="0" applyNumberFormat="1" applyFont="1" applyFill="1" applyBorder="1" applyAlignment="1">
      <alignment horizontal="right" indent="1"/>
    </xf>
    <xf numFmtId="0" fontId="0" fillId="3" borderId="64" xfId="0" applyFont="1" applyFill="1" applyBorder="1" applyAlignment="1">
      <alignment horizontal="center"/>
    </xf>
    <xf numFmtId="2" fontId="0" fillId="3" borderId="68" xfId="0" applyNumberFormat="1" applyFont="1" applyFill="1" applyBorder="1" applyAlignment="1">
      <alignment horizontal="right" indent="1"/>
    </xf>
    <xf numFmtId="0" fontId="0" fillId="3" borderId="68" xfId="0" applyFont="1" applyFill="1" applyBorder="1" applyAlignment="1">
      <alignment horizontal="center"/>
    </xf>
    <xf numFmtId="0" fontId="0" fillId="3" borderId="41" xfId="0" applyFont="1" applyFill="1" applyBorder="1" applyAlignment="1">
      <alignment horizontal="left" wrapText="1"/>
    </xf>
    <xf numFmtId="49" fontId="0" fillId="3" borderId="39" xfId="0" applyNumberFormat="1" applyFont="1" applyFill="1" applyBorder="1" applyAlignment="1">
      <alignment horizontal="right" indent="1"/>
    </xf>
    <xf numFmtId="3" fontId="0" fillId="3" borderId="39" xfId="0" applyNumberFormat="1" applyFont="1" applyFill="1" applyBorder="1" applyAlignment="1">
      <alignment horizontal="right" indent="1"/>
    </xf>
    <xf numFmtId="0" fontId="0" fillId="3" borderId="30" xfId="0" applyFont="1" applyFill="1" applyBorder="1" applyAlignment="1">
      <alignment horizontal="left" wrapText="1"/>
    </xf>
    <xf numFmtId="49" fontId="0" fillId="3" borderId="45" xfId="0" applyNumberFormat="1" applyFont="1" applyFill="1" applyBorder="1" applyAlignment="1">
      <alignment horizontal="right" indent="1"/>
    </xf>
    <xf numFmtId="3" fontId="0" fillId="3" borderId="45" xfId="0" applyNumberFormat="1" applyFont="1" applyFill="1" applyBorder="1" applyAlignment="1">
      <alignment horizontal="right" indent="1"/>
    </xf>
    <xf numFmtId="0" fontId="0" fillId="3" borderId="45" xfId="0" applyFont="1" applyFill="1" applyBorder="1" applyAlignment="1">
      <alignment horizontal="center"/>
    </xf>
    <xf numFmtId="2" fontId="0" fillId="3" borderId="45" xfId="0" applyNumberFormat="1" applyFont="1" applyFill="1" applyBorder="1" applyAlignment="1">
      <alignment horizontal="right" indent="1"/>
    </xf>
    <xf numFmtId="4" fontId="0" fillId="3" borderId="58" xfId="0" applyNumberFormat="1" applyFont="1" applyFill="1" applyBorder="1" applyAlignment="1">
      <alignment horizontal="center"/>
    </xf>
    <xf numFmtId="0" fontId="0" fillId="3" borderId="50" xfId="0" applyFont="1" applyFill="1" applyBorder="1" applyAlignment="1">
      <alignment horizontal="center"/>
    </xf>
    <xf numFmtId="0" fontId="0" fillId="3" borderId="40" xfId="0" applyFont="1" applyFill="1" applyBorder="1" applyAlignment="1">
      <alignment horizontal="left" wrapText="1"/>
    </xf>
    <xf numFmtId="49" fontId="0" fillId="3" borderId="13" xfId="0" applyNumberFormat="1" applyFont="1" applyFill="1" applyBorder="1" applyAlignment="1">
      <alignment horizontal="right" indent="1"/>
    </xf>
    <xf numFmtId="3" fontId="0" fillId="3" borderId="13" xfId="0" applyNumberFormat="1" applyFont="1" applyFill="1" applyBorder="1" applyAlignment="1">
      <alignment horizontal="right" indent="1"/>
    </xf>
    <xf numFmtId="0" fontId="0" fillId="3" borderId="13" xfId="0" applyFont="1" applyFill="1" applyBorder="1" applyAlignment="1">
      <alignment horizontal="center"/>
    </xf>
    <xf numFmtId="4" fontId="0" fillId="3" borderId="0" xfId="0" applyNumberFormat="1" applyFont="1" applyFill="1" applyBorder="1" applyAlignment="1">
      <alignment horizontal="center"/>
    </xf>
    <xf numFmtId="4" fontId="0" fillId="3" borderId="60" xfId="0" applyNumberFormat="1" applyFont="1" applyFill="1" applyBorder="1" applyAlignment="1">
      <alignment horizontal="center"/>
    </xf>
    <xf numFmtId="0" fontId="0" fillId="3" borderId="31" xfId="0" applyFont="1" applyFill="1" applyBorder="1" applyAlignment="1">
      <alignment horizontal="left" wrapText="1"/>
    </xf>
    <xf numFmtId="4" fontId="0" fillId="3" borderId="57" xfId="0" applyNumberFormat="1" applyFont="1" applyFill="1" applyBorder="1" applyAlignment="1">
      <alignment horizontal="center"/>
    </xf>
    <xf numFmtId="0" fontId="0" fillId="3" borderId="35" xfId="0" applyFont="1" applyFill="1" applyBorder="1" applyAlignment="1">
      <alignment wrapText="1"/>
    </xf>
    <xf numFmtId="0" fontId="0" fillId="3" borderId="66" xfId="0" applyFont="1" applyFill="1" applyBorder="1" applyAlignment="1">
      <alignment horizontal="left" wrapText="1"/>
    </xf>
    <xf numFmtId="49" fontId="0" fillId="3" borderId="68" xfId="0" applyNumberFormat="1" applyFont="1" applyFill="1" applyBorder="1" applyAlignment="1">
      <alignment horizontal="right" indent="1"/>
    </xf>
    <xf numFmtId="3" fontId="0" fillId="3" borderId="68" xfId="0" applyNumberFormat="1" applyFont="1" applyFill="1" applyBorder="1" applyAlignment="1">
      <alignment horizontal="right" indent="1"/>
    </xf>
    <xf numFmtId="4" fontId="0" fillId="3" borderId="67" xfId="0" applyNumberFormat="1" applyFont="1" applyFill="1" applyBorder="1" applyAlignment="1">
      <alignment horizontal="center"/>
    </xf>
    <xf numFmtId="49" fontId="0" fillId="3" borderId="47" xfId="0" applyNumberFormat="1" applyFont="1" applyFill="1" applyBorder="1" applyAlignment="1">
      <alignment horizontal="right" indent="1"/>
    </xf>
    <xf numFmtId="0" fontId="0" fillId="3" borderId="42" xfId="0" applyFont="1" applyFill="1" applyBorder="1" applyAlignment="1">
      <alignment horizontal="left" wrapText="1"/>
    </xf>
    <xf numFmtId="49" fontId="0" fillId="3" borderId="18" xfId="0" applyNumberFormat="1" applyFont="1" applyFill="1" applyBorder="1" applyAlignment="1">
      <alignment horizontal="right" indent="1"/>
    </xf>
    <xf numFmtId="3" fontId="0" fillId="3" borderId="18" xfId="0" applyNumberFormat="1" applyFont="1" applyFill="1" applyBorder="1" applyAlignment="1">
      <alignment horizontal="right" indent="1"/>
    </xf>
    <xf numFmtId="2" fontId="0" fillId="3" borderId="18" xfId="0" applyNumberFormat="1" applyFont="1" applyFill="1" applyBorder="1" applyAlignment="1">
      <alignment horizontal="right" indent="1"/>
    </xf>
    <xf numFmtId="4" fontId="0" fillId="3" borderId="1" xfId="0" applyNumberFormat="1" applyFont="1" applyFill="1" applyBorder="1" applyAlignment="1">
      <alignment horizontal="center"/>
    </xf>
    <xf numFmtId="0" fontId="0" fillId="3" borderId="44" xfId="0" applyFont="1" applyFill="1" applyBorder="1"/>
    <xf numFmtId="3" fontId="0" fillId="3" borderId="19" xfId="0" applyNumberFormat="1" applyFont="1" applyFill="1" applyBorder="1" applyAlignment="1">
      <alignment horizontal="right" indent="1"/>
    </xf>
    <xf numFmtId="0" fontId="0" fillId="3" borderId="30" xfId="0" applyFont="1" applyFill="1" applyBorder="1"/>
    <xf numFmtId="0" fontId="0" fillId="3" borderId="58" xfId="0" applyFont="1" applyFill="1" applyBorder="1" applyAlignment="1">
      <alignment horizontal="center"/>
    </xf>
    <xf numFmtId="2" fontId="0" fillId="3" borderId="50" xfId="0" applyNumberFormat="1" applyFont="1" applyFill="1" applyBorder="1" applyAlignment="1">
      <alignment horizontal="right" indent="1"/>
    </xf>
    <xf numFmtId="4" fontId="0" fillId="3" borderId="50" xfId="0" applyNumberFormat="1" applyFont="1" applyFill="1" applyBorder="1" applyAlignment="1">
      <alignment horizontal="center"/>
    </xf>
    <xf numFmtId="0" fontId="0" fillId="3" borderId="50" xfId="0" applyFont="1" applyFill="1" applyBorder="1" applyAlignment="1">
      <alignment vertical="center" wrapText="1"/>
    </xf>
    <xf numFmtId="0" fontId="0" fillId="3" borderId="53" xfId="0" applyFont="1" applyFill="1" applyBorder="1" applyAlignment="1">
      <alignment horizontal="left"/>
    </xf>
    <xf numFmtId="0" fontId="0" fillId="3" borderId="54" xfId="0" applyFont="1" applyFill="1" applyBorder="1" applyAlignment="1">
      <alignment horizontal="left" vertical="top"/>
    </xf>
    <xf numFmtId="0" fontId="0" fillId="3" borderId="30" xfId="0" applyFont="1" applyFill="1" applyBorder="1" applyAlignment="1">
      <alignment horizontal="center" wrapText="1"/>
    </xf>
    <xf numFmtId="0" fontId="0" fillId="3" borderId="38" xfId="0" applyFont="1" applyFill="1" applyBorder="1" applyAlignment="1">
      <alignment horizontal="right" indent="1" shrinkToFit="1"/>
    </xf>
    <xf numFmtId="3" fontId="0" fillId="3" borderId="38" xfId="0" applyNumberFormat="1" applyFont="1" applyFill="1" applyBorder="1" applyAlignment="1">
      <alignment horizontal="center"/>
    </xf>
    <xf numFmtId="164" fontId="0" fillId="3" borderId="38" xfId="0" applyNumberFormat="1" applyFont="1" applyFill="1" applyBorder="1" applyAlignment="1">
      <alignment horizontal="right"/>
    </xf>
    <xf numFmtId="164" fontId="0" fillId="3" borderId="38" xfId="0" applyNumberFormat="1" applyFont="1" applyFill="1" applyBorder="1" applyAlignment="1">
      <alignment horizontal="left" indent="4"/>
    </xf>
    <xf numFmtId="164" fontId="0" fillId="3" borderId="36" xfId="0" applyNumberFormat="1" applyFont="1" applyFill="1" applyBorder="1" applyAlignment="1">
      <alignment horizontal="justify"/>
    </xf>
    <xf numFmtId="0" fontId="0" fillId="3" borderId="30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right" indent="1"/>
    </xf>
    <xf numFmtId="4" fontId="0" fillId="3" borderId="38" xfId="0" applyNumberFormat="1" applyFont="1" applyFill="1" applyBorder="1" applyAlignment="1">
      <alignment horizontal="right" indent="1"/>
    </xf>
    <xf numFmtId="4" fontId="0" fillId="3" borderId="38" xfId="0" applyNumberFormat="1" applyFont="1" applyFill="1" applyBorder="1" applyAlignment="1">
      <alignment horizontal="left" indent="4"/>
    </xf>
    <xf numFmtId="0" fontId="0" fillId="3" borderId="64" xfId="0" applyFont="1" applyFill="1" applyBorder="1" applyAlignment="1">
      <alignment horizontal="right" indent="1"/>
    </xf>
    <xf numFmtId="49" fontId="0" fillId="3" borderId="30" xfId="0" applyNumberFormat="1" applyFont="1" applyFill="1" applyBorder="1" applyAlignment="1">
      <alignment horizontal="left"/>
    </xf>
    <xf numFmtId="1" fontId="0" fillId="3" borderId="38" xfId="0" applyNumberFormat="1" applyFont="1" applyFill="1" applyBorder="1" applyAlignment="1">
      <alignment horizontal="center"/>
    </xf>
    <xf numFmtId="4" fontId="0" fillId="3" borderId="38" xfId="0" applyNumberFormat="1" applyFont="1" applyFill="1" applyBorder="1" applyAlignment="1">
      <alignment horizontal="right"/>
    </xf>
    <xf numFmtId="0" fontId="0" fillId="3" borderId="38" xfId="0" applyFont="1" applyFill="1" applyBorder="1" applyAlignment="1">
      <alignment horizontal="left" vertical="center" wrapText="1"/>
    </xf>
    <xf numFmtId="0" fontId="0" fillId="3" borderId="38" xfId="0" applyNumberFormat="1" applyFont="1" applyFill="1" applyBorder="1" applyAlignment="1">
      <alignment horizontal="left"/>
    </xf>
    <xf numFmtId="0" fontId="0" fillId="3" borderId="3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 vertical="top"/>
    </xf>
    <xf numFmtId="49" fontId="0" fillId="3" borderId="40" xfId="0" applyNumberFormat="1" applyFont="1" applyFill="1" applyBorder="1" applyAlignment="1">
      <alignment horizontal="left"/>
    </xf>
    <xf numFmtId="1" fontId="0" fillId="3" borderId="15" xfId="0" applyNumberFormat="1" applyFont="1" applyFill="1" applyBorder="1" applyAlignment="1">
      <alignment horizontal="center"/>
    </xf>
    <xf numFmtId="0" fontId="0" fillId="3" borderId="15" xfId="0" applyNumberFormat="1" applyFont="1" applyFill="1" applyBorder="1" applyAlignment="1">
      <alignment horizontal="left"/>
    </xf>
    <xf numFmtId="49" fontId="0" fillId="3" borderId="41" xfId="0" applyNumberFormat="1" applyFont="1" applyFill="1" applyBorder="1" applyAlignment="1">
      <alignment horizontal="left"/>
    </xf>
    <xf numFmtId="1" fontId="0" fillId="3" borderId="43" xfId="0" applyNumberFormat="1" applyFont="1" applyFill="1" applyBorder="1" applyAlignment="1">
      <alignment horizontal="center"/>
    </xf>
    <xf numFmtId="0" fontId="0" fillId="3" borderId="43" xfId="0" applyNumberFormat="1" applyFont="1" applyFill="1" applyBorder="1" applyAlignment="1">
      <alignment horizontal="left"/>
    </xf>
    <xf numFmtId="0" fontId="0" fillId="3" borderId="43" xfId="0" applyFont="1" applyFill="1" applyBorder="1" applyAlignment="1">
      <alignment vertical="center" wrapText="1"/>
    </xf>
    <xf numFmtId="0" fontId="0" fillId="3" borderId="36" xfId="0" applyFont="1" applyFill="1" applyBorder="1" applyAlignment="1">
      <alignment horizontal="center" wrapText="1"/>
    </xf>
    <xf numFmtId="164" fontId="1" fillId="3" borderId="26" xfId="0" applyNumberFormat="1" applyFont="1" applyFill="1" applyBorder="1" applyAlignment="1">
      <alignment horizontal="center" vertical="top"/>
    </xf>
    <xf numFmtId="4" fontId="1" fillId="3" borderId="26" xfId="0" applyNumberFormat="1" applyFont="1" applyFill="1" applyBorder="1" applyAlignment="1">
      <alignment horizontal="center" vertical="top"/>
    </xf>
    <xf numFmtId="0" fontId="0" fillId="3" borderId="51" xfId="0" applyFont="1" applyFill="1" applyBorder="1" applyAlignment="1">
      <alignment horizontal="center" wrapText="1"/>
    </xf>
    <xf numFmtId="0" fontId="0" fillId="3" borderId="38" xfId="0" applyFont="1" applyFill="1" applyBorder="1" applyAlignment="1">
      <alignment vertical="center" wrapText="1"/>
    </xf>
    <xf numFmtId="0" fontId="1" fillId="3" borderId="25" xfId="0" applyFont="1" applyFill="1" applyBorder="1" applyAlignment="1">
      <alignment horizontal="center" vertical="top"/>
    </xf>
    <xf numFmtId="49" fontId="0" fillId="3" borderId="42" xfId="0" applyNumberFormat="1" applyFont="1" applyFill="1" applyBorder="1" applyAlignment="1">
      <alignment horizontal="left"/>
    </xf>
    <xf numFmtId="1" fontId="0" fillId="3" borderId="18" xfId="0" applyNumberFormat="1" applyFont="1" applyFill="1" applyBorder="1" applyAlignment="1">
      <alignment horizontal="center"/>
    </xf>
    <xf numFmtId="4" fontId="0" fillId="3" borderId="18" xfId="0" applyNumberFormat="1" applyFont="1" applyFill="1" applyBorder="1" applyAlignment="1">
      <alignment horizontal="right"/>
    </xf>
    <xf numFmtId="0" fontId="0" fillId="3" borderId="18" xfId="0" applyFont="1" applyFill="1" applyBorder="1" applyAlignment="1">
      <alignment vertical="center" wrapText="1"/>
    </xf>
    <xf numFmtId="0" fontId="0" fillId="3" borderId="18" xfId="0" applyNumberFormat="1" applyFont="1" applyFill="1" applyBorder="1" applyAlignment="1">
      <alignment horizontal="left"/>
    </xf>
    <xf numFmtId="0" fontId="1" fillId="3" borderId="26" xfId="0" applyFont="1" applyFill="1" applyBorder="1" applyAlignment="1">
      <alignment vertical="top"/>
    </xf>
    <xf numFmtId="0" fontId="0" fillId="3" borderId="43" xfId="0" applyNumberFormat="1" applyFont="1" applyFill="1" applyBorder="1" applyAlignment="1">
      <alignment horizontal="left" vertical="center" shrinkToFit="1"/>
    </xf>
    <xf numFmtId="49" fontId="0" fillId="3" borderId="31" xfId="0" applyNumberFormat="1" applyFont="1" applyFill="1" applyBorder="1" applyAlignment="1">
      <alignment horizontal="left"/>
    </xf>
    <xf numFmtId="3" fontId="0" fillId="3" borderId="15" xfId="0" applyNumberFormat="1" applyFont="1" applyFill="1" applyBorder="1" applyAlignment="1">
      <alignment horizontal="center"/>
    </xf>
    <xf numFmtId="0" fontId="0" fillId="3" borderId="15" xfId="0" applyNumberFormat="1" applyFont="1" applyFill="1" applyBorder="1" applyAlignment="1">
      <alignment horizontal="left" vertical="center" shrinkToFit="1"/>
    </xf>
    <xf numFmtId="3" fontId="0" fillId="3" borderId="43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vertical="top"/>
    </xf>
    <xf numFmtId="164" fontId="0" fillId="3" borderId="35" xfId="0" applyNumberFormat="1" applyFont="1" applyFill="1" applyBorder="1" applyAlignment="1">
      <alignment horizontal="center" vertical="center" wrapText="1"/>
    </xf>
    <xf numFmtId="3" fontId="0" fillId="3" borderId="47" xfId="0" applyNumberFormat="1" applyFont="1" applyFill="1" applyBorder="1" applyAlignment="1">
      <alignment horizontal="center"/>
    </xf>
    <xf numFmtId="4" fontId="0" fillId="3" borderId="47" xfId="0" applyNumberFormat="1" applyFont="1" applyFill="1" applyBorder="1" applyAlignment="1">
      <alignment horizontal="right"/>
    </xf>
    <xf numFmtId="164" fontId="0" fillId="3" borderId="38" xfId="0" applyNumberFormat="1" applyFont="1" applyFill="1" applyBorder="1" applyAlignment="1">
      <alignment horizontal="left" vertical="center" wrapText="1"/>
    </xf>
    <xf numFmtId="0" fontId="0" fillId="3" borderId="47" xfId="0" applyNumberFormat="1" applyFont="1" applyFill="1" applyBorder="1" applyAlignment="1">
      <alignment horizontal="left" vertical="center" shrinkToFit="1"/>
    </xf>
    <xf numFmtId="0" fontId="0" fillId="3" borderId="38" xfId="0" applyNumberFormat="1" applyFont="1" applyFill="1" applyBorder="1" applyAlignment="1">
      <alignment horizontal="left" vertical="center" shrinkToFit="1"/>
    </xf>
    <xf numFmtId="164" fontId="0" fillId="3" borderId="36" xfId="0" applyNumberFormat="1" applyFont="1" applyFill="1" applyBorder="1" applyAlignment="1">
      <alignment horizontal="center" vertical="center" wrapText="1"/>
    </xf>
    <xf numFmtId="49" fontId="0" fillId="3" borderId="66" xfId="0" applyNumberFormat="1" applyFont="1" applyFill="1" applyBorder="1" applyAlignment="1">
      <alignment horizontal="left"/>
    </xf>
    <xf numFmtId="4" fontId="0" fillId="3" borderId="64" xfId="0" applyNumberFormat="1" applyFont="1" applyFill="1" applyBorder="1" applyAlignment="1">
      <alignment horizontal="right"/>
    </xf>
    <xf numFmtId="0" fontId="1" fillId="3" borderId="24" xfId="0" applyFont="1" applyFill="1" applyBorder="1" applyAlignment="1">
      <alignment vertical="justify"/>
    </xf>
    <xf numFmtId="0" fontId="0" fillId="3" borderId="15" xfId="0" applyNumberFormat="1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center" vertical="justify"/>
    </xf>
    <xf numFmtId="0" fontId="0" fillId="3" borderId="43" xfId="0" applyNumberFormat="1" applyFont="1" applyFill="1" applyBorder="1" applyAlignment="1">
      <alignment horizontal="left" vertical="center"/>
    </xf>
    <xf numFmtId="0" fontId="0" fillId="3" borderId="38" xfId="0" applyNumberFormat="1" applyFont="1" applyFill="1" applyBorder="1" applyAlignment="1">
      <alignment horizontal="left" vertical="center"/>
    </xf>
    <xf numFmtId="4" fontId="1" fillId="3" borderId="26" xfId="0" applyNumberFormat="1" applyFont="1" applyFill="1" applyBorder="1" applyAlignment="1">
      <alignment horizontal="center" vertical="justify"/>
    </xf>
    <xf numFmtId="0" fontId="0" fillId="3" borderId="16" xfId="0" applyFont="1" applyFill="1" applyBorder="1" applyAlignment="1">
      <alignment wrapText="1"/>
    </xf>
    <xf numFmtId="49" fontId="0" fillId="3" borderId="44" xfId="0" applyNumberFormat="1" applyFont="1" applyFill="1" applyBorder="1" applyAlignment="1">
      <alignment horizontal="left"/>
    </xf>
    <xf numFmtId="0" fontId="0" fillId="3" borderId="43" xfId="0" applyNumberFormat="1" applyFont="1" applyFill="1" applyBorder="1" applyAlignment="1">
      <alignment horizontal="left" shrinkToFit="1"/>
    </xf>
    <xf numFmtId="0" fontId="0" fillId="3" borderId="38" xfId="0" applyNumberFormat="1" applyFont="1" applyFill="1" applyBorder="1" applyAlignment="1">
      <alignment horizontal="left" shrinkToFit="1"/>
    </xf>
    <xf numFmtId="0" fontId="0" fillId="3" borderId="15" xfId="0" applyNumberFormat="1" applyFont="1" applyFill="1" applyBorder="1" applyAlignment="1">
      <alignment horizontal="left" shrinkToFit="1"/>
    </xf>
    <xf numFmtId="1" fontId="0" fillId="3" borderId="64" xfId="0" applyNumberFormat="1" applyFont="1" applyFill="1" applyBorder="1" applyAlignment="1">
      <alignment horizontal="center"/>
    </xf>
    <xf numFmtId="0" fontId="0" fillId="3" borderId="64" xfId="0" applyNumberFormat="1" applyFont="1" applyFill="1" applyBorder="1" applyAlignment="1">
      <alignment horizontal="left" shrinkToFit="1"/>
    </xf>
    <xf numFmtId="0" fontId="0" fillId="3" borderId="65" xfId="0" applyFont="1" applyFill="1" applyBorder="1" applyAlignment="1">
      <alignment horizontal="center" wrapText="1"/>
    </xf>
    <xf numFmtId="0" fontId="1" fillId="3" borderId="24" xfId="0" applyFont="1" applyFill="1" applyBorder="1"/>
    <xf numFmtId="0" fontId="1" fillId="3" borderId="26" xfId="0" applyFont="1" applyFill="1" applyBorder="1"/>
    <xf numFmtId="1" fontId="0" fillId="3" borderId="47" xfId="0" applyNumberFormat="1" applyFont="1" applyFill="1" applyBorder="1" applyAlignment="1">
      <alignment horizontal="center"/>
    </xf>
    <xf numFmtId="0" fontId="0" fillId="3" borderId="47" xfId="0" applyNumberFormat="1" applyFont="1" applyFill="1" applyBorder="1" applyAlignment="1">
      <alignment horizontal="left"/>
    </xf>
    <xf numFmtId="0" fontId="0" fillId="3" borderId="3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vertical="center" wrapText="1"/>
    </xf>
    <xf numFmtId="0" fontId="0" fillId="3" borderId="49" xfId="0" applyFont="1" applyFill="1" applyBorder="1" applyAlignment="1">
      <alignment horizontal="center"/>
    </xf>
    <xf numFmtId="0" fontId="0" fillId="3" borderId="49" xfId="0" applyFont="1" applyFill="1" applyBorder="1" applyAlignment="1">
      <alignment horizontal="right" indent="1"/>
    </xf>
    <xf numFmtId="0" fontId="0" fillId="3" borderId="43" xfId="0" applyFont="1" applyFill="1" applyBorder="1"/>
    <xf numFmtId="0" fontId="0" fillId="3" borderId="35" xfId="0" applyFont="1" applyFill="1" applyBorder="1" applyAlignment="1">
      <alignment horizontal="center"/>
    </xf>
    <xf numFmtId="0" fontId="0" fillId="3" borderId="15" xfId="0" applyNumberFormat="1" applyFont="1" applyFill="1" applyBorder="1" applyAlignment="1">
      <alignment wrapText="1"/>
    </xf>
    <xf numFmtId="0" fontId="0" fillId="3" borderId="7" xfId="0" applyFont="1" applyFill="1" applyBorder="1" applyAlignment="1">
      <alignment wrapText="1"/>
    </xf>
    <xf numFmtId="0" fontId="0" fillId="3" borderId="38" xfId="0" applyNumberFormat="1" applyFont="1" applyFill="1" applyBorder="1" applyAlignment="1">
      <alignment horizontal="left" wrapText="1"/>
    </xf>
    <xf numFmtId="0" fontId="0" fillId="3" borderId="15" xfId="0" applyNumberFormat="1" applyFont="1" applyFill="1" applyBorder="1" applyAlignment="1">
      <alignment horizontal="left" wrapText="1"/>
    </xf>
    <xf numFmtId="0" fontId="0" fillId="3" borderId="43" xfId="0" applyNumberFormat="1" applyFont="1" applyFill="1" applyBorder="1" applyAlignment="1">
      <alignment horizontal="left" wrapText="1"/>
    </xf>
    <xf numFmtId="4" fontId="1" fillId="3" borderId="26" xfId="0" applyNumberFormat="1" applyFont="1" applyFill="1" applyBorder="1"/>
    <xf numFmtId="49" fontId="0" fillId="3" borderId="57" xfId="0" applyNumberFormat="1" applyFont="1" applyFill="1" applyBorder="1" applyAlignment="1">
      <alignment horizontal="left"/>
    </xf>
    <xf numFmtId="1" fontId="0" fillId="3" borderId="57" xfId="0" applyNumberFormat="1" applyFont="1" applyFill="1" applyBorder="1" applyAlignment="1">
      <alignment horizontal="center"/>
    </xf>
    <xf numFmtId="4" fontId="0" fillId="3" borderId="14" xfId="0" applyNumberFormat="1" applyFont="1" applyFill="1" applyBorder="1" applyAlignment="1">
      <alignment horizontal="right"/>
    </xf>
    <xf numFmtId="49" fontId="0" fillId="3" borderId="0" xfId="0" applyNumberFormat="1" applyFont="1" applyFill="1" applyBorder="1" applyAlignment="1">
      <alignment horizontal="left"/>
    </xf>
    <xf numFmtId="1" fontId="0" fillId="3" borderId="0" xfId="0" applyNumberFormat="1" applyFont="1" applyFill="1" applyBorder="1" applyAlignment="1">
      <alignment horizontal="center"/>
    </xf>
    <xf numFmtId="4" fontId="0" fillId="3" borderId="13" xfId="0" applyNumberFormat="1" applyFont="1" applyFill="1" applyBorder="1" applyAlignment="1">
      <alignment horizontal="right"/>
    </xf>
    <xf numFmtId="0" fontId="0" fillId="3" borderId="30" xfId="1" applyFont="1" applyFill="1" applyBorder="1" applyAlignment="1">
      <alignment horizontal="left" wrapText="1"/>
    </xf>
    <xf numFmtId="0" fontId="0" fillId="3" borderId="45" xfId="1" applyFont="1" applyFill="1" applyBorder="1" applyAlignment="1">
      <alignment horizontal="right" indent="1"/>
    </xf>
    <xf numFmtId="3" fontId="0" fillId="3" borderId="45" xfId="1" applyNumberFormat="1" applyFont="1" applyFill="1" applyBorder="1" applyAlignment="1">
      <alignment horizontal="center"/>
    </xf>
    <xf numFmtId="0" fontId="0" fillId="3" borderId="45" xfId="1" applyFont="1" applyFill="1" applyBorder="1" applyAlignment="1">
      <alignment horizontal="center"/>
    </xf>
    <xf numFmtId="2" fontId="0" fillId="3" borderId="45" xfId="1" applyNumberFormat="1" applyFont="1" applyFill="1" applyBorder="1" applyAlignment="1">
      <alignment horizontal="right" indent="1"/>
    </xf>
    <xf numFmtId="4" fontId="0" fillId="3" borderId="45" xfId="1" applyNumberFormat="1" applyFont="1" applyFill="1" applyBorder="1" applyAlignment="1">
      <alignment horizontal="center"/>
    </xf>
    <xf numFmtId="0" fontId="0" fillId="3" borderId="38" xfId="1" applyNumberFormat="1" applyFont="1" applyFill="1" applyBorder="1" applyAlignment="1">
      <alignment vertical="center" wrapText="1"/>
    </xf>
    <xf numFmtId="0" fontId="0" fillId="3" borderId="36" xfId="1" applyFont="1" applyFill="1" applyBorder="1" applyAlignment="1">
      <alignment vertical="center" wrapText="1"/>
    </xf>
    <xf numFmtId="0" fontId="1" fillId="3" borderId="24" xfId="0" applyFont="1" applyFill="1" applyBorder="1" applyAlignment="1">
      <alignment vertical="top"/>
    </xf>
    <xf numFmtId="49" fontId="0" fillId="3" borderId="27" xfId="0" applyNumberFormat="1" applyFont="1" applyFill="1" applyBorder="1" applyAlignment="1">
      <alignment horizontal="left"/>
    </xf>
    <xf numFmtId="0" fontId="0" fillId="3" borderId="28" xfId="0" applyFont="1" applyFill="1" applyBorder="1" applyAlignment="1">
      <alignment horizontal="center"/>
    </xf>
    <xf numFmtId="1" fontId="0" fillId="3" borderId="28" xfId="0" applyNumberFormat="1" applyFont="1" applyFill="1" applyBorder="1" applyAlignment="1">
      <alignment horizontal="center"/>
    </xf>
    <xf numFmtId="2" fontId="0" fillId="3" borderId="28" xfId="0" applyNumberFormat="1" applyFont="1" applyFill="1" applyBorder="1" applyAlignment="1">
      <alignment horizontal="right" indent="1"/>
    </xf>
    <xf numFmtId="4" fontId="0" fillId="3" borderId="28" xfId="0" applyNumberFormat="1" applyFont="1" applyFill="1" applyBorder="1" applyAlignment="1">
      <alignment horizontal="right"/>
    </xf>
    <xf numFmtId="0" fontId="0" fillId="3" borderId="28" xfId="0" applyNumberFormat="1" applyFont="1" applyFill="1" applyBorder="1" applyAlignment="1">
      <alignment horizontal="left"/>
    </xf>
    <xf numFmtId="1" fontId="0" fillId="3" borderId="19" xfId="0" applyNumberFormat="1" applyFont="1" applyFill="1" applyBorder="1" applyAlignment="1">
      <alignment horizontal="center"/>
    </xf>
    <xf numFmtId="4" fontId="0" fillId="3" borderId="19" xfId="0" applyNumberFormat="1" applyFont="1" applyFill="1" applyBorder="1" applyAlignment="1">
      <alignment horizontal="right"/>
    </xf>
    <xf numFmtId="0" fontId="0" fillId="3" borderId="19" xfId="0" applyNumberFormat="1" applyFont="1" applyFill="1" applyBorder="1" applyAlignment="1">
      <alignment horizontal="left"/>
    </xf>
    <xf numFmtId="0" fontId="0" fillId="3" borderId="72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60" xfId="0" applyFont="1" applyFill="1" applyBorder="1" applyAlignment="1">
      <alignment horizontal="center"/>
    </xf>
    <xf numFmtId="49" fontId="0" fillId="3" borderId="62" xfId="0" applyNumberFormat="1" applyFont="1" applyFill="1" applyBorder="1" applyAlignment="1">
      <alignment horizontal="left"/>
    </xf>
    <xf numFmtId="0" fontId="0" fillId="3" borderId="67" xfId="0" applyFont="1" applyFill="1" applyBorder="1" applyAlignment="1">
      <alignment horizontal="center"/>
    </xf>
    <xf numFmtId="2" fontId="0" fillId="3" borderId="63" xfId="0" applyNumberFormat="1" applyFont="1" applyFill="1" applyBorder="1" applyAlignment="1">
      <alignment horizontal="right" indent="1"/>
    </xf>
    <xf numFmtId="4" fontId="0" fillId="3" borderId="63" xfId="0" applyNumberFormat="1" applyFont="1" applyFill="1" applyBorder="1" applyAlignment="1">
      <alignment horizontal="right"/>
    </xf>
    <xf numFmtId="0" fontId="0" fillId="3" borderId="69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right" indent="1"/>
    </xf>
    <xf numFmtId="0" fontId="0" fillId="3" borderId="43" xfId="0" applyFont="1" applyFill="1" applyBorder="1" applyAlignment="1">
      <alignment horizontal="right" wrapText="1" indent="1"/>
    </xf>
    <xf numFmtId="0" fontId="0" fillId="3" borderId="38" xfId="0" applyFont="1" applyFill="1" applyBorder="1" applyAlignment="1">
      <alignment horizontal="right" wrapText="1" indent="1"/>
    </xf>
    <xf numFmtId="0" fontId="0" fillId="3" borderId="15" xfId="0" applyFont="1" applyFill="1" applyBorder="1" applyAlignment="1">
      <alignment horizontal="right" wrapText="1" indent="1"/>
    </xf>
    <xf numFmtId="0" fontId="0" fillId="3" borderId="18" xfId="0" applyFont="1" applyFill="1" applyBorder="1" applyAlignment="1">
      <alignment horizontal="right" wrapText="1" indent="1"/>
    </xf>
    <xf numFmtId="0" fontId="0" fillId="3" borderId="43" xfId="0" applyFont="1" applyFill="1" applyBorder="1" applyAlignment="1">
      <alignment horizontal="right" indent="1"/>
    </xf>
    <xf numFmtId="0" fontId="0" fillId="3" borderId="47" xfId="0" applyFont="1" applyFill="1" applyBorder="1" applyAlignment="1">
      <alignment horizontal="right" wrapText="1" indent="1"/>
    </xf>
    <xf numFmtId="0" fontId="0" fillId="3" borderId="47" xfId="0" applyNumberFormat="1" applyFont="1" applyFill="1" applyBorder="1" applyAlignment="1">
      <alignment horizontal="left" vertical="center"/>
    </xf>
    <xf numFmtId="0" fontId="0" fillId="3" borderId="47" xfId="0" applyFont="1" applyFill="1" applyBorder="1" applyAlignment="1">
      <alignment horizontal="right" indent="1"/>
    </xf>
    <xf numFmtId="0" fontId="0" fillId="3" borderId="38" xfId="1" applyFont="1" applyFill="1" applyBorder="1" applyAlignment="1">
      <alignment horizontal="left" vertical="center" wrapText="1"/>
    </xf>
    <xf numFmtId="0" fontId="0" fillId="3" borderId="28" xfId="0" applyFont="1" applyFill="1" applyBorder="1" applyAlignment="1">
      <alignment horizontal="right" indent="1"/>
    </xf>
    <xf numFmtId="0" fontId="0" fillId="3" borderId="19" xfId="0" applyFont="1" applyFill="1" applyBorder="1" applyAlignment="1">
      <alignment horizontal="right" wrapText="1" indent="1"/>
    </xf>
    <xf numFmtId="0" fontId="0" fillId="3" borderId="63" xfId="0" applyFont="1" applyFill="1" applyBorder="1" applyAlignment="1">
      <alignment horizontal="right" wrapText="1" indent="1"/>
    </xf>
    <xf numFmtId="0" fontId="0" fillId="3" borderId="21" xfId="0" applyFont="1" applyFill="1" applyBorder="1"/>
    <xf numFmtId="0" fontId="0" fillId="3" borderId="14" xfId="0" applyFont="1" applyFill="1" applyBorder="1" applyAlignment="1">
      <alignment horizontal="right" indent="1"/>
    </xf>
    <xf numFmtId="0" fontId="0" fillId="0" borderId="2" xfId="1" applyNumberFormat="1" applyFont="1" applyFill="1" applyBorder="1"/>
    <xf numFmtId="0" fontId="0" fillId="0" borderId="0" xfId="0" applyFont="1" applyFill="1" applyBorder="1" applyAlignment="1">
      <alignment horizontal="left" vertical="top"/>
    </xf>
    <xf numFmtId="4" fontId="0" fillId="3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49" fontId="0" fillId="3" borderId="49" xfId="0" applyNumberFormat="1" applyFont="1" applyFill="1" applyBorder="1" applyAlignment="1">
      <alignment horizontal="right" indent="1"/>
    </xf>
    <xf numFmtId="2" fontId="0" fillId="3" borderId="49" xfId="0" applyNumberFormat="1" applyFont="1" applyFill="1" applyBorder="1" applyAlignment="1">
      <alignment horizontal="right" indent="1"/>
    </xf>
    <xf numFmtId="49" fontId="0" fillId="3" borderId="29" xfId="0" applyNumberFormat="1" applyFont="1" applyFill="1" applyBorder="1" applyAlignment="1">
      <alignment horizontal="right" indent="1"/>
    </xf>
    <xf numFmtId="0" fontId="0" fillId="3" borderId="29" xfId="0" applyFont="1" applyFill="1" applyBorder="1" applyAlignment="1">
      <alignment horizontal="right" indent="1"/>
    </xf>
    <xf numFmtId="0" fontId="0" fillId="3" borderId="29" xfId="0" applyFont="1" applyFill="1" applyBorder="1" applyAlignment="1">
      <alignment horizontal="center"/>
    </xf>
    <xf numFmtId="49" fontId="0" fillId="3" borderId="50" xfId="0" applyNumberFormat="1" applyFont="1" applyFill="1" applyBorder="1" applyAlignment="1">
      <alignment horizontal="right" indent="1"/>
    </xf>
    <xf numFmtId="0" fontId="0" fillId="3" borderId="50" xfId="0" applyFont="1" applyFill="1" applyBorder="1" applyAlignment="1">
      <alignment horizontal="right" indent="1"/>
    </xf>
    <xf numFmtId="49" fontId="0" fillId="3" borderId="52" xfId="0" applyNumberFormat="1" applyFont="1" applyFill="1" applyBorder="1" applyAlignment="1">
      <alignment horizontal="right" indent="1"/>
    </xf>
    <xf numFmtId="0" fontId="0" fillId="3" borderId="52" xfId="0" applyFont="1" applyFill="1" applyBorder="1" applyAlignment="1">
      <alignment horizontal="center"/>
    </xf>
    <xf numFmtId="1" fontId="0" fillId="3" borderId="45" xfId="0" applyNumberFormat="1" applyFont="1" applyFill="1" applyBorder="1" applyAlignment="1">
      <alignment horizontal="right" indent="1"/>
    </xf>
    <xf numFmtId="4" fontId="0" fillId="3" borderId="45" xfId="0" applyNumberFormat="1" applyFont="1" applyFill="1" applyBorder="1" applyAlignment="1">
      <alignment horizontal="center"/>
    </xf>
    <xf numFmtId="0" fontId="0" fillId="3" borderId="26" xfId="0" applyFont="1" applyFill="1" applyBorder="1" applyAlignment="1">
      <alignment horizontal="left" vertical="top"/>
    </xf>
    <xf numFmtId="4" fontId="0" fillId="3" borderId="26" xfId="0" applyNumberFormat="1" applyFont="1" applyFill="1" applyBorder="1" applyAlignment="1">
      <alignment horizontal="left" vertical="top"/>
    </xf>
    <xf numFmtId="4" fontId="0" fillId="3" borderId="25" xfId="0" applyNumberFormat="1" applyFont="1" applyFill="1" applyBorder="1" applyAlignment="1">
      <alignment horizontal="left" vertical="top"/>
    </xf>
    <xf numFmtId="0" fontId="0" fillId="3" borderId="25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right" indent="2"/>
    </xf>
    <xf numFmtId="0" fontId="0" fillId="0" borderId="2" xfId="0" applyFill="1" applyBorder="1"/>
    <xf numFmtId="0" fontId="1" fillId="3" borderId="24" xfId="0" applyFont="1" applyFill="1" applyBorder="1" applyAlignment="1">
      <alignment horizontal="left" vertical="justify"/>
    </xf>
    <xf numFmtId="164" fontId="1" fillId="3" borderId="24" xfId="0" applyNumberFormat="1" applyFont="1" applyFill="1" applyBorder="1" applyAlignment="1">
      <alignment vertical="top"/>
    </xf>
    <xf numFmtId="0" fontId="0" fillId="0" borderId="0" xfId="0" applyFill="1" applyBorder="1"/>
    <xf numFmtId="0" fontId="0" fillId="0" borderId="0" xfId="1" applyNumberFormat="1" applyFont="1" applyFill="1" applyBorder="1"/>
    <xf numFmtId="0" fontId="0" fillId="3" borderId="38" xfId="0" applyFont="1" applyFill="1" applyBorder="1" applyAlignment="1">
      <alignment horizontal="center" vertical="center" wrapText="1"/>
    </xf>
    <xf numFmtId="4" fontId="1" fillId="3" borderId="25" xfId="0" applyNumberFormat="1" applyFont="1" applyFill="1" applyBorder="1" applyAlignment="1">
      <alignment horizontal="center" vertical="justify"/>
    </xf>
    <xf numFmtId="0" fontId="8" fillId="0" borderId="0" xfId="0" applyFont="1"/>
    <xf numFmtId="0" fontId="8" fillId="0" borderId="0" xfId="0" applyFont="1" applyAlignment="1">
      <alignment horizontal="right" indent="1"/>
    </xf>
    <xf numFmtId="3" fontId="8" fillId="0" borderId="0" xfId="0" applyNumberFormat="1" applyFont="1"/>
    <xf numFmtId="0" fontId="0" fillId="0" borderId="1" xfId="0" applyFont="1" applyBorder="1" applyAlignment="1">
      <alignment horizontal="left" vertical="top"/>
    </xf>
    <xf numFmtId="0" fontId="0" fillId="0" borderId="1" xfId="0" applyFont="1" applyBorder="1"/>
    <xf numFmtId="3" fontId="0" fillId="0" borderId="1" xfId="0" applyNumberFormat="1" applyFont="1" applyBorder="1"/>
    <xf numFmtId="0" fontId="0" fillId="0" borderId="1" xfId="0" applyFont="1" applyBorder="1" applyAlignment="1">
      <alignment horizontal="right" indent="2"/>
    </xf>
    <xf numFmtId="0" fontId="0" fillId="0" borderId="1" xfId="0" applyFont="1" applyBorder="1" applyAlignment="1">
      <alignment horizontal="justify"/>
    </xf>
    <xf numFmtId="0" fontId="0" fillId="0" borderId="2" xfId="0" applyFont="1" applyBorder="1"/>
    <xf numFmtId="0" fontId="0" fillId="0" borderId="23" xfId="0" applyFont="1" applyBorder="1" applyAlignment="1">
      <alignment horizontal="justify"/>
    </xf>
    <xf numFmtId="0" fontId="8" fillId="0" borderId="4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centerContinuous" wrapText="1"/>
    </xf>
    <xf numFmtId="0" fontId="1" fillId="0" borderId="20" xfId="0" applyFont="1" applyFill="1" applyBorder="1" applyAlignment="1">
      <alignment horizontal="right" wrapText="1" indent="1"/>
    </xf>
    <xf numFmtId="3" fontId="1" fillId="0" borderId="20" xfId="0" applyNumberFormat="1" applyFont="1" applyFill="1" applyBorder="1" applyAlignment="1">
      <alignment horizontal="centerContinuous" wrapText="1"/>
    </xf>
    <xf numFmtId="0" fontId="1" fillId="0" borderId="33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left" vertical="top" wrapText="1"/>
    </xf>
    <xf numFmtId="0" fontId="1" fillId="3" borderId="24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center"/>
    </xf>
    <xf numFmtId="0" fontId="1" fillId="0" borderId="4" xfId="0" applyFont="1" applyBorder="1" applyAlignment="1">
      <alignment horizontal="right" indent="1"/>
    </xf>
    <xf numFmtId="4" fontId="1" fillId="0" borderId="23" xfId="0" applyNumberFormat="1" applyFont="1" applyBorder="1" applyAlignment="1">
      <alignment horizontal="center"/>
    </xf>
    <xf numFmtId="0" fontId="1" fillId="3" borderId="10" xfId="0" applyFont="1" applyFill="1" applyBorder="1" applyAlignment="1">
      <alignment horizontal="right" vertical="center" wrapText="1" indent="1"/>
    </xf>
    <xf numFmtId="0" fontId="0" fillId="0" borderId="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 indent="1"/>
    </xf>
    <xf numFmtId="164" fontId="0" fillId="0" borderId="11" xfId="0" applyNumberFormat="1" applyFont="1" applyFill="1" applyBorder="1" applyAlignment="1">
      <alignment horizontal="right" indent="2"/>
    </xf>
    <xf numFmtId="0" fontId="1" fillId="3" borderId="4" xfId="0" applyFont="1" applyFill="1" applyBorder="1" applyAlignment="1">
      <alignment horizontal="right" indent="1"/>
    </xf>
    <xf numFmtId="0" fontId="0" fillId="3" borderId="16" xfId="0" applyFont="1" applyFill="1" applyBorder="1" applyAlignment="1">
      <alignment vertical="center" wrapText="1"/>
    </xf>
    <xf numFmtId="0" fontId="0" fillId="3" borderId="48" xfId="0" applyFont="1" applyFill="1" applyBorder="1" applyAlignment="1">
      <alignment vertical="center" wrapText="1"/>
    </xf>
    <xf numFmtId="0" fontId="0" fillId="3" borderId="4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/>
    </xf>
    <xf numFmtId="164" fontId="0" fillId="3" borderId="48" xfId="0" applyNumberFormat="1" applyFont="1" applyFill="1" applyBorder="1" applyAlignment="1">
      <alignment vertical="center" wrapText="1"/>
    </xf>
    <xf numFmtId="164" fontId="0" fillId="3" borderId="43" xfId="0" applyNumberFormat="1" applyFont="1" applyFill="1" applyBorder="1" applyAlignment="1">
      <alignment horizontal="center"/>
    </xf>
    <xf numFmtId="164" fontId="0" fillId="3" borderId="15" xfId="0" applyNumberFormat="1" applyFont="1" applyFill="1" applyBorder="1" applyAlignment="1">
      <alignment horizontal="center"/>
    </xf>
    <xf numFmtId="164" fontId="0" fillId="3" borderId="16" xfId="0" applyNumberFormat="1" applyFont="1" applyFill="1" applyBorder="1" applyAlignment="1">
      <alignment vertical="center" wrapText="1"/>
    </xf>
    <xf numFmtId="0" fontId="0" fillId="3" borderId="15" xfId="0" applyFont="1" applyFill="1" applyBorder="1" applyAlignment="1">
      <alignment horizontal="left" vertical="center" wrapText="1"/>
    </xf>
    <xf numFmtId="0" fontId="0" fillId="3" borderId="43" xfId="0" applyFont="1" applyFill="1" applyBorder="1" applyAlignment="1">
      <alignment horizontal="left" vertical="center" wrapText="1"/>
    </xf>
    <xf numFmtId="0" fontId="0" fillId="3" borderId="48" xfId="0" applyFont="1" applyFill="1" applyBorder="1" applyAlignment="1">
      <alignment horizontal="center" wrapText="1"/>
    </xf>
    <xf numFmtId="4" fontId="0" fillId="3" borderId="15" xfId="0" applyNumberFormat="1" applyFont="1" applyFill="1" applyBorder="1" applyAlignment="1">
      <alignment horizontal="right"/>
    </xf>
    <xf numFmtId="4" fontId="0" fillId="3" borderId="43" xfId="0" applyNumberFormat="1" applyFont="1" applyFill="1" applyBorder="1" applyAlignment="1">
      <alignment horizontal="right"/>
    </xf>
    <xf numFmtId="164" fontId="0" fillId="3" borderId="15" xfId="0" applyNumberFormat="1" applyFont="1" applyFill="1" applyBorder="1" applyAlignment="1">
      <alignment horizontal="left" vertical="center" wrapText="1"/>
    </xf>
    <xf numFmtId="164" fontId="0" fillId="3" borderId="43" xfId="0" applyNumberFormat="1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center" wrapText="1"/>
    </xf>
    <xf numFmtId="0" fontId="0" fillId="3" borderId="35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0" fontId="0" fillId="3" borderId="42" xfId="0" applyFont="1" applyFill="1" applyBorder="1" applyAlignment="1">
      <alignment horizontal="left"/>
    </xf>
    <xf numFmtId="49" fontId="0" fillId="3" borderId="18" xfId="0" applyNumberFormat="1" applyFont="1" applyFill="1" applyBorder="1" applyAlignment="1">
      <alignment horizontal="right" wrapText="1" indent="1"/>
    </xf>
    <xf numFmtId="0" fontId="0" fillId="3" borderId="1" xfId="0" applyFont="1" applyFill="1" applyBorder="1" applyAlignment="1">
      <alignment horizontal="center" wrapText="1"/>
    </xf>
    <xf numFmtId="0" fontId="0" fillId="3" borderId="21" xfId="0" applyFont="1" applyFill="1" applyBorder="1" applyAlignment="1">
      <alignment horizontal="left" wrapText="1"/>
    </xf>
    <xf numFmtId="2" fontId="0" fillId="3" borderId="52" xfId="0" applyNumberFormat="1" applyFont="1" applyFill="1" applyBorder="1" applyAlignment="1">
      <alignment horizontal="right" indent="1"/>
    </xf>
    <xf numFmtId="16" fontId="0" fillId="3" borderId="73" xfId="0" applyNumberFormat="1" applyFont="1" applyFill="1" applyBorder="1" applyAlignment="1">
      <alignment horizontal="left" wrapText="1"/>
    </xf>
    <xf numFmtId="4" fontId="0" fillId="3" borderId="15" xfId="0" applyNumberFormat="1" applyFont="1" applyFill="1" applyBorder="1" applyAlignment="1">
      <alignment horizontal="right" indent="1"/>
    </xf>
    <xf numFmtId="4" fontId="0" fillId="3" borderId="47" xfId="0" applyNumberFormat="1" applyFont="1" applyFill="1" applyBorder="1" applyAlignment="1">
      <alignment horizontal="left" indent="4"/>
    </xf>
    <xf numFmtId="164" fontId="1" fillId="3" borderId="6" xfId="0" applyNumberFormat="1" applyFont="1" applyFill="1" applyBorder="1" applyAlignment="1">
      <alignment horizontal="right" indent="2"/>
    </xf>
    <xf numFmtId="49" fontId="0" fillId="3" borderId="28" xfId="0" applyNumberFormat="1" applyFont="1" applyFill="1" applyBorder="1" applyAlignment="1">
      <alignment horizontal="right" wrapText="1" indent="1"/>
    </xf>
    <xf numFmtId="3" fontId="0" fillId="3" borderId="28" xfId="0" applyNumberFormat="1" applyFont="1" applyFill="1" applyBorder="1" applyAlignment="1">
      <alignment horizontal="right" indent="1"/>
    </xf>
    <xf numFmtId="4" fontId="0" fillId="3" borderId="28" xfId="0" applyNumberFormat="1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164" fontId="0" fillId="3" borderId="7" xfId="0" applyNumberFormat="1" applyFont="1" applyFill="1" applyBorder="1" applyAlignment="1">
      <alignment horizontal="center" vertical="center" wrapText="1"/>
    </xf>
    <xf numFmtId="3" fontId="0" fillId="3" borderId="19" xfId="0" applyNumberFormat="1" applyFont="1" applyFill="1" applyBorder="1" applyAlignment="1">
      <alignment horizontal="center"/>
    </xf>
    <xf numFmtId="164" fontId="0" fillId="3" borderId="19" xfId="0" applyNumberFormat="1" applyFont="1" applyFill="1" applyBorder="1" applyAlignment="1">
      <alignment horizontal="center" vertical="center" wrapText="1"/>
    </xf>
    <xf numFmtId="0" fontId="0" fillId="3" borderId="19" xfId="0" applyNumberFormat="1" applyFont="1" applyFill="1" applyBorder="1" applyAlignment="1">
      <alignment horizontal="left" vertical="center" shrinkToFit="1"/>
    </xf>
    <xf numFmtId="164" fontId="0" fillId="3" borderId="37" xfId="0" applyNumberFormat="1" applyFont="1" applyFill="1" applyBorder="1" applyAlignment="1">
      <alignment horizontal="center" vertical="center" wrapText="1"/>
    </xf>
    <xf numFmtId="0" fontId="0" fillId="3" borderId="56" xfId="0" applyFont="1" applyFill="1" applyBorder="1" applyAlignment="1">
      <alignment wrapText="1"/>
    </xf>
    <xf numFmtId="0" fontId="0" fillId="3" borderId="64" xfId="0" applyFont="1" applyFill="1" applyBorder="1" applyAlignment="1">
      <alignment horizontal="center" wrapText="1"/>
    </xf>
    <xf numFmtId="0" fontId="0" fillId="3" borderId="64" xfId="0" applyNumberFormat="1" applyFont="1" applyFill="1" applyBorder="1" applyAlignment="1">
      <alignment horizontal="left" vertical="center"/>
    </xf>
    <xf numFmtId="0" fontId="0" fillId="3" borderId="65" xfId="0" applyFont="1" applyFill="1" applyBorder="1" applyAlignment="1">
      <alignment wrapText="1"/>
    </xf>
    <xf numFmtId="0" fontId="0" fillId="3" borderId="40" xfId="1" applyFont="1" applyFill="1" applyBorder="1" applyAlignment="1">
      <alignment horizontal="left" wrapText="1"/>
    </xf>
    <xf numFmtId="0" fontId="0" fillId="3" borderId="13" xfId="1" applyFont="1" applyFill="1" applyBorder="1" applyAlignment="1">
      <alignment horizontal="right" indent="1"/>
    </xf>
    <xf numFmtId="3" fontId="0" fillId="3" borderId="13" xfId="1" applyNumberFormat="1" applyFont="1" applyFill="1" applyBorder="1" applyAlignment="1">
      <alignment horizontal="center"/>
    </xf>
    <xf numFmtId="0" fontId="0" fillId="3" borderId="13" xfId="1" applyFont="1" applyFill="1" applyBorder="1" applyAlignment="1">
      <alignment horizontal="center"/>
    </xf>
    <xf numFmtId="2" fontId="0" fillId="3" borderId="13" xfId="1" applyNumberFormat="1" applyFont="1" applyFill="1" applyBorder="1" applyAlignment="1">
      <alignment horizontal="right" indent="1"/>
    </xf>
    <xf numFmtId="4" fontId="0" fillId="3" borderId="13" xfId="1" applyNumberFormat="1" applyFont="1" applyFill="1" applyBorder="1" applyAlignment="1">
      <alignment horizontal="center"/>
    </xf>
    <xf numFmtId="0" fontId="0" fillId="3" borderId="15" xfId="1" applyNumberFormat="1" applyFont="1" applyFill="1" applyBorder="1" applyAlignment="1">
      <alignment vertical="center" wrapText="1"/>
    </xf>
    <xf numFmtId="0" fontId="0" fillId="3" borderId="15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/>
    </xf>
    <xf numFmtId="4" fontId="0" fillId="3" borderId="15" xfId="0" applyNumberFormat="1" applyFont="1" applyFill="1" applyBorder="1" applyAlignment="1">
      <alignment horizontal="right"/>
    </xf>
    <xf numFmtId="4" fontId="0" fillId="3" borderId="43" xfId="0" applyNumberFormat="1" applyFont="1" applyFill="1" applyBorder="1" applyAlignment="1">
      <alignment horizontal="right"/>
    </xf>
    <xf numFmtId="0" fontId="0" fillId="3" borderId="43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46" xfId="0" applyFont="1" applyFill="1" applyBorder="1" applyAlignment="1">
      <alignment vertical="center" wrapText="1"/>
    </xf>
    <xf numFmtId="0" fontId="0" fillId="3" borderId="15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/>
    </xf>
    <xf numFmtId="0" fontId="0" fillId="3" borderId="48" xfId="0" applyFont="1" applyFill="1" applyBorder="1" applyAlignment="1">
      <alignment horizontal="center"/>
    </xf>
    <xf numFmtId="4" fontId="0" fillId="3" borderId="15" xfId="0" applyNumberFormat="1" applyFont="1" applyFill="1" applyBorder="1" applyAlignment="1">
      <alignment horizontal="right"/>
    </xf>
    <xf numFmtId="4" fontId="0" fillId="3" borderId="43" xfId="0" applyNumberFormat="1" applyFont="1" applyFill="1" applyBorder="1" applyAlignment="1">
      <alignment horizontal="right"/>
    </xf>
    <xf numFmtId="0" fontId="0" fillId="3" borderId="43" xfId="0" applyFont="1" applyFill="1" applyBorder="1" applyAlignment="1">
      <alignment horizontal="center"/>
    </xf>
    <xf numFmtId="0" fontId="0" fillId="3" borderId="48" xfId="0" applyFont="1" applyFill="1" applyBorder="1" applyAlignment="1">
      <alignment vertical="center" wrapText="1"/>
    </xf>
    <xf numFmtId="0" fontId="0" fillId="3" borderId="43" xfId="1" applyNumberFormat="1" applyFont="1" applyFill="1" applyBorder="1" applyAlignment="1">
      <alignment vertical="center" wrapText="1"/>
    </xf>
    <xf numFmtId="0" fontId="0" fillId="3" borderId="41" xfId="1" applyFont="1" applyFill="1" applyBorder="1" applyAlignment="1">
      <alignment horizontal="left" wrapText="1"/>
    </xf>
    <xf numFmtId="0" fontId="0" fillId="3" borderId="39" xfId="1" applyFont="1" applyFill="1" applyBorder="1" applyAlignment="1">
      <alignment horizontal="right" indent="1"/>
    </xf>
    <xf numFmtId="3" fontId="0" fillId="3" borderId="39" xfId="1" applyNumberFormat="1" applyFont="1" applyFill="1" applyBorder="1" applyAlignment="1">
      <alignment horizontal="center"/>
    </xf>
    <xf numFmtId="0" fontId="0" fillId="3" borderId="39" xfId="1" applyFont="1" applyFill="1" applyBorder="1" applyAlignment="1">
      <alignment horizontal="center" wrapText="1"/>
    </xf>
    <xf numFmtId="2" fontId="0" fillId="3" borderId="39" xfId="1" applyNumberFormat="1" applyFont="1" applyFill="1" applyBorder="1" applyAlignment="1">
      <alignment horizontal="right" indent="1"/>
    </xf>
    <xf numFmtId="4" fontId="0" fillId="3" borderId="39" xfId="1" applyNumberFormat="1" applyFont="1" applyFill="1" applyBorder="1" applyAlignment="1">
      <alignment horizontal="center"/>
    </xf>
    <xf numFmtId="16" fontId="0" fillId="3" borderId="73" xfId="0" applyNumberFormat="1" applyFont="1" applyFill="1" applyBorder="1"/>
    <xf numFmtId="0" fontId="0" fillId="3" borderId="51" xfId="0" applyFont="1" applyFill="1" applyBorder="1" applyAlignment="1">
      <alignment horizontal="left" wrapText="1"/>
    </xf>
    <xf numFmtId="164" fontId="0" fillId="3" borderId="36" xfId="0" applyNumberFormat="1" applyFont="1" applyFill="1" applyBorder="1" applyAlignment="1">
      <alignment horizontal="left" wrapText="1"/>
    </xf>
    <xf numFmtId="164" fontId="0" fillId="3" borderId="35" xfId="0" applyNumberFormat="1" applyFont="1" applyFill="1" applyBorder="1" applyAlignment="1">
      <alignment horizontal="left" wrapText="1"/>
    </xf>
    <xf numFmtId="4" fontId="0" fillId="3" borderId="43" xfId="0" applyNumberFormat="1" applyFont="1" applyFill="1" applyBorder="1" applyAlignment="1">
      <alignment horizontal="right" indent="1"/>
    </xf>
    <xf numFmtId="4" fontId="0" fillId="3" borderId="43" xfId="0" applyNumberFormat="1" applyFont="1" applyFill="1" applyBorder="1" applyAlignment="1">
      <alignment horizontal="left" indent="4"/>
    </xf>
    <xf numFmtId="0" fontId="0" fillId="3" borderId="39" xfId="0" applyFont="1" applyFill="1" applyBorder="1" applyAlignment="1">
      <alignment horizontal="right" indent="1"/>
    </xf>
    <xf numFmtId="0" fontId="1" fillId="3" borderId="26" xfId="0" applyFont="1" applyFill="1" applyBorder="1" applyAlignment="1">
      <alignment vertical="top" wrapText="1"/>
    </xf>
    <xf numFmtId="164" fontId="0" fillId="3" borderId="38" xfId="0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left"/>
    </xf>
    <xf numFmtId="0" fontId="0" fillId="3" borderId="29" xfId="0" applyFont="1" applyFill="1" applyBorder="1" applyAlignment="1">
      <alignment horizontal="right" wrapText="1" indent="1"/>
    </xf>
    <xf numFmtId="2" fontId="0" fillId="3" borderId="29" xfId="0" applyNumberFormat="1" applyFont="1" applyFill="1" applyBorder="1" applyAlignment="1">
      <alignment horizontal="right" indent="1"/>
    </xf>
    <xf numFmtId="4" fontId="0" fillId="3" borderId="29" xfId="0" applyNumberFormat="1" applyFont="1" applyFill="1" applyBorder="1" applyAlignment="1">
      <alignment horizontal="right"/>
    </xf>
    <xf numFmtId="49" fontId="0" fillId="3" borderId="59" xfId="0" applyNumberFormat="1" applyFont="1" applyFill="1" applyBorder="1" applyAlignment="1">
      <alignment horizontal="left"/>
    </xf>
    <xf numFmtId="0" fontId="0" fillId="3" borderId="50" xfId="0" applyFont="1" applyFill="1" applyBorder="1" applyAlignment="1">
      <alignment horizontal="right" wrapText="1" indent="1"/>
    </xf>
    <xf numFmtId="49" fontId="0" fillId="3" borderId="73" xfId="0" applyNumberFormat="1" applyFont="1" applyFill="1" applyBorder="1" applyAlignment="1">
      <alignment horizontal="left"/>
    </xf>
    <xf numFmtId="0" fontId="0" fillId="3" borderId="49" xfId="0" applyFont="1" applyFill="1" applyBorder="1" applyAlignment="1">
      <alignment horizontal="right" wrapText="1" indent="1"/>
    </xf>
    <xf numFmtId="4" fontId="0" fillId="3" borderId="49" xfId="0" applyNumberFormat="1" applyFont="1" applyFill="1" applyBorder="1" applyAlignment="1">
      <alignment horizontal="right"/>
    </xf>
    <xf numFmtId="0" fontId="0" fillId="3" borderId="51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4" fontId="0" fillId="3" borderId="50" xfId="0" applyNumberFormat="1" applyFont="1" applyFill="1" applyBorder="1" applyAlignment="1">
      <alignment horizontal="right"/>
    </xf>
    <xf numFmtId="0" fontId="0" fillId="3" borderId="31" xfId="0" applyFont="1" applyFill="1" applyBorder="1"/>
    <xf numFmtId="0" fontId="0" fillId="3" borderId="57" xfId="0" applyFont="1" applyFill="1" applyBorder="1" applyAlignment="1">
      <alignment horizontal="center"/>
    </xf>
    <xf numFmtId="4" fontId="0" fillId="3" borderId="52" xfId="0" applyNumberFormat="1" applyFont="1" applyFill="1" applyBorder="1" applyAlignment="1">
      <alignment horizontal="center"/>
    </xf>
    <xf numFmtId="49" fontId="0" fillId="3" borderId="58" xfId="0" applyNumberFormat="1" applyFont="1" applyFill="1" applyBorder="1" applyAlignment="1">
      <alignment horizontal="left"/>
    </xf>
    <xf numFmtId="0" fontId="0" fillId="3" borderId="45" xfId="1" applyFont="1" applyFill="1" applyBorder="1" applyAlignment="1">
      <alignment horizontal="center" wrapText="1"/>
    </xf>
    <xf numFmtId="0" fontId="0" fillId="3" borderId="36" xfId="1" applyFont="1" applyFill="1" applyBorder="1" applyAlignment="1">
      <alignment horizontal="center" vertical="center" wrapText="1"/>
    </xf>
    <xf numFmtId="3" fontId="0" fillId="3" borderId="18" xfId="0" applyNumberFormat="1" applyFont="1" applyFill="1" applyBorder="1" applyAlignment="1">
      <alignment horizontal="center"/>
    </xf>
    <xf numFmtId="0" fontId="0" fillId="3" borderId="18" xfId="0" applyNumberFormat="1" applyFont="1" applyFill="1" applyBorder="1" applyAlignment="1">
      <alignment horizontal="left" vertical="center" shrinkToFit="1"/>
    </xf>
    <xf numFmtId="164" fontId="0" fillId="3" borderId="6" xfId="0" applyNumberFormat="1" applyFont="1" applyFill="1" applyBorder="1" applyAlignment="1">
      <alignment horizontal="center" vertical="center" wrapText="1"/>
    </xf>
    <xf numFmtId="16" fontId="0" fillId="3" borderId="4" xfId="1" quotePrefix="1" applyNumberFormat="1" applyFont="1" applyFill="1" applyBorder="1"/>
    <xf numFmtId="49" fontId="0" fillId="3" borderId="20" xfId="1" applyNumberFormat="1" applyFont="1" applyFill="1" applyBorder="1" applyAlignment="1">
      <alignment horizontal="right" indent="1"/>
    </xf>
    <xf numFmtId="0" fontId="0" fillId="3" borderId="33" xfId="1" applyNumberFormat="1" applyFont="1" applyFill="1" applyBorder="1" applyAlignment="1">
      <alignment horizontal="right" indent="1"/>
    </xf>
    <xf numFmtId="0" fontId="0" fillId="3" borderId="20" xfId="1" applyNumberFormat="1" applyFont="1" applyFill="1" applyBorder="1" applyAlignment="1">
      <alignment horizontal="center"/>
    </xf>
    <xf numFmtId="0" fontId="0" fillId="3" borderId="20" xfId="1" applyNumberFormat="1" applyFont="1" applyFill="1" applyBorder="1" applyAlignment="1">
      <alignment horizontal="right" indent="1"/>
    </xf>
    <xf numFmtId="4" fontId="0" fillId="3" borderId="20" xfId="1" applyNumberFormat="1" applyFont="1" applyFill="1" applyBorder="1" applyAlignment="1">
      <alignment horizontal="center"/>
    </xf>
    <xf numFmtId="0" fontId="0" fillId="3" borderId="34" xfId="1" applyNumberFormat="1" applyFont="1" applyFill="1" applyBorder="1" applyAlignment="1">
      <alignment vertical="center" wrapText="1"/>
    </xf>
    <xf numFmtId="2" fontId="0" fillId="3" borderId="5" xfId="0" applyNumberFormat="1" applyFont="1" applyFill="1" applyBorder="1" applyAlignment="1">
      <alignment horizontal="right" indent="1"/>
    </xf>
    <xf numFmtId="4" fontId="0" fillId="3" borderId="5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right" indent="1"/>
    </xf>
    <xf numFmtId="1" fontId="0" fillId="3" borderId="74" xfId="0" applyNumberFormat="1" applyFont="1" applyFill="1" applyBorder="1" applyAlignment="1">
      <alignment horizontal="right" indent="1"/>
    </xf>
    <xf numFmtId="0" fontId="0" fillId="3" borderId="42" xfId="0" applyFont="1" applyFill="1" applyBorder="1"/>
    <xf numFmtId="0" fontId="0" fillId="3" borderId="1" xfId="0" applyFont="1" applyFill="1" applyBorder="1" applyAlignment="1">
      <alignment horizontal="center"/>
    </xf>
    <xf numFmtId="2" fontId="0" fillId="3" borderId="74" xfId="0" applyNumberFormat="1" applyFont="1" applyFill="1" applyBorder="1" applyAlignment="1">
      <alignment horizontal="right" indent="1"/>
    </xf>
    <xf numFmtId="4" fontId="0" fillId="3" borderId="74" xfId="0" applyNumberFormat="1" applyFont="1" applyFill="1" applyBorder="1" applyAlignment="1">
      <alignment horizontal="center"/>
    </xf>
    <xf numFmtId="0" fontId="0" fillId="3" borderId="61" xfId="0" applyFont="1" applyFill="1" applyBorder="1" applyAlignment="1">
      <alignment horizontal="left"/>
    </xf>
    <xf numFmtId="164" fontId="0" fillId="3" borderId="65" xfId="0" applyNumberFormat="1" applyFont="1" applyFill="1" applyBorder="1" applyAlignment="1">
      <alignment horizontal="left" wrapText="1"/>
    </xf>
    <xf numFmtId="4" fontId="0" fillId="3" borderId="64" xfId="0" applyNumberFormat="1" applyFont="1" applyFill="1" applyBorder="1" applyAlignment="1">
      <alignment horizontal="right" indent="1"/>
    </xf>
    <xf numFmtId="4" fontId="0" fillId="3" borderId="64" xfId="0" applyNumberFormat="1" applyFont="1" applyFill="1" applyBorder="1" applyAlignment="1">
      <alignment horizontal="left" indent="4"/>
    </xf>
    <xf numFmtId="0" fontId="0" fillId="3" borderId="3" xfId="0" applyFont="1" applyFill="1" applyBorder="1" applyAlignment="1">
      <alignment horizontal="left" vertical="top"/>
    </xf>
    <xf numFmtId="0" fontId="0" fillId="3" borderId="20" xfId="1" applyFont="1" applyFill="1" applyBorder="1" applyAlignment="1">
      <alignment horizontal="right" indent="1" shrinkToFit="1"/>
    </xf>
    <xf numFmtId="3" fontId="0" fillId="3" borderId="20" xfId="1" applyNumberFormat="1" applyFont="1" applyFill="1" applyBorder="1" applyAlignment="1">
      <alignment horizontal="center"/>
    </xf>
    <xf numFmtId="0" fontId="7" fillId="3" borderId="20" xfId="1" applyFont="1" applyFill="1" applyBorder="1" applyAlignment="1">
      <alignment horizontal="center"/>
    </xf>
    <xf numFmtId="164" fontId="7" fillId="3" borderId="20" xfId="1" applyNumberFormat="1" applyFont="1" applyFill="1" applyBorder="1" applyAlignment="1">
      <alignment horizontal="right" indent="1"/>
    </xf>
    <xf numFmtId="164" fontId="7" fillId="3" borderId="20" xfId="1" applyNumberFormat="1" applyFont="1" applyFill="1" applyBorder="1" applyAlignment="1">
      <alignment horizontal="right" indent="2"/>
    </xf>
    <xf numFmtId="164" fontId="0" fillId="3" borderId="20" xfId="1" applyNumberFormat="1" applyFont="1" applyFill="1" applyBorder="1" applyAlignment="1">
      <alignment horizontal="center"/>
    </xf>
    <xf numFmtId="164" fontId="0" fillId="3" borderId="23" xfId="1" applyNumberFormat="1" applyFont="1" applyFill="1" applyBorder="1" applyAlignment="1">
      <alignment horizontal="justify"/>
    </xf>
    <xf numFmtId="0" fontId="1" fillId="0" borderId="2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/>
    </xf>
    <xf numFmtId="0" fontId="0" fillId="3" borderId="64" xfId="0" applyFont="1" applyFill="1" applyBorder="1" applyAlignment="1">
      <alignment horizontal="right" wrapText="1" indent="1"/>
    </xf>
    <xf numFmtId="0" fontId="0" fillId="3" borderId="64" xfId="0" applyFont="1" applyFill="1" applyBorder="1" applyAlignment="1">
      <alignment horizontal="center" vertical="center" wrapText="1"/>
    </xf>
    <xf numFmtId="0" fontId="0" fillId="3" borderId="64" xfId="0" applyNumberFormat="1" applyFont="1" applyFill="1" applyBorder="1" applyAlignment="1">
      <alignment horizontal="left"/>
    </xf>
    <xf numFmtId="0" fontId="0" fillId="3" borderId="65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right" vertical="top" wrapText="1" indent="1"/>
    </xf>
    <xf numFmtId="0" fontId="0" fillId="3" borderId="18" xfId="0" applyNumberFormat="1" applyFont="1" applyFill="1" applyBorder="1" applyAlignment="1">
      <alignment wrapText="1"/>
    </xf>
    <xf numFmtId="0" fontId="0" fillId="3" borderId="6" xfId="0" applyFont="1" applyFill="1" applyBorder="1" applyAlignment="1">
      <alignment horizontal="center"/>
    </xf>
    <xf numFmtId="0" fontId="0" fillId="3" borderId="6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vertical="top"/>
    </xf>
    <xf numFmtId="0" fontId="1" fillId="0" borderId="2" xfId="0" applyNumberFormat="1" applyFont="1" applyFill="1" applyBorder="1" applyAlignment="1">
      <alignment horizontal="right" indent="1"/>
    </xf>
    <xf numFmtId="4" fontId="0" fillId="0" borderId="2" xfId="0" applyNumberFormat="1" applyFont="1" applyFill="1" applyBorder="1" applyAlignment="1">
      <alignment horizontal="right" indent="1"/>
    </xf>
    <xf numFmtId="0" fontId="0" fillId="3" borderId="43" xfId="0" applyFont="1" applyFill="1" applyBorder="1" applyAlignment="1">
      <alignment horizontal="center"/>
    </xf>
    <xf numFmtId="4" fontId="0" fillId="3" borderId="15" xfId="0" applyNumberFormat="1" applyFont="1" applyFill="1" applyBorder="1" applyAlignment="1">
      <alignment horizontal="right"/>
    </xf>
    <xf numFmtId="4" fontId="0" fillId="3" borderId="43" xfId="0" applyNumberFormat="1" applyFont="1" applyFill="1" applyBorder="1" applyAlignment="1">
      <alignment horizontal="right"/>
    </xf>
    <xf numFmtId="0" fontId="0" fillId="3" borderId="6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wrapText="1"/>
    </xf>
    <xf numFmtId="2" fontId="1" fillId="2" borderId="25" xfId="0" applyNumberFormat="1" applyFont="1" applyFill="1" applyBorder="1" applyAlignment="1">
      <alignment wrapText="1"/>
    </xf>
    <xf numFmtId="0" fontId="1" fillId="2" borderId="25" xfId="0" applyFont="1" applyFill="1" applyBorder="1" applyAlignment="1"/>
    <xf numFmtId="0" fontId="1" fillId="2" borderId="25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centerContinuous" wrapText="1"/>
    </xf>
    <xf numFmtId="0" fontId="1" fillId="2" borderId="20" xfId="0" applyFont="1" applyFill="1" applyBorder="1" applyAlignment="1">
      <alignment horizontal="right" wrapText="1" indent="1"/>
    </xf>
    <xf numFmtId="3" fontId="1" fillId="2" borderId="20" xfId="0" applyNumberFormat="1" applyFont="1" applyFill="1" applyBorder="1" applyAlignment="1">
      <alignment horizontal="centerContinuous" wrapText="1"/>
    </xf>
    <xf numFmtId="0" fontId="1" fillId="2" borderId="33" xfId="0" applyFont="1" applyFill="1" applyBorder="1" applyAlignment="1">
      <alignment horizontal="center" wrapText="1"/>
    </xf>
    <xf numFmtId="3" fontId="9" fillId="3" borderId="64" xfId="0" applyNumberFormat="1" applyFont="1" applyFill="1" applyBorder="1" applyAlignment="1">
      <alignment horizontal="right" indent="1"/>
    </xf>
    <xf numFmtId="3" fontId="9" fillId="3" borderId="38" xfId="0" applyNumberFormat="1" applyFont="1" applyFill="1" applyBorder="1" applyAlignment="1">
      <alignment horizontal="right" indent="1"/>
    </xf>
    <xf numFmtId="0" fontId="9" fillId="3" borderId="66" xfId="0" applyFont="1" applyFill="1" applyBorder="1" applyAlignment="1">
      <alignment horizontal="left"/>
    </xf>
    <xf numFmtId="49" fontId="9" fillId="3" borderId="64" xfId="0" applyNumberFormat="1" applyFont="1" applyFill="1" applyBorder="1" applyAlignment="1">
      <alignment horizontal="right" wrapText="1" indent="1"/>
    </xf>
    <xf numFmtId="0" fontId="9" fillId="3" borderId="64" xfId="0" applyFont="1" applyFill="1" applyBorder="1" applyAlignment="1">
      <alignment horizontal="center" wrapText="1"/>
    </xf>
    <xf numFmtId="2" fontId="9" fillId="3" borderId="64" xfId="0" applyNumberFormat="1" applyFont="1" applyFill="1" applyBorder="1" applyAlignment="1">
      <alignment horizontal="right" indent="1"/>
    </xf>
    <xf numFmtId="4" fontId="9" fillId="3" borderId="64" xfId="0" applyNumberFormat="1" applyFont="1" applyFill="1" applyBorder="1" applyAlignment="1">
      <alignment horizontal="center"/>
    </xf>
    <xf numFmtId="164" fontId="9" fillId="3" borderId="64" xfId="0" applyNumberFormat="1" applyFont="1" applyFill="1" applyBorder="1" applyAlignment="1">
      <alignment horizontal="center"/>
    </xf>
    <xf numFmtId="164" fontId="9" fillId="3" borderId="69" xfId="0" applyNumberFormat="1" applyFont="1" applyFill="1" applyBorder="1" applyAlignment="1">
      <alignment vertical="center" wrapText="1"/>
    </xf>
    <xf numFmtId="16" fontId="9" fillId="3" borderId="73" xfId="0" applyNumberFormat="1" applyFont="1" applyFill="1" applyBorder="1" applyAlignment="1">
      <alignment horizontal="left" wrapText="1"/>
    </xf>
    <xf numFmtId="49" fontId="9" fillId="3" borderId="49" xfId="0" applyNumberFormat="1" applyFont="1" applyFill="1" applyBorder="1" applyAlignment="1">
      <alignment horizontal="right" indent="1"/>
    </xf>
    <xf numFmtId="0" fontId="9" fillId="3" borderId="64" xfId="0" applyFont="1" applyFill="1" applyBorder="1" applyAlignment="1">
      <alignment horizontal="right" indent="1"/>
    </xf>
    <xf numFmtId="0" fontId="9" fillId="3" borderId="49" xfId="0" applyFont="1" applyFill="1" applyBorder="1" applyAlignment="1">
      <alignment horizontal="center"/>
    </xf>
    <xf numFmtId="2" fontId="9" fillId="3" borderId="49" xfId="0" applyNumberFormat="1" applyFont="1" applyFill="1" applyBorder="1" applyAlignment="1">
      <alignment horizontal="right" indent="1"/>
    </xf>
    <xf numFmtId="4" fontId="9" fillId="3" borderId="43" xfId="0" applyNumberFormat="1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9" fillId="3" borderId="48" xfId="0" applyFont="1" applyFill="1" applyBorder="1" applyAlignment="1">
      <alignment horizontal="left" vertical="center" wrapText="1"/>
    </xf>
    <xf numFmtId="49" fontId="1" fillId="2" borderId="25" xfId="0" applyNumberFormat="1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0" borderId="1" xfId="0" applyFont="1" applyFill="1" applyBorder="1"/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2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 indent="2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9" fillId="5" borderId="24" xfId="0" applyFont="1" applyFill="1" applyBorder="1"/>
    <xf numFmtId="49" fontId="9" fillId="5" borderId="27" xfId="0" applyNumberFormat="1" applyFont="1" applyFill="1" applyBorder="1" applyAlignment="1">
      <alignment horizontal="center"/>
    </xf>
    <xf numFmtId="0" fontId="9" fillId="5" borderId="28" xfId="0" applyFont="1" applyFill="1" applyBorder="1" applyAlignment="1">
      <alignment horizontal="center"/>
    </xf>
    <xf numFmtId="4" fontId="9" fillId="5" borderId="28" xfId="0" applyNumberFormat="1" applyFont="1" applyFill="1" applyBorder="1" applyAlignment="1">
      <alignment horizontal="right"/>
    </xf>
    <xf numFmtId="4" fontId="9" fillId="5" borderId="28" xfId="0" applyNumberFormat="1" applyFont="1" applyFill="1" applyBorder="1" applyAlignment="1">
      <alignment horizontal="right" indent="2"/>
    </xf>
    <xf numFmtId="0" fontId="9" fillId="5" borderId="28" xfId="0" applyNumberFormat="1" applyFont="1" applyFill="1" applyBorder="1" applyAlignment="1">
      <alignment horizontal="left"/>
    </xf>
    <xf numFmtId="0" fontId="9" fillId="5" borderId="25" xfId="0" applyFont="1" applyFill="1" applyBorder="1"/>
    <xf numFmtId="49" fontId="9" fillId="5" borderId="42" xfId="0" applyNumberFormat="1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4" fontId="9" fillId="5" borderId="18" xfId="0" applyNumberFormat="1" applyFont="1" applyFill="1" applyBorder="1" applyAlignment="1">
      <alignment horizontal="right"/>
    </xf>
    <xf numFmtId="4" fontId="9" fillId="5" borderId="18" xfId="0" applyNumberFormat="1" applyFont="1" applyFill="1" applyBorder="1" applyAlignment="1">
      <alignment horizontal="right" indent="2"/>
    </xf>
    <xf numFmtId="0" fontId="9" fillId="5" borderId="18" xfId="0" applyNumberFormat="1" applyFont="1" applyFill="1" applyBorder="1" applyAlignment="1">
      <alignment horizontal="left"/>
    </xf>
    <xf numFmtId="4" fontId="9" fillId="3" borderId="38" xfId="0" applyNumberFormat="1" applyFont="1" applyFill="1" applyBorder="1" applyAlignment="1">
      <alignment horizontal="center"/>
    </xf>
    <xf numFmtId="164" fontId="9" fillId="0" borderId="55" xfId="0" applyNumberFormat="1" applyFont="1" applyFill="1" applyBorder="1" applyAlignment="1">
      <alignment vertical="center"/>
    </xf>
    <xf numFmtId="164" fontId="9" fillId="0" borderId="3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right"/>
    </xf>
    <xf numFmtId="0" fontId="0" fillId="0" borderId="78" xfId="0" applyFont="1" applyFill="1" applyBorder="1" applyAlignment="1">
      <alignment vertical="center"/>
    </xf>
    <xf numFmtId="164" fontId="9" fillId="0" borderId="53" xfId="0" applyNumberFormat="1" applyFont="1" applyFill="1" applyBorder="1"/>
    <xf numFmtId="164" fontId="9" fillId="0" borderId="3" xfId="0" applyNumberFormat="1" applyFont="1" applyFill="1" applyBorder="1"/>
    <xf numFmtId="49" fontId="9" fillId="3" borderId="41" xfId="0" applyNumberFormat="1" applyFont="1" applyFill="1" applyBorder="1" applyAlignment="1">
      <alignment horizontal="left"/>
    </xf>
    <xf numFmtId="0" fontId="9" fillId="3" borderId="43" xfId="0" applyFont="1" applyFill="1" applyBorder="1" applyAlignment="1">
      <alignment horizontal="right" wrapText="1" indent="1"/>
    </xf>
    <xf numFmtId="3" fontId="9" fillId="3" borderId="43" xfId="0" applyNumberFormat="1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 wrapText="1"/>
    </xf>
    <xf numFmtId="2" fontId="9" fillId="3" borderId="43" xfId="0" applyNumberFormat="1" applyFont="1" applyFill="1" applyBorder="1" applyAlignment="1">
      <alignment horizontal="right" indent="1"/>
    </xf>
    <xf numFmtId="4" fontId="9" fillId="3" borderId="43" xfId="0" applyNumberFormat="1" applyFont="1" applyFill="1" applyBorder="1" applyAlignment="1">
      <alignment horizontal="right"/>
    </xf>
    <xf numFmtId="164" fontId="9" fillId="3" borderId="43" xfId="0" applyNumberFormat="1" applyFont="1" applyFill="1" applyBorder="1" applyAlignment="1">
      <alignment horizontal="center" vertical="center" wrapText="1"/>
    </xf>
    <xf numFmtId="0" fontId="9" fillId="3" borderId="43" xfId="0" applyNumberFormat="1" applyFont="1" applyFill="1" applyBorder="1" applyAlignment="1">
      <alignment horizontal="left" vertical="center" shrinkToFit="1"/>
    </xf>
    <xf numFmtId="164" fontId="9" fillId="3" borderId="35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164" fontId="9" fillId="3" borderId="23" xfId="0" applyNumberFormat="1" applyFont="1" applyFill="1" applyBorder="1" applyAlignment="1">
      <alignment horizontal="right" indent="2"/>
    </xf>
    <xf numFmtId="4" fontId="9" fillId="0" borderId="34" xfId="0" applyNumberFormat="1" applyFont="1" applyFill="1" applyBorder="1" applyAlignment="1">
      <alignment horizontal="right" indent="2"/>
    </xf>
    <xf numFmtId="4" fontId="9" fillId="3" borderId="19" xfId="0" applyNumberFormat="1" applyFont="1" applyFill="1" applyBorder="1" applyAlignment="1">
      <alignment horizontal="center"/>
    </xf>
    <xf numFmtId="4" fontId="9" fillId="3" borderId="15" xfId="0" applyNumberFormat="1" applyFont="1" applyFill="1" applyBorder="1" applyAlignment="1">
      <alignment horizontal="center"/>
    </xf>
    <xf numFmtId="2" fontId="9" fillId="0" borderId="32" xfId="0" applyNumberFormat="1" applyFont="1" applyFill="1" applyBorder="1" applyAlignment="1">
      <alignment horizontal="right"/>
    </xf>
    <xf numFmtId="4" fontId="9" fillId="0" borderId="77" xfId="0" applyNumberFormat="1" applyFont="1" applyFill="1" applyBorder="1" applyAlignment="1">
      <alignment horizontal="right" indent="2"/>
    </xf>
    <xf numFmtId="0" fontId="0" fillId="0" borderId="2" xfId="0" applyFont="1" applyFill="1" applyBorder="1"/>
    <xf numFmtId="0" fontId="0" fillId="3" borderId="16" xfId="0" applyFont="1" applyFill="1" applyBorder="1" applyAlignment="1">
      <alignment vertical="center" wrapText="1"/>
    </xf>
    <xf numFmtId="0" fontId="0" fillId="3" borderId="48" xfId="0" applyFont="1" applyFill="1" applyBorder="1" applyAlignment="1">
      <alignment vertical="center" wrapText="1"/>
    </xf>
    <xf numFmtId="0" fontId="0" fillId="3" borderId="17" xfId="0" applyFont="1" applyFill="1" applyBorder="1" applyAlignment="1">
      <alignment vertical="center" wrapText="1"/>
    </xf>
    <xf numFmtId="0" fontId="0" fillId="3" borderId="57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46" xfId="0" applyFont="1" applyFill="1" applyBorder="1" applyAlignment="1">
      <alignment vertical="center" wrapText="1"/>
    </xf>
    <xf numFmtId="0" fontId="0" fillId="3" borderId="47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4" fontId="0" fillId="3" borderId="47" xfId="0" applyNumberFormat="1" applyFont="1" applyFill="1" applyBorder="1" applyAlignment="1">
      <alignment horizontal="center"/>
    </xf>
    <xf numFmtId="164" fontId="0" fillId="3" borderId="43" xfId="0" applyNumberFormat="1" applyFont="1" applyFill="1" applyBorder="1" applyAlignment="1">
      <alignment horizontal="center"/>
    </xf>
    <xf numFmtId="164" fontId="0" fillId="3" borderId="17" xfId="0" applyNumberFormat="1" applyFont="1" applyFill="1" applyBorder="1" applyAlignment="1">
      <alignment vertical="center" wrapText="1"/>
    </xf>
    <xf numFmtId="164" fontId="0" fillId="3" borderId="48" xfId="0" applyNumberFormat="1" applyFont="1" applyFill="1" applyBorder="1" applyAlignment="1">
      <alignment vertical="center" wrapText="1"/>
    </xf>
    <xf numFmtId="0" fontId="0" fillId="3" borderId="55" xfId="0" applyFont="1" applyFill="1" applyBorder="1" applyAlignment="1">
      <alignment horizontal="left"/>
    </xf>
    <xf numFmtId="0" fontId="0" fillId="3" borderId="71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right" indent="1"/>
    </xf>
    <xf numFmtId="0" fontId="0" fillId="3" borderId="39" xfId="0" applyFont="1" applyFill="1" applyBorder="1" applyAlignment="1">
      <alignment horizontal="right" indent="1"/>
    </xf>
    <xf numFmtId="0" fontId="0" fillId="3" borderId="49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164" fontId="0" fillId="3" borderId="28" xfId="0" applyNumberFormat="1" applyFont="1" applyFill="1" applyBorder="1" applyAlignment="1">
      <alignment horizontal="center"/>
    </xf>
    <xf numFmtId="164" fontId="0" fillId="3" borderId="18" xfId="0" applyNumberFormat="1" applyFont="1" applyFill="1" applyBorder="1" applyAlignment="1">
      <alignment horizontal="center"/>
    </xf>
    <xf numFmtId="164" fontId="0" fillId="3" borderId="22" xfId="0" applyNumberFormat="1" applyFont="1" applyFill="1" applyBorder="1" applyAlignment="1">
      <alignment horizontal="center" vertical="center" wrapText="1"/>
    </xf>
    <xf numFmtId="164" fontId="0" fillId="3" borderId="46" xfId="0" applyNumberFormat="1" applyFont="1" applyFill="1" applyBorder="1" applyAlignment="1">
      <alignment horizontal="center" vertical="center" wrapText="1"/>
    </xf>
    <xf numFmtId="164" fontId="0" fillId="3" borderId="56" xfId="0" applyNumberFormat="1" applyFont="1" applyFill="1" applyBorder="1" applyAlignment="1">
      <alignment horizontal="left" wrapText="1"/>
    </xf>
    <xf numFmtId="164" fontId="0" fillId="3" borderId="35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48" xfId="0" applyFont="1" applyFill="1" applyBorder="1" applyAlignment="1">
      <alignment horizontal="left" vertical="center" wrapText="1"/>
    </xf>
    <xf numFmtId="164" fontId="0" fillId="3" borderId="15" xfId="0" applyNumberFormat="1" applyFont="1" applyFill="1" applyBorder="1" applyAlignment="1">
      <alignment horizontal="center"/>
    </xf>
    <xf numFmtId="0" fontId="0" fillId="3" borderId="17" xfId="0" applyFont="1" applyFill="1" applyBorder="1" applyAlignment="1">
      <alignment horizontal="left" wrapText="1"/>
    </xf>
    <xf numFmtId="0" fontId="0" fillId="3" borderId="48" xfId="0" applyFont="1" applyFill="1" applyBorder="1" applyAlignment="1">
      <alignment horizontal="left" wrapText="1"/>
    </xf>
    <xf numFmtId="164" fontId="0" fillId="3" borderId="17" xfId="0" applyNumberFormat="1" applyFont="1" applyFill="1" applyBorder="1" applyAlignment="1">
      <alignment horizontal="center" vertical="center" wrapText="1"/>
    </xf>
    <xf numFmtId="164" fontId="0" fillId="3" borderId="16" xfId="0" applyNumberFormat="1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wrapText="1"/>
    </xf>
    <xf numFmtId="0" fontId="9" fillId="5" borderId="18" xfId="0" applyFont="1" applyFill="1" applyBorder="1" applyAlignment="1">
      <alignment horizontal="center" wrapText="1"/>
    </xf>
    <xf numFmtId="0" fontId="9" fillId="5" borderId="76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28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7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48" xfId="0" applyFont="1" applyFill="1" applyBorder="1" applyAlignment="1">
      <alignment horizontal="center"/>
    </xf>
    <xf numFmtId="0" fontId="0" fillId="3" borderId="47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164" fontId="0" fillId="3" borderId="47" xfId="0" applyNumberFormat="1" applyFont="1" applyFill="1" applyBorder="1" applyAlignment="1">
      <alignment horizontal="center" vertical="center" wrapText="1"/>
    </xf>
    <xf numFmtId="164" fontId="0" fillId="3" borderId="15" xfId="0" applyNumberFormat="1" applyFont="1" applyFill="1" applyBorder="1" applyAlignment="1">
      <alignment horizontal="center" vertical="center" wrapText="1"/>
    </xf>
    <xf numFmtId="164" fontId="0" fillId="3" borderId="18" xfId="0" applyNumberFormat="1" applyFont="1" applyFill="1" applyBorder="1" applyAlignment="1">
      <alignment horizontal="center" vertical="center" wrapText="1"/>
    </xf>
    <xf numFmtId="0" fontId="0" fillId="3" borderId="47" xfId="0" applyFont="1" applyFill="1" applyBorder="1" applyAlignment="1">
      <alignment horizontal="left" vertical="center" wrapText="1"/>
    </xf>
    <xf numFmtId="0" fontId="0" fillId="3" borderId="43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center" wrapText="1"/>
    </xf>
    <xf numFmtId="0" fontId="0" fillId="3" borderId="48" xfId="0" applyFont="1" applyFill="1" applyBorder="1" applyAlignment="1">
      <alignment horizont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48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left" vertical="center" wrapText="1"/>
    </xf>
    <xf numFmtId="164" fontId="0" fillId="3" borderId="48" xfId="0" applyNumberFormat="1" applyFont="1" applyFill="1" applyBorder="1" applyAlignment="1">
      <alignment horizontal="center" vertical="center" wrapText="1"/>
    </xf>
    <xf numFmtId="164" fontId="0" fillId="3" borderId="15" xfId="0" applyNumberFormat="1" applyFont="1" applyFill="1" applyBorder="1" applyAlignment="1">
      <alignment horizontal="left" vertical="center" wrapText="1"/>
    </xf>
    <xf numFmtId="164" fontId="0" fillId="3" borderId="43" xfId="0" applyNumberFormat="1" applyFont="1" applyFill="1" applyBorder="1" applyAlignment="1">
      <alignment horizontal="left" vertical="center" wrapText="1"/>
    </xf>
    <xf numFmtId="164" fontId="0" fillId="3" borderId="43" xfId="0" applyNumberFormat="1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wrapText="1"/>
    </xf>
    <xf numFmtId="0" fontId="0" fillId="3" borderId="35" xfId="0" applyFont="1" applyFill="1" applyBorder="1" applyAlignment="1">
      <alignment horizontal="center" wrapText="1"/>
    </xf>
    <xf numFmtId="0" fontId="0" fillId="3" borderId="28" xfId="0" applyFont="1" applyFill="1" applyBorder="1" applyAlignment="1">
      <alignment horizontal="left" vertical="center" wrapText="1"/>
    </xf>
    <xf numFmtId="0" fontId="0" fillId="3" borderId="22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39" xfId="0" applyFont="1" applyFill="1" applyBorder="1" applyAlignment="1">
      <alignment horizontal="left" vertical="center" wrapText="1"/>
    </xf>
    <xf numFmtId="0" fontId="0" fillId="3" borderId="47" xfId="0" applyNumberFormat="1" applyFont="1" applyFill="1" applyBorder="1" applyAlignment="1">
      <alignment horizontal="left" vertical="center" wrapText="1"/>
    </xf>
    <xf numFmtId="0" fontId="0" fillId="3" borderId="15" xfId="0" applyNumberFormat="1" applyFont="1" applyFill="1" applyBorder="1" applyAlignment="1">
      <alignment horizontal="left" vertical="center" wrapText="1"/>
    </xf>
    <xf numFmtId="0" fontId="0" fillId="3" borderId="43" xfId="0" applyNumberFormat="1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47" xfId="1" applyFont="1" applyFill="1" applyBorder="1" applyAlignment="1">
      <alignment horizontal="left" vertical="center" wrapText="1"/>
    </xf>
    <xf numFmtId="0" fontId="0" fillId="3" borderId="43" xfId="1" applyFont="1" applyFill="1" applyBorder="1" applyAlignment="1">
      <alignment horizontal="left" vertical="center" wrapText="1"/>
    </xf>
    <xf numFmtId="0" fontId="0" fillId="3" borderId="17" xfId="1" applyFont="1" applyFill="1" applyBorder="1" applyAlignment="1">
      <alignment horizontal="center" vertical="center" wrapText="1"/>
    </xf>
    <xf numFmtId="0" fontId="0" fillId="3" borderId="48" xfId="1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wrapText="1"/>
    </xf>
    <xf numFmtId="164" fontId="0" fillId="3" borderId="47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72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0" fontId="1" fillId="0" borderId="58" xfId="0" applyFont="1" applyFill="1" applyBorder="1" applyAlignment="1">
      <alignment horizontal="left"/>
    </xf>
    <xf numFmtId="0" fontId="0" fillId="3" borderId="28" xfId="0" applyFont="1" applyFill="1" applyBorder="1" applyAlignment="1">
      <alignment horizontal="center" vertical="center" wrapText="1"/>
    </xf>
    <xf numFmtId="4" fontId="0" fillId="3" borderId="15" xfId="0" applyNumberFormat="1" applyFont="1" applyFill="1" applyBorder="1" applyAlignment="1">
      <alignment horizontal="right"/>
    </xf>
    <xf numFmtId="4" fontId="0" fillId="3" borderId="43" xfId="0" applyNumberFormat="1" applyFont="1" applyFill="1" applyBorder="1" applyAlignment="1">
      <alignment horizontal="right"/>
    </xf>
    <xf numFmtId="0" fontId="0" fillId="3" borderId="15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0" fillId="3" borderId="11" xfId="0" applyFont="1" applyFill="1" applyBorder="1" applyAlignment="1">
      <alignment wrapText="1"/>
    </xf>
  </cellXfs>
  <cellStyles count="2">
    <cellStyle name="Navadno" xfId="0" builtinId="0"/>
    <cellStyle name="Slabo" xfId="1" builtinId="27"/>
  </cellStyles>
  <dxfs count="0"/>
  <tableStyles count="0" defaultTableStyle="TableStyleMedium9" defaultPivotStyle="PivotStyleLight16"/>
  <colors>
    <mruColors>
      <color rgb="FF00FF00"/>
      <color rgb="FFFFC7CE"/>
      <color rgb="FFFFCCCC"/>
      <color rgb="FFED9BE7"/>
      <color rgb="FFF5FBBD"/>
      <color rgb="FFDE42D3"/>
      <color rgb="FF00CC00"/>
      <color rgb="FFEEF4E4"/>
      <color rgb="FFFBFDE3"/>
      <color rgb="FF02AE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F7B06-DED0-4F06-8014-057B52592BCD}">
  <sheetPr>
    <pageSetUpPr fitToPage="1"/>
  </sheetPr>
  <dimension ref="A1:AF140"/>
  <sheetViews>
    <sheetView view="pageBreakPreview" topLeftCell="A173" zoomScale="93" zoomScaleNormal="70" zoomScaleSheetLayoutView="70" workbookViewId="0">
      <selection activeCell="I125" sqref="I125:I126"/>
    </sheetView>
  </sheetViews>
  <sheetFormatPr defaultColWidth="9.140625" defaultRowHeight="12.75" x14ac:dyDescent="0.2"/>
  <cols>
    <col min="1" max="1" width="19.140625" style="53" customWidth="1"/>
    <col min="2" max="2" width="18.42578125" style="33" bestFit="1" customWidth="1"/>
    <col min="3" max="3" width="28.85546875" style="54" bestFit="1" customWidth="1"/>
    <col min="4" max="4" width="20" style="55" bestFit="1" customWidth="1"/>
    <col min="5" max="5" width="18.42578125" style="34" customWidth="1"/>
    <col min="6" max="6" width="17.7109375" style="54" customWidth="1"/>
    <col min="7" max="7" width="20.7109375" style="49" customWidth="1"/>
    <col min="8" max="8" width="18.42578125" style="34" customWidth="1"/>
    <col min="9" max="9" width="40.7109375" style="56" customWidth="1"/>
    <col min="10" max="11" width="2.42578125" style="33" bestFit="1" customWidth="1"/>
    <col min="12" max="16384" width="9.140625" style="33"/>
  </cols>
  <sheetData>
    <row r="1" spans="1:32" s="35" customFormat="1" ht="18" customHeight="1" x14ac:dyDescent="0.25">
      <c r="A1" s="629" t="s">
        <v>558</v>
      </c>
      <c r="B1" s="629"/>
      <c r="C1" s="629"/>
      <c r="D1" s="629"/>
      <c r="E1" s="629"/>
      <c r="F1" s="629"/>
      <c r="G1" s="629"/>
      <c r="H1" s="629"/>
      <c r="I1" s="629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32" s="35" customFormat="1" ht="19.5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10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</row>
    <row r="3" spans="1:32" x14ac:dyDescent="0.2">
      <c r="A3" s="345"/>
      <c r="B3" s="41"/>
      <c r="C3" s="3"/>
      <c r="D3" s="18"/>
      <c r="E3" s="22"/>
      <c r="F3" s="3"/>
      <c r="G3" s="12"/>
      <c r="H3" s="22"/>
      <c r="I3" s="11"/>
      <c r="J3" s="41"/>
    </row>
    <row r="4" spans="1:32" ht="13.5" thickBot="1" x14ac:dyDescent="0.25">
      <c r="A4" s="15" t="s">
        <v>0</v>
      </c>
      <c r="B4" s="22"/>
      <c r="C4" s="3"/>
      <c r="D4" s="21"/>
      <c r="E4" s="22"/>
      <c r="F4" s="3"/>
      <c r="G4" s="12"/>
      <c r="H4" s="22"/>
      <c r="I4" s="11"/>
      <c r="J4" s="41"/>
      <c r="K4" s="41"/>
    </row>
    <row r="5" spans="1:32" ht="69" customHeight="1" thickBot="1" x14ac:dyDescent="0.25">
      <c r="A5" s="553" t="s">
        <v>31</v>
      </c>
      <c r="B5" s="554" t="s">
        <v>9</v>
      </c>
      <c r="C5" s="555" t="s">
        <v>368</v>
      </c>
      <c r="D5" s="556" t="s">
        <v>10</v>
      </c>
      <c r="E5" s="557" t="s">
        <v>2</v>
      </c>
      <c r="F5" s="109" t="s">
        <v>367</v>
      </c>
      <c r="G5" s="109" t="s">
        <v>407</v>
      </c>
      <c r="H5" s="109" t="s">
        <v>11</v>
      </c>
      <c r="I5" s="110" t="s">
        <v>3</v>
      </c>
      <c r="J5" s="23"/>
      <c r="K5" s="41"/>
    </row>
    <row r="6" spans="1:32" ht="25.5" x14ac:dyDescent="0.2">
      <c r="A6" s="114" t="s">
        <v>22</v>
      </c>
      <c r="B6" s="136" t="s">
        <v>59</v>
      </c>
      <c r="C6" s="115">
        <v>90</v>
      </c>
      <c r="D6" s="116">
        <v>29</v>
      </c>
      <c r="E6" s="117" t="s">
        <v>5</v>
      </c>
      <c r="F6" s="118">
        <v>21.4</v>
      </c>
      <c r="G6" s="119">
        <f t="shared" ref="G6:G17" si="0">D6*F6</f>
        <v>620.59999999999991</v>
      </c>
      <c r="H6" s="120" t="s">
        <v>13</v>
      </c>
      <c r="I6" s="121" t="s">
        <v>60</v>
      </c>
      <c r="J6" s="41"/>
      <c r="K6" s="41" t="s">
        <v>41</v>
      </c>
    </row>
    <row r="7" spans="1:32" x14ac:dyDescent="0.2">
      <c r="A7" s="359"/>
      <c r="B7" s="137" t="s">
        <v>111</v>
      </c>
      <c r="C7" s="122">
        <v>10</v>
      </c>
      <c r="D7" s="123">
        <v>571</v>
      </c>
      <c r="E7" s="124" t="s">
        <v>61</v>
      </c>
      <c r="F7" s="125">
        <v>39</v>
      </c>
      <c r="G7" s="126">
        <f t="shared" si="0"/>
        <v>22269</v>
      </c>
      <c r="H7" s="630" t="s">
        <v>33</v>
      </c>
      <c r="I7" s="632" t="s">
        <v>16</v>
      </c>
      <c r="J7" s="41"/>
      <c r="K7" s="41" t="s">
        <v>41</v>
      </c>
    </row>
    <row r="8" spans="1:32" x14ac:dyDescent="0.2">
      <c r="A8" s="359"/>
      <c r="B8" s="138">
        <v>867</v>
      </c>
      <c r="C8" s="131" t="s">
        <v>369</v>
      </c>
      <c r="D8" s="132">
        <v>1416</v>
      </c>
      <c r="E8" s="133" t="s">
        <v>61</v>
      </c>
      <c r="F8" s="134">
        <v>39</v>
      </c>
      <c r="G8" s="135">
        <f t="shared" si="0"/>
        <v>55224</v>
      </c>
      <c r="H8" s="631"/>
      <c r="I8" s="633"/>
      <c r="J8" s="41"/>
      <c r="K8" s="41" t="s">
        <v>41</v>
      </c>
    </row>
    <row r="9" spans="1:32" ht="25.5" x14ac:dyDescent="0.2">
      <c r="A9" s="359"/>
      <c r="B9" s="136" t="s">
        <v>62</v>
      </c>
      <c r="C9" s="115">
        <v>90</v>
      </c>
      <c r="D9" s="116">
        <v>142</v>
      </c>
      <c r="E9" s="117" t="s">
        <v>5</v>
      </c>
      <c r="F9" s="118">
        <v>42.45</v>
      </c>
      <c r="G9" s="119">
        <f t="shared" si="0"/>
        <v>6027.9000000000005</v>
      </c>
      <c r="H9" s="120" t="s">
        <v>13</v>
      </c>
      <c r="I9" s="121" t="s">
        <v>63</v>
      </c>
      <c r="J9" s="41"/>
      <c r="K9" s="41" t="s">
        <v>41</v>
      </c>
    </row>
    <row r="10" spans="1:32" x14ac:dyDescent="0.2">
      <c r="A10" s="359"/>
      <c r="B10" s="136" t="s">
        <v>69</v>
      </c>
      <c r="C10" s="115">
        <v>90</v>
      </c>
      <c r="D10" s="116">
        <v>79</v>
      </c>
      <c r="E10" s="117" t="s">
        <v>5</v>
      </c>
      <c r="F10" s="118">
        <v>21.4</v>
      </c>
      <c r="G10" s="119">
        <f t="shared" si="0"/>
        <v>1690.6</v>
      </c>
      <c r="H10" s="120" t="s">
        <v>13</v>
      </c>
      <c r="I10" s="121" t="s">
        <v>16</v>
      </c>
      <c r="J10" s="41"/>
      <c r="K10" s="41" t="s">
        <v>41</v>
      </c>
    </row>
    <row r="11" spans="1:32" x14ac:dyDescent="0.2">
      <c r="A11" s="359"/>
      <c r="B11" s="136" t="s">
        <v>70</v>
      </c>
      <c r="C11" s="115">
        <v>90</v>
      </c>
      <c r="D11" s="116">
        <v>135</v>
      </c>
      <c r="E11" s="117" t="s">
        <v>5</v>
      </c>
      <c r="F11" s="118">
        <v>21.4</v>
      </c>
      <c r="G11" s="119">
        <f t="shared" si="0"/>
        <v>2889</v>
      </c>
      <c r="H11" s="120" t="s">
        <v>13</v>
      </c>
      <c r="I11" s="121" t="s">
        <v>16</v>
      </c>
      <c r="J11" s="41"/>
      <c r="K11" s="41" t="s">
        <v>41</v>
      </c>
    </row>
    <row r="12" spans="1:32" x14ac:dyDescent="0.2">
      <c r="A12" s="359"/>
      <c r="B12" s="136" t="s">
        <v>71</v>
      </c>
      <c r="C12" s="115">
        <v>90</v>
      </c>
      <c r="D12" s="116">
        <v>88</v>
      </c>
      <c r="E12" s="117" t="s">
        <v>5</v>
      </c>
      <c r="F12" s="118">
        <v>21.4</v>
      </c>
      <c r="G12" s="119">
        <f t="shared" si="0"/>
        <v>1883.1999999999998</v>
      </c>
      <c r="H12" s="120" t="s">
        <v>13</v>
      </c>
      <c r="I12" s="121" t="s">
        <v>16</v>
      </c>
      <c r="J12" s="41"/>
      <c r="K12" s="41" t="s">
        <v>41</v>
      </c>
    </row>
    <row r="13" spans="1:32" x14ac:dyDescent="0.2">
      <c r="A13" s="359"/>
      <c r="B13" s="136" t="s">
        <v>72</v>
      </c>
      <c r="C13" s="115">
        <v>90</v>
      </c>
      <c r="D13" s="116">
        <v>79</v>
      </c>
      <c r="E13" s="117" t="s">
        <v>5</v>
      </c>
      <c r="F13" s="118">
        <v>21.4</v>
      </c>
      <c r="G13" s="119">
        <f t="shared" si="0"/>
        <v>1690.6</v>
      </c>
      <c r="H13" s="120" t="s">
        <v>13</v>
      </c>
      <c r="I13" s="121" t="s">
        <v>16</v>
      </c>
      <c r="J13" s="41"/>
      <c r="K13" s="41" t="s">
        <v>41</v>
      </c>
    </row>
    <row r="14" spans="1:32" x14ac:dyDescent="0.2">
      <c r="A14" s="359"/>
      <c r="B14" s="136" t="s">
        <v>73</v>
      </c>
      <c r="C14" s="115">
        <v>90</v>
      </c>
      <c r="D14" s="116">
        <v>56</v>
      </c>
      <c r="E14" s="117" t="s">
        <v>5</v>
      </c>
      <c r="F14" s="118">
        <v>21.4</v>
      </c>
      <c r="G14" s="119">
        <f t="shared" si="0"/>
        <v>1198.3999999999999</v>
      </c>
      <c r="H14" s="120" t="s">
        <v>13</v>
      </c>
      <c r="I14" s="121" t="s">
        <v>16</v>
      </c>
      <c r="J14" s="41"/>
      <c r="K14" s="41" t="s">
        <v>41</v>
      </c>
    </row>
    <row r="15" spans="1:32" x14ac:dyDescent="0.2">
      <c r="A15" s="359"/>
      <c r="B15" s="140" t="s">
        <v>74</v>
      </c>
      <c r="C15" s="127">
        <v>20</v>
      </c>
      <c r="D15" s="128">
        <v>65</v>
      </c>
      <c r="E15" s="129" t="s">
        <v>5</v>
      </c>
      <c r="F15" s="130">
        <v>21.4</v>
      </c>
      <c r="G15" s="26">
        <f t="shared" si="0"/>
        <v>1391</v>
      </c>
      <c r="H15" s="407" t="s">
        <v>13</v>
      </c>
      <c r="I15" s="632" t="s">
        <v>16</v>
      </c>
      <c r="J15" s="41"/>
      <c r="K15" s="41" t="s">
        <v>41</v>
      </c>
    </row>
    <row r="16" spans="1:32" x14ac:dyDescent="0.2">
      <c r="A16" s="359"/>
      <c r="B16" s="138" t="s">
        <v>75</v>
      </c>
      <c r="C16" s="131" t="s">
        <v>373</v>
      </c>
      <c r="D16" s="132">
        <v>49</v>
      </c>
      <c r="E16" s="133" t="s">
        <v>5</v>
      </c>
      <c r="F16" s="134">
        <v>21.4</v>
      </c>
      <c r="G16" s="135">
        <f t="shared" si="0"/>
        <v>1048.5999999999999</v>
      </c>
      <c r="H16" s="406" t="s">
        <v>13</v>
      </c>
      <c r="I16" s="633"/>
      <c r="J16" s="41"/>
      <c r="K16" s="41" t="s">
        <v>41</v>
      </c>
    </row>
    <row r="17" spans="1:11" x14ac:dyDescent="0.2">
      <c r="A17" s="359"/>
      <c r="B17" s="136" t="s">
        <v>76</v>
      </c>
      <c r="C17" s="115" t="s">
        <v>371</v>
      </c>
      <c r="D17" s="116">
        <v>72</v>
      </c>
      <c r="E17" s="117" t="s">
        <v>5</v>
      </c>
      <c r="F17" s="118">
        <v>21.4</v>
      </c>
      <c r="G17" s="119">
        <f t="shared" si="0"/>
        <v>1540.8</v>
      </c>
      <c r="H17" s="120" t="s">
        <v>13</v>
      </c>
      <c r="I17" s="121" t="s">
        <v>16</v>
      </c>
      <c r="J17" s="41"/>
      <c r="K17" s="41" t="s">
        <v>41</v>
      </c>
    </row>
    <row r="18" spans="1:11" ht="23.25" customHeight="1" x14ac:dyDescent="0.2">
      <c r="A18" s="359"/>
      <c r="B18" s="136" t="s">
        <v>77</v>
      </c>
      <c r="C18" s="115" t="s">
        <v>372</v>
      </c>
      <c r="D18" s="116">
        <v>157</v>
      </c>
      <c r="E18" s="117" t="s">
        <v>5</v>
      </c>
      <c r="F18" s="118">
        <v>21.4</v>
      </c>
      <c r="G18" s="119">
        <f>D18*F18</f>
        <v>3359.7999999999997</v>
      </c>
      <c r="H18" s="120" t="s">
        <v>13</v>
      </c>
      <c r="I18" s="121" t="s">
        <v>16</v>
      </c>
      <c r="J18" s="41"/>
      <c r="K18" s="41" t="s">
        <v>41</v>
      </c>
    </row>
    <row r="19" spans="1:11" x14ac:dyDescent="0.2">
      <c r="A19" s="360"/>
      <c r="B19" s="140" t="s">
        <v>480</v>
      </c>
      <c r="C19" s="127" t="s">
        <v>483</v>
      </c>
      <c r="D19" s="128">
        <v>38</v>
      </c>
      <c r="E19" s="418" t="s">
        <v>5</v>
      </c>
      <c r="F19" s="130">
        <v>21.4</v>
      </c>
      <c r="G19" s="26">
        <f>F19*D19</f>
        <v>813.19999999999993</v>
      </c>
      <c r="H19" s="630" t="s">
        <v>13</v>
      </c>
      <c r="I19" s="653" t="s">
        <v>484</v>
      </c>
      <c r="J19" s="41"/>
      <c r="K19" s="41" t="s">
        <v>41</v>
      </c>
    </row>
    <row r="20" spans="1:11" x14ac:dyDescent="0.2">
      <c r="A20" s="360"/>
      <c r="B20" s="140" t="s">
        <v>481</v>
      </c>
      <c r="C20" s="127" t="s">
        <v>483</v>
      </c>
      <c r="D20" s="128">
        <v>106</v>
      </c>
      <c r="E20" s="418" t="s">
        <v>5</v>
      </c>
      <c r="F20" s="130">
        <v>21.4</v>
      </c>
      <c r="G20" s="26">
        <f>F20*D20</f>
        <v>2268.3999999999996</v>
      </c>
      <c r="H20" s="650"/>
      <c r="I20" s="654"/>
      <c r="J20" s="41"/>
      <c r="K20" s="41" t="s">
        <v>41</v>
      </c>
    </row>
    <row r="21" spans="1:11" ht="13.5" thickBot="1" x14ac:dyDescent="0.25">
      <c r="A21" s="361"/>
      <c r="B21" s="419" t="s">
        <v>482</v>
      </c>
      <c r="C21" s="420" t="s">
        <v>483</v>
      </c>
      <c r="D21" s="202">
        <v>64</v>
      </c>
      <c r="E21" s="421" t="s">
        <v>5</v>
      </c>
      <c r="F21" s="203">
        <v>21.4</v>
      </c>
      <c r="G21" s="346">
        <f>F21*D21</f>
        <v>1369.6</v>
      </c>
      <c r="H21" s="642"/>
      <c r="I21" s="644"/>
      <c r="J21" s="41"/>
      <c r="K21" s="41" t="s">
        <v>41</v>
      </c>
    </row>
    <row r="22" spans="1:11" ht="25.5" x14ac:dyDescent="0.2">
      <c r="A22" s="389" t="s">
        <v>23</v>
      </c>
      <c r="B22" s="138" t="s">
        <v>374</v>
      </c>
      <c r="C22" s="131" t="s">
        <v>375</v>
      </c>
      <c r="D22" s="132">
        <v>313</v>
      </c>
      <c r="E22" s="133" t="s">
        <v>347</v>
      </c>
      <c r="F22" s="134">
        <v>14.71</v>
      </c>
      <c r="G22" s="135">
        <f>D22*F22</f>
        <v>4604.2300000000005</v>
      </c>
      <c r="H22" s="406" t="s">
        <v>13</v>
      </c>
      <c r="I22" s="405" t="s">
        <v>348</v>
      </c>
      <c r="J22" s="41" t="s">
        <v>44</v>
      </c>
      <c r="K22" s="41" t="s">
        <v>41</v>
      </c>
    </row>
    <row r="23" spans="1:11" ht="51" x14ac:dyDescent="0.2">
      <c r="A23" s="359"/>
      <c r="B23" s="136" t="s">
        <v>281</v>
      </c>
      <c r="C23" s="115" t="s">
        <v>377</v>
      </c>
      <c r="D23" s="116">
        <v>161</v>
      </c>
      <c r="E23" s="117" t="s">
        <v>61</v>
      </c>
      <c r="F23" s="118">
        <v>24.58</v>
      </c>
      <c r="G23" s="135">
        <f t="shared" ref="G23" si="1">D23*F23</f>
        <v>3957.3799999999997</v>
      </c>
      <c r="H23" s="120" t="s">
        <v>13</v>
      </c>
      <c r="I23" s="121" t="s">
        <v>294</v>
      </c>
      <c r="J23" s="41"/>
      <c r="K23" s="41" t="s">
        <v>41</v>
      </c>
    </row>
    <row r="24" spans="1:11" ht="25.5" x14ac:dyDescent="0.2">
      <c r="A24" s="359"/>
      <c r="B24" s="136" t="s">
        <v>248</v>
      </c>
      <c r="C24" s="115" t="s">
        <v>378</v>
      </c>
      <c r="D24" s="116">
        <v>36</v>
      </c>
      <c r="E24" s="117" t="s">
        <v>5</v>
      </c>
      <c r="F24" s="118">
        <v>24.58</v>
      </c>
      <c r="G24" s="119">
        <f t="shared" ref="G24:G29" si="2">D24*F24</f>
        <v>884.87999999999988</v>
      </c>
      <c r="H24" s="120" t="s">
        <v>13</v>
      </c>
      <c r="I24" s="121" t="s">
        <v>285</v>
      </c>
      <c r="J24" s="41"/>
      <c r="K24" s="41" t="s">
        <v>41</v>
      </c>
    </row>
    <row r="25" spans="1:11" ht="25.5" x14ac:dyDescent="0.2">
      <c r="A25" s="359"/>
      <c r="B25" s="136" t="s">
        <v>354</v>
      </c>
      <c r="C25" s="115" t="s">
        <v>377</v>
      </c>
      <c r="D25" s="116">
        <v>197</v>
      </c>
      <c r="E25" s="117" t="s">
        <v>61</v>
      </c>
      <c r="F25" s="118">
        <v>24.58</v>
      </c>
      <c r="G25" s="119">
        <f t="shared" si="2"/>
        <v>4842.2599999999993</v>
      </c>
      <c r="H25" s="120" t="s">
        <v>13</v>
      </c>
      <c r="I25" s="121" t="s">
        <v>379</v>
      </c>
      <c r="J25" s="41" t="s">
        <v>44</v>
      </c>
      <c r="K25" s="41" t="s">
        <v>41</v>
      </c>
    </row>
    <row r="26" spans="1:11" ht="38.25" x14ac:dyDescent="0.2">
      <c r="A26" s="359"/>
      <c r="B26" s="138" t="s">
        <v>458</v>
      </c>
      <c r="C26" s="131" t="s">
        <v>460</v>
      </c>
      <c r="D26" s="132">
        <v>116</v>
      </c>
      <c r="E26" s="133" t="s">
        <v>61</v>
      </c>
      <c r="F26" s="134">
        <v>24.58</v>
      </c>
      <c r="G26" s="135">
        <f t="shared" si="2"/>
        <v>2851.2799999999997</v>
      </c>
      <c r="H26" s="406" t="s">
        <v>13</v>
      </c>
      <c r="I26" s="405" t="s">
        <v>461</v>
      </c>
      <c r="J26" s="41" t="s">
        <v>44</v>
      </c>
      <c r="K26" s="41" t="s">
        <v>41</v>
      </c>
    </row>
    <row r="27" spans="1:11" x14ac:dyDescent="0.2">
      <c r="A27" s="359"/>
      <c r="B27" s="138" t="s">
        <v>459</v>
      </c>
      <c r="C27" s="131" t="s">
        <v>376</v>
      </c>
      <c r="D27" s="132">
        <v>26</v>
      </c>
      <c r="E27" s="133" t="s">
        <v>61</v>
      </c>
      <c r="F27" s="134">
        <v>24.58</v>
      </c>
      <c r="G27" s="135">
        <f t="shared" si="2"/>
        <v>639.07999999999993</v>
      </c>
      <c r="H27" s="406" t="s">
        <v>13</v>
      </c>
      <c r="I27" s="405" t="s">
        <v>462</v>
      </c>
      <c r="J27" s="41" t="s">
        <v>44</v>
      </c>
      <c r="K27" s="41" t="s">
        <v>41</v>
      </c>
    </row>
    <row r="28" spans="1:11" x14ac:dyDescent="0.2">
      <c r="A28" s="359"/>
      <c r="B28" s="136" t="s">
        <v>496</v>
      </c>
      <c r="C28" s="115" t="s">
        <v>397</v>
      </c>
      <c r="D28" s="559">
        <v>20</v>
      </c>
      <c r="E28" s="117" t="s">
        <v>61</v>
      </c>
      <c r="F28" s="118">
        <v>24.58</v>
      </c>
      <c r="G28" s="597">
        <f t="shared" si="2"/>
        <v>491.59999999999997</v>
      </c>
      <c r="H28" s="120" t="s">
        <v>13</v>
      </c>
      <c r="I28" s="121" t="s">
        <v>16</v>
      </c>
      <c r="J28" s="41" t="s">
        <v>44</v>
      </c>
      <c r="K28" s="41" t="s">
        <v>41</v>
      </c>
    </row>
    <row r="29" spans="1:11" ht="64.5" thickBot="1" x14ac:dyDescent="0.25">
      <c r="A29" s="359"/>
      <c r="B29" s="560">
        <v>996</v>
      </c>
      <c r="C29" s="561" t="s">
        <v>463</v>
      </c>
      <c r="D29" s="558">
        <v>752</v>
      </c>
      <c r="E29" s="562" t="s">
        <v>5</v>
      </c>
      <c r="F29" s="563">
        <v>70.2</v>
      </c>
      <c r="G29" s="564">
        <f t="shared" si="2"/>
        <v>52790.400000000001</v>
      </c>
      <c r="H29" s="565" t="s">
        <v>504</v>
      </c>
      <c r="I29" s="566" t="s">
        <v>568</v>
      </c>
      <c r="J29" s="41"/>
      <c r="K29" s="41" t="s">
        <v>41</v>
      </c>
    </row>
    <row r="30" spans="1:11" ht="25.5" x14ac:dyDescent="0.2">
      <c r="A30" s="390" t="s">
        <v>24</v>
      </c>
      <c r="B30" s="176" t="s">
        <v>112</v>
      </c>
      <c r="C30" s="131" t="s">
        <v>378</v>
      </c>
      <c r="D30" s="132">
        <v>27</v>
      </c>
      <c r="E30" s="463" t="s">
        <v>49</v>
      </c>
      <c r="F30" s="134">
        <v>42.45</v>
      </c>
      <c r="G30" s="135">
        <f t="shared" ref="G30:G41" si="3">D30*F30</f>
        <v>1146.1500000000001</v>
      </c>
      <c r="H30" s="463" t="s">
        <v>13</v>
      </c>
      <c r="I30" s="464" t="s">
        <v>113</v>
      </c>
      <c r="J30" s="41" t="s">
        <v>44</v>
      </c>
      <c r="K30" s="41" t="s">
        <v>41</v>
      </c>
    </row>
    <row r="31" spans="1:11" x14ac:dyDescent="0.2">
      <c r="A31" s="359"/>
      <c r="B31" s="179" t="s">
        <v>333</v>
      </c>
      <c r="C31" s="353" t="s">
        <v>383</v>
      </c>
      <c r="D31" s="354">
        <v>14</v>
      </c>
      <c r="E31" s="185" t="s">
        <v>5</v>
      </c>
      <c r="F31" s="354">
        <v>62.09</v>
      </c>
      <c r="G31" s="119">
        <f t="shared" si="3"/>
        <v>869.26</v>
      </c>
      <c r="H31" s="401" t="s">
        <v>13</v>
      </c>
      <c r="I31" s="623" t="s">
        <v>382</v>
      </c>
      <c r="J31" s="41"/>
      <c r="K31" s="41" t="s">
        <v>41</v>
      </c>
    </row>
    <row r="32" spans="1:11" x14ac:dyDescent="0.2">
      <c r="A32" s="359"/>
      <c r="B32" s="179" t="s">
        <v>334</v>
      </c>
      <c r="C32" s="353" t="s">
        <v>383</v>
      </c>
      <c r="D32" s="354">
        <v>36</v>
      </c>
      <c r="E32" s="185" t="s">
        <v>5</v>
      </c>
      <c r="F32" s="354">
        <v>62.09</v>
      </c>
      <c r="G32" s="119">
        <f t="shared" si="3"/>
        <v>2235.2400000000002</v>
      </c>
      <c r="H32" s="401" t="s">
        <v>13</v>
      </c>
      <c r="I32" s="621"/>
      <c r="J32" s="41" t="s">
        <v>44</v>
      </c>
      <c r="K32" s="41" t="s">
        <v>41</v>
      </c>
    </row>
    <row r="33" spans="1:11" x14ac:dyDescent="0.2">
      <c r="A33" s="359"/>
      <c r="B33" s="179" t="s">
        <v>335</v>
      </c>
      <c r="C33" s="353" t="s">
        <v>378</v>
      </c>
      <c r="D33" s="354">
        <v>23</v>
      </c>
      <c r="E33" s="185" t="s">
        <v>5</v>
      </c>
      <c r="F33" s="354">
        <v>62.09</v>
      </c>
      <c r="G33" s="119">
        <f t="shared" si="3"/>
        <v>1428.0700000000002</v>
      </c>
      <c r="H33" s="401" t="s">
        <v>13</v>
      </c>
      <c r="I33" s="621"/>
      <c r="J33" s="41" t="s">
        <v>44</v>
      </c>
      <c r="K33" s="41" t="s">
        <v>41</v>
      </c>
    </row>
    <row r="34" spans="1:11" x14ac:dyDescent="0.2">
      <c r="A34" s="359"/>
      <c r="B34" s="179" t="s">
        <v>336</v>
      </c>
      <c r="C34" s="353" t="s">
        <v>378</v>
      </c>
      <c r="D34" s="354">
        <v>8</v>
      </c>
      <c r="E34" s="185" t="s">
        <v>5</v>
      </c>
      <c r="F34" s="354">
        <v>62.09</v>
      </c>
      <c r="G34" s="119">
        <f t="shared" si="3"/>
        <v>496.72</v>
      </c>
      <c r="H34" s="401" t="s">
        <v>13</v>
      </c>
      <c r="I34" s="621"/>
      <c r="J34" s="41" t="s">
        <v>44</v>
      </c>
      <c r="K34" s="41" t="s">
        <v>41</v>
      </c>
    </row>
    <row r="35" spans="1:11" x14ac:dyDescent="0.2">
      <c r="A35" s="359"/>
      <c r="B35" s="179" t="s">
        <v>337</v>
      </c>
      <c r="C35" s="353" t="s">
        <v>381</v>
      </c>
      <c r="D35" s="354">
        <v>42</v>
      </c>
      <c r="E35" s="185" t="s">
        <v>5</v>
      </c>
      <c r="F35" s="354">
        <v>62.09</v>
      </c>
      <c r="G35" s="119">
        <f t="shared" si="3"/>
        <v>2607.7800000000002</v>
      </c>
      <c r="H35" s="401" t="s">
        <v>13</v>
      </c>
      <c r="I35" s="621"/>
      <c r="J35" s="41" t="s">
        <v>44</v>
      </c>
      <c r="K35" s="41" t="s">
        <v>41</v>
      </c>
    </row>
    <row r="36" spans="1:11" x14ac:dyDescent="0.2">
      <c r="A36" s="359"/>
      <c r="B36" s="186" t="s">
        <v>338</v>
      </c>
      <c r="C36" s="350" t="s">
        <v>381</v>
      </c>
      <c r="D36" s="351">
        <v>28</v>
      </c>
      <c r="E36" s="352" t="s">
        <v>5</v>
      </c>
      <c r="F36" s="351">
        <v>62.09</v>
      </c>
      <c r="G36" s="26">
        <f t="shared" si="3"/>
        <v>1738.52</v>
      </c>
      <c r="H36" s="627" t="s">
        <v>13</v>
      </c>
      <c r="I36" s="621"/>
      <c r="J36" s="41" t="s">
        <v>44</v>
      </c>
      <c r="K36" s="41" t="s">
        <v>41</v>
      </c>
    </row>
    <row r="37" spans="1:11" x14ac:dyDescent="0.2">
      <c r="A37" s="359"/>
      <c r="B37" s="186" t="s">
        <v>339</v>
      </c>
      <c r="C37" s="350" t="s">
        <v>383</v>
      </c>
      <c r="D37" s="351">
        <v>8</v>
      </c>
      <c r="E37" s="352" t="s">
        <v>5</v>
      </c>
      <c r="F37" s="351">
        <v>62.09</v>
      </c>
      <c r="G37" s="26">
        <f t="shared" si="3"/>
        <v>496.72</v>
      </c>
      <c r="H37" s="639"/>
      <c r="I37" s="621"/>
      <c r="J37" s="41" t="s">
        <v>44</v>
      </c>
      <c r="K37" s="41" t="s">
        <v>41</v>
      </c>
    </row>
    <row r="38" spans="1:11" x14ac:dyDescent="0.2">
      <c r="A38" s="359"/>
      <c r="B38" s="176" t="s">
        <v>340</v>
      </c>
      <c r="C38" s="348" t="s">
        <v>378</v>
      </c>
      <c r="D38" s="288">
        <v>2</v>
      </c>
      <c r="E38" s="287" t="s">
        <v>5</v>
      </c>
      <c r="F38" s="288">
        <v>62.09</v>
      </c>
      <c r="G38" s="135">
        <f t="shared" si="3"/>
        <v>124.18</v>
      </c>
      <c r="H38" s="628"/>
      <c r="I38" s="621"/>
      <c r="J38" s="41" t="s">
        <v>44</v>
      </c>
      <c r="K38" s="41" t="s">
        <v>41</v>
      </c>
    </row>
    <row r="39" spans="1:11" x14ac:dyDescent="0.2">
      <c r="A39" s="359"/>
      <c r="B39" s="179" t="s">
        <v>341</v>
      </c>
      <c r="C39" s="353" t="s">
        <v>378</v>
      </c>
      <c r="D39" s="354">
        <v>22</v>
      </c>
      <c r="E39" s="185" t="s">
        <v>5</v>
      </c>
      <c r="F39" s="354">
        <v>62.09</v>
      </c>
      <c r="G39" s="119">
        <f t="shared" si="3"/>
        <v>1365.98</v>
      </c>
      <c r="H39" s="401" t="s">
        <v>13</v>
      </c>
      <c r="I39" s="621"/>
      <c r="J39" s="41" t="s">
        <v>44</v>
      </c>
      <c r="K39" s="41" t="s">
        <v>41</v>
      </c>
    </row>
    <row r="40" spans="1:11" x14ac:dyDescent="0.2">
      <c r="A40" s="359"/>
      <c r="B40" s="186" t="s">
        <v>342</v>
      </c>
      <c r="C40" s="350" t="s">
        <v>378</v>
      </c>
      <c r="D40" s="351">
        <v>23</v>
      </c>
      <c r="E40" s="352" t="s">
        <v>5</v>
      </c>
      <c r="F40" s="351">
        <v>62.09</v>
      </c>
      <c r="G40" s="26">
        <f t="shared" si="3"/>
        <v>1428.0700000000002</v>
      </c>
      <c r="H40" s="627" t="s">
        <v>13</v>
      </c>
      <c r="I40" s="621"/>
      <c r="J40" s="41" t="s">
        <v>44</v>
      </c>
      <c r="K40" s="41" t="s">
        <v>41</v>
      </c>
    </row>
    <row r="41" spans="1:11" x14ac:dyDescent="0.2">
      <c r="A41" s="359"/>
      <c r="B41" s="176" t="s">
        <v>343</v>
      </c>
      <c r="C41" s="348" t="s">
        <v>378</v>
      </c>
      <c r="D41" s="288">
        <v>1</v>
      </c>
      <c r="E41" s="287" t="s">
        <v>5</v>
      </c>
      <c r="F41" s="288">
        <v>62.09</v>
      </c>
      <c r="G41" s="135">
        <f t="shared" si="3"/>
        <v>62.09</v>
      </c>
      <c r="H41" s="628"/>
      <c r="I41" s="622"/>
      <c r="J41" s="41" t="s">
        <v>44</v>
      </c>
      <c r="K41" s="41" t="s">
        <v>41</v>
      </c>
    </row>
    <row r="42" spans="1:11" x14ac:dyDescent="0.2">
      <c r="A42" s="359"/>
      <c r="B42" s="422">
        <v>18</v>
      </c>
      <c r="C42" s="355" t="s">
        <v>463</v>
      </c>
      <c r="D42" s="337">
        <v>166</v>
      </c>
      <c r="E42" s="356" t="s">
        <v>5</v>
      </c>
      <c r="F42" s="423">
        <f>G42/D42</f>
        <v>114.3815060240964</v>
      </c>
      <c r="G42" s="126">
        <v>18987.330000000002</v>
      </c>
      <c r="H42" s="627" t="s">
        <v>13</v>
      </c>
      <c r="I42" s="648" t="s">
        <v>464</v>
      </c>
      <c r="J42" s="41"/>
      <c r="K42" s="41" t="s">
        <v>41</v>
      </c>
    </row>
    <row r="43" spans="1:11" x14ac:dyDescent="0.2">
      <c r="A43" s="359"/>
      <c r="B43" s="424" t="str">
        <f>"19/2"</f>
        <v>19/2</v>
      </c>
      <c r="C43" s="348" t="s">
        <v>463</v>
      </c>
      <c r="D43" s="334">
        <v>769</v>
      </c>
      <c r="E43" s="287" t="s">
        <v>5</v>
      </c>
      <c r="F43" s="349">
        <f>G43/D43</f>
        <v>9</v>
      </c>
      <c r="G43" s="135">
        <v>6921</v>
      </c>
      <c r="H43" s="628"/>
      <c r="I43" s="649"/>
      <c r="J43" s="41"/>
      <c r="K43" s="41" t="s">
        <v>41</v>
      </c>
    </row>
    <row r="44" spans="1:11" ht="13.5" thickBot="1" x14ac:dyDescent="0.25">
      <c r="A44" s="359"/>
      <c r="B44" s="567" t="s">
        <v>559</v>
      </c>
      <c r="C44" s="568" t="s">
        <v>372</v>
      </c>
      <c r="D44" s="569">
        <v>848</v>
      </c>
      <c r="E44" s="570" t="s">
        <v>4</v>
      </c>
      <c r="F44" s="571">
        <v>4</v>
      </c>
      <c r="G44" s="572">
        <f>D44*F44</f>
        <v>3392</v>
      </c>
      <c r="H44" s="573" t="s">
        <v>13</v>
      </c>
      <c r="I44" s="574" t="s">
        <v>16</v>
      </c>
      <c r="J44" s="41" t="s">
        <v>44</v>
      </c>
      <c r="K44" s="41" t="s">
        <v>42</v>
      </c>
    </row>
    <row r="45" spans="1:11" x14ac:dyDescent="0.2">
      <c r="A45" s="390" t="s">
        <v>25</v>
      </c>
      <c r="B45" s="146" t="s">
        <v>249</v>
      </c>
      <c r="C45" s="147" t="s">
        <v>378</v>
      </c>
      <c r="D45" s="148">
        <v>862</v>
      </c>
      <c r="E45" s="142" t="s">
        <v>5</v>
      </c>
      <c r="F45" s="149">
        <v>20</v>
      </c>
      <c r="G45" s="25">
        <f>D45*F45</f>
        <v>17240</v>
      </c>
      <c r="H45" s="142" t="s">
        <v>33</v>
      </c>
      <c r="I45" s="150" t="s">
        <v>16</v>
      </c>
      <c r="J45" s="41"/>
      <c r="K45" s="41" t="s">
        <v>41</v>
      </c>
    </row>
    <row r="46" spans="1:11" ht="19.5" customHeight="1" x14ac:dyDescent="0.2">
      <c r="A46" s="359"/>
      <c r="B46" s="342" t="s">
        <v>405</v>
      </c>
      <c r="C46" s="199" t="s">
        <v>378</v>
      </c>
      <c r="D46" s="343">
        <v>18</v>
      </c>
      <c r="E46" s="401" t="s">
        <v>4</v>
      </c>
      <c r="F46" s="125">
        <v>28.28</v>
      </c>
      <c r="G46" s="126">
        <f>D46*F46</f>
        <v>509.04</v>
      </c>
      <c r="H46" s="627" t="s">
        <v>13</v>
      </c>
      <c r="I46" s="651" t="s">
        <v>404</v>
      </c>
      <c r="J46" s="41"/>
      <c r="K46" s="41" t="s">
        <v>42</v>
      </c>
    </row>
    <row r="47" spans="1:11" ht="19.5" customHeight="1" x14ac:dyDescent="0.2">
      <c r="A47" s="359"/>
      <c r="B47" s="155" t="s">
        <v>406</v>
      </c>
      <c r="C47" s="156" t="s">
        <v>383</v>
      </c>
      <c r="D47" s="157">
        <v>26</v>
      </c>
      <c r="E47" s="404" t="s">
        <v>4</v>
      </c>
      <c r="F47" s="134">
        <v>28.28</v>
      </c>
      <c r="G47" s="135">
        <f>D47*F47</f>
        <v>735.28</v>
      </c>
      <c r="H47" s="628"/>
      <c r="I47" s="652"/>
      <c r="J47" s="41"/>
      <c r="K47" s="41" t="s">
        <v>42</v>
      </c>
    </row>
    <row r="48" spans="1:11" ht="19.5" customHeight="1" x14ac:dyDescent="0.2">
      <c r="A48" s="359"/>
      <c r="B48" s="472" t="str">
        <f>"27/3"</f>
        <v>27/3</v>
      </c>
      <c r="C48" s="156" t="s">
        <v>497</v>
      </c>
      <c r="D48" s="157">
        <v>96</v>
      </c>
      <c r="E48" s="459" t="s">
        <v>5</v>
      </c>
      <c r="F48" s="134">
        <v>57.6</v>
      </c>
      <c r="G48" s="119">
        <f>C48*F48</f>
        <v>1728</v>
      </c>
      <c r="H48" s="144" t="s">
        <v>13</v>
      </c>
      <c r="I48" s="473" t="s">
        <v>16</v>
      </c>
      <c r="J48" s="41" t="s">
        <v>44</v>
      </c>
      <c r="K48" s="41" t="s">
        <v>41</v>
      </c>
    </row>
    <row r="49" spans="1:11" ht="19.5" customHeight="1" thickBot="1" x14ac:dyDescent="0.25">
      <c r="A49" s="359"/>
      <c r="B49" s="472" t="s">
        <v>554</v>
      </c>
      <c r="C49" s="156" t="s">
        <v>378</v>
      </c>
      <c r="D49" s="478">
        <v>56</v>
      </c>
      <c r="E49" s="463" t="s">
        <v>5</v>
      </c>
      <c r="F49" s="134">
        <v>57.6</v>
      </c>
      <c r="G49" s="119">
        <f>F49*D49</f>
        <v>3225.6</v>
      </c>
      <c r="H49" s="144" t="s">
        <v>13</v>
      </c>
      <c r="I49" s="473" t="s">
        <v>16</v>
      </c>
      <c r="J49" s="41"/>
      <c r="K49" s="41" t="s">
        <v>41</v>
      </c>
    </row>
    <row r="50" spans="1:11" s="45" customFormat="1" ht="26.25" thickBot="1" x14ac:dyDescent="0.25">
      <c r="A50" s="390" t="s">
        <v>26</v>
      </c>
      <c r="B50" s="502" t="s">
        <v>328</v>
      </c>
      <c r="C50" s="503" t="s">
        <v>384</v>
      </c>
      <c r="D50" s="504">
        <v>200</v>
      </c>
      <c r="E50" s="505" t="s">
        <v>5</v>
      </c>
      <c r="F50" s="506">
        <v>28.28</v>
      </c>
      <c r="G50" s="507">
        <f>D50*F50</f>
        <v>5656</v>
      </c>
      <c r="H50" s="505" t="s">
        <v>13</v>
      </c>
      <c r="I50" s="508" t="s">
        <v>329</v>
      </c>
      <c r="J50" s="43"/>
      <c r="K50" s="43" t="s">
        <v>41</v>
      </c>
    </row>
    <row r="51" spans="1:11" ht="38.25" x14ac:dyDescent="0.2">
      <c r="A51" s="390" t="s">
        <v>27</v>
      </c>
      <c r="B51" s="136" t="s">
        <v>58</v>
      </c>
      <c r="C51" s="180" t="s">
        <v>378</v>
      </c>
      <c r="D51" s="357">
        <v>120</v>
      </c>
      <c r="E51" s="182" t="s">
        <v>5</v>
      </c>
      <c r="F51" s="183">
        <v>36</v>
      </c>
      <c r="G51" s="358">
        <f t="shared" ref="G51:G90" si="4">D51*F51</f>
        <v>4320</v>
      </c>
      <c r="H51" s="182" t="s">
        <v>13</v>
      </c>
      <c r="I51" s="145" t="s">
        <v>35</v>
      </c>
      <c r="J51" s="41" t="s">
        <v>44</v>
      </c>
      <c r="K51" s="41" t="s">
        <v>41</v>
      </c>
    </row>
    <row r="52" spans="1:11" x14ac:dyDescent="0.2">
      <c r="A52" s="359"/>
      <c r="B52" s="138" t="s">
        <v>349</v>
      </c>
      <c r="C52" s="162" t="s">
        <v>381</v>
      </c>
      <c r="D52" s="163">
        <v>402</v>
      </c>
      <c r="E52" s="144"/>
      <c r="F52" s="164">
        <v>36</v>
      </c>
      <c r="G52" s="165">
        <f>D52*F52</f>
        <v>14472</v>
      </c>
      <c r="H52" s="166" t="s">
        <v>13</v>
      </c>
      <c r="I52" s="400" t="s">
        <v>16</v>
      </c>
      <c r="J52" s="41"/>
      <c r="K52" s="41" t="s">
        <v>41</v>
      </c>
    </row>
    <row r="53" spans="1:11" x14ac:dyDescent="0.2">
      <c r="A53" s="359"/>
      <c r="B53" s="137" t="s">
        <v>250</v>
      </c>
      <c r="C53" s="167" t="s">
        <v>378</v>
      </c>
      <c r="D53" s="168">
        <v>158</v>
      </c>
      <c r="E53" s="401" t="s">
        <v>5</v>
      </c>
      <c r="F53" s="169">
        <v>36</v>
      </c>
      <c r="G53" s="170">
        <f t="shared" ref="G53:G55" si="5">D53*F53</f>
        <v>5688</v>
      </c>
      <c r="H53" s="627" t="s">
        <v>13</v>
      </c>
      <c r="I53" s="623" t="s">
        <v>92</v>
      </c>
      <c r="J53" s="41"/>
      <c r="K53" s="41" t="s">
        <v>41</v>
      </c>
    </row>
    <row r="54" spans="1:11" x14ac:dyDescent="0.2">
      <c r="A54" s="359"/>
      <c r="B54" s="140" t="s">
        <v>251</v>
      </c>
      <c r="C54" s="171" t="s">
        <v>381</v>
      </c>
      <c r="D54" s="172">
        <v>361</v>
      </c>
      <c r="E54" s="403" t="s">
        <v>5</v>
      </c>
      <c r="F54" s="160">
        <v>36</v>
      </c>
      <c r="G54" s="161">
        <f t="shared" si="5"/>
        <v>12996</v>
      </c>
      <c r="H54" s="639"/>
      <c r="I54" s="621"/>
      <c r="J54" s="41"/>
      <c r="K54" s="41" t="s">
        <v>41</v>
      </c>
    </row>
    <row r="55" spans="1:11" ht="13.5" thickBot="1" x14ac:dyDescent="0.25">
      <c r="A55" s="362"/>
      <c r="B55" s="419" t="s">
        <v>252</v>
      </c>
      <c r="C55" s="511" t="s">
        <v>378</v>
      </c>
      <c r="D55" s="512">
        <v>12</v>
      </c>
      <c r="E55" s="457" t="s">
        <v>5</v>
      </c>
      <c r="F55" s="509">
        <v>36</v>
      </c>
      <c r="G55" s="510">
        <f t="shared" si="5"/>
        <v>432</v>
      </c>
      <c r="H55" s="640"/>
      <c r="I55" s="626"/>
      <c r="J55" s="41"/>
      <c r="K55" s="41" t="s">
        <v>41</v>
      </c>
    </row>
    <row r="56" spans="1:11" ht="51" x14ac:dyDescent="0.2">
      <c r="A56" s="114" t="s">
        <v>28</v>
      </c>
      <c r="B56" s="176" t="s">
        <v>78</v>
      </c>
      <c r="C56" s="177" t="s">
        <v>378</v>
      </c>
      <c r="D56" s="178">
        <v>18</v>
      </c>
      <c r="E56" s="166" t="s">
        <v>5</v>
      </c>
      <c r="F56" s="164">
        <v>21.4</v>
      </c>
      <c r="G56" s="191">
        <f t="shared" si="4"/>
        <v>385.2</v>
      </c>
      <c r="H56" s="287" t="s">
        <v>13</v>
      </c>
      <c r="I56" s="464" t="s">
        <v>64</v>
      </c>
      <c r="J56" s="41" t="s">
        <v>44</v>
      </c>
      <c r="K56" s="41" t="s">
        <v>41</v>
      </c>
    </row>
    <row r="57" spans="1:11" ht="38.25" x14ac:dyDescent="0.2">
      <c r="A57" s="359"/>
      <c r="B57" s="179" t="s">
        <v>79</v>
      </c>
      <c r="C57" s="180" t="s">
        <v>378</v>
      </c>
      <c r="D57" s="181">
        <v>55</v>
      </c>
      <c r="E57" s="182" t="s">
        <v>5</v>
      </c>
      <c r="F57" s="183">
        <v>57.6</v>
      </c>
      <c r="G57" s="184">
        <f t="shared" si="4"/>
        <v>3168</v>
      </c>
      <c r="H57" s="185" t="s">
        <v>13</v>
      </c>
      <c r="I57" s="145" t="s">
        <v>35</v>
      </c>
      <c r="J57" s="41" t="s">
        <v>44</v>
      </c>
      <c r="K57" s="41" t="s">
        <v>41</v>
      </c>
    </row>
    <row r="58" spans="1:11" ht="38.25" x14ac:dyDescent="0.2">
      <c r="A58" s="359"/>
      <c r="B58" s="179" t="s">
        <v>80</v>
      </c>
      <c r="C58" s="180" t="s">
        <v>378</v>
      </c>
      <c r="D58" s="181">
        <v>88</v>
      </c>
      <c r="E58" s="182" t="s">
        <v>5</v>
      </c>
      <c r="F58" s="183">
        <v>57.6</v>
      </c>
      <c r="G58" s="184">
        <f t="shared" si="4"/>
        <v>5068.8</v>
      </c>
      <c r="H58" s="185" t="s">
        <v>13</v>
      </c>
      <c r="I58" s="145" t="s">
        <v>35</v>
      </c>
      <c r="J58" s="41" t="s">
        <v>44</v>
      </c>
      <c r="K58" s="41" t="s">
        <v>41</v>
      </c>
    </row>
    <row r="59" spans="1:11" ht="19.5" customHeight="1" x14ac:dyDescent="0.2">
      <c r="A59" s="359"/>
      <c r="B59" s="186" t="s">
        <v>81</v>
      </c>
      <c r="C59" s="187" t="s">
        <v>378</v>
      </c>
      <c r="D59" s="188">
        <v>12</v>
      </c>
      <c r="E59" s="189" t="s">
        <v>5</v>
      </c>
      <c r="F59" s="160">
        <v>57.6</v>
      </c>
      <c r="G59" s="190">
        <f t="shared" si="4"/>
        <v>691.2</v>
      </c>
      <c r="H59" s="627" t="s">
        <v>13</v>
      </c>
      <c r="I59" s="623" t="s">
        <v>67</v>
      </c>
      <c r="J59" s="41" t="s">
        <v>44</v>
      </c>
      <c r="K59" s="41" t="s">
        <v>41</v>
      </c>
    </row>
    <row r="60" spans="1:11" ht="19.5" customHeight="1" x14ac:dyDescent="0.2">
      <c r="A60" s="359"/>
      <c r="B60" s="176" t="s">
        <v>82</v>
      </c>
      <c r="C60" s="177" t="s">
        <v>378</v>
      </c>
      <c r="D60" s="178">
        <v>9</v>
      </c>
      <c r="E60" s="166" t="s">
        <v>5</v>
      </c>
      <c r="F60" s="164">
        <v>57.6</v>
      </c>
      <c r="G60" s="191">
        <f t="shared" si="4"/>
        <v>518.4</v>
      </c>
      <c r="H60" s="628"/>
      <c r="I60" s="622"/>
      <c r="J60" s="41" t="s">
        <v>44</v>
      </c>
      <c r="K60" s="41" t="s">
        <v>41</v>
      </c>
    </row>
    <row r="61" spans="1:11" ht="38.25" x14ac:dyDescent="0.2">
      <c r="A61" s="359"/>
      <c r="B61" s="179" t="s">
        <v>85</v>
      </c>
      <c r="C61" s="180" t="s">
        <v>371</v>
      </c>
      <c r="D61" s="181">
        <v>190</v>
      </c>
      <c r="E61" s="182" t="s">
        <v>5</v>
      </c>
      <c r="F61" s="183">
        <v>57.6</v>
      </c>
      <c r="G61" s="184">
        <f t="shared" si="4"/>
        <v>10944</v>
      </c>
      <c r="H61" s="144" t="s">
        <v>13</v>
      </c>
      <c r="I61" s="145" t="s">
        <v>65</v>
      </c>
      <c r="J61" s="41" t="s">
        <v>44</v>
      </c>
      <c r="K61" s="41" t="s">
        <v>41</v>
      </c>
    </row>
    <row r="62" spans="1:11" ht="18" customHeight="1" x14ac:dyDescent="0.2">
      <c r="A62" s="359"/>
      <c r="B62" s="186" t="s">
        <v>93</v>
      </c>
      <c r="C62" s="187" t="s">
        <v>378</v>
      </c>
      <c r="D62" s="188">
        <v>18</v>
      </c>
      <c r="E62" s="189" t="s">
        <v>5</v>
      </c>
      <c r="F62" s="160">
        <v>57.6</v>
      </c>
      <c r="G62" s="190">
        <f t="shared" si="4"/>
        <v>1036.8</v>
      </c>
      <c r="H62" s="627" t="s">
        <v>95</v>
      </c>
      <c r="I62" s="623" t="s">
        <v>115</v>
      </c>
      <c r="J62" s="41" t="s">
        <v>44</v>
      </c>
      <c r="K62" s="41" t="s">
        <v>41</v>
      </c>
    </row>
    <row r="63" spans="1:11" ht="19.5" customHeight="1" x14ac:dyDescent="0.2">
      <c r="A63" s="359"/>
      <c r="B63" s="176" t="s">
        <v>94</v>
      </c>
      <c r="C63" s="177" t="s">
        <v>378</v>
      </c>
      <c r="D63" s="178">
        <v>37</v>
      </c>
      <c r="E63" s="166" t="s">
        <v>5</v>
      </c>
      <c r="F63" s="164">
        <v>57.6</v>
      </c>
      <c r="G63" s="191">
        <f t="shared" si="4"/>
        <v>2131.2000000000003</v>
      </c>
      <c r="H63" s="628"/>
      <c r="I63" s="621"/>
      <c r="J63" s="41" t="s">
        <v>44</v>
      </c>
      <c r="K63" s="41" t="s">
        <v>41</v>
      </c>
    </row>
    <row r="64" spans="1:11" ht="38.25" customHeight="1" x14ac:dyDescent="0.2">
      <c r="A64" s="359"/>
      <c r="B64" s="179" t="s">
        <v>96</v>
      </c>
      <c r="C64" s="180" t="s">
        <v>378</v>
      </c>
      <c r="D64" s="181">
        <v>5</v>
      </c>
      <c r="E64" s="182" t="s">
        <v>5</v>
      </c>
      <c r="F64" s="183">
        <v>57.6</v>
      </c>
      <c r="G64" s="184">
        <f t="shared" si="4"/>
        <v>288</v>
      </c>
      <c r="H64" s="144" t="s">
        <v>13</v>
      </c>
      <c r="I64" s="621"/>
      <c r="J64" s="41" t="s">
        <v>44</v>
      </c>
      <c r="K64" s="41" t="s">
        <v>41</v>
      </c>
    </row>
    <row r="65" spans="1:11" x14ac:dyDescent="0.2">
      <c r="A65" s="359"/>
      <c r="B65" s="179" t="s">
        <v>97</v>
      </c>
      <c r="C65" s="180" t="s">
        <v>378</v>
      </c>
      <c r="D65" s="181">
        <v>93</v>
      </c>
      <c r="E65" s="182" t="s">
        <v>5</v>
      </c>
      <c r="F65" s="183">
        <v>57.6</v>
      </c>
      <c r="G65" s="184">
        <f t="shared" si="4"/>
        <v>5356.8</v>
      </c>
      <c r="H65" s="144" t="s">
        <v>13</v>
      </c>
      <c r="I65" s="621"/>
      <c r="J65" s="41" t="s">
        <v>44</v>
      </c>
      <c r="K65" s="41" t="s">
        <v>41</v>
      </c>
    </row>
    <row r="66" spans="1:11" x14ac:dyDescent="0.2">
      <c r="A66" s="359"/>
      <c r="B66" s="179" t="s">
        <v>98</v>
      </c>
      <c r="C66" s="180" t="s">
        <v>372</v>
      </c>
      <c r="D66" s="181">
        <v>183</v>
      </c>
      <c r="E66" s="182" t="s">
        <v>5</v>
      </c>
      <c r="F66" s="183">
        <v>57.6</v>
      </c>
      <c r="G66" s="184">
        <f t="shared" si="4"/>
        <v>10540.800000000001</v>
      </c>
      <c r="H66" s="144" t="s">
        <v>13</v>
      </c>
      <c r="I66" s="621"/>
      <c r="J66" s="41" t="s">
        <v>44</v>
      </c>
      <c r="K66" s="41" t="s">
        <v>41</v>
      </c>
    </row>
    <row r="67" spans="1:11" x14ac:dyDescent="0.2">
      <c r="A67" s="359"/>
      <c r="B67" s="179" t="s">
        <v>99</v>
      </c>
      <c r="C67" s="180" t="s">
        <v>378</v>
      </c>
      <c r="D67" s="181">
        <v>72</v>
      </c>
      <c r="E67" s="182" t="s">
        <v>5</v>
      </c>
      <c r="F67" s="183">
        <v>57.6</v>
      </c>
      <c r="G67" s="184">
        <f t="shared" si="4"/>
        <v>4147.2</v>
      </c>
      <c r="H67" s="144" t="s">
        <v>13</v>
      </c>
      <c r="I67" s="621"/>
      <c r="J67" s="41" t="s">
        <v>44</v>
      </c>
      <c r="K67" s="41" t="s">
        <v>41</v>
      </c>
    </row>
    <row r="68" spans="1:11" x14ac:dyDescent="0.2">
      <c r="A68" s="359"/>
      <c r="B68" s="179" t="s">
        <v>100</v>
      </c>
      <c r="C68" s="180" t="s">
        <v>378</v>
      </c>
      <c r="D68" s="181">
        <v>1</v>
      </c>
      <c r="E68" s="182" t="s">
        <v>5</v>
      </c>
      <c r="F68" s="183">
        <v>57.6</v>
      </c>
      <c r="G68" s="184">
        <f t="shared" si="4"/>
        <v>57.6</v>
      </c>
      <c r="H68" s="144" t="s">
        <v>13</v>
      </c>
      <c r="I68" s="621"/>
      <c r="J68" s="41" t="s">
        <v>44</v>
      </c>
      <c r="K68" s="41" t="s">
        <v>41</v>
      </c>
    </row>
    <row r="69" spans="1:11" x14ac:dyDescent="0.2">
      <c r="A69" s="359"/>
      <c r="B69" s="179" t="s">
        <v>101</v>
      </c>
      <c r="C69" s="180" t="s">
        <v>378</v>
      </c>
      <c r="D69" s="181">
        <v>41</v>
      </c>
      <c r="E69" s="182" t="s">
        <v>5</v>
      </c>
      <c r="F69" s="183">
        <v>57.6</v>
      </c>
      <c r="G69" s="184">
        <f t="shared" si="4"/>
        <v>2361.6</v>
      </c>
      <c r="H69" s="144" t="s">
        <v>13</v>
      </c>
      <c r="I69" s="621"/>
      <c r="J69" s="41" t="s">
        <v>44</v>
      </c>
      <c r="K69" s="41" t="s">
        <v>41</v>
      </c>
    </row>
    <row r="70" spans="1:11" x14ac:dyDescent="0.2">
      <c r="A70" s="360"/>
      <c r="B70" s="179" t="s">
        <v>102</v>
      </c>
      <c r="C70" s="180" t="s">
        <v>378</v>
      </c>
      <c r="D70" s="181">
        <v>94</v>
      </c>
      <c r="E70" s="182" t="s">
        <v>5</v>
      </c>
      <c r="F70" s="183">
        <v>57.6</v>
      </c>
      <c r="G70" s="184">
        <f t="shared" si="4"/>
        <v>5414.4000000000005</v>
      </c>
      <c r="H70" s="144" t="s">
        <v>13</v>
      </c>
      <c r="I70" s="622"/>
      <c r="J70" s="41" t="s">
        <v>44</v>
      </c>
      <c r="K70" s="41" t="s">
        <v>41</v>
      </c>
    </row>
    <row r="71" spans="1:11" ht="12.75" customHeight="1" x14ac:dyDescent="0.2">
      <c r="A71" s="359"/>
      <c r="B71" s="179" t="s">
        <v>103</v>
      </c>
      <c r="C71" s="180" t="s">
        <v>378</v>
      </c>
      <c r="D71" s="181">
        <v>115</v>
      </c>
      <c r="E71" s="182" t="s">
        <v>5</v>
      </c>
      <c r="F71" s="183">
        <v>57.6</v>
      </c>
      <c r="G71" s="184">
        <f t="shared" si="4"/>
        <v>6624</v>
      </c>
      <c r="H71" s="144" t="s">
        <v>13</v>
      </c>
      <c r="I71" s="623" t="s">
        <v>114</v>
      </c>
      <c r="J71" s="41"/>
      <c r="K71" s="41" t="s">
        <v>41</v>
      </c>
    </row>
    <row r="72" spans="1:11" x14ac:dyDescent="0.2">
      <c r="A72" s="359"/>
      <c r="B72" s="179" t="s">
        <v>83</v>
      </c>
      <c r="C72" s="180" t="s">
        <v>378</v>
      </c>
      <c r="D72" s="181">
        <v>120</v>
      </c>
      <c r="E72" s="182" t="s">
        <v>5</v>
      </c>
      <c r="F72" s="183">
        <v>57.6</v>
      </c>
      <c r="G72" s="184">
        <f t="shared" si="4"/>
        <v>6912</v>
      </c>
      <c r="H72" s="144" t="s">
        <v>13</v>
      </c>
      <c r="I72" s="621"/>
      <c r="J72" s="41"/>
      <c r="K72" s="41" t="s">
        <v>41</v>
      </c>
    </row>
    <row r="73" spans="1:11" x14ac:dyDescent="0.2">
      <c r="A73" s="359"/>
      <c r="B73" s="186" t="s">
        <v>84</v>
      </c>
      <c r="C73" s="187" t="s">
        <v>378</v>
      </c>
      <c r="D73" s="188">
        <v>144</v>
      </c>
      <c r="E73" s="189" t="s">
        <v>5</v>
      </c>
      <c r="F73" s="160">
        <v>57.6</v>
      </c>
      <c r="G73" s="190">
        <f t="shared" si="4"/>
        <v>8294.4</v>
      </c>
      <c r="H73" s="627" t="s">
        <v>13</v>
      </c>
      <c r="I73" s="621"/>
      <c r="J73" s="41"/>
      <c r="K73" s="41" t="s">
        <v>41</v>
      </c>
    </row>
    <row r="74" spans="1:11" x14ac:dyDescent="0.2">
      <c r="A74" s="359"/>
      <c r="B74" s="176" t="s">
        <v>104</v>
      </c>
      <c r="C74" s="177" t="s">
        <v>378</v>
      </c>
      <c r="D74" s="178">
        <v>83</v>
      </c>
      <c r="E74" s="166" t="s">
        <v>5</v>
      </c>
      <c r="F74" s="164">
        <v>57.6</v>
      </c>
      <c r="G74" s="191">
        <f t="shared" si="4"/>
        <v>4780.8</v>
      </c>
      <c r="H74" s="628"/>
      <c r="I74" s="621"/>
      <c r="J74" s="41"/>
      <c r="K74" s="41" t="s">
        <v>41</v>
      </c>
    </row>
    <row r="75" spans="1:11" x14ac:dyDescent="0.2">
      <c r="A75" s="359"/>
      <c r="B75" s="186" t="s">
        <v>105</v>
      </c>
      <c r="C75" s="187" t="s">
        <v>378</v>
      </c>
      <c r="D75" s="188">
        <v>133</v>
      </c>
      <c r="E75" s="189" t="s">
        <v>5</v>
      </c>
      <c r="F75" s="160">
        <v>57.6</v>
      </c>
      <c r="G75" s="190">
        <f t="shared" si="4"/>
        <v>7660.8</v>
      </c>
      <c r="H75" s="403" t="s">
        <v>13</v>
      </c>
      <c r="I75" s="621"/>
      <c r="J75" s="41"/>
      <c r="K75" s="41" t="s">
        <v>41</v>
      </c>
    </row>
    <row r="76" spans="1:11" x14ac:dyDescent="0.2">
      <c r="A76" s="359"/>
      <c r="B76" s="176" t="s">
        <v>106</v>
      </c>
      <c r="C76" s="177" t="s">
        <v>378</v>
      </c>
      <c r="D76" s="178">
        <v>48</v>
      </c>
      <c r="E76" s="166" t="s">
        <v>5</v>
      </c>
      <c r="F76" s="164">
        <v>57.6</v>
      </c>
      <c r="G76" s="191">
        <f t="shared" si="4"/>
        <v>2764.8</v>
      </c>
      <c r="H76" s="404" t="s">
        <v>13</v>
      </c>
      <c r="I76" s="621"/>
      <c r="J76" s="41"/>
      <c r="K76" s="41" t="s">
        <v>41</v>
      </c>
    </row>
    <row r="77" spans="1:11" x14ac:dyDescent="0.2">
      <c r="A77" s="359"/>
      <c r="B77" s="179" t="s">
        <v>107</v>
      </c>
      <c r="C77" s="180" t="s">
        <v>378</v>
      </c>
      <c r="D77" s="181">
        <v>56</v>
      </c>
      <c r="E77" s="182" t="s">
        <v>5</v>
      </c>
      <c r="F77" s="183">
        <v>57.6</v>
      </c>
      <c r="G77" s="184">
        <f t="shared" si="4"/>
        <v>3225.6</v>
      </c>
      <c r="H77" s="144" t="s">
        <v>13</v>
      </c>
      <c r="I77" s="621"/>
      <c r="J77" s="41"/>
      <c r="K77" s="41" t="s">
        <v>41</v>
      </c>
    </row>
    <row r="78" spans="1:11" x14ac:dyDescent="0.2">
      <c r="A78" s="359"/>
      <c r="B78" s="179" t="s">
        <v>108</v>
      </c>
      <c r="C78" s="180" t="s">
        <v>378</v>
      </c>
      <c r="D78" s="181">
        <v>216</v>
      </c>
      <c r="E78" s="182" t="s">
        <v>5</v>
      </c>
      <c r="F78" s="183">
        <v>57.6</v>
      </c>
      <c r="G78" s="184">
        <f t="shared" si="4"/>
        <v>12441.6</v>
      </c>
      <c r="H78" s="144" t="s">
        <v>13</v>
      </c>
      <c r="I78" s="621"/>
      <c r="J78" s="41"/>
      <c r="K78" s="41" t="s">
        <v>41</v>
      </c>
    </row>
    <row r="79" spans="1:11" x14ac:dyDescent="0.2">
      <c r="A79" s="359"/>
      <c r="B79" s="176" t="s">
        <v>109</v>
      </c>
      <c r="C79" s="177" t="s">
        <v>378</v>
      </c>
      <c r="D79" s="178">
        <v>55</v>
      </c>
      <c r="E79" s="166" t="s">
        <v>5</v>
      </c>
      <c r="F79" s="164">
        <v>57.6</v>
      </c>
      <c r="G79" s="191">
        <f t="shared" si="4"/>
        <v>3168</v>
      </c>
      <c r="H79" s="453" t="s">
        <v>13</v>
      </c>
      <c r="I79" s="621"/>
      <c r="J79" s="41"/>
      <c r="K79" s="41" t="s">
        <v>41</v>
      </c>
    </row>
    <row r="80" spans="1:11" ht="13.5" thickBot="1" x14ac:dyDescent="0.25">
      <c r="A80" s="362"/>
      <c r="B80" s="195" t="s">
        <v>110</v>
      </c>
      <c r="C80" s="196" t="s">
        <v>378</v>
      </c>
      <c r="D80" s="197">
        <v>40</v>
      </c>
      <c r="E80" s="175" t="s">
        <v>5</v>
      </c>
      <c r="F80" s="174">
        <v>57.6</v>
      </c>
      <c r="G80" s="198">
        <f t="shared" si="4"/>
        <v>2304</v>
      </c>
      <c r="H80" s="173" t="s">
        <v>13</v>
      </c>
      <c r="I80" s="626"/>
      <c r="J80" s="41"/>
      <c r="K80" s="41" t="s">
        <v>41</v>
      </c>
    </row>
    <row r="81" spans="1:11" ht="21" customHeight="1" x14ac:dyDescent="0.2">
      <c r="A81" s="114" t="s">
        <v>40</v>
      </c>
      <c r="B81" s="186" t="s">
        <v>52</v>
      </c>
      <c r="C81" s="159" t="s">
        <v>386</v>
      </c>
      <c r="D81" s="128">
        <v>73</v>
      </c>
      <c r="E81" s="403" t="s">
        <v>5</v>
      </c>
      <c r="F81" s="130">
        <v>42.45</v>
      </c>
      <c r="G81" s="190">
        <f t="shared" si="4"/>
        <v>3098.8500000000004</v>
      </c>
      <c r="H81" s="639" t="s">
        <v>13</v>
      </c>
      <c r="I81" s="621" t="s">
        <v>66</v>
      </c>
      <c r="J81" s="41"/>
      <c r="K81" s="41" t="s">
        <v>41</v>
      </c>
    </row>
    <row r="82" spans="1:11" ht="21" customHeight="1" x14ac:dyDescent="0.2">
      <c r="A82" s="359"/>
      <c r="B82" s="186" t="s">
        <v>53</v>
      </c>
      <c r="C82" s="159" t="s">
        <v>376</v>
      </c>
      <c r="D82" s="128">
        <v>100</v>
      </c>
      <c r="E82" s="403" t="s">
        <v>5</v>
      </c>
      <c r="F82" s="130">
        <v>42.45</v>
      </c>
      <c r="G82" s="190">
        <f t="shared" si="4"/>
        <v>4245</v>
      </c>
      <c r="H82" s="639"/>
      <c r="I82" s="621"/>
      <c r="J82" s="41"/>
      <c r="K82" s="41" t="s">
        <v>41</v>
      </c>
    </row>
    <row r="83" spans="1:11" ht="21" customHeight="1" x14ac:dyDescent="0.2">
      <c r="A83" s="359"/>
      <c r="B83" s="186" t="s">
        <v>54</v>
      </c>
      <c r="C83" s="159" t="s">
        <v>386</v>
      </c>
      <c r="D83" s="128">
        <v>170</v>
      </c>
      <c r="E83" s="403" t="s">
        <v>5</v>
      </c>
      <c r="F83" s="130">
        <v>42.45</v>
      </c>
      <c r="G83" s="190">
        <f t="shared" si="4"/>
        <v>7216.5000000000009</v>
      </c>
      <c r="H83" s="639"/>
      <c r="I83" s="621"/>
      <c r="J83" s="41"/>
      <c r="K83" s="41" t="s">
        <v>41</v>
      </c>
    </row>
    <row r="84" spans="1:11" ht="21" customHeight="1" x14ac:dyDescent="0.2">
      <c r="A84" s="359"/>
      <c r="B84" s="186" t="s">
        <v>55</v>
      </c>
      <c r="C84" s="159" t="s">
        <v>376</v>
      </c>
      <c r="D84" s="128">
        <v>138</v>
      </c>
      <c r="E84" s="403" t="s">
        <v>5</v>
      </c>
      <c r="F84" s="130">
        <v>42.45</v>
      </c>
      <c r="G84" s="190">
        <f t="shared" si="4"/>
        <v>5858.1</v>
      </c>
      <c r="H84" s="639"/>
      <c r="I84" s="621"/>
      <c r="J84" s="41"/>
      <c r="K84" s="41" t="s">
        <v>41</v>
      </c>
    </row>
    <row r="85" spans="1:11" ht="21" customHeight="1" x14ac:dyDescent="0.2">
      <c r="A85" s="359"/>
      <c r="B85" s="176" t="s">
        <v>56</v>
      </c>
      <c r="C85" s="156" t="s">
        <v>378</v>
      </c>
      <c r="D85" s="132">
        <v>46</v>
      </c>
      <c r="E85" s="404" t="s">
        <v>5</v>
      </c>
      <c r="F85" s="134">
        <v>42.45</v>
      </c>
      <c r="G85" s="191">
        <f t="shared" si="4"/>
        <v>1952.7</v>
      </c>
      <c r="H85" s="628"/>
      <c r="I85" s="622"/>
      <c r="J85" s="41"/>
      <c r="K85" s="41" t="s">
        <v>41</v>
      </c>
    </row>
    <row r="86" spans="1:11" ht="23.25" customHeight="1" x14ac:dyDescent="0.2">
      <c r="A86" s="359"/>
      <c r="B86" s="192" t="s">
        <v>86</v>
      </c>
      <c r="C86" s="199" t="s">
        <v>378</v>
      </c>
      <c r="D86" s="123">
        <v>3</v>
      </c>
      <c r="E86" s="401" t="s">
        <v>5</v>
      </c>
      <c r="F86" s="125">
        <v>42.45</v>
      </c>
      <c r="G86" s="193">
        <f t="shared" si="4"/>
        <v>127.35000000000001</v>
      </c>
      <c r="H86" s="401" t="s">
        <v>13</v>
      </c>
      <c r="I86" s="623" t="s">
        <v>91</v>
      </c>
      <c r="J86" s="41"/>
      <c r="K86" s="41" t="s">
        <v>41</v>
      </c>
    </row>
    <row r="87" spans="1:11" ht="22.5" customHeight="1" x14ac:dyDescent="0.2">
      <c r="A87" s="359"/>
      <c r="B87" s="176" t="s">
        <v>87</v>
      </c>
      <c r="C87" s="156" t="s">
        <v>378</v>
      </c>
      <c r="D87" s="132">
        <v>4</v>
      </c>
      <c r="E87" s="404" t="s">
        <v>5</v>
      </c>
      <c r="F87" s="134">
        <v>42.45</v>
      </c>
      <c r="G87" s="191">
        <f t="shared" si="4"/>
        <v>169.8</v>
      </c>
      <c r="H87" s="404" t="s">
        <v>13</v>
      </c>
      <c r="I87" s="622"/>
      <c r="J87" s="41"/>
      <c r="K87" s="41" t="s">
        <v>41</v>
      </c>
    </row>
    <row r="88" spans="1:11" ht="38.25" x14ac:dyDescent="0.2">
      <c r="A88" s="359"/>
      <c r="B88" s="179" t="s">
        <v>88</v>
      </c>
      <c r="C88" s="151" t="s">
        <v>378</v>
      </c>
      <c r="D88" s="116">
        <v>30</v>
      </c>
      <c r="E88" s="144" t="s">
        <v>5</v>
      </c>
      <c r="F88" s="118">
        <v>42.45</v>
      </c>
      <c r="G88" s="184">
        <f t="shared" si="4"/>
        <v>1273.5</v>
      </c>
      <c r="H88" s="144" t="s">
        <v>13</v>
      </c>
      <c r="I88" s="145" t="s">
        <v>90</v>
      </c>
      <c r="J88" s="41"/>
      <c r="K88" s="41" t="s">
        <v>41</v>
      </c>
    </row>
    <row r="89" spans="1:11" ht="38.25" x14ac:dyDescent="0.2">
      <c r="A89" s="359"/>
      <c r="B89" s="179" t="s">
        <v>89</v>
      </c>
      <c r="C89" s="151" t="s">
        <v>378</v>
      </c>
      <c r="D89" s="116">
        <v>52</v>
      </c>
      <c r="E89" s="144" t="s">
        <v>5</v>
      </c>
      <c r="F89" s="118">
        <v>42.45</v>
      </c>
      <c r="G89" s="184">
        <f t="shared" si="4"/>
        <v>2207.4</v>
      </c>
      <c r="H89" s="144" t="s">
        <v>13</v>
      </c>
      <c r="I89" s="145" t="s">
        <v>90</v>
      </c>
      <c r="J89" s="41" t="s">
        <v>44</v>
      </c>
      <c r="K89" s="41" t="s">
        <v>41</v>
      </c>
    </row>
    <row r="90" spans="1:11" ht="13.5" thickBot="1" x14ac:dyDescent="0.25">
      <c r="A90" s="362"/>
      <c r="B90" s="200" t="s">
        <v>309</v>
      </c>
      <c r="C90" s="201" t="s">
        <v>380</v>
      </c>
      <c r="D90" s="202">
        <v>400</v>
      </c>
      <c r="E90" s="402" t="s">
        <v>171</v>
      </c>
      <c r="F90" s="203">
        <v>12.02</v>
      </c>
      <c r="G90" s="204">
        <f t="shared" si="4"/>
        <v>4808</v>
      </c>
      <c r="H90" s="454" t="s">
        <v>13</v>
      </c>
      <c r="I90" s="455" t="s">
        <v>16</v>
      </c>
      <c r="J90" s="41"/>
      <c r="K90" s="41" t="s">
        <v>42</v>
      </c>
    </row>
    <row r="91" spans="1:11" ht="38.25" x14ac:dyDescent="0.2">
      <c r="A91" s="114" t="s">
        <v>29</v>
      </c>
      <c r="B91" s="176" t="s">
        <v>45</v>
      </c>
      <c r="C91" s="156" t="s">
        <v>378</v>
      </c>
      <c r="D91" s="132">
        <v>37</v>
      </c>
      <c r="E91" s="404" t="s">
        <v>5</v>
      </c>
      <c r="F91" s="134">
        <v>46</v>
      </c>
      <c r="G91" s="135">
        <f t="shared" ref="G91:G97" si="6">D91*F91</f>
        <v>1702</v>
      </c>
      <c r="H91" s="404" t="s">
        <v>13</v>
      </c>
      <c r="I91" s="400" t="s">
        <v>35</v>
      </c>
      <c r="J91" s="41"/>
      <c r="K91" s="41" t="s">
        <v>41</v>
      </c>
    </row>
    <row r="92" spans="1:11" ht="25.5" x14ac:dyDescent="0.2">
      <c r="A92" s="359"/>
      <c r="B92" s="179" t="s">
        <v>310</v>
      </c>
      <c r="C92" s="115" t="s">
        <v>385</v>
      </c>
      <c r="D92" s="116">
        <v>639</v>
      </c>
      <c r="E92" s="144" t="s">
        <v>6</v>
      </c>
      <c r="F92" s="118">
        <v>1.39</v>
      </c>
      <c r="G92" s="119">
        <f>D92*F92</f>
        <v>888.20999999999992</v>
      </c>
      <c r="H92" s="144" t="s">
        <v>13</v>
      </c>
      <c r="I92" s="145" t="s">
        <v>311</v>
      </c>
      <c r="J92" s="41"/>
      <c r="K92" s="41" t="s">
        <v>42</v>
      </c>
    </row>
    <row r="93" spans="1:11" ht="26.25" thickBot="1" x14ac:dyDescent="0.25">
      <c r="A93" s="362"/>
      <c r="B93" s="186" t="s">
        <v>549</v>
      </c>
      <c r="C93" s="127" t="s">
        <v>377</v>
      </c>
      <c r="D93" s="128">
        <v>8</v>
      </c>
      <c r="E93" s="403" t="s">
        <v>5</v>
      </c>
      <c r="F93" s="130">
        <v>57.6</v>
      </c>
      <c r="G93" s="26">
        <f t="shared" si="6"/>
        <v>460.8</v>
      </c>
      <c r="H93" s="403" t="s">
        <v>13</v>
      </c>
      <c r="I93" s="399" t="s">
        <v>14</v>
      </c>
      <c r="J93" s="41"/>
      <c r="K93" s="41" t="s">
        <v>41</v>
      </c>
    </row>
    <row r="94" spans="1:11" ht="25.5" x14ac:dyDescent="0.2">
      <c r="A94" s="390" t="s">
        <v>30</v>
      </c>
      <c r="B94" s="205" t="s">
        <v>32</v>
      </c>
      <c r="C94" s="147" t="s">
        <v>381</v>
      </c>
      <c r="D94" s="206">
        <v>162</v>
      </c>
      <c r="E94" s="142" t="s">
        <v>5</v>
      </c>
      <c r="F94" s="149">
        <v>50</v>
      </c>
      <c r="G94" s="25">
        <f t="shared" si="6"/>
        <v>8100</v>
      </c>
      <c r="H94" s="142" t="s">
        <v>13</v>
      </c>
      <c r="I94" s="143" t="s">
        <v>14</v>
      </c>
      <c r="J94" s="41"/>
      <c r="K94" s="41" t="s">
        <v>41</v>
      </c>
    </row>
    <row r="95" spans="1:11" ht="25.5" x14ac:dyDescent="0.2">
      <c r="A95" s="359"/>
      <c r="B95" s="207" t="s">
        <v>534</v>
      </c>
      <c r="C95" s="151" t="s">
        <v>378</v>
      </c>
      <c r="D95" s="116">
        <v>1</v>
      </c>
      <c r="E95" s="208" t="s">
        <v>5</v>
      </c>
      <c r="F95" s="209">
        <v>21.4</v>
      </c>
      <c r="G95" s="210">
        <f t="shared" si="6"/>
        <v>21.4</v>
      </c>
      <c r="H95" s="185" t="s">
        <v>13</v>
      </c>
      <c r="I95" s="211" t="s">
        <v>535</v>
      </c>
      <c r="J95" s="620" t="s">
        <v>44</v>
      </c>
      <c r="K95" s="41" t="s">
        <v>41</v>
      </c>
    </row>
    <row r="96" spans="1:11" x14ac:dyDescent="0.2">
      <c r="A96" s="359"/>
      <c r="B96" s="493" t="s">
        <v>538</v>
      </c>
      <c r="C96" s="199" t="s">
        <v>378</v>
      </c>
      <c r="D96" s="123">
        <v>2</v>
      </c>
      <c r="E96" s="494" t="s">
        <v>5</v>
      </c>
      <c r="F96" s="423">
        <v>21.4</v>
      </c>
      <c r="G96" s="495">
        <f t="shared" si="6"/>
        <v>42.8</v>
      </c>
      <c r="H96" s="627" t="s">
        <v>13</v>
      </c>
      <c r="I96" s="624" t="s">
        <v>540</v>
      </c>
      <c r="J96" s="620" t="s">
        <v>44</v>
      </c>
      <c r="K96" s="41" t="s">
        <v>41</v>
      </c>
    </row>
    <row r="97" spans="1:11" ht="13.5" thickBot="1" x14ac:dyDescent="0.25">
      <c r="A97" s="362"/>
      <c r="B97" s="513" t="s">
        <v>539</v>
      </c>
      <c r="C97" s="201" t="s">
        <v>541</v>
      </c>
      <c r="D97" s="202">
        <v>15</v>
      </c>
      <c r="E97" s="514" t="s">
        <v>5</v>
      </c>
      <c r="F97" s="515">
        <v>21.4</v>
      </c>
      <c r="G97" s="516">
        <f t="shared" si="6"/>
        <v>321</v>
      </c>
      <c r="H97" s="640"/>
      <c r="I97" s="625"/>
      <c r="J97" s="620" t="s">
        <v>44</v>
      </c>
      <c r="K97" s="41" t="s">
        <v>41</v>
      </c>
    </row>
    <row r="98" spans="1:11" ht="13.5" thickBot="1" x14ac:dyDescent="0.25">
      <c r="A98" s="20"/>
      <c r="B98" s="347"/>
      <c r="C98" s="4"/>
      <c r="D98" s="17"/>
      <c r="E98" s="23"/>
      <c r="F98" s="394" t="s">
        <v>20</v>
      </c>
      <c r="G98" s="613">
        <f>SUM(G6:G97)</f>
        <v>439426.25</v>
      </c>
      <c r="H98" s="87"/>
      <c r="I98" s="7"/>
      <c r="J98" s="41"/>
      <c r="K98" s="41"/>
    </row>
    <row r="99" spans="1:11" x14ac:dyDescent="0.2">
      <c r="A99" s="20"/>
      <c r="B99" s="347"/>
      <c r="C99" s="4"/>
      <c r="D99" s="17"/>
      <c r="E99" s="23"/>
      <c r="F99" s="4"/>
      <c r="G99" s="5"/>
      <c r="H99" s="23"/>
      <c r="I99" s="6"/>
      <c r="J99" s="41"/>
      <c r="K99" s="41"/>
    </row>
    <row r="100" spans="1:11" x14ac:dyDescent="0.2">
      <c r="A100" s="20"/>
      <c r="B100" s="347"/>
      <c r="C100" s="4"/>
      <c r="D100" s="17"/>
      <c r="E100" s="23"/>
      <c r="F100" s="4"/>
      <c r="G100" s="5"/>
      <c r="H100" s="23"/>
      <c r="I100" s="6"/>
      <c r="J100" s="41"/>
      <c r="K100" s="41"/>
    </row>
    <row r="101" spans="1:11" ht="13.5" thickBot="1" x14ac:dyDescent="0.25">
      <c r="A101" s="15" t="s">
        <v>7</v>
      </c>
      <c r="B101" s="10"/>
      <c r="C101" s="3"/>
      <c r="D101" s="18"/>
      <c r="E101" s="24"/>
      <c r="F101" s="3"/>
      <c r="G101" s="12"/>
      <c r="H101" s="22"/>
      <c r="I101" s="11"/>
      <c r="J101" s="41"/>
      <c r="K101" s="41"/>
    </row>
    <row r="102" spans="1:11" ht="69" customHeight="1" thickBot="1" x14ac:dyDescent="0.25">
      <c r="A102" s="31" t="s">
        <v>1</v>
      </c>
      <c r="B102" s="105" t="s">
        <v>15</v>
      </c>
      <c r="C102" s="106" t="s">
        <v>9</v>
      </c>
      <c r="D102" s="107" t="s">
        <v>8</v>
      </c>
      <c r="E102" s="108" t="s">
        <v>10</v>
      </c>
      <c r="F102" s="109" t="s">
        <v>367</v>
      </c>
      <c r="G102" s="109" t="s">
        <v>366</v>
      </c>
      <c r="H102" s="109" t="s">
        <v>11</v>
      </c>
      <c r="I102" s="110" t="s">
        <v>12</v>
      </c>
      <c r="J102" s="41"/>
      <c r="K102" s="41"/>
    </row>
    <row r="103" spans="1:11" ht="25.5" x14ac:dyDescent="0.2">
      <c r="A103" s="213" t="s">
        <v>51</v>
      </c>
      <c r="B103" s="214" t="s">
        <v>295</v>
      </c>
      <c r="C103" s="215" t="s">
        <v>296</v>
      </c>
      <c r="D103" s="216" t="s">
        <v>50</v>
      </c>
      <c r="E103" s="144">
        <v>59.01</v>
      </c>
      <c r="F103" s="217">
        <f t="shared" ref="F103" si="7">G103/E103</f>
        <v>677.85121165904081</v>
      </c>
      <c r="G103" s="218">
        <v>40000</v>
      </c>
      <c r="H103" s="120" t="s">
        <v>33</v>
      </c>
      <c r="I103" s="219" t="s">
        <v>68</v>
      </c>
      <c r="J103" s="41"/>
      <c r="K103" s="41" t="s">
        <v>43</v>
      </c>
    </row>
    <row r="104" spans="1:11" customFormat="1" ht="38.25" x14ac:dyDescent="0.2">
      <c r="A104" s="154" t="s">
        <v>360</v>
      </c>
      <c r="B104" s="220" t="s">
        <v>364</v>
      </c>
      <c r="C104" s="221" t="s">
        <v>361</v>
      </c>
      <c r="D104" s="144" t="s">
        <v>363</v>
      </c>
      <c r="E104" s="144">
        <v>54.1</v>
      </c>
      <c r="F104" s="222">
        <v>800</v>
      </c>
      <c r="G104" s="223">
        <f t="shared" ref="G104:G113" si="8">E104*F104</f>
        <v>43280</v>
      </c>
      <c r="H104" s="144" t="s">
        <v>33</v>
      </c>
      <c r="I104" s="219" t="s">
        <v>362</v>
      </c>
      <c r="K104" s="41" t="s">
        <v>43</v>
      </c>
    </row>
    <row r="105" spans="1:11" customFormat="1" ht="25.5" x14ac:dyDescent="0.2">
      <c r="A105" s="154" t="s">
        <v>419</v>
      </c>
      <c r="B105" s="220" t="s">
        <v>420</v>
      </c>
      <c r="C105" s="152" t="s">
        <v>421</v>
      </c>
      <c r="D105" s="144" t="s">
        <v>422</v>
      </c>
      <c r="E105" s="144">
        <v>37.1</v>
      </c>
      <c r="F105" s="222">
        <v>1200</v>
      </c>
      <c r="G105" s="223">
        <f t="shared" si="8"/>
        <v>44520</v>
      </c>
      <c r="H105" s="144" t="s">
        <v>33</v>
      </c>
      <c r="I105" s="219" t="s">
        <v>68</v>
      </c>
      <c r="J105" s="364" t="s">
        <v>44</v>
      </c>
      <c r="K105" s="41" t="s">
        <v>43</v>
      </c>
    </row>
    <row r="106" spans="1:11" customFormat="1" x14ac:dyDescent="0.2">
      <c r="A106" s="634" t="s">
        <v>450</v>
      </c>
      <c r="B106" s="189" t="s">
        <v>451</v>
      </c>
      <c r="C106" s="636" t="s">
        <v>453</v>
      </c>
      <c r="D106" s="627" t="s">
        <v>454</v>
      </c>
      <c r="E106" s="401">
        <v>15.9</v>
      </c>
      <c r="F106" s="425">
        <v>400</v>
      </c>
      <c r="G106" s="426">
        <f t="shared" si="8"/>
        <v>6360</v>
      </c>
      <c r="H106" s="627" t="s">
        <v>13</v>
      </c>
      <c r="I106" s="645" t="s">
        <v>455</v>
      </c>
      <c r="J106" s="367" t="s">
        <v>44</v>
      </c>
      <c r="K106" s="41" t="s">
        <v>43</v>
      </c>
    </row>
    <row r="107" spans="1:11" customFormat="1" x14ac:dyDescent="0.2">
      <c r="A107" s="635"/>
      <c r="B107" s="166" t="s">
        <v>452</v>
      </c>
      <c r="C107" s="637"/>
      <c r="D107" s="638"/>
      <c r="E107" s="463">
        <v>11.2</v>
      </c>
      <c r="F107" s="476">
        <v>400</v>
      </c>
      <c r="G107" s="477">
        <f t="shared" si="8"/>
        <v>4480</v>
      </c>
      <c r="H107" s="628"/>
      <c r="I107" s="646"/>
      <c r="J107" s="367" t="s">
        <v>44</v>
      </c>
      <c r="K107" s="41" t="s">
        <v>43</v>
      </c>
    </row>
    <row r="108" spans="1:11" customFormat="1" x14ac:dyDescent="0.2">
      <c r="A108" s="212" t="s">
        <v>498</v>
      </c>
      <c r="B108" s="220" t="s">
        <v>499</v>
      </c>
      <c r="C108" s="221" t="s">
        <v>502</v>
      </c>
      <c r="D108" s="323" t="s">
        <v>503</v>
      </c>
      <c r="E108" s="144">
        <v>62</v>
      </c>
      <c r="F108" s="222">
        <v>400</v>
      </c>
      <c r="G108" s="223">
        <f t="shared" si="8"/>
        <v>24800</v>
      </c>
      <c r="H108" s="144" t="s">
        <v>504</v>
      </c>
      <c r="I108" s="475" t="s">
        <v>505</v>
      </c>
      <c r="J108" s="367"/>
      <c r="K108" s="41" t="s">
        <v>43</v>
      </c>
    </row>
    <row r="109" spans="1:11" customFormat="1" x14ac:dyDescent="0.2">
      <c r="A109" s="212" t="s">
        <v>498</v>
      </c>
      <c r="B109" s="220" t="s">
        <v>500</v>
      </c>
      <c r="C109" s="221" t="s">
        <v>502</v>
      </c>
      <c r="D109" s="208" t="s">
        <v>503</v>
      </c>
      <c r="E109" s="144">
        <v>62</v>
      </c>
      <c r="F109" s="222">
        <v>400</v>
      </c>
      <c r="G109" s="223">
        <f t="shared" si="8"/>
        <v>24800</v>
      </c>
      <c r="H109" s="144" t="s">
        <v>504</v>
      </c>
      <c r="I109" s="474" t="s">
        <v>505</v>
      </c>
      <c r="J109" s="367"/>
      <c r="K109" s="41" t="s">
        <v>43</v>
      </c>
    </row>
    <row r="110" spans="1:11" customFormat="1" x14ac:dyDescent="0.2">
      <c r="A110" s="212" t="s">
        <v>498</v>
      </c>
      <c r="B110" s="220" t="s">
        <v>501</v>
      </c>
      <c r="C110" s="221" t="s">
        <v>502</v>
      </c>
      <c r="D110" s="208" t="s">
        <v>503</v>
      </c>
      <c r="E110" s="144">
        <v>46.4</v>
      </c>
      <c r="F110" s="222">
        <v>400</v>
      </c>
      <c r="G110" s="223">
        <f t="shared" si="8"/>
        <v>18560</v>
      </c>
      <c r="H110" s="144" t="s">
        <v>504</v>
      </c>
      <c r="I110" s="474" t="s">
        <v>505</v>
      </c>
      <c r="J110" s="367"/>
      <c r="K110" s="41" t="s">
        <v>43</v>
      </c>
    </row>
    <row r="111" spans="1:11" customFormat="1" ht="25.5" x14ac:dyDescent="0.2">
      <c r="A111" s="212" t="s">
        <v>506</v>
      </c>
      <c r="B111" s="220" t="s">
        <v>507</v>
      </c>
      <c r="C111" s="221" t="s">
        <v>508</v>
      </c>
      <c r="D111" s="208" t="s">
        <v>50</v>
      </c>
      <c r="E111" s="144">
        <v>68.099999999999994</v>
      </c>
      <c r="F111" s="222">
        <v>1500</v>
      </c>
      <c r="G111" s="223">
        <f t="shared" si="8"/>
        <v>102149.99999999999</v>
      </c>
      <c r="H111" s="144" t="s">
        <v>33</v>
      </c>
      <c r="I111" s="474" t="s">
        <v>68</v>
      </c>
      <c r="J111" s="367" t="s">
        <v>44</v>
      </c>
      <c r="K111" s="41" t="s">
        <v>43</v>
      </c>
    </row>
    <row r="112" spans="1:11" customFormat="1" ht="25.5" x14ac:dyDescent="0.2">
      <c r="A112" s="212" t="s">
        <v>509</v>
      </c>
      <c r="B112" s="220" t="s">
        <v>510</v>
      </c>
      <c r="C112" s="221" t="s">
        <v>511</v>
      </c>
      <c r="D112" s="208" t="s">
        <v>422</v>
      </c>
      <c r="E112" s="144">
        <v>49.5</v>
      </c>
      <c r="F112" s="222">
        <v>1500</v>
      </c>
      <c r="G112" s="223">
        <f t="shared" si="8"/>
        <v>74250</v>
      </c>
      <c r="H112" s="144" t="s">
        <v>33</v>
      </c>
      <c r="I112" s="474" t="s">
        <v>68</v>
      </c>
      <c r="J112" s="367" t="s">
        <v>44</v>
      </c>
      <c r="K112" s="41" t="s">
        <v>43</v>
      </c>
    </row>
    <row r="113" spans="1:11" customFormat="1" ht="26.25" thickBot="1" x14ac:dyDescent="0.25">
      <c r="A113" s="517" t="s">
        <v>509</v>
      </c>
      <c r="B113" s="545" t="s">
        <v>513</v>
      </c>
      <c r="C113" s="224" t="s">
        <v>511</v>
      </c>
      <c r="D113" s="325" t="s">
        <v>512</v>
      </c>
      <c r="E113" s="173">
        <v>65.900000000000006</v>
      </c>
      <c r="F113" s="519">
        <v>1500</v>
      </c>
      <c r="G113" s="520">
        <f t="shared" si="8"/>
        <v>98850.000000000015</v>
      </c>
      <c r="H113" s="173" t="s">
        <v>33</v>
      </c>
      <c r="I113" s="518" t="s">
        <v>68</v>
      </c>
      <c r="J113" s="367" t="s">
        <v>44</v>
      </c>
      <c r="K113" s="41" t="s">
        <v>43</v>
      </c>
    </row>
    <row r="114" spans="1:11" ht="13.5" thickBot="1" x14ac:dyDescent="0.25">
      <c r="A114" s="33"/>
      <c r="B114" s="22"/>
      <c r="C114" s="4"/>
      <c r="D114" s="18"/>
      <c r="E114" s="33"/>
      <c r="F114" s="37" t="s">
        <v>20</v>
      </c>
      <c r="G114" s="427">
        <f>SUM(G103:G113)</f>
        <v>482050</v>
      </c>
      <c r="H114" s="2"/>
      <c r="I114" s="1"/>
      <c r="J114" s="41"/>
      <c r="K114" s="41"/>
    </row>
    <row r="115" spans="1:11" x14ac:dyDescent="0.2">
      <c r="A115" s="15"/>
      <c r="B115" s="22"/>
      <c r="C115" s="4"/>
      <c r="D115" s="18"/>
      <c r="E115" s="22"/>
      <c r="F115" s="32"/>
      <c r="G115" s="363"/>
      <c r="H115" s="2"/>
      <c r="I115" s="1"/>
      <c r="J115" s="41"/>
      <c r="K115" s="41"/>
    </row>
    <row r="116" spans="1:11" x14ac:dyDescent="0.2">
      <c r="A116" s="15"/>
      <c r="B116" s="22"/>
      <c r="C116" s="4"/>
      <c r="D116" s="18"/>
      <c r="E116" s="22"/>
      <c r="F116" s="44"/>
      <c r="G116" s="363"/>
      <c r="H116" s="2"/>
      <c r="I116" s="1"/>
      <c r="J116" s="35"/>
    </row>
    <row r="117" spans="1:11" x14ac:dyDescent="0.2">
      <c r="A117" s="15"/>
      <c r="B117" s="22"/>
      <c r="C117" s="4"/>
      <c r="D117" s="18"/>
      <c r="E117" s="22"/>
      <c r="F117" s="44"/>
      <c r="G117" s="363"/>
      <c r="H117" s="2"/>
      <c r="I117" s="1"/>
      <c r="J117" s="35"/>
    </row>
    <row r="118" spans="1:11" ht="13.5" thickBot="1" x14ac:dyDescent="0.25">
      <c r="A118" s="15" t="s">
        <v>116</v>
      </c>
      <c r="B118" s="10"/>
      <c r="C118" s="3"/>
      <c r="D118" s="18"/>
      <c r="E118" s="24"/>
      <c r="F118" s="3"/>
      <c r="G118" s="12"/>
      <c r="H118" s="22"/>
      <c r="I118" s="11"/>
      <c r="J118" s="35"/>
    </row>
    <row r="119" spans="1:11" ht="70.5" customHeight="1" thickBot="1" x14ac:dyDescent="0.25">
      <c r="A119" s="31" t="s">
        <v>1</v>
      </c>
      <c r="B119" s="105" t="s">
        <v>15</v>
      </c>
      <c r="C119" s="106" t="s">
        <v>9</v>
      </c>
      <c r="D119" s="107" t="s">
        <v>8</v>
      </c>
      <c r="E119" s="108" t="s">
        <v>10</v>
      </c>
      <c r="F119" s="109" t="s">
        <v>367</v>
      </c>
      <c r="G119" s="109" t="s">
        <v>366</v>
      </c>
      <c r="H119" s="109" t="s">
        <v>11</v>
      </c>
      <c r="I119" s="110" t="s">
        <v>12</v>
      </c>
      <c r="J119" s="35"/>
    </row>
    <row r="120" spans="1:11" ht="26.25" thickBot="1" x14ac:dyDescent="0.25">
      <c r="A120" s="521" t="s">
        <v>307</v>
      </c>
      <c r="B120" s="112" t="s">
        <v>308</v>
      </c>
      <c r="C120" s="522" t="s">
        <v>387</v>
      </c>
      <c r="D120" s="523" t="s">
        <v>388</v>
      </c>
      <c r="E120" s="524">
        <v>30</v>
      </c>
      <c r="F120" s="525">
        <f>G120/E120</f>
        <v>620</v>
      </c>
      <c r="G120" s="526">
        <v>18600</v>
      </c>
      <c r="H120" s="527" t="s">
        <v>13</v>
      </c>
      <c r="I120" s="528" t="s">
        <v>389</v>
      </c>
      <c r="J120" s="35"/>
      <c r="K120" s="33" t="s">
        <v>44</v>
      </c>
    </row>
    <row r="121" spans="1:11" ht="13.5" thickBot="1" x14ac:dyDescent="0.25">
      <c r="A121" s="15" t="s">
        <v>21</v>
      </c>
      <c r="B121" s="111"/>
      <c r="C121" s="19"/>
      <c r="D121" s="46"/>
      <c r="E121" s="36"/>
      <c r="F121" s="58" t="s">
        <v>20</v>
      </c>
      <c r="G121" s="427">
        <f>SUM(G120:G120)</f>
        <v>18600</v>
      </c>
      <c r="H121" s="2"/>
      <c r="I121" s="1"/>
      <c r="J121" s="35"/>
    </row>
    <row r="122" spans="1:11" ht="13.5" thickBot="1" x14ac:dyDescent="0.25">
      <c r="A122" s="15"/>
      <c r="B122" s="41"/>
      <c r="C122" s="19"/>
      <c r="D122" s="46"/>
      <c r="E122" s="36"/>
      <c r="F122" s="396"/>
      <c r="G122" s="397"/>
      <c r="H122" s="2"/>
      <c r="I122" s="8"/>
      <c r="J122" s="35"/>
    </row>
    <row r="123" spans="1:11" ht="13.5" thickBot="1" x14ac:dyDescent="0.25">
      <c r="A123" s="15"/>
      <c r="B123" s="41"/>
      <c r="C123" s="19"/>
      <c r="D123" s="46"/>
      <c r="E123" s="395"/>
      <c r="F123" s="398" t="s">
        <v>297</v>
      </c>
      <c r="G123" s="614">
        <f>SUM(G98,G114,G121)</f>
        <v>940076.25</v>
      </c>
      <c r="H123" s="2"/>
      <c r="I123" s="1"/>
      <c r="J123" s="35"/>
    </row>
    <row r="124" spans="1:11" x14ac:dyDescent="0.2">
      <c r="A124" s="16" t="s">
        <v>17</v>
      </c>
      <c r="B124" s="35"/>
      <c r="C124" s="85"/>
      <c r="D124" s="46"/>
      <c r="E124" s="22"/>
      <c r="F124" s="3"/>
      <c r="G124" s="12"/>
      <c r="H124" s="36"/>
      <c r="I124" s="33"/>
      <c r="J124" s="35"/>
    </row>
    <row r="125" spans="1:11" ht="13.5" thickBot="1" x14ac:dyDescent="0.25">
      <c r="A125" s="16" t="s">
        <v>18</v>
      </c>
      <c r="B125" s="35"/>
      <c r="C125" s="19"/>
      <c r="D125" s="18"/>
      <c r="E125" s="47"/>
      <c r="F125" s="48"/>
      <c r="H125" s="22"/>
      <c r="I125" s="9"/>
      <c r="J125" s="35"/>
    </row>
    <row r="126" spans="1:11" ht="39" thickBot="1" x14ac:dyDescent="0.25">
      <c r="A126" s="16" t="s">
        <v>34</v>
      </c>
      <c r="B126" s="35"/>
      <c r="C126" s="50"/>
      <c r="D126" s="27"/>
      <c r="E126" s="28"/>
      <c r="F126" s="29" t="s">
        <v>20</v>
      </c>
      <c r="G126" s="30" t="s">
        <v>556</v>
      </c>
      <c r="H126" s="529"/>
      <c r="I126" s="33"/>
      <c r="J126" s="35"/>
    </row>
    <row r="127" spans="1:11" x14ac:dyDescent="0.2">
      <c r="A127" s="16" t="s">
        <v>19</v>
      </c>
      <c r="B127" s="35"/>
      <c r="C127" s="50"/>
      <c r="D127" s="101" t="s">
        <v>20</v>
      </c>
      <c r="E127" s="102"/>
      <c r="F127" s="616">
        <f>SUM(F128:F131)</f>
        <v>940076.24999999988</v>
      </c>
      <c r="G127" s="38">
        <f>SUM(G128:G131)</f>
        <v>220000</v>
      </c>
      <c r="H127" s="530"/>
      <c r="I127" s="33"/>
      <c r="J127" s="35"/>
    </row>
    <row r="128" spans="1:11" x14ac:dyDescent="0.2">
      <c r="A128" s="16"/>
      <c r="B128" s="35"/>
      <c r="C128" s="50"/>
      <c r="D128" s="99" t="s">
        <v>36</v>
      </c>
      <c r="E128" s="100"/>
      <c r="F128" s="617">
        <f>SUMIF(K6:K120,"S",G6:G120)</f>
        <v>429093.71999999991</v>
      </c>
      <c r="G128" s="39">
        <v>70000</v>
      </c>
      <c r="H128" s="33"/>
      <c r="J128" s="35"/>
    </row>
    <row r="129" spans="1:10" x14ac:dyDescent="0.2">
      <c r="A129" s="16"/>
      <c r="B129" s="35"/>
      <c r="C129" s="50"/>
      <c r="D129" s="103" t="s">
        <v>37</v>
      </c>
      <c r="E129" s="104"/>
      <c r="F129" s="617">
        <f>SUMIF(K6:K120,"K",G6:G120)</f>
        <v>10332.529999999999</v>
      </c>
      <c r="G129" s="40">
        <v>0</v>
      </c>
      <c r="H129" s="33"/>
      <c r="J129" s="35"/>
    </row>
    <row r="130" spans="1:10" x14ac:dyDescent="0.2">
      <c r="A130" s="16"/>
      <c r="B130" s="35"/>
      <c r="C130" s="50"/>
      <c r="D130" s="103" t="s">
        <v>38</v>
      </c>
      <c r="E130" s="104"/>
      <c r="F130" s="26">
        <f>SUMIF(K6:K120,"F",G6:G120)</f>
        <v>482050</v>
      </c>
      <c r="G130" s="40">
        <v>150000</v>
      </c>
      <c r="H130" s="33"/>
      <c r="J130" s="35"/>
    </row>
    <row r="131" spans="1:10" ht="13.5" thickBot="1" x14ac:dyDescent="0.25">
      <c r="A131" s="16"/>
      <c r="B131" s="35"/>
      <c r="C131" s="50"/>
      <c r="D131" s="97" t="s">
        <v>39</v>
      </c>
      <c r="E131" s="98"/>
      <c r="F131" s="346">
        <f>SUMIF(K6:K120,"P",G6:G120)</f>
        <v>18600</v>
      </c>
      <c r="G131" s="113">
        <v>0</v>
      </c>
      <c r="H131" s="33"/>
      <c r="J131" s="35"/>
    </row>
    <row r="132" spans="1:10" x14ac:dyDescent="0.2">
      <c r="A132" s="16"/>
      <c r="B132" s="35"/>
      <c r="C132" s="50"/>
      <c r="D132" s="46"/>
      <c r="E132" s="36"/>
      <c r="F132" s="50"/>
      <c r="G132" s="52"/>
      <c r="H132" s="22"/>
      <c r="I132" s="51"/>
    </row>
    <row r="133" spans="1:10" ht="26.25" customHeight="1" x14ac:dyDescent="0.2">
      <c r="A133" s="647" t="s">
        <v>479</v>
      </c>
      <c r="B133" s="647"/>
      <c r="C133" s="647"/>
      <c r="D133" s="647"/>
      <c r="E133" s="647"/>
      <c r="F133" s="647"/>
      <c r="G133" s="647"/>
      <c r="H133" s="647"/>
      <c r="I133" s="647"/>
    </row>
    <row r="134" spans="1:10" x14ac:dyDescent="0.2">
      <c r="A134" s="16"/>
      <c r="B134" s="35"/>
      <c r="C134" s="50"/>
      <c r="D134" s="46"/>
      <c r="E134" s="36"/>
      <c r="F134" s="50"/>
      <c r="G134" s="52"/>
      <c r="H134" s="36"/>
      <c r="I134" s="51"/>
    </row>
    <row r="135" spans="1:10" ht="13.5" thickBot="1" x14ac:dyDescent="0.25">
      <c r="A135" s="374"/>
      <c r="B135" s="375"/>
      <c r="C135" s="48"/>
      <c r="D135" s="376"/>
      <c r="E135" s="47"/>
      <c r="F135" s="48"/>
      <c r="G135" s="377"/>
      <c r="H135" s="47"/>
      <c r="I135" s="378"/>
    </row>
    <row r="136" spans="1:10" ht="16.5" thickBot="1" x14ac:dyDescent="0.3">
      <c r="A136" s="381" t="s">
        <v>470</v>
      </c>
      <c r="B136" s="371"/>
      <c r="C136" s="372"/>
      <c r="D136" s="373"/>
      <c r="I136" s="380"/>
      <c r="J136" s="379"/>
    </row>
    <row r="137" spans="1:10" ht="64.5" thickBot="1" x14ac:dyDescent="0.25">
      <c r="A137" s="382" t="s">
        <v>31</v>
      </c>
      <c r="B137" s="383" t="s">
        <v>9</v>
      </c>
      <c r="C137" s="384" t="s">
        <v>368</v>
      </c>
      <c r="D137" s="385" t="s">
        <v>10</v>
      </c>
      <c r="E137" s="386" t="s">
        <v>2</v>
      </c>
      <c r="F137" s="387" t="s">
        <v>367</v>
      </c>
      <c r="G137" s="387" t="s">
        <v>407</v>
      </c>
      <c r="H137" s="387" t="s">
        <v>11</v>
      </c>
      <c r="I137" s="388" t="s">
        <v>3</v>
      </c>
    </row>
    <row r="138" spans="1:10" ht="25.5" x14ac:dyDescent="0.2">
      <c r="A138" s="114" t="s">
        <v>27</v>
      </c>
      <c r="B138" s="312" t="s">
        <v>465</v>
      </c>
      <c r="C138" s="428" t="s">
        <v>467</v>
      </c>
      <c r="D138" s="429">
        <v>2906</v>
      </c>
      <c r="E138" s="129" t="s">
        <v>468</v>
      </c>
      <c r="F138" s="315">
        <f>G138/D138</f>
        <v>5.8802477632484518</v>
      </c>
      <c r="G138" s="430">
        <v>17088</v>
      </c>
      <c r="H138" s="641" t="s">
        <v>13</v>
      </c>
      <c r="I138" s="643" t="s">
        <v>471</v>
      </c>
    </row>
    <row r="139" spans="1:10" ht="13.5" thickBot="1" x14ac:dyDescent="0.25">
      <c r="A139" s="362"/>
      <c r="B139" s="245" t="s">
        <v>466</v>
      </c>
      <c r="C139" s="420" t="s">
        <v>432</v>
      </c>
      <c r="D139" s="202">
        <v>606</v>
      </c>
      <c r="E139" s="402" t="s">
        <v>193</v>
      </c>
      <c r="F139" s="203">
        <f>G139/D139</f>
        <v>9</v>
      </c>
      <c r="G139" s="346">
        <v>5454</v>
      </c>
      <c r="H139" s="642"/>
      <c r="I139" s="644"/>
    </row>
    <row r="140" spans="1:10" ht="13.5" thickBot="1" x14ac:dyDescent="0.25">
      <c r="F140" s="392" t="s">
        <v>20</v>
      </c>
      <c r="G140" s="393">
        <f>SUM(G138:G139)</f>
        <v>22542</v>
      </c>
      <c r="H140" s="391"/>
    </row>
  </sheetData>
  <mergeCells count="34">
    <mergeCell ref="H138:H139"/>
    <mergeCell ref="I138:I139"/>
    <mergeCell ref="I106:I107"/>
    <mergeCell ref="A133:I133"/>
    <mergeCell ref="I42:I43"/>
    <mergeCell ref="I46:I47"/>
    <mergeCell ref="A106:A107"/>
    <mergeCell ref="C106:C107"/>
    <mergeCell ref="D106:D107"/>
    <mergeCell ref="H106:H107"/>
    <mergeCell ref="H36:H38"/>
    <mergeCell ref="H53:H55"/>
    <mergeCell ref="H81:H85"/>
    <mergeCell ref="H46:H47"/>
    <mergeCell ref="H62:H63"/>
    <mergeCell ref="H96:H97"/>
    <mergeCell ref="H42:H43"/>
    <mergeCell ref="H40:H41"/>
    <mergeCell ref="H73:H74"/>
    <mergeCell ref="I53:I55"/>
    <mergeCell ref="H59:H60"/>
    <mergeCell ref="I59:I60"/>
    <mergeCell ref="A1:I1"/>
    <mergeCell ref="H7:H8"/>
    <mergeCell ref="I7:I8"/>
    <mergeCell ref="I15:I16"/>
    <mergeCell ref="H19:H21"/>
    <mergeCell ref="I31:I41"/>
    <mergeCell ref="I19:I21"/>
    <mergeCell ref="I81:I85"/>
    <mergeCell ref="I86:I87"/>
    <mergeCell ref="I96:I97"/>
    <mergeCell ref="I62:I70"/>
    <mergeCell ref="I71:I80"/>
  </mergeCells>
  <pageMargins left="0.27559055118110237" right="0.15748031496062992" top="0.47244094488188981" bottom="0.82677165354330717" header="0.31496062992125984" footer="0.31496062992125984"/>
  <pageSetup paperSize="9" scale="70" fitToHeight="0" orientation="landscape" r:id="rId1"/>
  <headerFooter>
    <oddHeader>&amp;A</oddHeader>
    <oddFooter>Stran &amp;P od &amp;N</oddFooter>
  </headerFooter>
  <rowBreaks count="3" manualBreakCount="3">
    <brk id="30" max="11" man="1"/>
    <brk id="90" max="11" man="1"/>
    <brk id="133" max="16383" man="1"/>
  </rowBreaks>
  <ignoredErrors>
    <ignoredError sqref="C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29"/>
  <sheetViews>
    <sheetView tabSelected="1" view="pageBreakPreview" zoomScale="85" zoomScaleNormal="70" zoomScaleSheetLayoutView="85" workbookViewId="0">
      <selection activeCell="M13" sqref="M13"/>
    </sheetView>
  </sheetViews>
  <sheetFormatPr defaultColWidth="9.140625" defaultRowHeight="12.75" x14ac:dyDescent="0.2"/>
  <cols>
    <col min="1" max="1" width="17.7109375" style="72" customWidth="1"/>
    <col min="2" max="2" width="21.42578125" style="73" bestFit="1" customWidth="1"/>
    <col min="3" max="3" width="22.42578125" style="36" customWidth="1"/>
    <col min="4" max="4" width="11.7109375" style="36" customWidth="1"/>
    <col min="5" max="5" width="18.42578125" style="35" customWidth="1"/>
    <col min="6" max="6" width="20" style="79" customWidth="1"/>
    <col min="7" max="7" width="24.140625" style="35" customWidth="1"/>
    <col min="8" max="8" width="29.42578125" style="83" customWidth="1"/>
    <col min="9" max="9" width="38.42578125" style="80" customWidth="1"/>
    <col min="10" max="10" width="37.42578125" style="19" customWidth="1"/>
    <col min="11" max="11" width="2.42578125" style="35" bestFit="1" customWidth="1"/>
    <col min="12" max="16384" width="9.140625" style="35"/>
  </cols>
  <sheetData>
    <row r="1" spans="1:13" ht="18" customHeight="1" x14ac:dyDescent="0.25">
      <c r="A1" s="710" t="s">
        <v>557</v>
      </c>
      <c r="B1" s="711"/>
      <c r="C1" s="711"/>
      <c r="D1" s="711"/>
      <c r="E1" s="711"/>
      <c r="F1" s="711"/>
      <c r="G1" s="711"/>
      <c r="H1" s="711"/>
      <c r="I1" s="711"/>
      <c r="J1" s="14"/>
      <c r="K1" s="41"/>
    </row>
    <row r="2" spans="1:13" ht="19.5" customHeight="1" x14ac:dyDescent="0.2">
      <c r="A2" s="712"/>
      <c r="B2" s="713"/>
      <c r="C2" s="713"/>
      <c r="D2" s="713"/>
      <c r="E2" s="713"/>
      <c r="F2" s="713"/>
      <c r="G2" s="713"/>
      <c r="H2" s="713"/>
      <c r="I2" s="713"/>
      <c r="J2" s="14"/>
      <c r="K2" s="41"/>
      <c r="M2" s="41"/>
    </row>
    <row r="3" spans="1:13" ht="13.5" customHeight="1" thickBot="1" x14ac:dyDescent="0.25">
      <c r="A3" s="57"/>
      <c r="B3" s="60"/>
      <c r="C3" s="23"/>
      <c r="D3" s="23"/>
      <c r="E3" s="59"/>
      <c r="F3" s="61"/>
      <c r="G3" s="59"/>
      <c r="H3" s="62"/>
      <c r="I3" s="63"/>
      <c r="J3" s="14"/>
      <c r="K3" s="41"/>
      <c r="L3" s="41"/>
    </row>
    <row r="4" spans="1:13" ht="13.5" thickBot="1" x14ac:dyDescent="0.25">
      <c r="A4" s="714" t="s">
        <v>0</v>
      </c>
      <c r="B4" s="715"/>
      <c r="C4" s="88"/>
      <c r="D4" s="88"/>
      <c r="E4" s="89"/>
      <c r="F4" s="90"/>
      <c r="G4" s="89"/>
      <c r="H4" s="91"/>
      <c r="I4" s="92"/>
      <c r="J4" s="93"/>
      <c r="K4" s="41"/>
    </row>
    <row r="5" spans="1:13" ht="51.75" thickBot="1" x14ac:dyDescent="0.25">
      <c r="A5" s="546" t="s">
        <v>1</v>
      </c>
      <c r="B5" s="547" t="s">
        <v>118</v>
      </c>
      <c r="C5" s="548" t="s">
        <v>368</v>
      </c>
      <c r="D5" s="548" t="s">
        <v>119</v>
      </c>
      <c r="E5" s="549" t="s">
        <v>2</v>
      </c>
      <c r="F5" s="550" t="s">
        <v>409</v>
      </c>
      <c r="G5" s="549" t="s">
        <v>408</v>
      </c>
      <c r="H5" s="551" t="s">
        <v>12</v>
      </c>
      <c r="I5" s="552" t="s">
        <v>117</v>
      </c>
      <c r="J5" s="551" t="s">
        <v>3</v>
      </c>
      <c r="K5" s="59"/>
    </row>
    <row r="6" spans="1:13" ht="38.25" x14ac:dyDescent="0.2">
      <c r="A6" s="114" t="s">
        <v>22</v>
      </c>
      <c r="B6" s="225" t="s">
        <v>123</v>
      </c>
      <c r="C6" s="221">
        <v>90</v>
      </c>
      <c r="D6" s="226">
        <v>25</v>
      </c>
      <c r="E6" s="144" t="s">
        <v>5</v>
      </c>
      <c r="F6" s="118">
        <v>20</v>
      </c>
      <c r="G6" s="227">
        <f t="shared" ref="G6" si="0">D6*F6</f>
        <v>500</v>
      </c>
      <c r="H6" s="228" t="s">
        <v>124</v>
      </c>
      <c r="I6" s="229" t="s">
        <v>121</v>
      </c>
      <c r="J6" s="230"/>
      <c r="K6" s="43"/>
    </row>
    <row r="7" spans="1:13" x14ac:dyDescent="0.2">
      <c r="A7" s="231"/>
      <c r="B7" s="232" t="s">
        <v>125</v>
      </c>
      <c r="C7" s="329">
        <v>50</v>
      </c>
      <c r="D7" s="233">
        <v>101</v>
      </c>
      <c r="E7" s="403" t="s">
        <v>6</v>
      </c>
      <c r="F7" s="130">
        <v>6.83</v>
      </c>
      <c r="G7" s="412">
        <v>0</v>
      </c>
      <c r="H7" s="678" t="s">
        <v>120</v>
      </c>
      <c r="I7" s="234"/>
      <c r="J7" s="683" t="s">
        <v>126</v>
      </c>
      <c r="K7" s="43"/>
    </row>
    <row r="8" spans="1:13" x14ac:dyDescent="0.2">
      <c r="A8" s="231"/>
      <c r="B8" s="232" t="s">
        <v>127</v>
      </c>
      <c r="C8" s="329">
        <v>50</v>
      </c>
      <c r="D8" s="233">
        <v>41</v>
      </c>
      <c r="E8" s="403" t="s">
        <v>4</v>
      </c>
      <c r="F8" s="130">
        <v>6.83</v>
      </c>
      <c r="G8" s="412">
        <v>0</v>
      </c>
      <c r="H8" s="678"/>
      <c r="I8" s="234"/>
      <c r="J8" s="683"/>
      <c r="K8" s="43"/>
    </row>
    <row r="9" spans="1:13" x14ac:dyDescent="0.2">
      <c r="A9" s="231"/>
      <c r="B9" s="232" t="s">
        <v>128</v>
      </c>
      <c r="C9" s="329">
        <v>50</v>
      </c>
      <c r="D9" s="233">
        <v>208</v>
      </c>
      <c r="E9" s="403" t="s">
        <v>4</v>
      </c>
      <c r="F9" s="130">
        <v>6.83</v>
      </c>
      <c r="G9" s="412">
        <v>0</v>
      </c>
      <c r="H9" s="678"/>
      <c r="I9" s="234"/>
      <c r="J9" s="683"/>
      <c r="K9" s="43"/>
    </row>
    <row r="10" spans="1:13" x14ac:dyDescent="0.2">
      <c r="A10" s="231"/>
      <c r="B10" s="232" t="s">
        <v>129</v>
      </c>
      <c r="C10" s="329">
        <v>50</v>
      </c>
      <c r="D10" s="233">
        <v>69</v>
      </c>
      <c r="E10" s="403" t="s">
        <v>4</v>
      </c>
      <c r="F10" s="130">
        <v>6.83</v>
      </c>
      <c r="G10" s="412">
        <v>0</v>
      </c>
      <c r="H10" s="678"/>
      <c r="I10" s="234"/>
      <c r="J10" s="683"/>
      <c r="K10" s="43"/>
    </row>
    <row r="11" spans="1:13" x14ac:dyDescent="0.2">
      <c r="A11" s="231"/>
      <c r="B11" s="232" t="s">
        <v>130</v>
      </c>
      <c r="C11" s="329">
        <v>50</v>
      </c>
      <c r="D11" s="233">
        <v>397</v>
      </c>
      <c r="E11" s="403" t="s">
        <v>47</v>
      </c>
      <c r="F11" s="130">
        <v>7.25</v>
      </c>
      <c r="G11" s="412">
        <v>0</v>
      </c>
      <c r="H11" s="678"/>
      <c r="I11" s="234"/>
      <c r="J11" s="683"/>
      <c r="K11" s="43"/>
    </row>
    <row r="12" spans="1:13" x14ac:dyDescent="0.2">
      <c r="A12" s="231"/>
      <c r="B12" s="235" t="s">
        <v>131</v>
      </c>
      <c r="C12" s="330" t="s">
        <v>390</v>
      </c>
      <c r="D12" s="236">
        <v>1041</v>
      </c>
      <c r="E12" s="404" t="s">
        <v>5</v>
      </c>
      <c r="F12" s="134">
        <v>18.8</v>
      </c>
      <c r="G12" s="413">
        <v>0</v>
      </c>
      <c r="H12" s="672"/>
      <c r="I12" s="237"/>
      <c r="J12" s="684"/>
      <c r="K12" s="43"/>
    </row>
    <row r="13" spans="1:13" x14ac:dyDescent="0.2">
      <c r="A13" s="231"/>
      <c r="B13" s="235" t="s">
        <v>134</v>
      </c>
      <c r="C13" s="330">
        <v>90</v>
      </c>
      <c r="D13" s="236">
        <v>29</v>
      </c>
      <c r="E13" s="133" t="s">
        <v>4</v>
      </c>
      <c r="F13" s="134">
        <v>7.35</v>
      </c>
      <c r="G13" s="413">
        <f t="shared" ref="G13:G28" si="1">D13*F13</f>
        <v>213.14999999999998</v>
      </c>
      <c r="H13" s="238" t="s">
        <v>133</v>
      </c>
      <c r="I13" s="237" t="s">
        <v>121</v>
      </c>
      <c r="J13" s="417" t="s">
        <v>135</v>
      </c>
      <c r="K13" s="43" t="s">
        <v>44</v>
      </c>
    </row>
    <row r="14" spans="1:13" ht="25.5" x14ac:dyDescent="0.2">
      <c r="A14" s="231"/>
      <c r="B14" s="225" t="s">
        <v>136</v>
      </c>
      <c r="C14" s="331">
        <v>90</v>
      </c>
      <c r="D14" s="226">
        <v>14</v>
      </c>
      <c r="E14" s="117" t="s">
        <v>6</v>
      </c>
      <c r="F14" s="118">
        <v>2.54</v>
      </c>
      <c r="G14" s="227">
        <f t="shared" si="1"/>
        <v>35.56</v>
      </c>
      <c r="H14" s="228" t="s">
        <v>137</v>
      </c>
      <c r="I14" s="229" t="s">
        <v>121</v>
      </c>
      <c r="J14" s="239"/>
      <c r="K14" s="43"/>
    </row>
    <row r="15" spans="1:13" ht="12.75" customHeight="1" x14ac:dyDescent="0.2">
      <c r="A15" s="231"/>
      <c r="B15" s="232" t="s">
        <v>253</v>
      </c>
      <c r="C15" s="332">
        <v>20</v>
      </c>
      <c r="D15" s="233">
        <v>30</v>
      </c>
      <c r="E15" s="129" t="s">
        <v>6</v>
      </c>
      <c r="F15" s="130">
        <v>2.54</v>
      </c>
      <c r="G15" s="412">
        <f t="shared" si="1"/>
        <v>76.2</v>
      </c>
      <c r="H15" s="665" t="s">
        <v>138</v>
      </c>
      <c r="I15" s="234" t="s">
        <v>121</v>
      </c>
      <c r="J15" s="416"/>
      <c r="K15" s="43" t="s">
        <v>44</v>
      </c>
    </row>
    <row r="16" spans="1:13" x14ac:dyDescent="0.2">
      <c r="A16" s="231"/>
      <c r="B16" s="232" t="s">
        <v>254</v>
      </c>
      <c r="C16" s="332">
        <v>20</v>
      </c>
      <c r="D16" s="233">
        <v>45</v>
      </c>
      <c r="E16" s="129" t="s">
        <v>6</v>
      </c>
      <c r="F16" s="130">
        <v>2.54</v>
      </c>
      <c r="G16" s="412">
        <f t="shared" si="1"/>
        <v>114.3</v>
      </c>
      <c r="H16" s="666"/>
      <c r="I16" s="234" t="s">
        <v>121</v>
      </c>
      <c r="J16" s="416"/>
      <c r="K16" s="43" t="s">
        <v>44</v>
      </c>
    </row>
    <row r="17" spans="1:11" x14ac:dyDescent="0.2">
      <c r="A17" s="231"/>
      <c r="B17" s="235" t="s">
        <v>139</v>
      </c>
      <c r="C17" s="330">
        <v>90</v>
      </c>
      <c r="D17" s="236">
        <v>11</v>
      </c>
      <c r="E17" s="133" t="s">
        <v>6</v>
      </c>
      <c r="F17" s="134">
        <v>2.54</v>
      </c>
      <c r="G17" s="413">
        <f t="shared" si="1"/>
        <v>27.94</v>
      </c>
      <c r="H17" s="666"/>
      <c r="I17" s="237" t="s">
        <v>121</v>
      </c>
      <c r="J17" s="417"/>
      <c r="K17" s="43" t="s">
        <v>44</v>
      </c>
    </row>
    <row r="18" spans="1:11" x14ac:dyDescent="0.2">
      <c r="A18" s="231"/>
      <c r="B18" s="225" t="s">
        <v>255</v>
      </c>
      <c r="C18" s="331">
        <v>20</v>
      </c>
      <c r="D18" s="226">
        <v>15</v>
      </c>
      <c r="E18" s="117" t="s">
        <v>6</v>
      </c>
      <c r="F18" s="118">
        <v>2.54</v>
      </c>
      <c r="G18" s="227">
        <f t="shared" si="1"/>
        <v>38.1</v>
      </c>
      <c r="H18" s="666"/>
      <c r="I18" s="229" t="s">
        <v>121</v>
      </c>
      <c r="J18" s="239"/>
      <c r="K18" s="43"/>
    </row>
    <row r="19" spans="1:11" x14ac:dyDescent="0.2">
      <c r="A19" s="240"/>
      <c r="B19" s="232" t="s">
        <v>256</v>
      </c>
      <c r="C19" s="332">
        <v>20</v>
      </c>
      <c r="D19" s="233">
        <v>64</v>
      </c>
      <c r="E19" s="129" t="s">
        <v>6</v>
      </c>
      <c r="F19" s="130">
        <v>2.54</v>
      </c>
      <c r="G19" s="412">
        <f t="shared" si="1"/>
        <v>162.56</v>
      </c>
      <c r="H19" s="666"/>
      <c r="I19" s="234" t="s">
        <v>121</v>
      </c>
      <c r="J19" s="416"/>
      <c r="K19" s="43"/>
    </row>
    <row r="20" spans="1:11" x14ac:dyDescent="0.2">
      <c r="A20" s="241"/>
      <c r="B20" s="235" t="s">
        <v>140</v>
      </c>
      <c r="C20" s="330">
        <v>20</v>
      </c>
      <c r="D20" s="236">
        <v>9</v>
      </c>
      <c r="E20" s="133" t="s">
        <v>6</v>
      </c>
      <c r="F20" s="134">
        <v>2.54</v>
      </c>
      <c r="G20" s="413">
        <f t="shared" si="1"/>
        <v>22.86</v>
      </c>
      <c r="H20" s="666"/>
      <c r="I20" s="237" t="s">
        <v>121</v>
      </c>
      <c r="J20" s="417"/>
      <c r="K20" s="43"/>
    </row>
    <row r="21" spans="1:11" x14ac:dyDescent="0.2">
      <c r="A21" s="231"/>
      <c r="B21" s="232" t="s">
        <v>257</v>
      </c>
      <c r="C21" s="332">
        <v>20</v>
      </c>
      <c r="D21" s="233">
        <v>124</v>
      </c>
      <c r="E21" s="129" t="s">
        <v>6</v>
      </c>
      <c r="F21" s="130">
        <v>2.54</v>
      </c>
      <c r="G21" s="412">
        <f t="shared" si="1"/>
        <v>314.95999999999998</v>
      </c>
      <c r="H21" s="666"/>
      <c r="I21" s="234" t="s">
        <v>121</v>
      </c>
      <c r="J21" s="416"/>
      <c r="K21" s="43"/>
    </row>
    <row r="22" spans="1:11" x14ac:dyDescent="0.2">
      <c r="A22" s="231"/>
      <c r="B22" s="232" t="s">
        <v>259</v>
      </c>
      <c r="C22" s="332">
        <v>90</v>
      </c>
      <c r="D22" s="233">
        <v>2</v>
      </c>
      <c r="E22" s="129" t="s">
        <v>6</v>
      </c>
      <c r="F22" s="130">
        <v>2.54</v>
      </c>
      <c r="G22" s="412">
        <f t="shared" si="1"/>
        <v>5.08</v>
      </c>
      <c r="H22" s="666"/>
      <c r="I22" s="234" t="s">
        <v>121</v>
      </c>
      <c r="J22" s="416"/>
      <c r="K22" s="43"/>
    </row>
    <row r="23" spans="1:11" x14ac:dyDescent="0.2">
      <c r="A23" s="231"/>
      <c r="B23" s="235" t="s">
        <v>258</v>
      </c>
      <c r="C23" s="330">
        <v>20</v>
      </c>
      <c r="D23" s="236">
        <v>16</v>
      </c>
      <c r="E23" s="133" t="s">
        <v>6</v>
      </c>
      <c r="F23" s="134">
        <v>2.54</v>
      </c>
      <c r="G23" s="413">
        <f t="shared" si="1"/>
        <v>40.64</v>
      </c>
      <c r="H23" s="666"/>
      <c r="I23" s="237" t="s">
        <v>121</v>
      </c>
      <c r="J23" s="417"/>
      <c r="K23" s="43"/>
    </row>
    <row r="24" spans="1:11" x14ac:dyDescent="0.2">
      <c r="A24" s="231"/>
      <c r="B24" s="232" t="s">
        <v>260</v>
      </c>
      <c r="C24" s="332">
        <v>20</v>
      </c>
      <c r="D24" s="233">
        <v>141</v>
      </c>
      <c r="E24" s="129" t="s">
        <v>6</v>
      </c>
      <c r="F24" s="130">
        <v>2.54</v>
      </c>
      <c r="G24" s="412">
        <f t="shared" si="1"/>
        <v>358.14</v>
      </c>
      <c r="H24" s="666"/>
      <c r="I24" s="234" t="s">
        <v>121</v>
      </c>
      <c r="J24" s="698" t="s">
        <v>141</v>
      </c>
      <c r="K24" s="43" t="s">
        <v>44</v>
      </c>
    </row>
    <row r="25" spans="1:11" x14ac:dyDescent="0.2">
      <c r="A25" s="231"/>
      <c r="B25" s="232" t="s">
        <v>261</v>
      </c>
      <c r="C25" s="332">
        <v>20</v>
      </c>
      <c r="D25" s="233">
        <v>11</v>
      </c>
      <c r="E25" s="129" t="s">
        <v>6</v>
      </c>
      <c r="F25" s="130">
        <v>2.54</v>
      </c>
      <c r="G25" s="412">
        <f t="shared" si="1"/>
        <v>27.94</v>
      </c>
      <c r="H25" s="666"/>
      <c r="I25" s="234" t="s">
        <v>121</v>
      </c>
      <c r="J25" s="698"/>
      <c r="K25" s="43" t="s">
        <v>44</v>
      </c>
    </row>
    <row r="26" spans="1:11" x14ac:dyDescent="0.2">
      <c r="A26" s="231"/>
      <c r="B26" s="235" t="s">
        <v>262</v>
      </c>
      <c r="C26" s="330">
        <v>20</v>
      </c>
      <c r="D26" s="236">
        <v>7</v>
      </c>
      <c r="E26" s="133" t="s">
        <v>6</v>
      </c>
      <c r="F26" s="134">
        <v>2.54</v>
      </c>
      <c r="G26" s="413">
        <f t="shared" si="1"/>
        <v>17.78</v>
      </c>
      <c r="H26" s="675"/>
      <c r="I26" s="237" t="s">
        <v>121</v>
      </c>
      <c r="J26" s="674"/>
      <c r="K26" s="43" t="s">
        <v>44</v>
      </c>
    </row>
    <row r="27" spans="1:11" ht="12.75" customHeight="1" x14ac:dyDescent="0.2">
      <c r="A27" s="231"/>
      <c r="B27" s="225" t="s">
        <v>410</v>
      </c>
      <c r="C27" s="331">
        <v>20</v>
      </c>
      <c r="D27" s="226">
        <v>509</v>
      </c>
      <c r="E27" s="117" t="s">
        <v>4</v>
      </c>
      <c r="F27" s="118">
        <v>4</v>
      </c>
      <c r="G27" s="227">
        <f t="shared" si="1"/>
        <v>2036</v>
      </c>
      <c r="H27" s="665" t="s">
        <v>306</v>
      </c>
      <c r="I27" s="229" t="s">
        <v>165</v>
      </c>
      <c r="J27" s="239"/>
      <c r="K27" s="43"/>
    </row>
    <row r="28" spans="1:11" x14ac:dyDescent="0.2">
      <c r="A28" s="231"/>
      <c r="B28" s="225" t="s">
        <v>411</v>
      </c>
      <c r="C28" s="331" t="s">
        <v>373</v>
      </c>
      <c r="D28" s="226">
        <v>78</v>
      </c>
      <c r="E28" s="117" t="s">
        <v>4</v>
      </c>
      <c r="F28" s="118">
        <v>4</v>
      </c>
      <c r="G28" s="227">
        <f t="shared" si="1"/>
        <v>312</v>
      </c>
      <c r="H28" s="666"/>
      <c r="I28" s="229" t="s">
        <v>165</v>
      </c>
      <c r="J28" s="242"/>
      <c r="K28" s="43"/>
    </row>
    <row r="29" spans="1:11" x14ac:dyDescent="0.2">
      <c r="A29" s="241"/>
      <c r="B29" s="232" t="s">
        <v>299</v>
      </c>
      <c r="C29" s="332">
        <v>20</v>
      </c>
      <c r="D29" s="233">
        <v>373</v>
      </c>
      <c r="E29" s="129" t="s">
        <v>4</v>
      </c>
      <c r="F29" s="130">
        <v>4</v>
      </c>
      <c r="G29" s="412">
        <f t="shared" ref="G29:G31" si="2">D29*F29</f>
        <v>1492</v>
      </c>
      <c r="H29" s="666"/>
      <c r="I29" s="234" t="s">
        <v>165</v>
      </c>
      <c r="J29" s="416"/>
      <c r="K29" s="43" t="s">
        <v>44</v>
      </c>
    </row>
    <row r="30" spans="1:11" x14ac:dyDescent="0.2">
      <c r="A30" s="231"/>
      <c r="B30" s="232" t="s">
        <v>303</v>
      </c>
      <c r="C30" s="332" t="s">
        <v>380</v>
      </c>
      <c r="D30" s="233">
        <v>95</v>
      </c>
      <c r="E30" s="129" t="s">
        <v>48</v>
      </c>
      <c r="F30" s="130">
        <v>1</v>
      </c>
      <c r="G30" s="412">
        <f t="shared" si="2"/>
        <v>95</v>
      </c>
      <c r="H30" s="666"/>
      <c r="I30" s="234" t="s">
        <v>165</v>
      </c>
      <c r="J30" s="416"/>
      <c r="K30" s="43" t="s">
        <v>44</v>
      </c>
    </row>
    <row r="31" spans="1:11" x14ac:dyDescent="0.2">
      <c r="A31" s="231"/>
      <c r="B31" s="232" t="s">
        <v>304</v>
      </c>
      <c r="C31" s="332" t="s">
        <v>370</v>
      </c>
      <c r="D31" s="233">
        <v>1450</v>
      </c>
      <c r="E31" s="129" t="s">
        <v>6</v>
      </c>
      <c r="F31" s="130">
        <v>1</v>
      </c>
      <c r="G31" s="412">
        <f t="shared" si="2"/>
        <v>1450</v>
      </c>
      <c r="H31" s="666"/>
      <c r="I31" s="234" t="s">
        <v>165</v>
      </c>
      <c r="J31" s="416"/>
      <c r="K31" s="43" t="s">
        <v>44</v>
      </c>
    </row>
    <row r="32" spans="1:11" x14ac:dyDescent="0.2">
      <c r="A32" s="231"/>
      <c r="B32" s="232" t="s">
        <v>305</v>
      </c>
      <c r="C32" s="332" t="s">
        <v>391</v>
      </c>
      <c r="D32" s="233">
        <v>3272</v>
      </c>
      <c r="E32" s="129" t="s">
        <v>4</v>
      </c>
      <c r="F32" s="130">
        <v>4</v>
      </c>
      <c r="G32" s="412">
        <f t="shared" ref="G32:G52" si="3">D32*F32</f>
        <v>13088</v>
      </c>
      <c r="H32" s="666"/>
      <c r="I32" s="234" t="s">
        <v>165</v>
      </c>
      <c r="J32" s="416"/>
      <c r="K32" s="43" t="s">
        <v>44</v>
      </c>
    </row>
    <row r="33" spans="1:11" x14ac:dyDescent="0.2">
      <c r="A33" s="231"/>
      <c r="B33" s="232" t="s">
        <v>312</v>
      </c>
      <c r="C33" s="332" t="s">
        <v>392</v>
      </c>
      <c r="D33" s="233">
        <v>1105</v>
      </c>
      <c r="E33" s="129" t="s">
        <v>6</v>
      </c>
      <c r="F33" s="130">
        <v>1</v>
      </c>
      <c r="G33" s="412">
        <f t="shared" si="3"/>
        <v>1105</v>
      </c>
      <c r="H33" s="666"/>
      <c r="I33" s="234" t="s">
        <v>165</v>
      </c>
      <c r="J33" s="416"/>
      <c r="K33" s="43" t="s">
        <v>44</v>
      </c>
    </row>
    <row r="34" spans="1:11" x14ac:dyDescent="0.2">
      <c r="A34" s="241"/>
      <c r="B34" s="232" t="s">
        <v>313</v>
      </c>
      <c r="C34" s="332" t="s">
        <v>393</v>
      </c>
      <c r="D34" s="233">
        <v>20</v>
      </c>
      <c r="E34" s="129" t="s">
        <v>6</v>
      </c>
      <c r="F34" s="130">
        <v>1</v>
      </c>
      <c r="G34" s="412">
        <f t="shared" si="3"/>
        <v>20</v>
      </c>
      <c r="H34" s="666"/>
      <c r="I34" s="234" t="s">
        <v>165</v>
      </c>
      <c r="J34" s="416"/>
      <c r="K34" s="43" t="s">
        <v>44</v>
      </c>
    </row>
    <row r="35" spans="1:11" x14ac:dyDescent="0.2">
      <c r="A35" s="241"/>
      <c r="B35" s="232" t="s">
        <v>416</v>
      </c>
      <c r="C35" s="332">
        <v>20</v>
      </c>
      <c r="D35" s="233">
        <v>56</v>
      </c>
      <c r="E35" s="129" t="s">
        <v>6</v>
      </c>
      <c r="F35" s="130">
        <v>1</v>
      </c>
      <c r="G35" s="412">
        <f t="shared" si="3"/>
        <v>56</v>
      </c>
      <c r="H35" s="666"/>
      <c r="I35" s="234" t="s">
        <v>165</v>
      </c>
      <c r="J35" s="416"/>
      <c r="K35" s="43" t="s">
        <v>44</v>
      </c>
    </row>
    <row r="36" spans="1:11" ht="25.5" x14ac:dyDescent="0.2">
      <c r="A36" s="241"/>
      <c r="B36" s="232" t="s">
        <v>417</v>
      </c>
      <c r="C36" s="332" t="s">
        <v>418</v>
      </c>
      <c r="D36" s="233">
        <v>8363</v>
      </c>
      <c r="E36" s="129" t="s">
        <v>6</v>
      </c>
      <c r="F36" s="130">
        <v>1</v>
      </c>
      <c r="G36" s="412">
        <f t="shared" si="3"/>
        <v>8363</v>
      </c>
      <c r="H36" s="666"/>
      <c r="I36" s="234" t="s">
        <v>165</v>
      </c>
      <c r="J36" s="416"/>
      <c r="K36" s="43" t="s">
        <v>44</v>
      </c>
    </row>
    <row r="37" spans="1:11" x14ac:dyDescent="0.2">
      <c r="A37" s="241"/>
      <c r="B37" s="232" t="s">
        <v>413</v>
      </c>
      <c r="C37" s="332">
        <v>10</v>
      </c>
      <c r="D37" s="233">
        <v>460</v>
      </c>
      <c r="E37" s="129" t="s">
        <v>6</v>
      </c>
      <c r="F37" s="130">
        <v>1</v>
      </c>
      <c r="G37" s="412">
        <f t="shared" si="3"/>
        <v>460</v>
      </c>
      <c r="H37" s="666"/>
      <c r="I37" s="234" t="s">
        <v>165</v>
      </c>
      <c r="J37" s="416"/>
      <c r="K37" s="43" t="s">
        <v>44</v>
      </c>
    </row>
    <row r="38" spans="1:11" x14ac:dyDescent="0.2">
      <c r="A38" s="241"/>
      <c r="B38" s="232" t="s">
        <v>412</v>
      </c>
      <c r="C38" s="332">
        <v>10</v>
      </c>
      <c r="D38" s="233">
        <v>429</v>
      </c>
      <c r="E38" s="129" t="s">
        <v>6</v>
      </c>
      <c r="F38" s="130">
        <v>1</v>
      </c>
      <c r="G38" s="412">
        <f t="shared" si="3"/>
        <v>429</v>
      </c>
      <c r="H38" s="666"/>
      <c r="I38" s="234" t="s">
        <v>165</v>
      </c>
      <c r="J38" s="416"/>
      <c r="K38" s="43" t="s">
        <v>44</v>
      </c>
    </row>
    <row r="39" spans="1:11" x14ac:dyDescent="0.2">
      <c r="A39" s="241"/>
      <c r="B39" s="235" t="s">
        <v>414</v>
      </c>
      <c r="C39" s="330" t="s">
        <v>370</v>
      </c>
      <c r="D39" s="236">
        <v>1850</v>
      </c>
      <c r="E39" s="133" t="s">
        <v>415</v>
      </c>
      <c r="F39" s="134">
        <v>1</v>
      </c>
      <c r="G39" s="413">
        <f t="shared" si="3"/>
        <v>1850</v>
      </c>
      <c r="H39" s="666"/>
      <c r="I39" s="237" t="s">
        <v>165</v>
      </c>
      <c r="J39" s="411"/>
      <c r="K39" s="43" t="s">
        <v>44</v>
      </c>
    </row>
    <row r="40" spans="1:11" x14ac:dyDescent="0.2">
      <c r="A40" s="241"/>
      <c r="B40" s="232" t="s">
        <v>300</v>
      </c>
      <c r="C40" s="332">
        <v>20</v>
      </c>
      <c r="D40" s="233">
        <v>534</v>
      </c>
      <c r="E40" s="129" t="s">
        <v>4</v>
      </c>
      <c r="F40" s="130">
        <v>4</v>
      </c>
      <c r="G40" s="412">
        <f t="shared" si="3"/>
        <v>2136</v>
      </c>
      <c r="H40" s="666"/>
      <c r="I40" s="234" t="s">
        <v>165</v>
      </c>
      <c r="J40" s="416"/>
      <c r="K40" s="43" t="s">
        <v>44</v>
      </c>
    </row>
    <row r="41" spans="1:11" x14ac:dyDescent="0.2">
      <c r="A41" s="231"/>
      <c r="B41" s="232" t="s">
        <v>301</v>
      </c>
      <c r="C41" s="332" t="s">
        <v>394</v>
      </c>
      <c r="D41" s="233">
        <v>1706</v>
      </c>
      <c r="E41" s="129" t="s">
        <v>6</v>
      </c>
      <c r="F41" s="130">
        <v>1</v>
      </c>
      <c r="G41" s="412">
        <f t="shared" si="3"/>
        <v>1706</v>
      </c>
      <c r="H41" s="666"/>
      <c r="I41" s="234" t="s">
        <v>165</v>
      </c>
      <c r="J41" s="416"/>
      <c r="K41" s="43" t="s">
        <v>44</v>
      </c>
    </row>
    <row r="42" spans="1:11" x14ac:dyDescent="0.2">
      <c r="A42" s="231"/>
      <c r="B42" s="232" t="s">
        <v>302</v>
      </c>
      <c r="C42" s="332" t="s">
        <v>395</v>
      </c>
      <c r="D42" s="233">
        <v>1133</v>
      </c>
      <c r="E42" s="129" t="s">
        <v>4</v>
      </c>
      <c r="F42" s="130">
        <v>4</v>
      </c>
      <c r="G42" s="412">
        <f t="shared" si="3"/>
        <v>4532</v>
      </c>
      <c r="H42" s="666"/>
      <c r="I42" s="234" t="s">
        <v>165</v>
      </c>
      <c r="J42" s="416"/>
      <c r="K42" s="43" t="s">
        <v>44</v>
      </c>
    </row>
    <row r="43" spans="1:11" x14ac:dyDescent="0.2">
      <c r="A43" s="231"/>
      <c r="B43" s="232" t="s">
        <v>237</v>
      </c>
      <c r="C43" s="332" t="s">
        <v>394</v>
      </c>
      <c r="D43" s="233">
        <v>900</v>
      </c>
      <c r="E43" s="129" t="s">
        <v>4</v>
      </c>
      <c r="F43" s="130">
        <v>4</v>
      </c>
      <c r="G43" s="412">
        <f t="shared" si="3"/>
        <v>3600</v>
      </c>
      <c r="H43" s="666"/>
      <c r="I43" s="234" t="s">
        <v>165</v>
      </c>
      <c r="J43" s="416"/>
      <c r="K43" s="43" t="s">
        <v>44</v>
      </c>
    </row>
    <row r="44" spans="1:11" x14ac:dyDescent="0.2">
      <c r="A44" s="231"/>
      <c r="B44" s="235" t="s">
        <v>298</v>
      </c>
      <c r="C44" s="330">
        <v>10</v>
      </c>
      <c r="D44" s="236">
        <v>114</v>
      </c>
      <c r="E44" s="133" t="s">
        <v>4</v>
      </c>
      <c r="F44" s="134">
        <v>4</v>
      </c>
      <c r="G44" s="413">
        <f t="shared" si="3"/>
        <v>456</v>
      </c>
      <c r="H44" s="675"/>
      <c r="I44" s="237" t="s">
        <v>165</v>
      </c>
      <c r="J44" s="417"/>
      <c r="K44" s="43" t="s">
        <v>44</v>
      </c>
    </row>
    <row r="45" spans="1:11" ht="38.25" x14ac:dyDescent="0.2">
      <c r="A45" s="231"/>
      <c r="B45" s="225" t="s">
        <v>352</v>
      </c>
      <c r="C45" s="331" t="s">
        <v>375</v>
      </c>
      <c r="D45" s="226">
        <v>3432</v>
      </c>
      <c r="E45" s="117" t="s">
        <v>46</v>
      </c>
      <c r="F45" s="118">
        <v>0.73</v>
      </c>
      <c r="G45" s="227">
        <f t="shared" si="3"/>
        <v>2505.36</v>
      </c>
      <c r="H45" s="243" t="s">
        <v>353</v>
      </c>
      <c r="I45" s="229" t="s">
        <v>121</v>
      </c>
      <c r="J45" s="239"/>
      <c r="K45" s="43"/>
    </row>
    <row r="46" spans="1:11" x14ac:dyDescent="0.2">
      <c r="A46" s="231"/>
      <c r="B46" s="232" t="s">
        <v>472</v>
      </c>
      <c r="C46" s="332">
        <v>34</v>
      </c>
      <c r="D46" s="233">
        <v>58</v>
      </c>
      <c r="E46" s="129" t="s">
        <v>5</v>
      </c>
      <c r="F46" s="130">
        <v>21.4</v>
      </c>
      <c r="G46" s="412">
        <f t="shared" si="3"/>
        <v>1241.1999999999998</v>
      </c>
      <c r="H46" s="665" t="s">
        <v>477</v>
      </c>
      <c r="I46" s="234" t="s">
        <v>121</v>
      </c>
      <c r="J46" s="673" t="s">
        <v>478</v>
      </c>
      <c r="K46" s="43"/>
    </row>
    <row r="47" spans="1:11" x14ac:dyDescent="0.2">
      <c r="A47" s="231"/>
      <c r="B47" s="232" t="s">
        <v>473</v>
      </c>
      <c r="C47" s="332">
        <v>34</v>
      </c>
      <c r="D47" s="233">
        <v>128</v>
      </c>
      <c r="E47" s="129" t="s">
        <v>5</v>
      </c>
      <c r="F47" s="130">
        <v>21.4</v>
      </c>
      <c r="G47" s="412">
        <f t="shared" si="3"/>
        <v>2739.2</v>
      </c>
      <c r="H47" s="666"/>
      <c r="I47" s="234" t="s">
        <v>121</v>
      </c>
      <c r="J47" s="698"/>
      <c r="K47" s="43"/>
    </row>
    <row r="48" spans="1:11" x14ac:dyDescent="0.2">
      <c r="A48" s="231"/>
      <c r="B48" s="232" t="s">
        <v>474</v>
      </c>
      <c r="C48" s="332">
        <v>10</v>
      </c>
      <c r="D48" s="233">
        <v>3</v>
      </c>
      <c r="E48" s="129" t="s">
        <v>5</v>
      </c>
      <c r="F48" s="130">
        <v>21.4</v>
      </c>
      <c r="G48" s="412">
        <f t="shared" si="3"/>
        <v>64.199999999999989</v>
      </c>
      <c r="H48" s="666"/>
      <c r="I48" s="234" t="s">
        <v>121</v>
      </c>
      <c r="J48" s="698"/>
      <c r="K48" s="43"/>
    </row>
    <row r="49" spans="1:11" x14ac:dyDescent="0.2">
      <c r="A49" s="231"/>
      <c r="B49" s="232" t="s">
        <v>475</v>
      </c>
      <c r="C49" s="332">
        <v>10</v>
      </c>
      <c r="D49" s="233">
        <v>18</v>
      </c>
      <c r="E49" s="129" t="s">
        <v>5</v>
      </c>
      <c r="F49" s="130">
        <v>21.4</v>
      </c>
      <c r="G49" s="412">
        <f t="shared" si="3"/>
        <v>385.2</v>
      </c>
      <c r="H49" s="666"/>
      <c r="I49" s="234" t="s">
        <v>121</v>
      </c>
      <c r="J49" s="698"/>
      <c r="K49" s="43"/>
    </row>
    <row r="50" spans="1:11" x14ac:dyDescent="0.2">
      <c r="A50" s="231"/>
      <c r="B50" s="235" t="s">
        <v>476</v>
      </c>
      <c r="C50" s="330">
        <v>90</v>
      </c>
      <c r="D50" s="236">
        <v>1</v>
      </c>
      <c r="E50" s="133" t="s">
        <v>5</v>
      </c>
      <c r="F50" s="134">
        <v>21.4</v>
      </c>
      <c r="G50" s="413">
        <f t="shared" si="3"/>
        <v>21.4</v>
      </c>
      <c r="H50" s="675"/>
      <c r="I50" s="237" t="s">
        <v>121</v>
      </c>
      <c r="J50" s="674"/>
      <c r="K50" s="43"/>
    </row>
    <row r="51" spans="1:11" x14ac:dyDescent="0.2">
      <c r="A51" s="231"/>
      <c r="B51" s="232" t="s">
        <v>445</v>
      </c>
      <c r="C51" s="332">
        <v>10</v>
      </c>
      <c r="D51" s="233">
        <v>128</v>
      </c>
      <c r="E51" s="129" t="s">
        <v>4</v>
      </c>
      <c r="F51" s="130">
        <v>7.35</v>
      </c>
      <c r="G51" s="412">
        <f t="shared" si="3"/>
        <v>940.8</v>
      </c>
      <c r="H51" s="666" t="s">
        <v>447</v>
      </c>
      <c r="I51" s="234" t="s">
        <v>121</v>
      </c>
      <c r="J51" s="416"/>
      <c r="K51" s="43" t="s">
        <v>44</v>
      </c>
    </row>
    <row r="52" spans="1:11" ht="13.5" thickBot="1" x14ac:dyDescent="0.25">
      <c r="A52" s="244"/>
      <c r="B52" s="245" t="s">
        <v>446</v>
      </c>
      <c r="C52" s="333" t="s">
        <v>394</v>
      </c>
      <c r="D52" s="246">
        <v>209</v>
      </c>
      <c r="E52" s="431" t="s">
        <v>429</v>
      </c>
      <c r="F52" s="203">
        <v>7.35</v>
      </c>
      <c r="G52" s="247">
        <f t="shared" si="3"/>
        <v>1536.1499999999999</v>
      </c>
      <c r="H52" s="667"/>
      <c r="I52" s="249" t="s">
        <v>121</v>
      </c>
      <c r="J52" s="432"/>
      <c r="K52" s="43" t="s">
        <v>44</v>
      </c>
    </row>
    <row r="53" spans="1:11" ht="25.5" x14ac:dyDescent="0.2">
      <c r="A53" s="479" t="s">
        <v>23</v>
      </c>
      <c r="B53" s="252" t="s">
        <v>142</v>
      </c>
      <c r="C53" s="329">
        <v>50</v>
      </c>
      <c r="D53" s="253">
        <v>65</v>
      </c>
      <c r="E53" s="403" t="s">
        <v>46</v>
      </c>
      <c r="F53" s="130">
        <v>7.35</v>
      </c>
      <c r="G53" s="412">
        <f t="shared" ref="G53:G89" si="4">D53*F53</f>
        <v>477.75</v>
      </c>
      <c r="H53" s="699" t="s">
        <v>143</v>
      </c>
      <c r="I53" s="254" t="s">
        <v>121</v>
      </c>
      <c r="J53" s="653" t="s">
        <v>144</v>
      </c>
      <c r="K53" s="43"/>
    </row>
    <row r="54" spans="1:11" x14ac:dyDescent="0.2">
      <c r="A54" s="250"/>
      <c r="B54" s="232" t="s">
        <v>145</v>
      </c>
      <c r="C54" s="329">
        <v>50</v>
      </c>
      <c r="D54" s="253">
        <v>63</v>
      </c>
      <c r="E54" s="403" t="s">
        <v>5</v>
      </c>
      <c r="F54" s="130">
        <v>21.4</v>
      </c>
      <c r="G54" s="412">
        <f t="shared" si="4"/>
        <v>1348.1999999999998</v>
      </c>
      <c r="H54" s="680"/>
      <c r="I54" s="254" t="s">
        <v>121</v>
      </c>
      <c r="J54" s="654"/>
      <c r="K54" s="43"/>
    </row>
    <row r="55" spans="1:11" x14ac:dyDescent="0.2">
      <c r="A55" s="250"/>
      <c r="B55" s="235" t="s">
        <v>146</v>
      </c>
      <c r="C55" s="330" t="s">
        <v>390</v>
      </c>
      <c r="D55" s="255">
        <v>229</v>
      </c>
      <c r="E55" s="404" t="s">
        <v>6</v>
      </c>
      <c r="F55" s="134">
        <v>2.54</v>
      </c>
      <c r="G55" s="413">
        <f t="shared" si="4"/>
        <v>581.66</v>
      </c>
      <c r="H55" s="680"/>
      <c r="I55" s="251" t="s">
        <v>121</v>
      </c>
      <c r="J55" s="679"/>
      <c r="K55" s="43"/>
    </row>
    <row r="56" spans="1:11" ht="20.25" customHeight="1" x14ac:dyDescent="0.2">
      <c r="A56" s="250"/>
      <c r="B56" s="232" t="s">
        <v>147</v>
      </c>
      <c r="C56" s="329">
        <v>20</v>
      </c>
      <c r="D56" s="253">
        <v>1044</v>
      </c>
      <c r="E56" s="403" t="s">
        <v>6</v>
      </c>
      <c r="F56" s="130">
        <v>2.54</v>
      </c>
      <c r="G56" s="412">
        <f t="shared" si="4"/>
        <v>2651.76</v>
      </c>
      <c r="H56" s="680"/>
      <c r="I56" s="254" t="s">
        <v>121</v>
      </c>
      <c r="J56" s="654" t="s">
        <v>148</v>
      </c>
      <c r="K56" s="43"/>
    </row>
    <row r="57" spans="1:11" x14ac:dyDescent="0.2">
      <c r="A57" s="250"/>
      <c r="B57" s="232" t="s">
        <v>149</v>
      </c>
      <c r="C57" s="332" t="s">
        <v>390</v>
      </c>
      <c r="D57" s="253">
        <v>754</v>
      </c>
      <c r="E57" s="403" t="s">
        <v>6</v>
      </c>
      <c r="F57" s="130">
        <v>2.54</v>
      </c>
      <c r="G57" s="412">
        <f t="shared" si="4"/>
        <v>1915.16</v>
      </c>
      <c r="H57" s="680"/>
      <c r="I57" s="254" t="s">
        <v>121</v>
      </c>
      <c r="J57" s="654"/>
      <c r="K57" s="43"/>
    </row>
    <row r="58" spans="1:11" x14ac:dyDescent="0.2">
      <c r="A58" s="250"/>
      <c r="B58" s="232" t="s">
        <v>150</v>
      </c>
      <c r="C58" s="332" t="s">
        <v>390</v>
      </c>
      <c r="D58" s="253">
        <v>412</v>
      </c>
      <c r="E58" s="403" t="s">
        <v>6</v>
      </c>
      <c r="F58" s="130">
        <v>2.54</v>
      </c>
      <c r="G58" s="412">
        <f t="shared" si="4"/>
        <v>1046.48</v>
      </c>
      <c r="H58" s="680"/>
      <c r="I58" s="254" t="s">
        <v>121</v>
      </c>
      <c r="J58" s="654"/>
      <c r="K58" s="43"/>
    </row>
    <row r="59" spans="1:11" x14ac:dyDescent="0.2">
      <c r="A59" s="256"/>
      <c r="B59" s="232" t="s">
        <v>151</v>
      </c>
      <c r="C59" s="332" t="s">
        <v>396</v>
      </c>
      <c r="D59" s="253">
        <v>2121</v>
      </c>
      <c r="E59" s="403" t="s">
        <v>6</v>
      </c>
      <c r="F59" s="130">
        <v>2.54</v>
      </c>
      <c r="G59" s="412">
        <f t="shared" si="4"/>
        <v>5387.34</v>
      </c>
      <c r="H59" s="680"/>
      <c r="I59" s="254" t="s">
        <v>121</v>
      </c>
      <c r="J59" s="654"/>
      <c r="K59" s="43"/>
    </row>
    <row r="60" spans="1:11" x14ac:dyDescent="0.2">
      <c r="A60" s="250"/>
      <c r="B60" s="232" t="s">
        <v>152</v>
      </c>
      <c r="C60" s="332">
        <v>20</v>
      </c>
      <c r="D60" s="253">
        <v>3</v>
      </c>
      <c r="E60" s="403" t="s">
        <v>6</v>
      </c>
      <c r="F60" s="130">
        <v>2.54</v>
      </c>
      <c r="G60" s="412">
        <f t="shared" si="4"/>
        <v>7.62</v>
      </c>
      <c r="H60" s="680"/>
      <c r="I60" s="254" t="s">
        <v>121</v>
      </c>
      <c r="J60" s="654"/>
      <c r="K60" s="43"/>
    </row>
    <row r="61" spans="1:11" x14ac:dyDescent="0.2">
      <c r="A61" s="250"/>
      <c r="B61" s="232" t="s">
        <v>153</v>
      </c>
      <c r="C61" s="332">
        <v>50</v>
      </c>
      <c r="D61" s="253">
        <v>45</v>
      </c>
      <c r="E61" s="403" t="s">
        <v>6</v>
      </c>
      <c r="F61" s="130">
        <v>2.54</v>
      </c>
      <c r="G61" s="412">
        <f t="shared" si="4"/>
        <v>114.3</v>
      </c>
      <c r="H61" s="680"/>
      <c r="I61" s="254" t="s">
        <v>121</v>
      </c>
      <c r="J61" s="654"/>
      <c r="K61" s="43"/>
    </row>
    <row r="62" spans="1:11" x14ac:dyDescent="0.2">
      <c r="A62" s="250"/>
      <c r="B62" s="232" t="s">
        <v>154</v>
      </c>
      <c r="C62" s="332">
        <v>20</v>
      </c>
      <c r="D62" s="253">
        <v>21</v>
      </c>
      <c r="E62" s="403" t="s">
        <v>4</v>
      </c>
      <c r="F62" s="130">
        <v>2.54</v>
      </c>
      <c r="G62" s="412">
        <f t="shared" si="4"/>
        <v>53.34</v>
      </c>
      <c r="H62" s="680"/>
      <c r="I62" s="254" t="s">
        <v>121</v>
      </c>
      <c r="J62" s="654"/>
      <c r="K62" s="43"/>
    </row>
    <row r="63" spans="1:11" x14ac:dyDescent="0.2">
      <c r="A63" s="250"/>
      <c r="B63" s="232" t="s">
        <v>155</v>
      </c>
      <c r="C63" s="332" t="s">
        <v>390</v>
      </c>
      <c r="D63" s="253">
        <v>3063</v>
      </c>
      <c r="E63" s="403" t="s">
        <v>6</v>
      </c>
      <c r="F63" s="130">
        <v>2.54</v>
      </c>
      <c r="G63" s="412">
        <f t="shared" si="4"/>
        <v>7780.02</v>
      </c>
      <c r="H63" s="680"/>
      <c r="I63" s="254" t="s">
        <v>121</v>
      </c>
      <c r="J63" s="654"/>
      <c r="K63" s="43"/>
    </row>
    <row r="64" spans="1:11" x14ac:dyDescent="0.2">
      <c r="A64" s="250"/>
      <c r="B64" s="232" t="s">
        <v>156</v>
      </c>
      <c r="C64" s="332" t="s">
        <v>390</v>
      </c>
      <c r="D64" s="253">
        <v>735</v>
      </c>
      <c r="E64" s="403" t="s">
        <v>6</v>
      </c>
      <c r="F64" s="130">
        <v>2.54</v>
      </c>
      <c r="G64" s="412">
        <f t="shared" si="4"/>
        <v>1866.9</v>
      </c>
      <c r="H64" s="680"/>
      <c r="I64" s="254" t="s">
        <v>121</v>
      </c>
      <c r="J64" s="654"/>
      <c r="K64" s="43"/>
    </row>
    <row r="65" spans="1:11" x14ac:dyDescent="0.2">
      <c r="A65" s="250"/>
      <c r="B65" s="232" t="s">
        <v>157</v>
      </c>
      <c r="C65" s="332" t="s">
        <v>390</v>
      </c>
      <c r="D65" s="253">
        <v>85</v>
      </c>
      <c r="E65" s="403" t="s">
        <v>6</v>
      </c>
      <c r="F65" s="130">
        <v>2.54</v>
      </c>
      <c r="G65" s="412">
        <f t="shared" si="4"/>
        <v>215.9</v>
      </c>
      <c r="H65" s="680"/>
      <c r="I65" s="254" t="s">
        <v>121</v>
      </c>
      <c r="J65" s="654"/>
      <c r="K65" s="43"/>
    </row>
    <row r="66" spans="1:11" x14ac:dyDescent="0.2">
      <c r="A66" s="250"/>
      <c r="B66" s="235" t="s">
        <v>158</v>
      </c>
      <c r="C66" s="330">
        <v>50</v>
      </c>
      <c r="D66" s="255">
        <v>57</v>
      </c>
      <c r="E66" s="404" t="s">
        <v>6</v>
      </c>
      <c r="F66" s="134">
        <v>2.54</v>
      </c>
      <c r="G66" s="413">
        <f t="shared" si="4"/>
        <v>144.78</v>
      </c>
      <c r="H66" s="681"/>
      <c r="I66" s="251" t="s">
        <v>121</v>
      </c>
      <c r="J66" s="679"/>
      <c r="K66" s="43"/>
    </row>
    <row r="67" spans="1:11" ht="38.25" x14ac:dyDescent="0.2">
      <c r="A67" s="256"/>
      <c r="B67" s="235" t="s">
        <v>159</v>
      </c>
      <c r="C67" s="334">
        <v>90</v>
      </c>
      <c r="D67" s="255">
        <v>80</v>
      </c>
      <c r="E67" s="404" t="s">
        <v>5</v>
      </c>
      <c r="F67" s="134">
        <v>21.4</v>
      </c>
      <c r="G67" s="413">
        <f t="shared" si="4"/>
        <v>1712</v>
      </c>
      <c r="H67" s="415" t="s">
        <v>160</v>
      </c>
      <c r="I67" s="251" t="s">
        <v>121</v>
      </c>
      <c r="J67" s="257"/>
      <c r="K67" s="43" t="s">
        <v>44</v>
      </c>
    </row>
    <row r="68" spans="1:11" ht="18.75" customHeight="1" x14ac:dyDescent="0.2">
      <c r="A68" s="256"/>
      <c r="B68" s="232" t="s">
        <v>161</v>
      </c>
      <c r="C68" s="329">
        <v>90</v>
      </c>
      <c r="D68" s="253">
        <v>519</v>
      </c>
      <c r="E68" s="403" t="s">
        <v>5</v>
      </c>
      <c r="F68" s="130">
        <v>20.13</v>
      </c>
      <c r="G68" s="412">
        <f t="shared" si="4"/>
        <v>10447.469999999999</v>
      </c>
      <c r="H68" s="680" t="s">
        <v>162</v>
      </c>
      <c r="I68" s="254" t="s">
        <v>121</v>
      </c>
      <c r="J68" s="654"/>
      <c r="K68" s="43"/>
    </row>
    <row r="69" spans="1:11" ht="18.75" customHeight="1" x14ac:dyDescent="0.2">
      <c r="A69" s="256"/>
      <c r="B69" s="235" t="s">
        <v>163</v>
      </c>
      <c r="C69" s="334">
        <v>90</v>
      </c>
      <c r="D69" s="255">
        <v>66</v>
      </c>
      <c r="E69" s="404" t="s">
        <v>5</v>
      </c>
      <c r="F69" s="134">
        <v>20.13</v>
      </c>
      <c r="G69" s="413">
        <f t="shared" si="4"/>
        <v>1328.58</v>
      </c>
      <c r="H69" s="681"/>
      <c r="I69" s="251" t="s">
        <v>121</v>
      </c>
      <c r="J69" s="679"/>
      <c r="K69" s="43"/>
    </row>
    <row r="70" spans="1:11" ht="38.25" x14ac:dyDescent="0.2">
      <c r="A70" s="256"/>
      <c r="B70" s="232" t="s">
        <v>164</v>
      </c>
      <c r="C70" s="329">
        <v>90</v>
      </c>
      <c r="D70" s="253">
        <v>55</v>
      </c>
      <c r="E70" s="403" t="s">
        <v>5</v>
      </c>
      <c r="F70" s="130">
        <v>20.13</v>
      </c>
      <c r="G70" s="412">
        <f t="shared" si="4"/>
        <v>1107.1499999999999</v>
      </c>
      <c r="H70" s="414" t="s">
        <v>160</v>
      </c>
      <c r="I70" s="254" t="s">
        <v>121</v>
      </c>
      <c r="J70" s="408"/>
      <c r="K70" s="43" t="s">
        <v>44</v>
      </c>
    </row>
    <row r="71" spans="1:11" ht="25.5" x14ac:dyDescent="0.2">
      <c r="A71" s="256"/>
      <c r="B71" s="252" t="s">
        <v>282</v>
      </c>
      <c r="C71" s="335">
        <v>90</v>
      </c>
      <c r="D71" s="258">
        <v>96</v>
      </c>
      <c r="E71" s="401" t="s">
        <v>61</v>
      </c>
      <c r="F71" s="125">
        <v>24.58</v>
      </c>
      <c r="G71" s="259">
        <f>D71*F71</f>
        <v>2359.6799999999998</v>
      </c>
      <c r="H71" s="260" t="s">
        <v>286</v>
      </c>
      <c r="I71" s="261" t="s">
        <v>121</v>
      </c>
      <c r="J71" s="653" t="s">
        <v>287</v>
      </c>
      <c r="K71" s="43"/>
    </row>
    <row r="72" spans="1:11" x14ac:dyDescent="0.2">
      <c r="A72" s="256"/>
      <c r="B72" s="232" t="s">
        <v>355</v>
      </c>
      <c r="C72" s="332">
        <v>10</v>
      </c>
      <c r="D72" s="253">
        <v>8</v>
      </c>
      <c r="E72" s="403" t="s">
        <v>4</v>
      </c>
      <c r="F72" s="130">
        <v>7.35</v>
      </c>
      <c r="G72" s="412">
        <f>D72*F72</f>
        <v>58.8</v>
      </c>
      <c r="H72" s="668" t="s">
        <v>358</v>
      </c>
      <c r="I72" s="254" t="s">
        <v>121</v>
      </c>
      <c r="J72" s="654"/>
      <c r="K72" s="43"/>
    </row>
    <row r="73" spans="1:11" x14ac:dyDescent="0.2">
      <c r="A73" s="256"/>
      <c r="B73" s="232" t="s">
        <v>356</v>
      </c>
      <c r="C73" s="332" t="s">
        <v>372</v>
      </c>
      <c r="D73" s="253">
        <v>59</v>
      </c>
      <c r="E73" s="403" t="s">
        <v>4</v>
      </c>
      <c r="F73" s="130">
        <v>7.35</v>
      </c>
      <c r="G73" s="412">
        <f>D73*F73</f>
        <v>433.65</v>
      </c>
      <c r="H73" s="669"/>
      <c r="I73" s="254" t="s">
        <v>121</v>
      </c>
      <c r="J73" s="654"/>
      <c r="K73" s="43"/>
    </row>
    <row r="74" spans="1:11" x14ac:dyDescent="0.2">
      <c r="A74" s="256"/>
      <c r="B74" s="235" t="s">
        <v>357</v>
      </c>
      <c r="C74" s="330">
        <v>10</v>
      </c>
      <c r="D74" s="255">
        <v>24</v>
      </c>
      <c r="E74" s="404" t="s">
        <v>4</v>
      </c>
      <c r="F74" s="134">
        <v>7.35</v>
      </c>
      <c r="G74" s="413">
        <f>D74*F74</f>
        <v>176.39999999999998</v>
      </c>
      <c r="H74" s="682"/>
      <c r="I74" s="251" t="s">
        <v>121</v>
      </c>
      <c r="J74" s="679"/>
      <c r="K74" s="43"/>
    </row>
    <row r="75" spans="1:11" ht="25.5" x14ac:dyDescent="0.2">
      <c r="A75" s="256"/>
      <c r="B75" s="225" t="s">
        <v>166</v>
      </c>
      <c r="C75" s="331">
        <v>90</v>
      </c>
      <c r="D75" s="216">
        <v>40</v>
      </c>
      <c r="E75" s="144" t="s">
        <v>5</v>
      </c>
      <c r="F75" s="118">
        <v>21.4</v>
      </c>
      <c r="G75" s="227">
        <v>856</v>
      </c>
      <c r="H75" s="260" t="s">
        <v>167</v>
      </c>
      <c r="I75" s="262" t="s">
        <v>121</v>
      </c>
      <c r="J75" s="263"/>
      <c r="K75" s="43"/>
    </row>
    <row r="76" spans="1:11" ht="25.5" x14ac:dyDescent="0.2">
      <c r="A76" s="256"/>
      <c r="B76" s="225" t="s">
        <v>344</v>
      </c>
      <c r="C76" s="331">
        <v>90</v>
      </c>
      <c r="D76" s="216">
        <v>157</v>
      </c>
      <c r="E76" s="144" t="s">
        <v>5</v>
      </c>
      <c r="F76" s="118">
        <v>21.4</v>
      </c>
      <c r="G76" s="227">
        <f t="shared" ref="G76:G87" si="5">D76*F76</f>
        <v>3359.7999999999997</v>
      </c>
      <c r="H76" s="668" t="s">
        <v>398</v>
      </c>
      <c r="I76" s="262" t="s">
        <v>121</v>
      </c>
      <c r="J76" s="263" t="s">
        <v>345</v>
      </c>
      <c r="K76" s="43" t="s">
        <v>44</v>
      </c>
    </row>
    <row r="77" spans="1:11" x14ac:dyDescent="0.2">
      <c r="A77" s="256"/>
      <c r="B77" s="225" t="s">
        <v>346</v>
      </c>
      <c r="C77" s="331">
        <v>90</v>
      </c>
      <c r="D77" s="216">
        <v>43</v>
      </c>
      <c r="E77" s="144" t="s">
        <v>5</v>
      </c>
      <c r="F77" s="118">
        <v>21.4</v>
      </c>
      <c r="G77" s="227">
        <f t="shared" si="5"/>
        <v>920.19999999999993</v>
      </c>
      <c r="H77" s="682"/>
      <c r="I77" s="262" t="s">
        <v>121</v>
      </c>
      <c r="J77" s="263"/>
      <c r="K77" s="43" t="s">
        <v>44</v>
      </c>
    </row>
    <row r="78" spans="1:11" ht="25.5" x14ac:dyDescent="0.2">
      <c r="A78" s="256"/>
      <c r="B78" s="225" t="s">
        <v>448</v>
      </c>
      <c r="C78" s="331">
        <v>10</v>
      </c>
      <c r="D78" s="216">
        <v>168</v>
      </c>
      <c r="E78" s="117" t="s">
        <v>425</v>
      </c>
      <c r="F78" s="118">
        <v>7.35</v>
      </c>
      <c r="G78" s="227">
        <f t="shared" si="5"/>
        <v>1234.8</v>
      </c>
      <c r="H78" s="480" t="s">
        <v>449</v>
      </c>
      <c r="I78" s="262" t="s">
        <v>121</v>
      </c>
      <c r="J78" s="263"/>
      <c r="K78" s="43" t="s">
        <v>44</v>
      </c>
    </row>
    <row r="79" spans="1:11" x14ac:dyDescent="0.2">
      <c r="A79" s="256"/>
      <c r="B79" s="232" t="s">
        <v>514</v>
      </c>
      <c r="C79" s="332" t="s">
        <v>517</v>
      </c>
      <c r="D79" s="253">
        <v>182</v>
      </c>
      <c r="E79" s="129" t="s">
        <v>4</v>
      </c>
      <c r="F79" s="130">
        <v>7.35</v>
      </c>
      <c r="G79" s="461">
        <f t="shared" si="5"/>
        <v>1337.7</v>
      </c>
      <c r="H79" s="668" t="s">
        <v>358</v>
      </c>
      <c r="I79" s="254" t="s">
        <v>121</v>
      </c>
      <c r="J79" s="433"/>
      <c r="K79" s="43" t="s">
        <v>44</v>
      </c>
    </row>
    <row r="80" spans="1:11" x14ac:dyDescent="0.2">
      <c r="A80" s="256"/>
      <c r="B80" s="232" t="s">
        <v>515</v>
      </c>
      <c r="C80" s="332">
        <v>40</v>
      </c>
      <c r="D80" s="253">
        <v>83</v>
      </c>
      <c r="E80" s="129" t="s">
        <v>4</v>
      </c>
      <c r="F80" s="130">
        <v>7.35</v>
      </c>
      <c r="G80" s="461">
        <f t="shared" si="5"/>
        <v>610.04999999999995</v>
      </c>
      <c r="H80" s="669"/>
      <c r="I80" s="254" t="s">
        <v>121</v>
      </c>
      <c r="J80" s="433"/>
      <c r="K80" s="43" t="s">
        <v>44</v>
      </c>
    </row>
    <row r="81" spans="1:11" x14ac:dyDescent="0.2">
      <c r="A81" s="256"/>
      <c r="B81" s="235" t="s">
        <v>516</v>
      </c>
      <c r="C81" s="330">
        <v>90</v>
      </c>
      <c r="D81" s="255">
        <v>36</v>
      </c>
      <c r="E81" s="133" t="s">
        <v>4</v>
      </c>
      <c r="F81" s="134">
        <v>7.35</v>
      </c>
      <c r="G81" s="462">
        <f t="shared" si="5"/>
        <v>264.59999999999997</v>
      </c>
      <c r="H81" s="682"/>
      <c r="I81" s="251" t="s">
        <v>121</v>
      </c>
      <c r="J81" s="257"/>
      <c r="K81" s="43" t="s">
        <v>44</v>
      </c>
    </row>
    <row r="82" spans="1:11" ht="39" thickBot="1" x14ac:dyDescent="0.25">
      <c r="A82" s="256"/>
      <c r="B82" s="604" t="s">
        <v>569</v>
      </c>
      <c r="C82" s="605" t="s">
        <v>432</v>
      </c>
      <c r="D82" s="606">
        <v>461</v>
      </c>
      <c r="E82" s="607" t="s">
        <v>5</v>
      </c>
      <c r="F82" s="608">
        <v>70.2</v>
      </c>
      <c r="G82" s="609">
        <f t="shared" si="5"/>
        <v>32362.2</v>
      </c>
      <c r="H82" s="610" t="s">
        <v>570</v>
      </c>
      <c r="I82" s="611" t="s">
        <v>121</v>
      </c>
      <c r="J82" s="612"/>
      <c r="K82" s="43"/>
    </row>
    <row r="83" spans="1:11" ht="25.5" x14ac:dyDescent="0.2">
      <c r="A83" s="366" t="s">
        <v>24</v>
      </c>
      <c r="B83" s="273" t="s">
        <v>439</v>
      </c>
      <c r="C83" s="340" t="s">
        <v>440</v>
      </c>
      <c r="D83" s="434">
        <v>155</v>
      </c>
      <c r="E83" s="142" t="s">
        <v>435</v>
      </c>
      <c r="F83" s="149">
        <v>7.35</v>
      </c>
      <c r="G83" s="319">
        <f t="shared" si="5"/>
        <v>1139.25</v>
      </c>
      <c r="H83" s="435" t="s">
        <v>441</v>
      </c>
      <c r="I83" s="436" t="s">
        <v>121</v>
      </c>
      <c r="J83" s="437"/>
      <c r="K83" s="43" t="s">
        <v>44</v>
      </c>
    </row>
    <row r="84" spans="1:11" ht="25.5" x14ac:dyDescent="0.2">
      <c r="A84" s="256"/>
      <c r="B84" s="225" t="s">
        <v>442</v>
      </c>
      <c r="C84" s="331" t="s">
        <v>443</v>
      </c>
      <c r="D84" s="216">
        <v>26</v>
      </c>
      <c r="E84" s="144" t="s">
        <v>4</v>
      </c>
      <c r="F84" s="118">
        <v>7.35</v>
      </c>
      <c r="G84" s="227">
        <f t="shared" si="5"/>
        <v>191.1</v>
      </c>
      <c r="H84" s="480" t="s">
        <v>444</v>
      </c>
      <c r="I84" s="262" t="s">
        <v>121</v>
      </c>
      <c r="J84" s="263"/>
      <c r="K84" s="43" t="s">
        <v>44</v>
      </c>
    </row>
    <row r="85" spans="1:11" x14ac:dyDescent="0.2">
      <c r="A85" s="256"/>
      <c r="B85" s="232" t="s">
        <v>550</v>
      </c>
      <c r="C85" s="332">
        <v>34</v>
      </c>
      <c r="D85" s="253">
        <v>72</v>
      </c>
      <c r="E85" s="458" t="s">
        <v>5</v>
      </c>
      <c r="F85" s="130">
        <v>21.4</v>
      </c>
      <c r="G85" s="461">
        <f t="shared" si="5"/>
        <v>1540.8</v>
      </c>
      <c r="H85" s="668" t="s">
        <v>553</v>
      </c>
      <c r="I85" s="254" t="s">
        <v>121</v>
      </c>
      <c r="J85" s="433"/>
      <c r="K85" s="43" t="s">
        <v>44</v>
      </c>
    </row>
    <row r="86" spans="1:11" x14ac:dyDescent="0.2">
      <c r="A86" s="256"/>
      <c r="B86" s="232" t="s">
        <v>551</v>
      </c>
      <c r="C86" s="332">
        <v>90</v>
      </c>
      <c r="D86" s="253">
        <v>22</v>
      </c>
      <c r="E86" s="458" t="s">
        <v>5</v>
      </c>
      <c r="F86" s="130">
        <v>21.4</v>
      </c>
      <c r="G86" s="461">
        <f t="shared" si="5"/>
        <v>470.79999999999995</v>
      </c>
      <c r="H86" s="669"/>
      <c r="I86" s="254" t="s">
        <v>121</v>
      </c>
      <c r="J86" s="433"/>
      <c r="K86" s="43" t="s">
        <v>44</v>
      </c>
    </row>
    <row r="87" spans="1:11" ht="13.5" thickBot="1" x14ac:dyDescent="0.25">
      <c r="A87" s="256"/>
      <c r="B87" s="245" t="s">
        <v>552</v>
      </c>
      <c r="C87" s="333">
        <v>90</v>
      </c>
      <c r="D87" s="499">
        <v>1</v>
      </c>
      <c r="E87" s="457" t="s">
        <v>5</v>
      </c>
      <c r="F87" s="203">
        <v>21.4</v>
      </c>
      <c r="G87" s="247">
        <f t="shared" si="5"/>
        <v>21.4</v>
      </c>
      <c r="H87" s="670"/>
      <c r="I87" s="500" t="s">
        <v>121</v>
      </c>
      <c r="J87" s="501"/>
      <c r="K87" s="43" t="s">
        <v>44</v>
      </c>
    </row>
    <row r="88" spans="1:11" x14ac:dyDescent="0.2">
      <c r="A88" s="266" t="s">
        <v>25</v>
      </c>
      <c r="B88" s="232" t="s">
        <v>168</v>
      </c>
      <c r="C88" s="329">
        <v>90</v>
      </c>
      <c r="D88" s="233">
        <v>111</v>
      </c>
      <c r="E88" s="403" t="s">
        <v>4</v>
      </c>
      <c r="F88" s="130">
        <v>7.35</v>
      </c>
      <c r="G88" s="412">
        <f t="shared" si="4"/>
        <v>815.84999999999991</v>
      </c>
      <c r="H88" s="678" t="s">
        <v>169</v>
      </c>
      <c r="I88" s="267" t="s">
        <v>121</v>
      </c>
      <c r="J88" s="683"/>
      <c r="K88" s="43"/>
    </row>
    <row r="89" spans="1:11" x14ac:dyDescent="0.2">
      <c r="A89" s="268"/>
      <c r="B89" s="235" t="s">
        <v>170</v>
      </c>
      <c r="C89" s="334">
        <v>90</v>
      </c>
      <c r="D89" s="236">
        <v>160</v>
      </c>
      <c r="E89" s="133" t="s">
        <v>171</v>
      </c>
      <c r="F89" s="134">
        <v>12.88</v>
      </c>
      <c r="G89" s="413">
        <f t="shared" si="4"/>
        <v>2060.8000000000002</v>
      </c>
      <c r="H89" s="672"/>
      <c r="I89" s="269" t="s">
        <v>121</v>
      </c>
      <c r="J89" s="684"/>
      <c r="K89" s="43"/>
    </row>
    <row r="90" spans="1:11" x14ac:dyDescent="0.2">
      <c r="A90" s="271"/>
      <c r="B90" s="232" t="s">
        <v>263</v>
      </c>
      <c r="C90" s="329">
        <v>90</v>
      </c>
      <c r="D90" s="233">
        <v>40</v>
      </c>
      <c r="E90" s="129" t="s">
        <v>265</v>
      </c>
      <c r="F90" s="130">
        <v>7.35</v>
      </c>
      <c r="G90" s="412">
        <f t="shared" ref="G90:G97" si="6">D90*F90</f>
        <v>294</v>
      </c>
      <c r="H90" s="666" t="s">
        <v>288</v>
      </c>
      <c r="I90" s="267" t="s">
        <v>121</v>
      </c>
      <c r="J90" s="272"/>
      <c r="K90" s="43" t="s">
        <v>44</v>
      </c>
    </row>
    <row r="91" spans="1:11" x14ac:dyDescent="0.2">
      <c r="A91" s="271"/>
      <c r="B91" s="235" t="s">
        <v>264</v>
      </c>
      <c r="C91" s="334">
        <v>90</v>
      </c>
      <c r="D91" s="236">
        <v>10</v>
      </c>
      <c r="E91" s="133" t="s">
        <v>265</v>
      </c>
      <c r="F91" s="134">
        <v>7.35</v>
      </c>
      <c r="G91" s="413">
        <f t="shared" si="6"/>
        <v>73.5</v>
      </c>
      <c r="H91" s="666"/>
      <c r="I91" s="269" t="s">
        <v>121</v>
      </c>
      <c r="J91" s="158"/>
      <c r="K91" s="43" t="s">
        <v>44</v>
      </c>
    </row>
    <row r="92" spans="1:11" x14ac:dyDescent="0.2">
      <c r="A92" s="271"/>
      <c r="B92" s="232" t="s">
        <v>266</v>
      </c>
      <c r="C92" s="221">
        <v>90</v>
      </c>
      <c r="D92" s="226">
        <v>44</v>
      </c>
      <c r="E92" s="117" t="s">
        <v>4</v>
      </c>
      <c r="F92" s="118">
        <v>7.35</v>
      </c>
      <c r="G92" s="227">
        <f t="shared" si="6"/>
        <v>323.39999999999998</v>
      </c>
      <c r="H92" s="675"/>
      <c r="I92" s="270" t="s">
        <v>121</v>
      </c>
      <c r="J92" s="153"/>
      <c r="K92" s="43" t="s">
        <v>44</v>
      </c>
    </row>
    <row r="93" spans="1:11" ht="25.5" x14ac:dyDescent="0.2">
      <c r="A93" s="271"/>
      <c r="B93" s="225" t="s">
        <v>423</v>
      </c>
      <c r="C93" s="221" t="s">
        <v>424</v>
      </c>
      <c r="D93" s="226">
        <v>58</v>
      </c>
      <c r="E93" s="117" t="s">
        <v>425</v>
      </c>
      <c r="F93" s="118">
        <v>7.35</v>
      </c>
      <c r="G93" s="227">
        <f t="shared" si="6"/>
        <v>426.29999999999995</v>
      </c>
      <c r="H93" s="369" t="s">
        <v>426</v>
      </c>
      <c r="I93" s="270" t="s">
        <v>121</v>
      </c>
      <c r="J93" s="139"/>
      <c r="K93" s="43" t="s">
        <v>44</v>
      </c>
    </row>
    <row r="94" spans="1:11" ht="25.5" x14ac:dyDescent="0.2">
      <c r="A94" s="271"/>
      <c r="B94" s="225" t="s">
        <v>427</v>
      </c>
      <c r="C94" s="221" t="s">
        <v>428</v>
      </c>
      <c r="D94" s="226">
        <v>545</v>
      </c>
      <c r="E94" s="117" t="s">
        <v>429</v>
      </c>
      <c r="F94" s="118">
        <v>7.35</v>
      </c>
      <c r="G94" s="227">
        <f t="shared" si="6"/>
        <v>4005.75</v>
      </c>
      <c r="H94" s="369" t="s">
        <v>430</v>
      </c>
      <c r="I94" s="270" t="s">
        <v>121</v>
      </c>
      <c r="J94" s="139"/>
      <c r="K94" s="43" t="s">
        <v>44</v>
      </c>
    </row>
    <row r="95" spans="1:11" ht="25.5" x14ac:dyDescent="0.2">
      <c r="A95" s="271"/>
      <c r="B95" s="252" t="s">
        <v>431</v>
      </c>
      <c r="C95" s="337" t="s">
        <v>432</v>
      </c>
      <c r="D95" s="282">
        <v>187</v>
      </c>
      <c r="E95" s="124" t="s">
        <v>429</v>
      </c>
      <c r="F95" s="125">
        <v>7.35</v>
      </c>
      <c r="G95" s="259">
        <f t="shared" si="6"/>
        <v>1374.45</v>
      </c>
      <c r="H95" s="369" t="s">
        <v>433</v>
      </c>
      <c r="I95" s="336" t="s">
        <v>121</v>
      </c>
      <c r="J95" s="438"/>
      <c r="K95" s="43" t="s">
        <v>44</v>
      </c>
    </row>
    <row r="96" spans="1:11" ht="25.5" customHeight="1" x14ac:dyDescent="0.2">
      <c r="A96" s="271"/>
      <c r="B96" s="235" t="s">
        <v>434</v>
      </c>
      <c r="C96" s="334">
        <v>30</v>
      </c>
      <c r="D96" s="236">
        <v>259</v>
      </c>
      <c r="E96" s="133" t="s">
        <v>435</v>
      </c>
      <c r="F96" s="134">
        <v>7.35</v>
      </c>
      <c r="G96" s="413">
        <f t="shared" si="6"/>
        <v>1903.6499999999999</v>
      </c>
      <c r="H96" s="665" t="s">
        <v>438</v>
      </c>
      <c r="I96" s="269" t="s">
        <v>121</v>
      </c>
      <c r="J96" s="194"/>
      <c r="K96" s="43" t="s">
        <v>44</v>
      </c>
    </row>
    <row r="97" spans="1:11" ht="13.5" thickBot="1" x14ac:dyDescent="0.25">
      <c r="A97" s="370"/>
      <c r="B97" s="264" t="s">
        <v>436</v>
      </c>
      <c r="C97" s="224" t="s">
        <v>437</v>
      </c>
      <c r="D97" s="277">
        <v>39</v>
      </c>
      <c r="E97" s="439" t="s">
        <v>435</v>
      </c>
      <c r="F97" s="141">
        <v>7.35</v>
      </c>
      <c r="G97" s="265">
        <f t="shared" si="6"/>
        <v>286.64999999999998</v>
      </c>
      <c r="H97" s="667"/>
      <c r="I97" s="440" t="s">
        <v>121</v>
      </c>
      <c r="J97" s="441"/>
      <c r="K97" s="43" t="s">
        <v>44</v>
      </c>
    </row>
    <row r="98" spans="1:11" ht="38.25" x14ac:dyDescent="0.2">
      <c r="A98" s="365" t="s">
        <v>26</v>
      </c>
      <c r="B98" s="235" t="s">
        <v>172</v>
      </c>
      <c r="C98" s="334">
        <v>90</v>
      </c>
      <c r="D98" s="236">
        <v>26</v>
      </c>
      <c r="E98" s="404" t="s">
        <v>5</v>
      </c>
      <c r="F98" s="134">
        <v>21.4</v>
      </c>
      <c r="G98" s="413">
        <f t="shared" ref="G98" si="7">D98*F98</f>
        <v>556.4</v>
      </c>
      <c r="H98" s="410" t="s">
        <v>173</v>
      </c>
      <c r="I98" s="274" t="s">
        <v>121</v>
      </c>
      <c r="J98" s="417"/>
      <c r="K98" s="43"/>
    </row>
    <row r="99" spans="1:11" x14ac:dyDescent="0.2">
      <c r="A99" s="268"/>
      <c r="B99" s="232" t="s">
        <v>327</v>
      </c>
      <c r="C99" s="337" t="s">
        <v>372</v>
      </c>
      <c r="D99" s="233">
        <v>37</v>
      </c>
      <c r="E99" s="403" t="s">
        <v>46</v>
      </c>
      <c r="F99" s="130">
        <v>7.35</v>
      </c>
      <c r="G99" s="412">
        <f t="shared" ref="G99:G113" si="8">D99*F99</f>
        <v>271.95</v>
      </c>
      <c r="H99" s="665" t="s">
        <v>280</v>
      </c>
      <c r="I99" s="276" t="s">
        <v>121</v>
      </c>
      <c r="J99" s="416"/>
      <c r="K99" s="43"/>
    </row>
    <row r="100" spans="1:11" x14ac:dyDescent="0.2">
      <c r="A100" s="268"/>
      <c r="B100" s="232" t="s">
        <v>267</v>
      </c>
      <c r="C100" s="329">
        <v>90</v>
      </c>
      <c r="D100" s="233">
        <v>31</v>
      </c>
      <c r="E100" s="403" t="s">
        <v>46</v>
      </c>
      <c r="F100" s="130">
        <v>7.35</v>
      </c>
      <c r="G100" s="412">
        <f t="shared" si="8"/>
        <v>227.85</v>
      </c>
      <c r="H100" s="666"/>
      <c r="I100" s="276" t="s">
        <v>121</v>
      </c>
      <c r="J100" s="416"/>
      <c r="K100" s="43"/>
    </row>
    <row r="101" spans="1:11" x14ac:dyDescent="0.2">
      <c r="A101" s="268"/>
      <c r="B101" s="232" t="s">
        <v>268</v>
      </c>
      <c r="C101" s="329">
        <v>10</v>
      </c>
      <c r="D101" s="233">
        <v>3</v>
      </c>
      <c r="E101" s="403" t="s">
        <v>46</v>
      </c>
      <c r="F101" s="130">
        <v>7.35</v>
      </c>
      <c r="G101" s="412">
        <f t="shared" si="8"/>
        <v>22.049999999999997</v>
      </c>
      <c r="H101" s="666"/>
      <c r="I101" s="276" t="s">
        <v>121</v>
      </c>
      <c r="J101" s="416"/>
      <c r="K101" s="43"/>
    </row>
    <row r="102" spans="1:11" x14ac:dyDescent="0.2">
      <c r="A102" s="268"/>
      <c r="B102" s="232" t="s">
        <v>269</v>
      </c>
      <c r="C102" s="329">
        <v>10</v>
      </c>
      <c r="D102" s="233">
        <v>10</v>
      </c>
      <c r="E102" s="403" t="s">
        <v>46</v>
      </c>
      <c r="F102" s="130">
        <v>7.35</v>
      </c>
      <c r="G102" s="412">
        <f t="shared" si="8"/>
        <v>73.5</v>
      </c>
      <c r="H102" s="666"/>
      <c r="I102" s="276" t="s">
        <v>121</v>
      </c>
      <c r="J102" s="416"/>
      <c r="K102" s="43"/>
    </row>
    <row r="103" spans="1:11" x14ac:dyDescent="0.2">
      <c r="A103" s="268"/>
      <c r="B103" s="232" t="s">
        <v>270</v>
      </c>
      <c r="C103" s="329" t="s">
        <v>372</v>
      </c>
      <c r="D103" s="233">
        <v>47</v>
      </c>
      <c r="E103" s="403" t="s">
        <v>46</v>
      </c>
      <c r="F103" s="130">
        <v>7.35</v>
      </c>
      <c r="G103" s="412">
        <f t="shared" si="8"/>
        <v>345.45</v>
      </c>
      <c r="H103" s="666"/>
      <c r="I103" s="276" t="s">
        <v>121</v>
      </c>
      <c r="J103" s="416"/>
      <c r="K103" s="43"/>
    </row>
    <row r="104" spans="1:11" x14ac:dyDescent="0.2">
      <c r="A104" s="271"/>
      <c r="B104" s="232" t="s">
        <v>271</v>
      </c>
      <c r="C104" s="329">
        <v>90</v>
      </c>
      <c r="D104" s="233">
        <v>190</v>
      </c>
      <c r="E104" s="403" t="s">
        <v>46</v>
      </c>
      <c r="F104" s="130">
        <v>7.35</v>
      </c>
      <c r="G104" s="412">
        <f t="shared" si="8"/>
        <v>1396.5</v>
      </c>
      <c r="H104" s="666"/>
      <c r="I104" s="276" t="s">
        <v>121</v>
      </c>
      <c r="J104" s="416"/>
      <c r="K104" s="43"/>
    </row>
    <row r="105" spans="1:11" x14ac:dyDescent="0.2">
      <c r="A105" s="268"/>
      <c r="B105" s="232" t="s">
        <v>276</v>
      </c>
      <c r="C105" s="329" t="s">
        <v>373</v>
      </c>
      <c r="D105" s="233">
        <v>83</v>
      </c>
      <c r="E105" s="403" t="s">
        <v>46</v>
      </c>
      <c r="F105" s="130">
        <v>7.35</v>
      </c>
      <c r="G105" s="412">
        <f t="shared" si="8"/>
        <v>610.04999999999995</v>
      </c>
      <c r="H105" s="666"/>
      <c r="I105" s="276" t="s">
        <v>121</v>
      </c>
      <c r="J105" s="416"/>
      <c r="K105" s="43"/>
    </row>
    <row r="106" spans="1:11" x14ac:dyDescent="0.2">
      <c r="A106" s="268"/>
      <c r="B106" s="232" t="s">
        <v>277</v>
      </c>
      <c r="C106" s="329">
        <v>90</v>
      </c>
      <c r="D106" s="233">
        <v>69</v>
      </c>
      <c r="E106" s="403" t="s">
        <v>46</v>
      </c>
      <c r="F106" s="130">
        <v>7.35</v>
      </c>
      <c r="G106" s="412">
        <f t="shared" si="8"/>
        <v>507.15</v>
      </c>
      <c r="H106" s="666"/>
      <c r="I106" s="276" t="s">
        <v>121</v>
      </c>
      <c r="J106" s="416"/>
      <c r="K106" s="43"/>
    </row>
    <row r="107" spans="1:11" x14ac:dyDescent="0.2">
      <c r="A107" s="268"/>
      <c r="B107" s="235" t="s">
        <v>278</v>
      </c>
      <c r="C107" s="334">
        <v>90</v>
      </c>
      <c r="D107" s="236">
        <v>23</v>
      </c>
      <c r="E107" s="404" t="s">
        <v>46</v>
      </c>
      <c r="F107" s="134">
        <v>7.35</v>
      </c>
      <c r="G107" s="413">
        <f t="shared" si="8"/>
        <v>169.04999999999998</v>
      </c>
      <c r="H107" s="666"/>
      <c r="I107" s="274" t="s">
        <v>121</v>
      </c>
      <c r="J107" s="417"/>
      <c r="K107" s="43"/>
    </row>
    <row r="108" spans="1:11" x14ac:dyDescent="0.2">
      <c r="A108" s="268"/>
      <c r="B108" s="232" t="s">
        <v>272</v>
      </c>
      <c r="C108" s="329">
        <v>90</v>
      </c>
      <c r="D108" s="233">
        <v>2</v>
      </c>
      <c r="E108" s="403" t="s">
        <v>46</v>
      </c>
      <c r="F108" s="130">
        <v>7.35</v>
      </c>
      <c r="G108" s="412">
        <f t="shared" si="8"/>
        <v>14.7</v>
      </c>
      <c r="H108" s="666"/>
      <c r="I108" s="276" t="s">
        <v>121</v>
      </c>
      <c r="J108" s="416"/>
      <c r="K108" s="43"/>
    </row>
    <row r="109" spans="1:11" x14ac:dyDescent="0.2">
      <c r="A109" s="268"/>
      <c r="B109" s="232" t="s">
        <v>273</v>
      </c>
      <c r="C109" s="329">
        <v>90</v>
      </c>
      <c r="D109" s="233">
        <v>4</v>
      </c>
      <c r="E109" s="403" t="s">
        <v>46</v>
      </c>
      <c r="F109" s="130">
        <v>7.35</v>
      </c>
      <c r="G109" s="412">
        <f t="shared" si="8"/>
        <v>29.4</v>
      </c>
      <c r="H109" s="666"/>
      <c r="I109" s="276" t="s">
        <v>121</v>
      </c>
      <c r="J109" s="416"/>
      <c r="K109" s="43"/>
    </row>
    <row r="110" spans="1:11" x14ac:dyDescent="0.2">
      <c r="A110" s="268"/>
      <c r="B110" s="232" t="s">
        <v>274</v>
      </c>
      <c r="C110" s="329">
        <v>90</v>
      </c>
      <c r="D110" s="233">
        <v>274</v>
      </c>
      <c r="E110" s="403" t="s">
        <v>46</v>
      </c>
      <c r="F110" s="130">
        <v>7.35</v>
      </c>
      <c r="G110" s="412">
        <f t="shared" si="8"/>
        <v>2013.8999999999999</v>
      </c>
      <c r="H110" s="666"/>
      <c r="I110" s="276" t="s">
        <v>121</v>
      </c>
      <c r="J110" s="416"/>
      <c r="K110" s="43"/>
    </row>
    <row r="111" spans="1:11" x14ac:dyDescent="0.2">
      <c r="A111" s="268"/>
      <c r="B111" s="235" t="s">
        <v>275</v>
      </c>
      <c r="C111" s="334">
        <v>90</v>
      </c>
      <c r="D111" s="236">
        <v>4</v>
      </c>
      <c r="E111" s="404" t="s">
        <v>46</v>
      </c>
      <c r="F111" s="134">
        <v>7.35</v>
      </c>
      <c r="G111" s="413">
        <f t="shared" si="8"/>
        <v>29.4</v>
      </c>
      <c r="H111" s="666"/>
      <c r="I111" s="274" t="s">
        <v>121</v>
      </c>
      <c r="J111" s="417"/>
      <c r="K111" s="43"/>
    </row>
    <row r="112" spans="1:11" x14ac:dyDescent="0.2">
      <c r="A112" s="268"/>
      <c r="B112" s="225" t="s">
        <v>279</v>
      </c>
      <c r="C112" s="221">
        <v>90</v>
      </c>
      <c r="D112" s="226">
        <v>152</v>
      </c>
      <c r="E112" s="144" t="s">
        <v>46</v>
      </c>
      <c r="F112" s="118">
        <v>7.35</v>
      </c>
      <c r="G112" s="227">
        <f t="shared" si="8"/>
        <v>1117.2</v>
      </c>
      <c r="H112" s="666"/>
      <c r="I112" s="275" t="s">
        <v>121</v>
      </c>
      <c r="J112" s="239"/>
      <c r="K112" s="43"/>
    </row>
    <row r="113" spans="1:11" ht="13.5" thickBot="1" x14ac:dyDescent="0.25">
      <c r="A113" s="268"/>
      <c r="B113" s="264" t="s">
        <v>350</v>
      </c>
      <c r="C113" s="224">
        <v>90</v>
      </c>
      <c r="D113" s="277">
        <v>167</v>
      </c>
      <c r="E113" s="173" t="s">
        <v>5</v>
      </c>
      <c r="F113" s="141">
        <v>27.9</v>
      </c>
      <c r="G113" s="265">
        <f t="shared" si="8"/>
        <v>4659.3</v>
      </c>
      <c r="H113" s="666"/>
      <c r="I113" s="278" t="s">
        <v>121</v>
      </c>
      <c r="J113" s="279"/>
      <c r="K113" s="43" t="s">
        <v>44</v>
      </c>
    </row>
    <row r="114" spans="1:11" ht="12.75" customHeight="1" x14ac:dyDescent="0.2">
      <c r="A114" s="280" t="s">
        <v>27</v>
      </c>
      <c r="B114" s="232" t="s">
        <v>174</v>
      </c>
      <c r="C114" s="329" t="s">
        <v>372</v>
      </c>
      <c r="D114" s="233">
        <v>124</v>
      </c>
      <c r="E114" s="403" t="s">
        <v>46</v>
      </c>
      <c r="F114" s="130">
        <v>10.050000000000001</v>
      </c>
      <c r="G114" s="707">
        <v>1355.9</v>
      </c>
      <c r="H114" s="666" t="s">
        <v>175</v>
      </c>
      <c r="I114" s="234" t="s">
        <v>121</v>
      </c>
      <c r="J114" s="693" t="s">
        <v>176</v>
      </c>
      <c r="K114" s="43"/>
    </row>
    <row r="115" spans="1:11" x14ac:dyDescent="0.2">
      <c r="A115" s="281"/>
      <c r="B115" s="232" t="s">
        <v>177</v>
      </c>
      <c r="C115" s="329">
        <v>10</v>
      </c>
      <c r="D115" s="233">
        <v>73</v>
      </c>
      <c r="E115" s="403" t="s">
        <v>46</v>
      </c>
      <c r="F115" s="130">
        <v>10.050000000000001</v>
      </c>
      <c r="G115" s="707"/>
      <c r="H115" s="666"/>
      <c r="I115" s="234" t="s">
        <v>121</v>
      </c>
      <c r="J115" s="693"/>
      <c r="K115" s="43"/>
    </row>
    <row r="116" spans="1:11" x14ac:dyDescent="0.2">
      <c r="A116" s="281"/>
      <c r="B116" s="235" t="s">
        <v>178</v>
      </c>
      <c r="C116" s="334">
        <v>10</v>
      </c>
      <c r="D116" s="236">
        <v>21</v>
      </c>
      <c r="E116" s="404" t="s">
        <v>46</v>
      </c>
      <c r="F116" s="134">
        <v>10.050000000000001</v>
      </c>
      <c r="G116" s="708"/>
      <c r="H116" s="666"/>
      <c r="I116" s="237" t="s">
        <v>121</v>
      </c>
      <c r="J116" s="693"/>
      <c r="K116" s="43"/>
    </row>
    <row r="117" spans="1:11" x14ac:dyDescent="0.2">
      <c r="A117" s="281"/>
      <c r="B117" s="235" t="s">
        <v>122</v>
      </c>
      <c r="C117" s="334">
        <v>10</v>
      </c>
      <c r="D117" s="236">
        <v>44</v>
      </c>
      <c r="E117" s="404" t="s">
        <v>46</v>
      </c>
      <c r="F117" s="134">
        <v>10.050000000000001</v>
      </c>
      <c r="G117" s="413">
        <v>0</v>
      </c>
      <c r="H117" s="666"/>
      <c r="I117" s="237" t="s">
        <v>121</v>
      </c>
      <c r="J117" s="693"/>
      <c r="K117" s="43"/>
    </row>
    <row r="118" spans="1:11" x14ac:dyDescent="0.2">
      <c r="A118" s="281"/>
      <c r="B118" s="232" t="s">
        <v>179</v>
      </c>
      <c r="C118" s="329">
        <v>10</v>
      </c>
      <c r="D118" s="233">
        <v>20</v>
      </c>
      <c r="E118" s="403" t="s">
        <v>46</v>
      </c>
      <c r="F118" s="130">
        <v>10.050000000000001</v>
      </c>
      <c r="G118" s="707">
        <v>0</v>
      </c>
      <c r="H118" s="666"/>
      <c r="I118" s="234" t="s">
        <v>121</v>
      </c>
      <c r="J118" s="693"/>
      <c r="K118" s="43"/>
    </row>
    <row r="119" spans="1:11" x14ac:dyDescent="0.2">
      <c r="A119" s="281"/>
      <c r="B119" s="232" t="s">
        <v>180</v>
      </c>
      <c r="C119" s="329">
        <v>90</v>
      </c>
      <c r="D119" s="233">
        <v>3</v>
      </c>
      <c r="E119" s="403" t="s">
        <v>46</v>
      </c>
      <c r="F119" s="130">
        <v>10.050000000000001</v>
      </c>
      <c r="G119" s="707"/>
      <c r="H119" s="666"/>
      <c r="I119" s="234" t="s">
        <v>121</v>
      </c>
      <c r="J119" s="693"/>
      <c r="K119" s="43"/>
    </row>
    <row r="120" spans="1:11" x14ac:dyDescent="0.2">
      <c r="A120" s="281"/>
      <c r="B120" s="232" t="s">
        <v>181</v>
      </c>
      <c r="C120" s="329" t="s">
        <v>372</v>
      </c>
      <c r="D120" s="233">
        <v>78</v>
      </c>
      <c r="E120" s="403" t="s">
        <v>46</v>
      </c>
      <c r="F120" s="130">
        <v>10.050000000000001</v>
      </c>
      <c r="G120" s="707"/>
      <c r="H120" s="666"/>
      <c r="I120" s="234" t="s">
        <v>121</v>
      </c>
      <c r="J120" s="693"/>
      <c r="K120" s="43"/>
    </row>
    <row r="121" spans="1:11" x14ac:dyDescent="0.2">
      <c r="A121" s="281"/>
      <c r="B121" s="235" t="s">
        <v>182</v>
      </c>
      <c r="C121" s="334">
        <v>10</v>
      </c>
      <c r="D121" s="236">
        <v>7</v>
      </c>
      <c r="E121" s="404" t="s">
        <v>46</v>
      </c>
      <c r="F121" s="134">
        <v>10.050000000000001</v>
      </c>
      <c r="G121" s="708"/>
      <c r="H121" s="666"/>
      <c r="I121" s="234" t="s">
        <v>121</v>
      </c>
      <c r="J121" s="677"/>
      <c r="K121" s="43"/>
    </row>
    <row r="122" spans="1:11" ht="51" x14ac:dyDescent="0.2">
      <c r="A122" s="281"/>
      <c r="B122" s="235" t="s">
        <v>183</v>
      </c>
      <c r="C122" s="334" t="s">
        <v>372</v>
      </c>
      <c r="D122" s="236">
        <v>13</v>
      </c>
      <c r="E122" s="404" t="s">
        <v>46</v>
      </c>
      <c r="F122" s="134">
        <v>4.2</v>
      </c>
      <c r="G122" s="413">
        <f t="shared" ref="G122:G132" si="9">D122*F122</f>
        <v>54.6</v>
      </c>
      <c r="H122" s="228" t="s">
        <v>184</v>
      </c>
      <c r="I122" s="229" t="s">
        <v>121</v>
      </c>
      <c r="J122" s="417"/>
      <c r="K122" s="43"/>
    </row>
    <row r="123" spans="1:11" x14ac:dyDescent="0.2">
      <c r="A123" s="281"/>
      <c r="B123" s="252" t="s">
        <v>290</v>
      </c>
      <c r="C123" s="337">
        <v>90</v>
      </c>
      <c r="D123" s="282">
        <v>34</v>
      </c>
      <c r="E123" s="401" t="s">
        <v>4</v>
      </c>
      <c r="F123" s="125">
        <v>8.94</v>
      </c>
      <c r="G123" s="259">
        <f t="shared" si="9"/>
        <v>303.95999999999998</v>
      </c>
      <c r="H123" s="665" t="s">
        <v>289</v>
      </c>
      <c r="I123" s="283" t="s">
        <v>121</v>
      </c>
      <c r="J123" s="673"/>
      <c r="K123" s="43"/>
    </row>
    <row r="124" spans="1:11" x14ac:dyDescent="0.2">
      <c r="A124" s="281"/>
      <c r="B124" s="232" t="s">
        <v>269</v>
      </c>
      <c r="C124" s="332">
        <v>10</v>
      </c>
      <c r="D124" s="233">
        <v>21</v>
      </c>
      <c r="E124" s="403" t="s">
        <v>4</v>
      </c>
      <c r="F124" s="130">
        <v>8.94</v>
      </c>
      <c r="G124" s="412">
        <f t="shared" si="9"/>
        <v>187.73999999999998</v>
      </c>
      <c r="H124" s="666"/>
      <c r="I124" s="234" t="s">
        <v>121</v>
      </c>
      <c r="J124" s="698"/>
      <c r="K124" s="43"/>
    </row>
    <row r="125" spans="1:11" x14ac:dyDescent="0.2">
      <c r="A125" s="281"/>
      <c r="B125" s="232" t="s">
        <v>291</v>
      </c>
      <c r="C125" s="332">
        <v>10</v>
      </c>
      <c r="D125" s="233">
        <v>6</v>
      </c>
      <c r="E125" s="403" t="s">
        <v>4</v>
      </c>
      <c r="F125" s="130">
        <v>8.94</v>
      </c>
      <c r="G125" s="412">
        <f t="shared" si="9"/>
        <v>53.64</v>
      </c>
      <c r="H125" s="666"/>
      <c r="I125" s="234" t="s">
        <v>121</v>
      </c>
      <c r="J125" s="698"/>
      <c r="K125" s="43"/>
    </row>
    <row r="126" spans="1:11" x14ac:dyDescent="0.2">
      <c r="A126" s="281"/>
      <c r="B126" s="235" t="s">
        <v>272</v>
      </c>
      <c r="C126" s="330">
        <v>10</v>
      </c>
      <c r="D126" s="236">
        <v>11</v>
      </c>
      <c r="E126" s="404" t="s">
        <v>4</v>
      </c>
      <c r="F126" s="134">
        <v>8.94</v>
      </c>
      <c r="G126" s="413">
        <f t="shared" si="9"/>
        <v>98.339999999999989</v>
      </c>
      <c r="H126" s="675"/>
      <c r="I126" s="237" t="s">
        <v>121</v>
      </c>
      <c r="J126" s="674"/>
      <c r="K126" s="43"/>
    </row>
    <row r="127" spans="1:11" ht="25.5" customHeight="1" x14ac:dyDescent="0.2">
      <c r="A127" s="281"/>
      <c r="B127" s="225" t="s">
        <v>185</v>
      </c>
      <c r="C127" s="331" t="s">
        <v>394</v>
      </c>
      <c r="D127" s="226">
        <v>70</v>
      </c>
      <c r="E127" s="144" t="s">
        <v>46</v>
      </c>
      <c r="F127" s="118">
        <v>7.35</v>
      </c>
      <c r="G127" s="227">
        <f t="shared" si="9"/>
        <v>514.5</v>
      </c>
      <c r="H127" s="665" t="s">
        <v>186</v>
      </c>
      <c r="I127" s="229" t="s">
        <v>121</v>
      </c>
      <c r="J127" s="239"/>
      <c r="K127" s="43"/>
    </row>
    <row r="128" spans="1:11" x14ac:dyDescent="0.2">
      <c r="A128" s="281"/>
      <c r="B128" s="232" t="s">
        <v>187</v>
      </c>
      <c r="C128" s="332">
        <v>90</v>
      </c>
      <c r="D128" s="233">
        <v>2</v>
      </c>
      <c r="E128" s="403" t="s">
        <v>6</v>
      </c>
      <c r="F128" s="130">
        <v>7.35</v>
      </c>
      <c r="G128" s="412">
        <f t="shared" si="9"/>
        <v>14.7</v>
      </c>
      <c r="H128" s="666"/>
      <c r="I128" s="234" t="s">
        <v>121</v>
      </c>
      <c r="J128" s="698"/>
      <c r="K128" s="43" t="s">
        <v>44</v>
      </c>
    </row>
    <row r="129" spans="1:11" x14ac:dyDescent="0.2">
      <c r="A129" s="281"/>
      <c r="B129" s="232" t="s">
        <v>188</v>
      </c>
      <c r="C129" s="332">
        <v>90</v>
      </c>
      <c r="D129" s="233">
        <v>51</v>
      </c>
      <c r="E129" s="403" t="s">
        <v>4</v>
      </c>
      <c r="F129" s="130">
        <v>7.35</v>
      </c>
      <c r="G129" s="412">
        <f t="shared" si="9"/>
        <v>374.84999999999997</v>
      </c>
      <c r="H129" s="666"/>
      <c r="I129" s="234" t="s">
        <v>121</v>
      </c>
      <c r="J129" s="698"/>
      <c r="K129" s="43" t="s">
        <v>44</v>
      </c>
    </row>
    <row r="130" spans="1:11" x14ac:dyDescent="0.2">
      <c r="A130" s="281"/>
      <c r="B130" s="235" t="s">
        <v>189</v>
      </c>
      <c r="C130" s="330">
        <v>10</v>
      </c>
      <c r="D130" s="236">
        <v>22</v>
      </c>
      <c r="E130" s="404" t="s">
        <v>4</v>
      </c>
      <c r="F130" s="134">
        <v>7.35</v>
      </c>
      <c r="G130" s="413">
        <f t="shared" si="9"/>
        <v>161.69999999999999</v>
      </c>
      <c r="H130" s="666"/>
      <c r="I130" s="237" t="s">
        <v>121</v>
      </c>
      <c r="J130" s="674"/>
      <c r="K130" s="43" t="s">
        <v>44</v>
      </c>
    </row>
    <row r="131" spans="1:11" x14ac:dyDescent="0.2">
      <c r="A131" s="281"/>
      <c r="B131" s="225" t="s">
        <v>190</v>
      </c>
      <c r="C131" s="331">
        <v>90</v>
      </c>
      <c r="D131" s="226">
        <v>33</v>
      </c>
      <c r="E131" s="144" t="s">
        <v>4</v>
      </c>
      <c r="F131" s="118">
        <v>7.35</v>
      </c>
      <c r="G131" s="227">
        <f t="shared" si="9"/>
        <v>242.54999999999998</v>
      </c>
      <c r="H131" s="666"/>
      <c r="I131" s="229" t="s">
        <v>121</v>
      </c>
      <c r="J131" s="239"/>
      <c r="K131" s="43"/>
    </row>
    <row r="132" spans="1:11" x14ac:dyDescent="0.2">
      <c r="A132" s="281"/>
      <c r="B132" s="225" t="s">
        <v>191</v>
      </c>
      <c r="C132" s="331" t="s">
        <v>371</v>
      </c>
      <c r="D132" s="226">
        <v>25</v>
      </c>
      <c r="E132" s="144" t="s">
        <v>4</v>
      </c>
      <c r="F132" s="118">
        <v>7.35</v>
      </c>
      <c r="G132" s="227">
        <f t="shared" si="9"/>
        <v>183.75</v>
      </c>
      <c r="H132" s="675"/>
      <c r="I132" s="229" t="s">
        <v>121</v>
      </c>
      <c r="J132" s="239" t="s">
        <v>192</v>
      </c>
      <c r="K132" s="43"/>
    </row>
    <row r="133" spans="1:11" ht="12.75" customHeight="1" x14ac:dyDescent="0.2">
      <c r="A133" s="281"/>
      <c r="B133" s="225" t="s">
        <v>314</v>
      </c>
      <c r="C133" s="331" t="s">
        <v>377</v>
      </c>
      <c r="D133" s="226">
        <v>12</v>
      </c>
      <c r="E133" s="144" t="s">
        <v>4</v>
      </c>
      <c r="F133" s="118">
        <v>8.94</v>
      </c>
      <c r="G133" s="227">
        <f t="shared" ref="G133:G143" si="10">D133*F133</f>
        <v>107.28</v>
      </c>
      <c r="H133" s="665" t="s">
        <v>325</v>
      </c>
      <c r="I133" s="229" t="s">
        <v>121</v>
      </c>
      <c r="J133" s="284"/>
      <c r="K133" s="43"/>
    </row>
    <row r="134" spans="1:11" x14ac:dyDescent="0.2">
      <c r="A134" s="281"/>
      <c r="B134" s="232" t="s">
        <v>351</v>
      </c>
      <c r="C134" s="332">
        <v>90</v>
      </c>
      <c r="D134" s="233">
        <v>140</v>
      </c>
      <c r="E134" s="403" t="s">
        <v>5</v>
      </c>
      <c r="F134" s="130">
        <v>21.4</v>
      </c>
      <c r="G134" s="412">
        <f t="shared" si="10"/>
        <v>2996</v>
      </c>
      <c r="H134" s="666"/>
      <c r="I134" s="234" t="s">
        <v>121</v>
      </c>
      <c r="J134" s="285"/>
      <c r="K134" s="43" t="s">
        <v>44</v>
      </c>
    </row>
    <row r="135" spans="1:11" x14ac:dyDescent="0.2">
      <c r="A135" s="281"/>
      <c r="B135" s="232" t="s">
        <v>315</v>
      </c>
      <c r="C135" s="332" t="s">
        <v>381</v>
      </c>
      <c r="D135" s="233">
        <v>2</v>
      </c>
      <c r="E135" s="403" t="s">
        <v>5</v>
      </c>
      <c r="F135" s="130">
        <v>21.4</v>
      </c>
      <c r="G135" s="412">
        <f t="shared" si="10"/>
        <v>42.8</v>
      </c>
      <c r="H135" s="666"/>
      <c r="I135" s="234" t="s">
        <v>121</v>
      </c>
      <c r="J135" s="285"/>
      <c r="K135" s="43" t="s">
        <v>44</v>
      </c>
    </row>
    <row r="136" spans="1:11" x14ac:dyDescent="0.2">
      <c r="A136" s="281"/>
      <c r="B136" s="235" t="s">
        <v>316</v>
      </c>
      <c r="C136" s="330" t="s">
        <v>377</v>
      </c>
      <c r="D136" s="236">
        <v>6</v>
      </c>
      <c r="E136" s="404" t="s">
        <v>5</v>
      </c>
      <c r="F136" s="134">
        <v>21.4</v>
      </c>
      <c r="G136" s="413">
        <f t="shared" si="10"/>
        <v>128.39999999999998</v>
      </c>
      <c r="H136" s="666"/>
      <c r="I136" s="237" t="s">
        <v>121</v>
      </c>
      <c r="J136" s="286"/>
      <c r="K136" s="43" t="s">
        <v>44</v>
      </c>
    </row>
    <row r="137" spans="1:11" x14ac:dyDescent="0.2">
      <c r="A137" s="281"/>
      <c r="B137" s="225" t="s">
        <v>317</v>
      </c>
      <c r="C137" s="331">
        <v>10</v>
      </c>
      <c r="D137" s="226">
        <v>1</v>
      </c>
      <c r="E137" s="144" t="s">
        <v>4</v>
      </c>
      <c r="F137" s="118">
        <v>8.94</v>
      </c>
      <c r="G137" s="227">
        <f t="shared" si="10"/>
        <v>8.94</v>
      </c>
      <c r="H137" s="666"/>
      <c r="I137" s="229" t="s">
        <v>121</v>
      </c>
      <c r="J137" s="284"/>
      <c r="K137" s="43" t="s">
        <v>44</v>
      </c>
    </row>
    <row r="138" spans="1:11" x14ac:dyDescent="0.2">
      <c r="A138" s="281"/>
      <c r="B138" s="232" t="s">
        <v>318</v>
      </c>
      <c r="C138" s="332" t="s">
        <v>381</v>
      </c>
      <c r="D138" s="233">
        <v>204</v>
      </c>
      <c r="E138" s="403" t="s">
        <v>5</v>
      </c>
      <c r="F138" s="130">
        <v>21.4</v>
      </c>
      <c r="G138" s="412">
        <f t="shared" si="10"/>
        <v>4365.5999999999995</v>
      </c>
      <c r="H138" s="666"/>
      <c r="I138" s="234" t="s">
        <v>121</v>
      </c>
      <c r="J138" s="285"/>
      <c r="K138" s="43" t="s">
        <v>44</v>
      </c>
    </row>
    <row r="139" spans="1:11" x14ac:dyDescent="0.2">
      <c r="A139" s="281"/>
      <c r="B139" s="235" t="s">
        <v>319</v>
      </c>
      <c r="C139" s="330" t="s">
        <v>377</v>
      </c>
      <c r="D139" s="236">
        <v>30</v>
      </c>
      <c r="E139" s="404" t="s">
        <v>5</v>
      </c>
      <c r="F139" s="134">
        <v>21.4</v>
      </c>
      <c r="G139" s="413">
        <f t="shared" si="10"/>
        <v>642</v>
      </c>
      <c r="H139" s="666"/>
      <c r="I139" s="237" t="s">
        <v>121</v>
      </c>
      <c r="J139" s="286"/>
      <c r="K139" s="43" t="s">
        <v>44</v>
      </c>
    </row>
    <row r="140" spans="1:11" x14ac:dyDescent="0.2">
      <c r="A140" s="281"/>
      <c r="B140" s="232" t="s">
        <v>321</v>
      </c>
      <c r="C140" s="332" t="s">
        <v>381</v>
      </c>
      <c r="D140" s="233">
        <v>21</v>
      </c>
      <c r="E140" s="403" t="s">
        <v>5</v>
      </c>
      <c r="F140" s="130">
        <v>21.4</v>
      </c>
      <c r="G140" s="412">
        <f t="shared" si="10"/>
        <v>449.4</v>
      </c>
      <c r="H140" s="666"/>
      <c r="I140" s="234" t="s">
        <v>121</v>
      </c>
      <c r="J140" s="285"/>
      <c r="K140" s="43" t="s">
        <v>44</v>
      </c>
    </row>
    <row r="141" spans="1:11" x14ac:dyDescent="0.2">
      <c r="A141" s="281"/>
      <c r="B141" s="232" t="s">
        <v>322</v>
      </c>
      <c r="C141" s="332">
        <v>90</v>
      </c>
      <c r="D141" s="233">
        <v>9</v>
      </c>
      <c r="E141" s="403" t="s">
        <v>5</v>
      </c>
      <c r="F141" s="130">
        <v>21.4</v>
      </c>
      <c r="G141" s="412">
        <f t="shared" si="10"/>
        <v>192.6</v>
      </c>
      <c r="H141" s="666"/>
      <c r="I141" s="234" t="s">
        <v>121</v>
      </c>
      <c r="J141" s="285"/>
      <c r="K141" s="43" t="s">
        <v>44</v>
      </c>
    </row>
    <row r="142" spans="1:11" x14ac:dyDescent="0.2">
      <c r="A142" s="281"/>
      <c r="B142" s="235" t="s">
        <v>320</v>
      </c>
      <c r="C142" s="288" t="s">
        <v>371</v>
      </c>
      <c r="D142" s="287">
        <v>49</v>
      </c>
      <c r="E142" s="287" t="s">
        <v>4</v>
      </c>
      <c r="F142" s="288">
        <v>0</v>
      </c>
      <c r="G142" s="289">
        <f t="shared" si="10"/>
        <v>0</v>
      </c>
      <c r="H142" s="666"/>
      <c r="I142" s="237"/>
      <c r="J142" s="286" t="s">
        <v>323</v>
      </c>
      <c r="K142" s="43" t="s">
        <v>44</v>
      </c>
    </row>
    <row r="143" spans="1:11" x14ac:dyDescent="0.2">
      <c r="A143" s="281"/>
      <c r="B143" s="225" t="s">
        <v>324</v>
      </c>
      <c r="C143" s="331" t="s">
        <v>399</v>
      </c>
      <c r="D143" s="226">
        <v>16</v>
      </c>
      <c r="E143" s="144" t="s">
        <v>4</v>
      </c>
      <c r="F143" s="118">
        <v>8.94</v>
      </c>
      <c r="G143" s="227">
        <f t="shared" si="10"/>
        <v>143.04</v>
      </c>
      <c r="H143" s="666"/>
      <c r="I143" s="229" t="s">
        <v>121</v>
      </c>
      <c r="J143" s="284"/>
      <c r="K143" s="43" t="s">
        <v>44</v>
      </c>
    </row>
    <row r="144" spans="1:11" ht="38.25" x14ac:dyDescent="0.2">
      <c r="A144" s="281"/>
      <c r="B144" s="225" t="s">
        <v>359</v>
      </c>
      <c r="C144" s="331">
        <v>90</v>
      </c>
      <c r="D144" s="226">
        <v>1046</v>
      </c>
      <c r="E144" s="144" t="s">
        <v>5</v>
      </c>
      <c r="F144" s="118">
        <v>21.4</v>
      </c>
      <c r="G144" s="227">
        <v>10570.41</v>
      </c>
      <c r="H144" s="369" t="s">
        <v>400</v>
      </c>
      <c r="I144" s="229" t="s">
        <v>121</v>
      </c>
      <c r="J144" s="284" t="s">
        <v>485</v>
      </c>
      <c r="K144" s="43" t="s">
        <v>44</v>
      </c>
    </row>
    <row r="145" spans="1:11" ht="25.5" x14ac:dyDescent="0.2">
      <c r="A145" s="281"/>
      <c r="B145" s="232" t="s">
        <v>465</v>
      </c>
      <c r="C145" s="332" t="s">
        <v>467</v>
      </c>
      <c r="D145" s="233">
        <v>2906</v>
      </c>
      <c r="E145" s="129" t="s">
        <v>468</v>
      </c>
      <c r="F145" s="130">
        <f>G145/D145</f>
        <v>5.8802477632484518</v>
      </c>
      <c r="G145" s="543">
        <v>17088</v>
      </c>
      <c r="H145" s="665" t="s">
        <v>469</v>
      </c>
      <c r="I145" s="234" t="s">
        <v>165</v>
      </c>
      <c r="J145" s="676"/>
      <c r="K145" s="43"/>
    </row>
    <row r="146" spans="1:11" x14ac:dyDescent="0.2">
      <c r="A146" s="281"/>
      <c r="B146" s="235" t="s">
        <v>466</v>
      </c>
      <c r="C146" s="330" t="s">
        <v>432</v>
      </c>
      <c r="D146" s="236">
        <v>606</v>
      </c>
      <c r="E146" s="542" t="s">
        <v>193</v>
      </c>
      <c r="F146" s="134">
        <f>G146/D146</f>
        <v>9</v>
      </c>
      <c r="G146" s="544">
        <v>5454</v>
      </c>
      <c r="H146" s="675"/>
      <c r="I146" s="237" t="s">
        <v>165</v>
      </c>
      <c r="J146" s="677"/>
      <c r="K146" s="43"/>
    </row>
    <row r="147" spans="1:11" ht="39" thickBot="1" x14ac:dyDescent="0.25">
      <c r="A147" s="281"/>
      <c r="B147" s="264" t="s">
        <v>486</v>
      </c>
      <c r="C147" s="531" t="s">
        <v>487</v>
      </c>
      <c r="D147" s="277">
        <v>1675</v>
      </c>
      <c r="E147" s="173" t="s">
        <v>5</v>
      </c>
      <c r="F147" s="141">
        <v>65</v>
      </c>
      <c r="G147" s="265">
        <f>D147*F147</f>
        <v>108875</v>
      </c>
      <c r="H147" s="532" t="s">
        <v>488</v>
      </c>
      <c r="I147" s="533" t="s">
        <v>121</v>
      </c>
      <c r="J147" s="534"/>
      <c r="K147" s="43" t="s">
        <v>44</v>
      </c>
    </row>
    <row r="148" spans="1:11" ht="38.25" x14ac:dyDescent="0.2">
      <c r="A148" s="311" t="s">
        <v>28</v>
      </c>
      <c r="B148" s="232" t="str">
        <f>"30/1"</f>
        <v>30/1</v>
      </c>
      <c r="C148" s="329">
        <v>90</v>
      </c>
      <c r="D148" s="233">
        <v>53</v>
      </c>
      <c r="E148" s="403" t="s">
        <v>5</v>
      </c>
      <c r="F148" s="130">
        <v>21.94</v>
      </c>
      <c r="G148" s="412">
        <v>65.819999999999993</v>
      </c>
      <c r="H148" s="409" t="s">
        <v>194</v>
      </c>
      <c r="I148" s="234" t="s">
        <v>121</v>
      </c>
      <c r="J148" s="416" t="s">
        <v>195</v>
      </c>
      <c r="K148" s="64"/>
    </row>
    <row r="149" spans="1:11" ht="38.25" x14ac:dyDescent="0.2">
      <c r="A149" s="281"/>
      <c r="B149" s="235" t="s">
        <v>196</v>
      </c>
      <c r="C149" s="334">
        <v>90</v>
      </c>
      <c r="D149" s="236">
        <v>11</v>
      </c>
      <c r="E149" s="404" t="s">
        <v>5</v>
      </c>
      <c r="F149" s="134">
        <v>0</v>
      </c>
      <c r="G149" s="413">
        <v>0</v>
      </c>
      <c r="H149" s="410" t="s">
        <v>197</v>
      </c>
      <c r="I149" s="237"/>
      <c r="J149" s="290" t="s">
        <v>198</v>
      </c>
      <c r="K149" s="64"/>
    </row>
    <row r="150" spans="1:11" ht="38.25" x14ac:dyDescent="0.2">
      <c r="A150" s="281"/>
      <c r="B150" s="232" t="s">
        <v>199</v>
      </c>
      <c r="C150" s="329">
        <v>10</v>
      </c>
      <c r="D150" s="233">
        <v>147</v>
      </c>
      <c r="E150" s="129" t="s">
        <v>5</v>
      </c>
      <c r="F150" s="130">
        <v>34.9</v>
      </c>
      <c r="G150" s="412">
        <f t="shared" ref="G150" si="11">D150*F150</f>
        <v>5130.3</v>
      </c>
      <c r="H150" s="456" t="s">
        <v>200</v>
      </c>
      <c r="I150" s="291" t="s">
        <v>165</v>
      </c>
      <c r="J150" s="292"/>
      <c r="K150" s="64"/>
    </row>
    <row r="151" spans="1:11" ht="51" x14ac:dyDescent="0.2">
      <c r="A151" s="281"/>
      <c r="B151" s="225" t="s">
        <v>201</v>
      </c>
      <c r="C151" s="221" t="s">
        <v>373</v>
      </c>
      <c r="D151" s="226">
        <v>586</v>
      </c>
      <c r="E151" s="144" t="s">
        <v>6</v>
      </c>
      <c r="F151" s="118">
        <v>7.35</v>
      </c>
      <c r="G151" s="227">
        <f>D151*F151</f>
        <v>4307.0999999999995</v>
      </c>
      <c r="H151" s="228" t="s">
        <v>202</v>
      </c>
      <c r="I151" s="293" t="s">
        <v>121</v>
      </c>
      <c r="J151" s="239" t="s">
        <v>292</v>
      </c>
      <c r="K151" s="64"/>
    </row>
    <row r="152" spans="1:11" x14ac:dyDescent="0.2">
      <c r="A152" s="281"/>
      <c r="B152" s="232" t="s">
        <v>203</v>
      </c>
      <c r="C152" s="329" t="s">
        <v>397</v>
      </c>
      <c r="D152" s="233">
        <v>450</v>
      </c>
      <c r="E152" s="403" t="s">
        <v>132</v>
      </c>
      <c r="F152" s="130">
        <v>7.35</v>
      </c>
      <c r="G152" s="412">
        <f t="shared" ref="G152:G186" si="12">D152*F152</f>
        <v>3307.5</v>
      </c>
      <c r="H152" s="671" t="s">
        <v>204</v>
      </c>
      <c r="I152" s="294" t="s">
        <v>121</v>
      </c>
      <c r="J152" s="673"/>
      <c r="K152" s="64"/>
    </row>
    <row r="153" spans="1:11" x14ac:dyDescent="0.2">
      <c r="A153" s="281"/>
      <c r="B153" s="235" t="s">
        <v>205</v>
      </c>
      <c r="C153" s="334">
        <v>50</v>
      </c>
      <c r="D153" s="236">
        <v>18</v>
      </c>
      <c r="E153" s="404" t="s">
        <v>5</v>
      </c>
      <c r="F153" s="134">
        <v>21.4</v>
      </c>
      <c r="G153" s="413">
        <f t="shared" si="12"/>
        <v>385.2</v>
      </c>
      <c r="H153" s="672"/>
      <c r="I153" s="295" t="s">
        <v>121</v>
      </c>
      <c r="J153" s="674"/>
      <c r="K153" s="64"/>
    </row>
    <row r="154" spans="1:11" ht="38.25" x14ac:dyDescent="0.2">
      <c r="A154" s="281"/>
      <c r="B154" s="252" t="s">
        <v>206</v>
      </c>
      <c r="C154" s="221">
        <v>90</v>
      </c>
      <c r="D154" s="226">
        <v>18</v>
      </c>
      <c r="E154" s="144" t="s">
        <v>5</v>
      </c>
      <c r="F154" s="118">
        <v>21.4</v>
      </c>
      <c r="G154" s="227">
        <f t="shared" si="12"/>
        <v>385.2</v>
      </c>
      <c r="H154" s="228" t="s">
        <v>207</v>
      </c>
      <c r="I154" s="293" t="s">
        <v>121</v>
      </c>
      <c r="J154" s="239" t="s">
        <v>208</v>
      </c>
      <c r="K154" s="64"/>
    </row>
    <row r="155" spans="1:11" x14ac:dyDescent="0.2">
      <c r="A155" s="281"/>
      <c r="B155" s="252" t="s">
        <v>209</v>
      </c>
      <c r="C155" s="329">
        <v>90</v>
      </c>
      <c r="D155" s="233">
        <v>28</v>
      </c>
      <c r="E155" s="449" t="s">
        <v>5</v>
      </c>
      <c r="F155" s="130">
        <v>21.4</v>
      </c>
      <c r="G155" s="451">
        <f t="shared" si="12"/>
        <v>599.19999999999993</v>
      </c>
      <c r="H155" s="671" t="s">
        <v>210</v>
      </c>
      <c r="I155" s="294" t="s">
        <v>121</v>
      </c>
      <c r="J155" s="416"/>
      <c r="K155" s="64" t="s">
        <v>44</v>
      </c>
    </row>
    <row r="156" spans="1:11" x14ac:dyDescent="0.2">
      <c r="A156" s="281"/>
      <c r="B156" s="232" t="s">
        <v>211</v>
      </c>
      <c r="C156" s="329">
        <v>90</v>
      </c>
      <c r="D156" s="233">
        <v>3</v>
      </c>
      <c r="E156" s="449" t="s">
        <v>5</v>
      </c>
      <c r="F156" s="130">
        <v>21.4</v>
      </c>
      <c r="G156" s="451">
        <f t="shared" si="12"/>
        <v>64.199999999999989</v>
      </c>
      <c r="H156" s="678"/>
      <c r="I156" s="294" t="s">
        <v>121</v>
      </c>
      <c r="J156" s="416"/>
      <c r="K156" s="64" t="s">
        <v>44</v>
      </c>
    </row>
    <row r="157" spans="1:11" x14ac:dyDescent="0.2">
      <c r="A157" s="281"/>
      <c r="B157" s="235" t="s">
        <v>212</v>
      </c>
      <c r="C157" s="334">
        <v>90</v>
      </c>
      <c r="D157" s="236">
        <v>15</v>
      </c>
      <c r="E157" s="450" t="s">
        <v>5</v>
      </c>
      <c r="F157" s="134">
        <v>21.4</v>
      </c>
      <c r="G157" s="452">
        <f t="shared" si="12"/>
        <v>321</v>
      </c>
      <c r="H157" s="678"/>
      <c r="I157" s="295" t="s">
        <v>121</v>
      </c>
      <c r="J157" s="417"/>
      <c r="K157" s="64" t="s">
        <v>44</v>
      </c>
    </row>
    <row r="158" spans="1:11" x14ac:dyDescent="0.2">
      <c r="A158" s="281"/>
      <c r="B158" s="225" t="s">
        <v>213</v>
      </c>
      <c r="C158" s="221">
        <v>90</v>
      </c>
      <c r="D158" s="226">
        <v>47</v>
      </c>
      <c r="E158" s="144" t="s">
        <v>5</v>
      </c>
      <c r="F158" s="118">
        <v>21.4</v>
      </c>
      <c r="G158" s="227">
        <f t="shared" si="12"/>
        <v>1005.8</v>
      </c>
      <c r="H158" s="678"/>
      <c r="I158" s="293" t="s">
        <v>121</v>
      </c>
      <c r="J158" s="239"/>
      <c r="K158" s="64" t="s">
        <v>44</v>
      </c>
    </row>
    <row r="159" spans="1:11" x14ac:dyDescent="0.2">
      <c r="A159" s="281"/>
      <c r="B159" s="225" t="s">
        <v>214</v>
      </c>
      <c r="C159" s="221">
        <v>90</v>
      </c>
      <c r="D159" s="226">
        <v>25</v>
      </c>
      <c r="E159" s="144" t="s">
        <v>5</v>
      </c>
      <c r="F159" s="118">
        <v>21.4</v>
      </c>
      <c r="G159" s="227">
        <f t="shared" si="12"/>
        <v>535</v>
      </c>
      <c r="H159" s="678"/>
      <c r="I159" s="293" t="s">
        <v>121</v>
      </c>
      <c r="J159" s="239"/>
      <c r="K159" s="64" t="s">
        <v>44</v>
      </c>
    </row>
    <row r="160" spans="1:11" x14ac:dyDescent="0.2">
      <c r="A160" s="281"/>
      <c r="B160" s="225" t="s">
        <v>215</v>
      </c>
      <c r="C160" s="221">
        <v>90</v>
      </c>
      <c r="D160" s="226">
        <v>12</v>
      </c>
      <c r="E160" s="144" t="s">
        <v>5</v>
      </c>
      <c r="F160" s="118">
        <v>21.4</v>
      </c>
      <c r="G160" s="227">
        <f t="shared" si="12"/>
        <v>256.79999999999995</v>
      </c>
      <c r="H160" s="678"/>
      <c r="I160" s="293" t="s">
        <v>121</v>
      </c>
      <c r="J160" s="239"/>
      <c r="K160" s="64" t="s">
        <v>44</v>
      </c>
    </row>
    <row r="161" spans="1:11" x14ac:dyDescent="0.2">
      <c r="A161" s="281"/>
      <c r="B161" s="225" t="s">
        <v>216</v>
      </c>
      <c r="C161" s="221">
        <v>90</v>
      </c>
      <c r="D161" s="226">
        <v>35</v>
      </c>
      <c r="E161" s="144" t="s">
        <v>5</v>
      </c>
      <c r="F161" s="118">
        <v>21.4</v>
      </c>
      <c r="G161" s="227">
        <f t="shared" si="12"/>
        <v>749</v>
      </c>
      <c r="H161" s="672"/>
      <c r="I161" s="293" t="s">
        <v>121</v>
      </c>
      <c r="J161" s="239"/>
      <c r="K161" s="64" t="s">
        <v>44</v>
      </c>
    </row>
    <row r="162" spans="1:11" ht="12.75" customHeight="1" x14ac:dyDescent="0.2">
      <c r="A162" s="281"/>
      <c r="B162" s="232" t="s">
        <v>217</v>
      </c>
      <c r="C162" s="329" t="s">
        <v>372</v>
      </c>
      <c r="D162" s="233">
        <v>65</v>
      </c>
      <c r="E162" s="403" t="s">
        <v>218</v>
      </c>
      <c r="F162" s="130">
        <v>7.35</v>
      </c>
      <c r="G162" s="412">
        <f t="shared" si="12"/>
        <v>477.75</v>
      </c>
      <c r="H162" s="671" t="s">
        <v>219</v>
      </c>
      <c r="I162" s="294" t="s">
        <v>121</v>
      </c>
      <c r="J162" s="416"/>
      <c r="K162" s="64"/>
    </row>
    <row r="163" spans="1:11" x14ac:dyDescent="0.2">
      <c r="A163" s="296"/>
      <c r="B163" s="232" t="s">
        <v>220</v>
      </c>
      <c r="C163" s="329">
        <v>90</v>
      </c>
      <c r="D163" s="233">
        <v>109</v>
      </c>
      <c r="E163" s="403" t="s">
        <v>4</v>
      </c>
      <c r="F163" s="130">
        <v>7.35</v>
      </c>
      <c r="G163" s="412">
        <f t="shared" si="12"/>
        <v>801.15</v>
      </c>
      <c r="H163" s="678"/>
      <c r="I163" s="294" t="s">
        <v>121</v>
      </c>
      <c r="J163" s="416"/>
      <c r="K163" s="64"/>
    </row>
    <row r="164" spans="1:11" x14ac:dyDescent="0.2">
      <c r="A164" s="281"/>
      <c r="B164" s="235" t="s">
        <v>221</v>
      </c>
      <c r="C164" s="334" t="s">
        <v>372</v>
      </c>
      <c r="D164" s="236">
        <v>30</v>
      </c>
      <c r="E164" s="404" t="s">
        <v>4</v>
      </c>
      <c r="F164" s="134">
        <v>7.35</v>
      </c>
      <c r="G164" s="413">
        <f t="shared" si="12"/>
        <v>220.5</v>
      </c>
      <c r="H164" s="672"/>
      <c r="I164" s="295" t="s">
        <v>121</v>
      </c>
      <c r="J164" s="417"/>
      <c r="K164" s="64"/>
    </row>
    <row r="165" spans="1:11" ht="21" customHeight="1" x14ac:dyDescent="0.2">
      <c r="A165" s="281"/>
      <c r="B165" s="297" t="s">
        <v>222</v>
      </c>
      <c r="C165" s="337" t="s">
        <v>377</v>
      </c>
      <c r="D165" s="298">
        <v>63</v>
      </c>
      <c r="E165" s="401" t="s">
        <v>193</v>
      </c>
      <c r="F165" s="169">
        <v>0</v>
      </c>
      <c r="G165" s="299">
        <f t="shared" si="12"/>
        <v>0</v>
      </c>
      <c r="H165" s="687" t="s">
        <v>223</v>
      </c>
      <c r="I165" s="690"/>
      <c r="J165" s="676" t="s">
        <v>224</v>
      </c>
      <c r="K165" s="64"/>
    </row>
    <row r="166" spans="1:11" ht="21" customHeight="1" x14ac:dyDescent="0.2">
      <c r="A166" s="281"/>
      <c r="B166" s="300" t="s">
        <v>225</v>
      </c>
      <c r="C166" s="329">
        <v>31</v>
      </c>
      <c r="D166" s="301">
        <v>6</v>
      </c>
      <c r="E166" s="403" t="s">
        <v>193</v>
      </c>
      <c r="F166" s="160">
        <v>0</v>
      </c>
      <c r="G166" s="302">
        <f t="shared" si="12"/>
        <v>0</v>
      </c>
      <c r="H166" s="688"/>
      <c r="I166" s="691"/>
      <c r="J166" s="693"/>
      <c r="K166" s="64"/>
    </row>
    <row r="167" spans="1:11" ht="21" customHeight="1" x14ac:dyDescent="0.2">
      <c r="A167" s="281"/>
      <c r="B167" s="300" t="s">
        <v>226</v>
      </c>
      <c r="C167" s="329">
        <v>90</v>
      </c>
      <c r="D167" s="301">
        <v>119</v>
      </c>
      <c r="E167" s="403" t="s">
        <v>193</v>
      </c>
      <c r="F167" s="160">
        <v>0</v>
      </c>
      <c r="G167" s="302">
        <v>0</v>
      </c>
      <c r="H167" s="688"/>
      <c r="I167" s="691"/>
      <c r="J167" s="693"/>
      <c r="K167" s="64"/>
    </row>
    <row r="168" spans="1:11" ht="21" customHeight="1" x14ac:dyDescent="0.2">
      <c r="A168" s="281"/>
      <c r="B168" s="300" t="s">
        <v>227</v>
      </c>
      <c r="C168" s="329">
        <v>90</v>
      </c>
      <c r="D168" s="301">
        <v>1538</v>
      </c>
      <c r="E168" s="403" t="s">
        <v>193</v>
      </c>
      <c r="F168" s="160">
        <v>0</v>
      </c>
      <c r="G168" s="302">
        <v>0</v>
      </c>
      <c r="H168" s="688"/>
      <c r="I168" s="691"/>
      <c r="J168" s="693"/>
      <c r="K168" s="64"/>
    </row>
    <row r="169" spans="1:11" ht="21" customHeight="1" x14ac:dyDescent="0.2">
      <c r="A169" s="281"/>
      <c r="B169" s="300" t="s">
        <v>228</v>
      </c>
      <c r="C169" s="329" t="s">
        <v>381</v>
      </c>
      <c r="D169" s="301">
        <v>479</v>
      </c>
      <c r="E169" s="403" t="s">
        <v>193</v>
      </c>
      <c r="F169" s="160">
        <v>0</v>
      </c>
      <c r="G169" s="302">
        <v>0</v>
      </c>
      <c r="H169" s="688"/>
      <c r="I169" s="691"/>
      <c r="J169" s="693"/>
      <c r="K169" s="64"/>
    </row>
    <row r="170" spans="1:11" ht="21" customHeight="1" x14ac:dyDescent="0.2">
      <c r="A170" s="281"/>
      <c r="B170" s="300" t="s">
        <v>229</v>
      </c>
      <c r="C170" s="329">
        <v>31</v>
      </c>
      <c r="D170" s="301">
        <v>45</v>
      </c>
      <c r="E170" s="403" t="s">
        <v>193</v>
      </c>
      <c r="F170" s="160">
        <v>0</v>
      </c>
      <c r="G170" s="302">
        <v>0</v>
      </c>
      <c r="H170" s="688"/>
      <c r="I170" s="691"/>
      <c r="J170" s="693"/>
      <c r="K170" s="64"/>
    </row>
    <row r="171" spans="1:11" ht="21" customHeight="1" x14ac:dyDescent="0.2">
      <c r="A171" s="281"/>
      <c r="B171" s="300" t="s">
        <v>230</v>
      </c>
      <c r="C171" s="332" t="s">
        <v>372</v>
      </c>
      <c r="D171" s="301">
        <v>1867</v>
      </c>
      <c r="E171" s="403" t="s">
        <v>193</v>
      </c>
      <c r="F171" s="160">
        <v>0</v>
      </c>
      <c r="G171" s="302">
        <v>0</v>
      </c>
      <c r="H171" s="688"/>
      <c r="I171" s="691"/>
      <c r="J171" s="693"/>
      <c r="K171" s="64"/>
    </row>
    <row r="172" spans="1:11" ht="21" customHeight="1" x14ac:dyDescent="0.2">
      <c r="A172" s="281"/>
      <c r="B172" s="300" t="s">
        <v>231</v>
      </c>
      <c r="C172" s="329">
        <v>90</v>
      </c>
      <c r="D172" s="301">
        <v>231</v>
      </c>
      <c r="E172" s="403" t="s">
        <v>193</v>
      </c>
      <c r="F172" s="160">
        <v>0</v>
      </c>
      <c r="G172" s="302">
        <v>0</v>
      </c>
      <c r="H172" s="688"/>
      <c r="I172" s="691"/>
      <c r="J172" s="693"/>
      <c r="K172" s="64"/>
    </row>
    <row r="173" spans="1:11" ht="21" customHeight="1" x14ac:dyDescent="0.2">
      <c r="A173" s="281"/>
      <c r="B173" s="300" t="s">
        <v>232</v>
      </c>
      <c r="C173" s="329" t="s">
        <v>372</v>
      </c>
      <c r="D173" s="301">
        <v>402</v>
      </c>
      <c r="E173" s="403" t="s">
        <v>193</v>
      </c>
      <c r="F173" s="160">
        <v>0</v>
      </c>
      <c r="G173" s="302">
        <v>0</v>
      </c>
      <c r="H173" s="688"/>
      <c r="I173" s="691"/>
      <c r="J173" s="693"/>
      <c r="K173" s="64"/>
    </row>
    <row r="174" spans="1:11" ht="21" customHeight="1" x14ac:dyDescent="0.2">
      <c r="A174" s="281"/>
      <c r="B174" s="300" t="s">
        <v>233</v>
      </c>
      <c r="C174" s="329">
        <v>10</v>
      </c>
      <c r="D174" s="301">
        <v>57</v>
      </c>
      <c r="E174" s="403" t="s">
        <v>193</v>
      </c>
      <c r="F174" s="160">
        <v>0</v>
      </c>
      <c r="G174" s="302">
        <v>0</v>
      </c>
      <c r="H174" s="689"/>
      <c r="I174" s="692"/>
      <c r="J174" s="677"/>
      <c r="K174" s="344"/>
    </row>
    <row r="175" spans="1:11" ht="18.75" customHeight="1" x14ac:dyDescent="0.2">
      <c r="A175" s="281"/>
      <c r="B175" s="303" t="s">
        <v>283</v>
      </c>
      <c r="C175" s="304" t="s">
        <v>381</v>
      </c>
      <c r="D175" s="305">
        <v>270</v>
      </c>
      <c r="E175" s="306" t="s">
        <v>49</v>
      </c>
      <c r="F175" s="307">
        <v>21.4</v>
      </c>
      <c r="G175" s="308">
        <f t="shared" ref="G175:G181" si="13">D175*F175</f>
        <v>5778</v>
      </c>
      <c r="H175" s="694" t="s">
        <v>293</v>
      </c>
      <c r="I175" s="309" t="s">
        <v>121</v>
      </c>
      <c r="J175" s="310"/>
      <c r="K175" s="344"/>
    </row>
    <row r="176" spans="1:11" ht="18.75" customHeight="1" x14ac:dyDescent="0.2">
      <c r="A176" s="281"/>
      <c r="B176" s="303" t="s">
        <v>284</v>
      </c>
      <c r="C176" s="304">
        <v>90</v>
      </c>
      <c r="D176" s="305">
        <v>685</v>
      </c>
      <c r="E176" s="306" t="s">
        <v>49</v>
      </c>
      <c r="F176" s="307">
        <v>21.4</v>
      </c>
      <c r="G176" s="308">
        <f t="shared" si="13"/>
        <v>14658.999999999998</v>
      </c>
      <c r="H176" s="709"/>
      <c r="I176" s="309" t="s">
        <v>121</v>
      </c>
      <c r="J176" s="310"/>
      <c r="K176" s="344"/>
    </row>
    <row r="177" spans="1:11" ht="38.25" x14ac:dyDescent="0.2">
      <c r="A177" s="281"/>
      <c r="B177" s="303" t="s">
        <v>326</v>
      </c>
      <c r="C177" s="304">
        <v>90</v>
      </c>
      <c r="D177" s="305">
        <v>108</v>
      </c>
      <c r="E177" s="306" t="s">
        <v>5</v>
      </c>
      <c r="F177" s="307">
        <v>21.4</v>
      </c>
      <c r="G177" s="308">
        <f t="shared" si="13"/>
        <v>2311.1999999999998</v>
      </c>
      <c r="H177" s="338" t="s">
        <v>401</v>
      </c>
      <c r="I177" s="309" t="s">
        <v>121</v>
      </c>
      <c r="J177" s="310"/>
      <c r="K177" s="344" t="s">
        <v>44</v>
      </c>
    </row>
    <row r="178" spans="1:11" ht="38.25" x14ac:dyDescent="0.2">
      <c r="A178" s="281"/>
      <c r="B178" s="303" t="s">
        <v>365</v>
      </c>
      <c r="C178" s="304">
        <v>90</v>
      </c>
      <c r="D178" s="305">
        <v>98</v>
      </c>
      <c r="E178" s="306" t="s">
        <v>5</v>
      </c>
      <c r="F178" s="307">
        <v>21.4</v>
      </c>
      <c r="G178" s="308">
        <f t="shared" si="13"/>
        <v>2097.1999999999998</v>
      </c>
      <c r="H178" s="338" t="s">
        <v>402</v>
      </c>
      <c r="I178" s="309" t="s">
        <v>121</v>
      </c>
      <c r="J178" s="310"/>
      <c r="K178" s="344"/>
    </row>
    <row r="179" spans="1:11" ht="38.25" x14ac:dyDescent="0.2">
      <c r="A179" s="281"/>
      <c r="B179" s="303" t="s">
        <v>456</v>
      </c>
      <c r="C179" s="304" t="s">
        <v>457</v>
      </c>
      <c r="D179" s="305">
        <v>1069</v>
      </c>
      <c r="E179" s="306" t="s">
        <v>46</v>
      </c>
      <c r="F179" s="307">
        <v>7.35</v>
      </c>
      <c r="G179" s="308">
        <f t="shared" si="13"/>
        <v>7857.15</v>
      </c>
      <c r="H179" s="338" t="s">
        <v>242</v>
      </c>
      <c r="I179" s="309" t="s">
        <v>121</v>
      </c>
      <c r="J179" s="310"/>
      <c r="K179" s="368"/>
    </row>
    <row r="180" spans="1:11" x14ac:dyDescent="0.2">
      <c r="A180" s="281"/>
      <c r="B180" s="442" t="s">
        <v>489</v>
      </c>
      <c r="C180" s="443" t="s">
        <v>491</v>
      </c>
      <c r="D180" s="444">
        <v>1094</v>
      </c>
      <c r="E180" s="445" t="s">
        <v>49</v>
      </c>
      <c r="F180" s="446">
        <v>0</v>
      </c>
      <c r="G180" s="447">
        <f t="shared" si="13"/>
        <v>0</v>
      </c>
      <c r="H180" s="694" t="s">
        <v>494</v>
      </c>
      <c r="I180" s="448"/>
      <c r="J180" s="696" t="s">
        <v>495</v>
      </c>
      <c r="K180" s="368"/>
    </row>
    <row r="181" spans="1:11" ht="25.5" x14ac:dyDescent="0.2">
      <c r="A181" s="281"/>
      <c r="B181" s="466" t="s">
        <v>490</v>
      </c>
      <c r="C181" s="467" t="s">
        <v>492</v>
      </c>
      <c r="D181" s="468">
        <v>5675</v>
      </c>
      <c r="E181" s="469" t="s">
        <v>493</v>
      </c>
      <c r="F181" s="470">
        <v>0</v>
      </c>
      <c r="G181" s="471">
        <f t="shared" si="13"/>
        <v>0</v>
      </c>
      <c r="H181" s="695"/>
      <c r="I181" s="465"/>
      <c r="J181" s="697"/>
      <c r="K181" s="368"/>
    </row>
    <row r="182" spans="1:11" ht="39" thickBot="1" x14ac:dyDescent="0.25">
      <c r="A182" s="281"/>
      <c r="B182" s="303" t="s">
        <v>547</v>
      </c>
      <c r="C182" s="304">
        <v>34</v>
      </c>
      <c r="D182" s="305">
        <v>108</v>
      </c>
      <c r="E182" s="497" t="s">
        <v>5</v>
      </c>
      <c r="F182" s="307">
        <v>21.4</v>
      </c>
      <c r="G182" s="308">
        <f>D182*F182/2</f>
        <v>1155.5999999999999</v>
      </c>
      <c r="H182" s="338" t="s">
        <v>401</v>
      </c>
      <c r="I182" s="309" t="s">
        <v>121</v>
      </c>
      <c r="J182" s="498" t="s">
        <v>548</v>
      </c>
      <c r="K182" s="368" t="s">
        <v>44</v>
      </c>
    </row>
    <row r="183" spans="1:11" ht="22.5" customHeight="1" x14ac:dyDescent="0.2">
      <c r="A183" s="311" t="s">
        <v>40</v>
      </c>
      <c r="B183" s="312" t="s">
        <v>234</v>
      </c>
      <c r="C183" s="339">
        <v>90</v>
      </c>
      <c r="D183" s="314">
        <v>75</v>
      </c>
      <c r="E183" s="313" t="s">
        <v>4</v>
      </c>
      <c r="F183" s="315">
        <v>7.35</v>
      </c>
      <c r="G183" s="316">
        <f t="shared" si="12"/>
        <v>551.25</v>
      </c>
      <c r="H183" s="685" t="s">
        <v>235</v>
      </c>
      <c r="I183" s="317" t="s">
        <v>121</v>
      </c>
      <c r="J183" s="686"/>
      <c r="K183" s="43"/>
    </row>
    <row r="184" spans="1:11" x14ac:dyDescent="0.2">
      <c r="A184" s="250"/>
      <c r="B184" s="235" t="s">
        <v>236</v>
      </c>
      <c r="C184" s="334" t="s">
        <v>372</v>
      </c>
      <c r="D184" s="236">
        <v>40</v>
      </c>
      <c r="E184" s="404" t="s">
        <v>4</v>
      </c>
      <c r="F184" s="134">
        <v>7.35</v>
      </c>
      <c r="G184" s="413">
        <f t="shared" si="12"/>
        <v>294</v>
      </c>
      <c r="H184" s="678"/>
      <c r="I184" s="237" t="s">
        <v>121</v>
      </c>
      <c r="J184" s="664"/>
      <c r="K184" s="43"/>
    </row>
    <row r="185" spans="1:11" ht="38.25" x14ac:dyDescent="0.2">
      <c r="A185" s="250"/>
      <c r="B185" s="225" t="s">
        <v>239</v>
      </c>
      <c r="C185" s="221">
        <v>90</v>
      </c>
      <c r="D185" s="226">
        <v>36</v>
      </c>
      <c r="E185" s="144" t="s">
        <v>4</v>
      </c>
      <c r="F185" s="118">
        <v>7.35</v>
      </c>
      <c r="G185" s="227">
        <f t="shared" si="12"/>
        <v>264.59999999999997</v>
      </c>
      <c r="H185" s="228" t="s">
        <v>238</v>
      </c>
      <c r="I185" s="229" t="s">
        <v>121</v>
      </c>
      <c r="J185" s="239"/>
      <c r="K185" s="43"/>
    </row>
    <row r="186" spans="1:11" ht="39" thickBot="1" x14ac:dyDescent="0.25">
      <c r="A186" s="250"/>
      <c r="B186" s="264" t="s">
        <v>240</v>
      </c>
      <c r="C186" s="224">
        <v>90</v>
      </c>
      <c r="D186" s="277">
        <v>12</v>
      </c>
      <c r="E186" s="173" t="s">
        <v>5</v>
      </c>
      <c r="F186" s="141">
        <v>21.4</v>
      </c>
      <c r="G186" s="265">
        <f t="shared" si="12"/>
        <v>256.79999999999995</v>
      </c>
      <c r="H186" s="538" t="s">
        <v>241</v>
      </c>
      <c r="I186" s="533" t="s">
        <v>121</v>
      </c>
      <c r="J186" s="279"/>
      <c r="K186" s="43"/>
    </row>
    <row r="187" spans="1:11" ht="13.5" thickBot="1" x14ac:dyDescent="0.25">
      <c r="A187" s="311" t="s">
        <v>29</v>
      </c>
      <c r="B187" s="232" t="s">
        <v>244</v>
      </c>
      <c r="C187" s="535" t="s">
        <v>373</v>
      </c>
      <c r="D187" s="246">
        <v>89</v>
      </c>
      <c r="E187" s="457" t="s">
        <v>243</v>
      </c>
      <c r="F187" s="203">
        <v>2.54</v>
      </c>
      <c r="G187" s="247">
        <f t="shared" ref="G187:G211" si="14">D187*F187</f>
        <v>226.06</v>
      </c>
      <c r="H187" s="248" t="s">
        <v>57</v>
      </c>
      <c r="I187" s="536" t="s">
        <v>165</v>
      </c>
      <c r="J187" s="537"/>
      <c r="K187" s="43"/>
    </row>
    <row r="188" spans="1:11" x14ac:dyDescent="0.2">
      <c r="A188" s="311" t="s">
        <v>30</v>
      </c>
      <c r="B188" s="273" t="s">
        <v>330</v>
      </c>
      <c r="C188" s="340">
        <v>90</v>
      </c>
      <c r="D188" s="318">
        <v>43</v>
      </c>
      <c r="E188" s="142" t="s">
        <v>5</v>
      </c>
      <c r="F188" s="149">
        <v>21.4</v>
      </c>
      <c r="G188" s="319">
        <f t="shared" si="14"/>
        <v>920.19999999999993</v>
      </c>
      <c r="H188" s="706" t="s">
        <v>403</v>
      </c>
      <c r="I188" s="320" t="s">
        <v>121</v>
      </c>
      <c r="J188" s="321"/>
      <c r="K188" s="64" t="s">
        <v>44</v>
      </c>
    </row>
    <row r="189" spans="1:11" x14ac:dyDescent="0.2">
      <c r="A189" s="250"/>
      <c r="B189" s="232" t="s">
        <v>332</v>
      </c>
      <c r="C189" s="332">
        <v>90</v>
      </c>
      <c r="D189" s="233">
        <v>31</v>
      </c>
      <c r="E189" s="403" t="s">
        <v>5</v>
      </c>
      <c r="F189" s="130">
        <v>21.4</v>
      </c>
      <c r="G189" s="412">
        <f t="shared" si="14"/>
        <v>663.4</v>
      </c>
      <c r="H189" s="666"/>
      <c r="I189" s="234" t="s">
        <v>121</v>
      </c>
      <c r="J189" s="322"/>
      <c r="K189" s="64" t="s">
        <v>44</v>
      </c>
    </row>
    <row r="190" spans="1:11" x14ac:dyDescent="0.2">
      <c r="A190" s="250"/>
      <c r="B190" s="235" t="s">
        <v>331</v>
      </c>
      <c r="C190" s="330" t="s">
        <v>377</v>
      </c>
      <c r="D190" s="236">
        <v>60</v>
      </c>
      <c r="E190" s="404" t="s">
        <v>5</v>
      </c>
      <c r="F190" s="134">
        <v>21.4</v>
      </c>
      <c r="G190" s="413">
        <f t="shared" si="14"/>
        <v>1284</v>
      </c>
      <c r="H190" s="675"/>
      <c r="I190" s="237" t="s">
        <v>121</v>
      </c>
      <c r="J190" s="323"/>
      <c r="K190" s="64" t="s">
        <v>44</v>
      </c>
    </row>
    <row r="191" spans="1:11" x14ac:dyDescent="0.2">
      <c r="A191" s="250"/>
      <c r="B191" s="485" t="s">
        <v>518</v>
      </c>
      <c r="C191" s="486">
        <v>10</v>
      </c>
      <c r="D191" s="226">
        <v>11</v>
      </c>
      <c r="E191" s="208" t="s">
        <v>4</v>
      </c>
      <c r="F191" s="209">
        <v>7.35</v>
      </c>
      <c r="G191" s="227">
        <f t="shared" si="14"/>
        <v>80.849999999999994</v>
      </c>
      <c r="H191" s="665" t="s">
        <v>546</v>
      </c>
      <c r="I191" s="229" t="s">
        <v>121</v>
      </c>
      <c r="J191" s="490"/>
      <c r="K191" s="64" t="s">
        <v>44</v>
      </c>
    </row>
    <row r="192" spans="1:11" x14ac:dyDescent="0.2">
      <c r="A192" s="250"/>
      <c r="B192" s="496" t="s">
        <v>519</v>
      </c>
      <c r="C192" s="486">
        <v>10</v>
      </c>
      <c r="D192" s="226">
        <v>20</v>
      </c>
      <c r="E192" s="208" t="s">
        <v>4</v>
      </c>
      <c r="F192" s="209">
        <v>7.35</v>
      </c>
      <c r="G192" s="227">
        <f t="shared" si="14"/>
        <v>147</v>
      </c>
      <c r="H192" s="666"/>
      <c r="I192" s="229" t="s">
        <v>121</v>
      </c>
      <c r="J192" s="490"/>
      <c r="K192" s="64" t="s">
        <v>44</v>
      </c>
    </row>
    <row r="193" spans="1:11" x14ac:dyDescent="0.2">
      <c r="A193" s="250"/>
      <c r="B193" s="481" t="s">
        <v>520</v>
      </c>
      <c r="C193" s="482">
        <v>90</v>
      </c>
      <c r="D193" s="233">
        <v>2</v>
      </c>
      <c r="E193" s="322" t="s">
        <v>4</v>
      </c>
      <c r="F193" s="483">
        <v>7.35</v>
      </c>
      <c r="G193" s="484">
        <f t="shared" si="14"/>
        <v>14.7</v>
      </c>
      <c r="H193" s="666"/>
      <c r="I193" s="234" t="s">
        <v>121</v>
      </c>
      <c r="J193" s="491"/>
      <c r="K193" s="64" t="s">
        <v>44</v>
      </c>
    </row>
    <row r="194" spans="1:11" x14ac:dyDescent="0.2">
      <c r="A194" s="250"/>
      <c r="B194" s="481" t="s">
        <v>521</v>
      </c>
      <c r="C194" s="482" t="s">
        <v>372</v>
      </c>
      <c r="D194" s="233">
        <v>28</v>
      </c>
      <c r="E194" s="322" t="s">
        <v>4</v>
      </c>
      <c r="F194" s="483">
        <v>7.35</v>
      </c>
      <c r="G194" s="484">
        <f t="shared" si="14"/>
        <v>205.79999999999998</v>
      </c>
      <c r="H194" s="666"/>
      <c r="I194" s="234" t="s">
        <v>121</v>
      </c>
      <c r="J194" s="491"/>
      <c r="K194" s="64" t="s">
        <v>44</v>
      </c>
    </row>
    <row r="195" spans="1:11" x14ac:dyDescent="0.2">
      <c r="A195" s="250"/>
      <c r="B195" s="481" t="s">
        <v>522</v>
      </c>
      <c r="C195" s="482">
        <v>30</v>
      </c>
      <c r="D195" s="233">
        <v>19</v>
      </c>
      <c r="E195" s="322" t="s">
        <v>5</v>
      </c>
      <c r="F195" s="483">
        <v>21.4</v>
      </c>
      <c r="G195" s="484">
        <f t="shared" si="14"/>
        <v>406.59999999999997</v>
      </c>
      <c r="H195" s="666"/>
      <c r="I195" s="234" t="s">
        <v>121</v>
      </c>
      <c r="J195" s="491"/>
      <c r="K195" s="64" t="s">
        <v>44</v>
      </c>
    </row>
    <row r="196" spans="1:11" x14ac:dyDescent="0.2">
      <c r="A196" s="250"/>
      <c r="B196" s="487" t="s">
        <v>523</v>
      </c>
      <c r="C196" s="488">
        <v>30</v>
      </c>
      <c r="D196" s="236">
        <v>6</v>
      </c>
      <c r="E196" s="323" t="s">
        <v>5</v>
      </c>
      <c r="F196" s="349">
        <v>21.4</v>
      </c>
      <c r="G196" s="462">
        <f t="shared" si="14"/>
        <v>128.39999999999998</v>
      </c>
      <c r="H196" s="666"/>
      <c r="I196" s="237" t="s">
        <v>121</v>
      </c>
      <c r="J196" s="460"/>
      <c r="K196" s="64" t="s">
        <v>44</v>
      </c>
    </row>
    <row r="197" spans="1:11" x14ac:dyDescent="0.2">
      <c r="A197" s="250"/>
      <c r="B197" s="487" t="s">
        <v>524</v>
      </c>
      <c r="C197" s="488" t="s">
        <v>371</v>
      </c>
      <c r="D197" s="236">
        <v>27</v>
      </c>
      <c r="E197" s="323" t="s">
        <v>5</v>
      </c>
      <c r="F197" s="349">
        <v>21.4</v>
      </c>
      <c r="G197" s="489">
        <f t="shared" si="14"/>
        <v>577.79999999999995</v>
      </c>
      <c r="H197" s="666"/>
      <c r="I197" s="237" t="s">
        <v>121</v>
      </c>
      <c r="J197" s="460"/>
      <c r="K197" s="64" t="s">
        <v>44</v>
      </c>
    </row>
    <row r="198" spans="1:11" x14ac:dyDescent="0.2">
      <c r="A198" s="250"/>
      <c r="B198" s="481" t="s">
        <v>525</v>
      </c>
      <c r="C198" s="482">
        <v>30</v>
      </c>
      <c r="D198" s="233">
        <v>13</v>
      </c>
      <c r="E198" s="322" t="s">
        <v>5</v>
      </c>
      <c r="F198" s="483">
        <v>21.4</v>
      </c>
      <c r="G198" s="484">
        <f t="shared" si="14"/>
        <v>278.2</v>
      </c>
      <c r="H198" s="666"/>
      <c r="I198" s="234" t="s">
        <v>121</v>
      </c>
      <c r="J198" s="491"/>
      <c r="K198" s="64" t="s">
        <v>44</v>
      </c>
    </row>
    <row r="199" spans="1:11" x14ac:dyDescent="0.2">
      <c r="A199" s="250"/>
      <c r="B199" s="487" t="s">
        <v>527</v>
      </c>
      <c r="C199" s="488">
        <v>10</v>
      </c>
      <c r="D199" s="236">
        <v>15</v>
      </c>
      <c r="E199" s="323" t="s">
        <v>4</v>
      </c>
      <c r="F199" s="349">
        <v>7.35</v>
      </c>
      <c r="G199" s="489">
        <f t="shared" si="14"/>
        <v>110.25</v>
      </c>
      <c r="H199" s="666"/>
      <c r="I199" s="237" t="s">
        <v>121</v>
      </c>
      <c r="J199" s="460"/>
      <c r="K199" s="64" t="s">
        <v>44</v>
      </c>
    </row>
    <row r="200" spans="1:11" x14ac:dyDescent="0.2">
      <c r="A200" s="250"/>
      <c r="B200" s="485" t="s">
        <v>526</v>
      </c>
      <c r="C200" s="486" t="s">
        <v>371</v>
      </c>
      <c r="D200" s="226">
        <v>21</v>
      </c>
      <c r="E200" s="208" t="s">
        <v>4</v>
      </c>
      <c r="F200" s="209">
        <v>7.35</v>
      </c>
      <c r="G200" s="492">
        <f t="shared" si="14"/>
        <v>154.35</v>
      </c>
      <c r="H200" s="666"/>
      <c r="I200" s="229" t="s">
        <v>121</v>
      </c>
      <c r="J200" s="490"/>
      <c r="K200" s="64" t="s">
        <v>44</v>
      </c>
    </row>
    <row r="201" spans="1:11" x14ac:dyDescent="0.2">
      <c r="A201" s="250"/>
      <c r="B201" s="481" t="s">
        <v>528</v>
      </c>
      <c r="C201" s="482">
        <v>30</v>
      </c>
      <c r="D201" s="233">
        <v>26</v>
      </c>
      <c r="E201" s="322" t="s">
        <v>5</v>
      </c>
      <c r="F201" s="483">
        <v>21.4</v>
      </c>
      <c r="G201" s="484">
        <f t="shared" si="14"/>
        <v>556.4</v>
      </c>
      <c r="H201" s="666"/>
      <c r="I201" s="234" t="s">
        <v>121</v>
      </c>
      <c r="J201" s="491"/>
      <c r="K201" s="64" t="s">
        <v>44</v>
      </c>
    </row>
    <row r="202" spans="1:11" x14ac:dyDescent="0.2">
      <c r="A202" s="250"/>
      <c r="B202" s="487" t="s">
        <v>529</v>
      </c>
      <c r="C202" s="488">
        <v>30</v>
      </c>
      <c r="D202" s="236">
        <v>12</v>
      </c>
      <c r="E202" s="323" t="s">
        <v>5</v>
      </c>
      <c r="F202" s="349">
        <v>21.4</v>
      </c>
      <c r="G202" s="489">
        <f t="shared" si="14"/>
        <v>256.79999999999995</v>
      </c>
      <c r="H202" s="666"/>
      <c r="I202" s="237" t="s">
        <v>121</v>
      </c>
      <c r="J202" s="460"/>
      <c r="K202" s="64" t="s">
        <v>44</v>
      </c>
    </row>
    <row r="203" spans="1:11" x14ac:dyDescent="0.2">
      <c r="A203" s="250"/>
      <c r="B203" s="481" t="s">
        <v>530</v>
      </c>
      <c r="C203" s="482">
        <v>30</v>
      </c>
      <c r="D203" s="233">
        <v>29</v>
      </c>
      <c r="E203" s="322" t="s">
        <v>5</v>
      </c>
      <c r="F203" s="483">
        <v>21.4</v>
      </c>
      <c r="G203" s="484">
        <f t="shared" si="14"/>
        <v>620.59999999999991</v>
      </c>
      <c r="H203" s="666"/>
      <c r="I203" s="234" t="s">
        <v>121</v>
      </c>
      <c r="J203" s="491"/>
      <c r="K203" s="64" t="s">
        <v>44</v>
      </c>
    </row>
    <row r="204" spans="1:11" x14ac:dyDescent="0.2">
      <c r="A204" s="250"/>
      <c r="B204" s="487" t="s">
        <v>466</v>
      </c>
      <c r="C204" s="488">
        <v>30</v>
      </c>
      <c r="D204" s="236">
        <v>10</v>
      </c>
      <c r="E204" s="323" t="s">
        <v>5</v>
      </c>
      <c r="F204" s="349">
        <v>21.4</v>
      </c>
      <c r="G204" s="489">
        <f t="shared" si="14"/>
        <v>214</v>
      </c>
      <c r="H204" s="666"/>
      <c r="I204" s="237" t="s">
        <v>121</v>
      </c>
      <c r="J204" s="460"/>
      <c r="K204" s="64" t="s">
        <v>44</v>
      </c>
    </row>
    <row r="205" spans="1:11" x14ac:dyDescent="0.2">
      <c r="A205" s="250"/>
      <c r="B205" s="481" t="s">
        <v>531</v>
      </c>
      <c r="C205" s="482">
        <v>34</v>
      </c>
      <c r="D205" s="233">
        <v>6</v>
      </c>
      <c r="E205" s="322" t="s">
        <v>5</v>
      </c>
      <c r="F205" s="483">
        <v>21.4</v>
      </c>
      <c r="G205" s="484">
        <f t="shared" si="14"/>
        <v>128.39999999999998</v>
      </c>
      <c r="H205" s="666"/>
      <c r="I205" s="234" t="s">
        <v>121</v>
      </c>
      <c r="J205" s="663" t="s">
        <v>533</v>
      </c>
      <c r="K205" s="64" t="s">
        <v>44</v>
      </c>
    </row>
    <row r="206" spans="1:11" x14ac:dyDescent="0.2">
      <c r="A206" s="250"/>
      <c r="B206" s="487" t="s">
        <v>532</v>
      </c>
      <c r="C206" s="488">
        <v>30</v>
      </c>
      <c r="D206" s="236">
        <v>9</v>
      </c>
      <c r="E206" s="323" t="s">
        <v>5</v>
      </c>
      <c r="F206" s="349">
        <v>21.4</v>
      </c>
      <c r="G206" s="489">
        <f t="shared" si="14"/>
        <v>192.6</v>
      </c>
      <c r="H206" s="666"/>
      <c r="I206" s="237" t="s">
        <v>121</v>
      </c>
      <c r="J206" s="664"/>
      <c r="K206" s="64" t="s">
        <v>44</v>
      </c>
    </row>
    <row r="207" spans="1:11" x14ac:dyDescent="0.2">
      <c r="A207" s="250"/>
      <c r="B207" s="485" t="s">
        <v>536</v>
      </c>
      <c r="C207" s="486">
        <v>30</v>
      </c>
      <c r="D207" s="226">
        <v>8</v>
      </c>
      <c r="E207" s="208" t="s">
        <v>5</v>
      </c>
      <c r="F207" s="209">
        <v>21.4</v>
      </c>
      <c r="G207" s="492">
        <f t="shared" si="14"/>
        <v>171.2</v>
      </c>
      <c r="H207" s="666"/>
      <c r="I207" s="229" t="s">
        <v>121</v>
      </c>
      <c r="J207" s="490" t="s">
        <v>537</v>
      </c>
      <c r="K207" s="64" t="s">
        <v>44</v>
      </c>
    </row>
    <row r="208" spans="1:11" x14ac:dyDescent="0.2">
      <c r="A208" s="250"/>
      <c r="B208" s="485" t="s">
        <v>542</v>
      </c>
      <c r="C208" s="486">
        <v>30</v>
      </c>
      <c r="D208" s="226">
        <v>18</v>
      </c>
      <c r="E208" s="208" t="s">
        <v>5</v>
      </c>
      <c r="F208" s="209">
        <v>21.4</v>
      </c>
      <c r="G208" s="492">
        <f t="shared" si="14"/>
        <v>385.2</v>
      </c>
      <c r="H208" s="666"/>
      <c r="I208" s="229" t="s">
        <v>121</v>
      </c>
      <c r="J208" s="490"/>
      <c r="K208" s="64" t="s">
        <v>44</v>
      </c>
    </row>
    <row r="209" spans="1:11" x14ac:dyDescent="0.2">
      <c r="A209" s="250"/>
      <c r="B209" s="485" t="s">
        <v>543</v>
      </c>
      <c r="C209" s="486">
        <v>30</v>
      </c>
      <c r="D209" s="226">
        <v>4</v>
      </c>
      <c r="E209" s="208" t="s">
        <v>5</v>
      </c>
      <c r="F209" s="209">
        <v>21.4</v>
      </c>
      <c r="G209" s="492">
        <f t="shared" si="14"/>
        <v>85.6</v>
      </c>
      <c r="H209" s="666"/>
      <c r="I209" s="229" t="s">
        <v>121</v>
      </c>
      <c r="J209" s="490"/>
      <c r="K209" s="64" t="s">
        <v>44</v>
      </c>
    </row>
    <row r="210" spans="1:11" x14ac:dyDescent="0.2">
      <c r="A210" s="250"/>
      <c r="B210" s="485" t="s">
        <v>544</v>
      </c>
      <c r="C210" s="486">
        <v>30</v>
      </c>
      <c r="D210" s="226">
        <v>16</v>
      </c>
      <c r="E210" s="208" t="s">
        <v>5</v>
      </c>
      <c r="F210" s="209">
        <v>21.4</v>
      </c>
      <c r="G210" s="492">
        <f t="shared" si="14"/>
        <v>342.4</v>
      </c>
      <c r="H210" s="666"/>
      <c r="I210" s="229" t="s">
        <v>121</v>
      </c>
      <c r="J210" s="490"/>
      <c r="K210" s="64" t="s">
        <v>44</v>
      </c>
    </row>
    <row r="211" spans="1:11" ht="13.5" thickBot="1" x14ac:dyDescent="0.25">
      <c r="A211" s="539"/>
      <c r="B211" s="324" t="s">
        <v>545</v>
      </c>
      <c r="C211" s="341">
        <v>30</v>
      </c>
      <c r="D211" s="277">
        <v>19</v>
      </c>
      <c r="E211" s="325" t="s">
        <v>5</v>
      </c>
      <c r="F211" s="326">
        <v>21.4</v>
      </c>
      <c r="G211" s="327">
        <f t="shared" si="14"/>
        <v>406.59999999999997</v>
      </c>
      <c r="H211" s="667"/>
      <c r="I211" s="533" t="s">
        <v>121</v>
      </c>
      <c r="J211" s="328"/>
      <c r="K211" s="64" t="s">
        <v>44</v>
      </c>
    </row>
    <row r="212" spans="1:11" ht="13.5" thickBot="1" x14ac:dyDescent="0.25">
      <c r="A212" s="65"/>
      <c r="B212" s="66"/>
      <c r="C212" s="22"/>
      <c r="D212" s="22"/>
      <c r="E212" s="41"/>
      <c r="F212" s="600" t="s">
        <v>245</v>
      </c>
      <c r="G212" s="615">
        <f>SUM(G6:G211)</f>
        <v>380709.98999999987</v>
      </c>
      <c r="H212" s="67"/>
      <c r="I212" s="68"/>
      <c r="J212" s="13"/>
      <c r="K212" s="41"/>
    </row>
    <row r="213" spans="1:11" x14ac:dyDescent="0.2">
      <c r="A213" s="65"/>
      <c r="B213" s="66"/>
      <c r="C213" s="22"/>
      <c r="D213" s="22"/>
      <c r="E213" s="41"/>
      <c r="F213" s="69"/>
      <c r="G213" s="70"/>
      <c r="H213" s="71"/>
      <c r="I213" s="68"/>
      <c r="J213" s="13"/>
      <c r="K213" s="41"/>
    </row>
    <row r="214" spans="1:11" x14ac:dyDescent="0.2">
      <c r="A214" s="65"/>
      <c r="B214" s="84"/>
      <c r="C214" s="22"/>
      <c r="D214" s="22"/>
      <c r="E214" s="41"/>
      <c r="F214" s="69"/>
      <c r="G214" s="70"/>
      <c r="H214" s="71"/>
      <c r="I214" s="68"/>
      <c r="J214" s="13"/>
      <c r="K214" s="41"/>
    </row>
    <row r="215" spans="1:11" ht="13.5" thickBot="1" x14ac:dyDescent="0.25">
      <c r="A215" s="577" t="s">
        <v>560</v>
      </c>
      <c r="B215" s="578"/>
      <c r="C215" s="24"/>
      <c r="D215" s="24"/>
      <c r="E215" s="579"/>
      <c r="F215" s="580"/>
      <c r="G215" s="581"/>
      <c r="H215" s="582"/>
      <c r="I215" s="42"/>
      <c r="J215" s="583"/>
      <c r="K215" s="41"/>
    </row>
    <row r="216" spans="1:11" ht="51.75" thickBot="1" x14ac:dyDescent="0.25">
      <c r="A216" s="584" t="s">
        <v>1</v>
      </c>
      <c r="B216" s="575" t="s">
        <v>561</v>
      </c>
      <c r="C216" s="576" t="s">
        <v>118</v>
      </c>
      <c r="D216" s="576" t="s">
        <v>119</v>
      </c>
      <c r="E216" s="549" t="s">
        <v>8</v>
      </c>
      <c r="F216" s="550" t="s">
        <v>409</v>
      </c>
      <c r="G216" s="549" t="s">
        <v>408</v>
      </c>
      <c r="H216" s="551" t="s">
        <v>12</v>
      </c>
      <c r="I216" s="552" t="s">
        <v>117</v>
      </c>
      <c r="J216" s="551" t="s">
        <v>3</v>
      </c>
      <c r="K216" s="41"/>
    </row>
    <row r="217" spans="1:11" ht="27.75" customHeight="1" x14ac:dyDescent="0.2">
      <c r="A217" s="585" t="s">
        <v>562</v>
      </c>
      <c r="B217" s="586" t="s">
        <v>563</v>
      </c>
      <c r="C217" s="657" t="s">
        <v>564</v>
      </c>
      <c r="D217" s="587">
        <v>96.5</v>
      </c>
      <c r="E217" s="655" t="s">
        <v>565</v>
      </c>
      <c r="F217" s="588">
        <f>G217/D217</f>
        <v>625.05699481865281</v>
      </c>
      <c r="G217" s="589">
        <v>60318</v>
      </c>
      <c r="H217" s="659" t="s">
        <v>567</v>
      </c>
      <c r="I217" s="590" t="s">
        <v>165</v>
      </c>
      <c r="J217" s="661"/>
      <c r="K217" s="41" t="s">
        <v>44</v>
      </c>
    </row>
    <row r="218" spans="1:11" ht="27.75" customHeight="1" thickBot="1" x14ac:dyDescent="0.25">
      <c r="A218" s="591"/>
      <c r="B218" s="592" t="s">
        <v>566</v>
      </c>
      <c r="C218" s="658"/>
      <c r="D218" s="593">
        <v>16.3</v>
      </c>
      <c r="E218" s="656"/>
      <c r="F218" s="594">
        <f>G218/D218</f>
        <v>69.018404907975452</v>
      </c>
      <c r="G218" s="595">
        <v>1125</v>
      </c>
      <c r="H218" s="660"/>
      <c r="I218" s="596" t="s">
        <v>165</v>
      </c>
      <c r="J218" s="662"/>
      <c r="K218" s="41" t="s">
        <v>44</v>
      </c>
    </row>
    <row r="219" spans="1:11" ht="13.5" thickBot="1" x14ac:dyDescent="0.25">
      <c r="A219" s="65"/>
      <c r="B219" s="66"/>
      <c r="C219" s="22"/>
      <c r="D219" s="22"/>
      <c r="E219" s="41"/>
      <c r="F219" s="618" t="s">
        <v>20</v>
      </c>
      <c r="G219" s="619">
        <f>SUM(G217:G218)</f>
        <v>61443</v>
      </c>
      <c r="H219" s="601"/>
      <c r="I219" s="68"/>
      <c r="J219" s="13"/>
      <c r="K219" s="41"/>
    </row>
    <row r="220" spans="1:11" x14ac:dyDescent="0.2">
      <c r="A220" s="65"/>
      <c r="B220" s="66"/>
      <c r="C220" s="22"/>
      <c r="D220" s="22"/>
      <c r="E220" s="41"/>
      <c r="F220" s="69"/>
      <c r="G220" s="70"/>
      <c r="H220" s="71"/>
      <c r="I220" s="68"/>
      <c r="J220" s="13"/>
      <c r="K220" s="41"/>
    </row>
    <row r="221" spans="1:11" ht="13.5" thickBot="1" x14ac:dyDescent="0.25">
      <c r="B221" s="66"/>
      <c r="C221" s="22"/>
      <c r="D221" s="22"/>
      <c r="E221" s="41"/>
      <c r="F221" s="69"/>
      <c r="G221" s="70"/>
      <c r="H221" s="71"/>
      <c r="I221" s="68"/>
      <c r="J221" s="13"/>
    </row>
    <row r="222" spans="1:11" ht="13.5" thickBot="1" x14ac:dyDescent="0.25">
      <c r="F222" s="74"/>
      <c r="G222" s="75" t="s">
        <v>20</v>
      </c>
      <c r="H222" s="96" t="s">
        <v>555</v>
      </c>
      <c r="I222" s="540"/>
      <c r="J222" s="76"/>
    </row>
    <row r="223" spans="1:11" x14ac:dyDescent="0.2">
      <c r="B223" s="702" t="s">
        <v>246</v>
      </c>
      <c r="C223" s="703"/>
      <c r="D223" s="703"/>
      <c r="E223" s="703"/>
      <c r="F223" s="703"/>
      <c r="G223" s="86">
        <f>SUMIFS(G6:G219,I6:I219,"*60225*")</f>
        <v>309625.63000000006</v>
      </c>
      <c r="H223" s="94">
        <v>100000</v>
      </c>
      <c r="I223" s="77"/>
      <c r="J223" s="35"/>
    </row>
    <row r="224" spans="1:11" ht="13.5" thickBot="1" x14ac:dyDescent="0.25">
      <c r="B224" s="704" t="s">
        <v>247</v>
      </c>
      <c r="C224" s="705"/>
      <c r="D224" s="705"/>
      <c r="E224" s="705"/>
      <c r="F224" s="705"/>
      <c r="G224" s="602">
        <f>SUMIFS(G6:G219,I6:I219,"*61000*")</f>
        <v>132527.35999999999</v>
      </c>
      <c r="H224" s="598">
        <v>100000</v>
      </c>
      <c r="I224" s="78"/>
      <c r="J224" s="35"/>
    </row>
    <row r="225" spans="1:9" ht="13.5" thickBot="1" x14ac:dyDescent="0.25">
      <c r="B225" s="700" t="s">
        <v>20</v>
      </c>
      <c r="C225" s="701"/>
      <c r="D225" s="701"/>
      <c r="E225" s="701"/>
      <c r="F225" s="701"/>
      <c r="G225" s="603">
        <f>SUM(G223:G224)</f>
        <v>442152.99000000005</v>
      </c>
      <c r="H225" s="599">
        <f>SUM(H223:H224)</f>
        <v>200000</v>
      </c>
      <c r="I225" s="541"/>
    </row>
    <row r="226" spans="1:9" x14ac:dyDescent="0.2">
      <c r="H226" s="95"/>
      <c r="I226" s="68"/>
    </row>
    <row r="227" spans="1:9" x14ac:dyDescent="0.2">
      <c r="H227" s="81"/>
    </row>
    <row r="228" spans="1:9" x14ac:dyDescent="0.2">
      <c r="A228" s="35" t="s">
        <v>479</v>
      </c>
      <c r="H228" s="82"/>
    </row>
    <row r="229" spans="1:9" x14ac:dyDescent="0.2">
      <c r="H229" s="82"/>
    </row>
  </sheetData>
  <mergeCells count="59">
    <mergeCell ref="J7:J12"/>
    <mergeCell ref="J24:J26"/>
    <mergeCell ref="H90:H92"/>
    <mergeCell ref="H15:H26"/>
    <mergeCell ref="A1:I1"/>
    <mergeCell ref="A2:I2"/>
    <mergeCell ref="A4:B4"/>
    <mergeCell ref="H46:H50"/>
    <mergeCell ref="H7:H12"/>
    <mergeCell ref="B225:F225"/>
    <mergeCell ref="B223:F223"/>
    <mergeCell ref="B224:F224"/>
    <mergeCell ref="H188:H190"/>
    <mergeCell ref="G114:G116"/>
    <mergeCell ref="H114:H121"/>
    <mergeCell ref="G118:G121"/>
    <mergeCell ref="H175:H176"/>
    <mergeCell ref="H155:H161"/>
    <mergeCell ref="H27:H44"/>
    <mergeCell ref="H133:H143"/>
    <mergeCell ref="J128:J130"/>
    <mergeCell ref="H127:H132"/>
    <mergeCell ref="H123:H126"/>
    <mergeCell ref="J123:J126"/>
    <mergeCell ref="H53:H66"/>
    <mergeCell ref="H79:H81"/>
    <mergeCell ref="H88:H89"/>
    <mergeCell ref="H99:H113"/>
    <mergeCell ref="J114:J121"/>
    <mergeCell ref="J56:J66"/>
    <mergeCell ref="J53:J55"/>
    <mergeCell ref="J46:J50"/>
    <mergeCell ref="H183:H184"/>
    <mergeCell ref="J183:J184"/>
    <mergeCell ref="H165:H174"/>
    <mergeCell ref="I165:I174"/>
    <mergeCell ref="J165:J174"/>
    <mergeCell ref="H180:H181"/>
    <mergeCell ref="J180:J181"/>
    <mergeCell ref="H162:H164"/>
    <mergeCell ref="H96:H97"/>
    <mergeCell ref="H51:H52"/>
    <mergeCell ref="J68:J69"/>
    <mergeCell ref="H68:H69"/>
    <mergeCell ref="H72:H74"/>
    <mergeCell ref="J71:J74"/>
    <mergeCell ref="H76:H77"/>
    <mergeCell ref="J88:J89"/>
    <mergeCell ref="H85:H87"/>
    <mergeCell ref="H152:H153"/>
    <mergeCell ref="J152:J153"/>
    <mergeCell ref="H145:H146"/>
    <mergeCell ref="J145:J146"/>
    <mergeCell ref="E217:E218"/>
    <mergeCell ref="C217:C218"/>
    <mergeCell ref="H217:H218"/>
    <mergeCell ref="J217:J218"/>
    <mergeCell ref="J205:J206"/>
    <mergeCell ref="H191:H211"/>
  </mergeCells>
  <printOptions horizontalCentered="1" verticalCentered="1"/>
  <pageMargins left="0.23622047244094491" right="0.23622047244094491" top="0.19685039370078741" bottom="0.27559055118110237" header="0.31496062992125984" footer="0.11811023622047245"/>
  <pageSetup paperSize="9" scale="32" fitToHeight="0" orientation="landscape" r:id="rId1"/>
  <headerFooter alignWithMargins="0">
    <oddHeader>&amp;A</oddHeader>
    <oddFooter>Stran &amp;P od &amp;N</oddFooter>
  </headerFooter>
  <rowBreaks count="1" manualBreakCount="1">
    <brk id="113" max="16383" man="1"/>
  </rowBreaks>
  <ignoredErrors>
    <ignoredError sqref="B42" numberStoredAsText="1"/>
    <ignoredError sqref="C15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NAČRT RAZPOLAGANJA 2023</vt:lpstr>
      <vt:lpstr>NAČRT PRIDOBIVANJA 2023</vt:lpstr>
      <vt:lpstr>'NAČRT PRIDOBIVANJA 2023'!Področje_tiskanja</vt:lpstr>
      <vt:lpstr>'NAČRT RAZPOLAGANJA 2023'!Področje_tiskanja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 Kavčič</dc:creator>
  <cp:lastModifiedBy>Maček MARJETA</cp:lastModifiedBy>
  <cp:lastPrinted>2021-09-22T10:16:32Z</cp:lastPrinted>
  <dcterms:created xsi:type="dcterms:W3CDTF">2010-12-07T12:38:59Z</dcterms:created>
  <dcterms:modified xsi:type="dcterms:W3CDTF">2022-10-10T08:17:00Z</dcterms:modified>
</cp:coreProperties>
</file>