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840" windowHeight="12435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del'!$14:$14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52511"/>
</workbook>
</file>

<file path=xl/calcChain.xml><?xml version="1.0" encoding="utf-8"?>
<calcChain xmlns="http://schemas.openxmlformats.org/spreadsheetml/2006/main">
  <c r="H438" i="5" l="1"/>
  <c r="H437" i="5"/>
  <c r="H435" i="5"/>
  <c r="H430" i="5"/>
  <c r="H424" i="5"/>
  <c r="H422" i="5"/>
  <c r="H419" i="5"/>
  <c r="H417" i="5"/>
  <c r="H415" i="5"/>
  <c r="H411" i="5"/>
  <c r="H410" i="5"/>
  <c r="H406" i="5"/>
  <c r="H405" i="5"/>
  <c r="H404" i="5"/>
  <c r="H402" i="5"/>
  <c r="H397" i="5"/>
  <c r="H396" i="5"/>
  <c r="H395" i="5"/>
  <c r="H394" i="5"/>
  <c r="H392" i="5"/>
  <c r="H390" i="5"/>
  <c r="H389" i="5"/>
  <c r="H388" i="5"/>
  <c r="H387" i="5"/>
  <c r="H386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69" i="5"/>
  <c r="H368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3" i="5"/>
  <c r="H351" i="5"/>
  <c r="H350" i="5"/>
  <c r="H346" i="5"/>
  <c r="H344" i="5"/>
  <c r="H342" i="5"/>
  <c r="H341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0" i="5"/>
  <c r="H318" i="5"/>
  <c r="H317" i="5"/>
  <c r="H313" i="5"/>
  <c r="H312" i="5"/>
  <c r="H311" i="5"/>
  <c r="H310" i="5"/>
  <c r="H309" i="5"/>
  <c r="H308" i="5"/>
  <c r="H307" i="5"/>
  <c r="H306" i="5"/>
  <c r="H305" i="5"/>
  <c r="H304" i="5"/>
  <c r="H303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3" i="5"/>
  <c r="H282" i="5"/>
  <c r="H281" i="5"/>
  <c r="H279" i="5"/>
  <c r="H274" i="5"/>
  <c r="H272" i="5"/>
  <c r="H270" i="5"/>
  <c r="H266" i="5"/>
  <c r="H264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4" i="5"/>
  <c r="H242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6" i="5"/>
  <c r="H225" i="5"/>
  <c r="H224" i="5"/>
  <c r="H223" i="5"/>
  <c r="H221" i="5"/>
  <c r="H220" i="5"/>
  <c r="H219" i="5"/>
  <c r="H218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3" i="5"/>
  <c r="H202" i="5"/>
  <c r="H201" i="5"/>
  <c r="H200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1" i="5"/>
  <c r="H180" i="5"/>
  <c r="H178" i="5"/>
  <c r="H176" i="5"/>
  <c r="H174" i="5"/>
  <c r="H173" i="5"/>
  <c r="H171" i="5"/>
  <c r="H170" i="5"/>
  <c r="H169" i="5"/>
  <c r="H165" i="5"/>
  <c r="H164" i="5"/>
  <c r="H162" i="5"/>
  <c r="H161" i="5"/>
  <c r="H160" i="5"/>
  <c r="H159" i="5"/>
  <c r="H158" i="5"/>
  <c r="H156" i="5"/>
  <c r="H155" i="5"/>
  <c r="H153" i="5"/>
  <c r="H152" i="5"/>
  <c r="H151" i="5"/>
  <c r="H150" i="5"/>
  <c r="H149" i="5"/>
  <c r="H148" i="5"/>
  <c r="H142" i="5"/>
  <c r="H140" i="5"/>
  <c r="H137" i="5"/>
  <c r="H135" i="5"/>
  <c r="H134" i="5"/>
  <c r="H133" i="5"/>
  <c r="H131" i="5"/>
  <c r="H125" i="5"/>
  <c r="H124" i="5"/>
  <c r="H123" i="5"/>
  <c r="H122" i="5"/>
  <c r="H121" i="5"/>
  <c r="H120" i="5"/>
  <c r="H119" i="5"/>
  <c r="H118" i="5"/>
  <c r="H113" i="5"/>
  <c r="H111" i="5"/>
  <c r="H108" i="5"/>
  <c r="H106" i="5"/>
  <c r="H105" i="5"/>
  <c r="H101" i="5"/>
  <c r="H99" i="5"/>
  <c r="H97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6" i="5"/>
  <c r="H74" i="5"/>
  <c r="H73" i="5"/>
  <c r="H72" i="5"/>
  <c r="H71" i="5"/>
  <c r="H67" i="5"/>
  <c r="H63" i="5"/>
  <c r="H62" i="5"/>
  <c r="H61" i="5"/>
  <c r="H60" i="5"/>
  <c r="H59" i="5"/>
  <c r="H57" i="5"/>
  <c r="H52" i="5"/>
  <c r="H51" i="5"/>
  <c r="H47" i="5"/>
  <c r="H46" i="5"/>
  <c r="H45" i="5"/>
  <c r="H43" i="5"/>
  <c r="H42" i="5"/>
  <c r="H38" i="5"/>
  <c r="H37" i="5"/>
  <c r="H36" i="5"/>
  <c r="H34" i="5"/>
  <c r="H33" i="5"/>
  <c r="H32" i="5"/>
  <c r="H30" i="5"/>
  <c r="H29" i="5"/>
  <c r="H28" i="5"/>
  <c r="H27" i="5"/>
  <c r="H26" i="5"/>
  <c r="H25" i="5"/>
  <c r="H21" i="5"/>
  <c r="G436" i="5"/>
  <c r="F436" i="5"/>
  <c r="E436" i="5"/>
  <c r="D436" i="5"/>
  <c r="G434" i="5"/>
  <c r="G433" i="5" s="1"/>
  <c r="G432" i="5" s="1"/>
  <c r="F434" i="5"/>
  <c r="F433" i="5" s="1"/>
  <c r="F432" i="5" s="1"/>
  <c r="H432" i="5" s="1"/>
  <c r="E434" i="5"/>
  <c r="E433" i="5" s="1"/>
  <c r="E432" i="5" s="1"/>
  <c r="D434" i="5"/>
  <c r="G429" i="5"/>
  <c r="G428" i="5" s="1"/>
  <c r="G427" i="5" s="1"/>
  <c r="F429" i="5"/>
  <c r="H429" i="5" s="1"/>
  <c r="E429" i="5"/>
  <c r="E428" i="5" s="1"/>
  <c r="E427" i="5" s="1"/>
  <c r="D429" i="5"/>
  <c r="D428" i="5" s="1"/>
  <c r="G409" i="5"/>
  <c r="G408" i="5" s="1"/>
  <c r="F409" i="5"/>
  <c r="E409" i="5"/>
  <c r="E408" i="5" s="1"/>
  <c r="D409" i="5"/>
  <c r="D408" i="5" s="1"/>
  <c r="F408" i="5"/>
  <c r="G403" i="5"/>
  <c r="F403" i="5"/>
  <c r="E403" i="5"/>
  <c r="D403" i="5"/>
  <c r="G401" i="5"/>
  <c r="G400" i="5" s="1"/>
  <c r="F401" i="5"/>
  <c r="H401" i="5" s="1"/>
  <c r="E401" i="5"/>
  <c r="E400" i="5" s="1"/>
  <c r="D401" i="5"/>
  <c r="G393" i="5"/>
  <c r="F393" i="5"/>
  <c r="E393" i="5"/>
  <c r="D393" i="5"/>
  <c r="G391" i="5"/>
  <c r="F391" i="5"/>
  <c r="H391" i="5" s="1"/>
  <c r="E391" i="5"/>
  <c r="D391" i="5"/>
  <c r="G385" i="5"/>
  <c r="F385" i="5"/>
  <c r="H385" i="5" s="1"/>
  <c r="E385" i="5"/>
  <c r="D385" i="5"/>
  <c r="G370" i="5"/>
  <c r="F370" i="5"/>
  <c r="E370" i="5"/>
  <c r="D370" i="5"/>
  <c r="G367" i="5"/>
  <c r="F367" i="5"/>
  <c r="E367" i="5"/>
  <c r="D367" i="5"/>
  <c r="G354" i="5"/>
  <c r="F354" i="5"/>
  <c r="H354" i="5" s="1"/>
  <c r="E354" i="5"/>
  <c r="D354" i="5"/>
  <c r="G352" i="5"/>
  <c r="F352" i="5"/>
  <c r="H352" i="5" s="1"/>
  <c r="E352" i="5"/>
  <c r="D352" i="5"/>
  <c r="G350" i="5"/>
  <c r="F350" i="5"/>
  <c r="E350" i="5"/>
  <c r="D350" i="5"/>
  <c r="G343" i="5"/>
  <c r="F343" i="5"/>
  <c r="E343" i="5"/>
  <c r="D343" i="5"/>
  <c r="G340" i="5"/>
  <c r="F340" i="5"/>
  <c r="E340" i="5"/>
  <c r="D340" i="5"/>
  <c r="G321" i="5"/>
  <c r="F321" i="5"/>
  <c r="H321" i="5" s="1"/>
  <c r="E321" i="5"/>
  <c r="D321" i="5"/>
  <c r="G319" i="5"/>
  <c r="F319" i="5"/>
  <c r="E319" i="5"/>
  <c r="D319" i="5"/>
  <c r="G316" i="5"/>
  <c r="F316" i="5"/>
  <c r="E316" i="5"/>
  <c r="D316" i="5"/>
  <c r="G302" i="5"/>
  <c r="G301" i="5" s="1"/>
  <c r="F302" i="5"/>
  <c r="F301" i="5" s="1"/>
  <c r="E302" i="5"/>
  <c r="E301" i="5" s="1"/>
  <c r="D302" i="5"/>
  <c r="D301" i="5" s="1"/>
  <c r="G286" i="5"/>
  <c r="F286" i="5"/>
  <c r="F285" i="5" s="1"/>
  <c r="E286" i="5"/>
  <c r="D286" i="5"/>
  <c r="D285" i="5" s="1"/>
  <c r="G285" i="5"/>
  <c r="E285" i="5"/>
  <c r="G280" i="5"/>
  <c r="F280" i="5"/>
  <c r="E280" i="5"/>
  <c r="D280" i="5"/>
  <c r="G278" i="5"/>
  <c r="G277" i="5" s="1"/>
  <c r="F278" i="5"/>
  <c r="E278" i="5"/>
  <c r="E277" i="5" s="1"/>
  <c r="D278" i="5"/>
  <c r="D277" i="5" s="1"/>
  <c r="G273" i="5"/>
  <c r="F273" i="5"/>
  <c r="E273" i="5"/>
  <c r="D273" i="5"/>
  <c r="G271" i="5"/>
  <c r="F271" i="5"/>
  <c r="E271" i="5"/>
  <c r="D271" i="5"/>
  <c r="G269" i="5"/>
  <c r="F269" i="5"/>
  <c r="E269" i="5"/>
  <c r="D269" i="5"/>
  <c r="G265" i="5"/>
  <c r="F265" i="5"/>
  <c r="E265" i="5"/>
  <c r="D265" i="5"/>
  <c r="G263" i="5"/>
  <c r="F263" i="5"/>
  <c r="E263" i="5"/>
  <c r="D263" i="5"/>
  <c r="D262" i="5" s="1"/>
  <c r="G245" i="5"/>
  <c r="F245" i="5"/>
  <c r="H245" i="5" s="1"/>
  <c r="E245" i="5"/>
  <c r="D245" i="5"/>
  <c r="G243" i="5"/>
  <c r="F243" i="5"/>
  <c r="E243" i="5"/>
  <c r="D243" i="5"/>
  <c r="G241" i="5"/>
  <c r="F241" i="5"/>
  <c r="H241" i="5" s="1"/>
  <c r="E241" i="5"/>
  <c r="D241" i="5"/>
  <c r="G227" i="5"/>
  <c r="F227" i="5"/>
  <c r="H227" i="5" s="1"/>
  <c r="E227" i="5"/>
  <c r="D227" i="5"/>
  <c r="G222" i="5"/>
  <c r="F222" i="5"/>
  <c r="H222" i="5" s="1"/>
  <c r="E222" i="5"/>
  <c r="D222" i="5"/>
  <c r="G217" i="5"/>
  <c r="F217" i="5"/>
  <c r="E217" i="5"/>
  <c r="D217" i="5"/>
  <c r="G204" i="5"/>
  <c r="F204" i="5"/>
  <c r="E204" i="5"/>
  <c r="D204" i="5"/>
  <c r="G199" i="5"/>
  <c r="F199" i="5"/>
  <c r="H199" i="5" s="1"/>
  <c r="E199" i="5"/>
  <c r="D199" i="5"/>
  <c r="G184" i="5"/>
  <c r="F184" i="5"/>
  <c r="H184" i="5" s="1"/>
  <c r="E184" i="5"/>
  <c r="D184" i="5"/>
  <c r="G179" i="5"/>
  <c r="F179" i="5"/>
  <c r="E179" i="5"/>
  <c r="D179" i="5"/>
  <c r="G177" i="5"/>
  <c r="F177" i="5"/>
  <c r="H177" i="5" s="1"/>
  <c r="E177" i="5"/>
  <c r="D177" i="5"/>
  <c r="G175" i="5"/>
  <c r="F175" i="5"/>
  <c r="H175" i="5" s="1"/>
  <c r="E175" i="5"/>
  <c r="D175" i="5"/>
  <c r="G172" i="5"/>
  <c r="F172" i="5"/>
  <c r="H172" i="5" s="1"/>
  <c r="E172" i="5"/>
  <c r="D172" i="5"/>
  <c r="G168" i="5"/>
  <c r="F168" i="5"/>
  <c r="E168" i="5"/>
  <c r="D168" i="5"/>
  <c r="G163" i="5"/>
  <c r="F163" i="5"/>
  <c r="H163" i="5" s="1"/>
  <c r="E163" i="5"/>
  <c r="D163" i="5"/>
  <c r="G157" i="5"/>
  <c r="F157" i="5"/>
  <c r="H157" i="5" s="1"/>
  <c r="E157" i="5"/>
  <c r="D157" i="5"/>
  <c r="G154" i="5"/>
  <c r="F154" i="5"/>
  <c r="E154" i="5"/>
  <c r="D154" i="5"/>
  <c r="G147" i="5"/>
  <c r="F147" i="5"/>
  <c r="E147" i="5"/>
  <c r="D147" i="5"/>
  <c r="D146" i="5" s="1"/>
  <c r="G136" i="5"/>
  <c r="F136" i="5"/>
  <c r="E136" i="5"/>
  <c r="D136" i="5"/>
  <c r="G132" i="5"/>
  <c r="F132" i="5"/>
  <c r="H132" i="5" s="1"/>
  <c r="E132" i="5"/>
  <c r="D132" i="5"/>
  <c r="D129" i="5" s="1"/>
  <c r="G130" i="5"/>
  <c r="F130" i="5"/>
  <c r="F129" i="5" s="1"/>
  <c r="E130" i="5"/>
  <c r="D130" i="5"/>
  <c r="G126" i="5"/>
  <c r="F126" i="5"/>
  <c r="H126" i="5" s="1"/>
  <c r="E126" i="5"/>
  <c r="D126" i="5"/>
  <c r="D116" i="5" s="1"/>
  <c r="G117" i="5"/>
  <c r="F117" i="5"/>
  <c r="H117" i="5" s="1"/>
  <c r="E117" i="5"/>
  <c r="D117" i="5"/>
  <c r="G107" i="5"/>
  <c r="F107" i="5"/>
  <c r="H107" i="5" s="1"/>
  <c r="E107" i="5"/>
  <c r="D107" i="5"/>
  <c r="G104" i="5"/>
  <c r="F104" i="5"/>
  <c r="H104" i="5" s="1"/>
  <c r="E104" i="5"/>
  <c r="D104" i="5"/>
  <c r="G98" i="5"/>
  <c r="F98" i="5"/>
  <c r="E98" i="5"/>
  <c r="D98" i="5"/>
  <c r="G96" i="5"/>
  <c r="G95" i="5" s="1"/>
  <c r="F96" i="5"/>
  <c r="H96" i="5" s="1"/>
  <c r="E96" i="5"/>
  <c r="E95" i="5" s="1"/>
  <c r="D96" i="5"/>
  <c r="G79" i="5"/>
  <c r="F79" i="5"/>
  <c r="H79" i="5" s="1"/>
  <c r="E79" i="5"/>
  <c r="E78" i="5" s="1"/>
  <c r="D79" i="5"/>
  <c r="D78" i="5" s="1"/>
  <c r="G78" i="5"/>
  <c r="G70" i="5"/>
  <c r="F70" i="5"/>
  <c r="E70" i="5"/>
  <c r="D70" i="5"/>
  <c r="D69" i="5" s="1"/>
  <c r="G69" i="5"/>
  <c r="E69" i="5"/>
  <c r="G66" i="5"/>
  <c r="G65" i="5" s="1"/>
  <c r="F66" i="5"/>
  <c r="F65" i="5" s="1"/>
  <c r="H65" i="5" s="1"/>
  <c r="E66" i="5"/>
  <c r="E65" i="5" s="1"/>
  <c r="D66" i="5"/>
  <c r="D65" i="5" s="1"/>
  <c r="G58" i="5"/>
  <c r="F58" i="5"/>
  <c r="E58" i="5"/>
  <c r="D58" i="5"/>
  <c r="D55" i="5" s="1"/>
  <c r="G56" i="5"/>
  <c r="F56" i="5"/>
  <c r="H56" i="5" s="1"/>
  <c r="E56" i="5"/>
  <c r="D56" i="5"/>
  <c r="G50" i="5"/>
  <c r="G49" i="5" s="1"/>
  <c r="F50" i="5"/>
  <c r="H50" i="5" s="1"/>
  <c r="E50" i="5"/>
  <c r="D50" i="5"/>
  <c r="D49" i="5" s="1"/>
  <c r="E49" i="5"/>
  <c r="G44" i="5"/>
  <c r="F44" i="5"/>
  <c r="E44" i="5"/>
  <c r="D44" i="5"/>
  <c r="G41" i="5"/>
  <c r="F41" i="5"/>
  <c r="H41" i="5" s="1"/>
  <c r="E41" i="5"/>
  <c r="D41" i="5"/>
  <c r="G35" i="5"/>
  <c r="F35" i="5"/>
  <c r="E35" i="5"/>
  <c r="D35" i="5"/>
  <c r="G31" i="5"/>
  <c r="G23" i="5" s="1"/>
  <c r="F31" i="5"/>
  <c r="F23" i="5" s="1"/>
  <c r="E31" i="5"/>
  <c r="D31" i="5"/>
  <c r="G24" i="5"/>
  <c r="F24" i="5"/>
  <c r="E24" i="5"/>
  <c r="D24" i="5"/>
  <c r="D23" i="5" s="1"/>
  <c r="G20" i="5"/>
  <c r="G19" i="5" s="1"/>
  <c r="F20" i="5"/>
  <c r="H20" i="5" s="1"/>
  <c r="E20" i="5"/>
  <c r="E19" i="5" s="1"/>
  <c r="D20" i="5"/>
  <c r="D19" i="5" s="1"/>
  <c r="G421" i="5"/>
  <c r="G414" i="5"/>
  <c r="G139" i="5"/>
  <c r="G110" i="5"/>
  <c r="F421" i="5"/>
  <c r="H421" i="5" s="1"/>
  <c r="F414" i="5"/>
  <c r="H414" i="5" s="1"/>
  <c r="F139" i="5"/>
  <c r="H139" i="5" s="1"/>
  <c r="F110" i="5"/>
  <c r="H110" i="5" s="1"/>
  <c r="E421" i="5"/>
  <c r="E414" i="5"/>
  <c r="E139" i="5"/>
  <c r="E110" i="5"/>
  <c r="E23" i="5" l="1"/>
  <c r="H58" i="5"/>
  <c r="H98" i="5"/>
  <c r="E262" i="5"/>
  <c r="E268" i="5"/>
  <c r="H285" i="5"/>
  <c r="H408" i="5"/>
  <c r="H436" i="5"/>
  <c r="H35" i="5"/>
  <c r="F262" i="5"/>
  <c r="H269" i="5"/>
  <c r="D315" i="5"/>
  <c r="E55" i="5"/>
  <c r="E54" i="5" s="1"/>
  <c r="H70" i="5"/>
  <c r="D95" i="5"/>
  <c r="D94" i="5" s="1"/>
  <c r="F103" i="5"/>
  <c r="F94" i="5" s="1"/>
  <c r="G116" i="5"/>
  <c r="G129" i="5"/>
  <c r="H129" i="5" s="1"/>
  <c r="G146" i="5"/>
  <c r="H280" i="5"/>
  <c r="G315" i="5"/>
  <c r="D433" i="5"/>
  <c r="D432" i="5" s="1"/>
  <c r="F40" i="5"/>
  <c r="D400" i="5"/>
  <c r="G115" i="5"/>
  <c r="H23" i="5"/>
  <c r="G183" i="5"/>
  <c r="H204" i="5"/>
  <c r="H271" i="5"/>
  <c r="F315" i="5"/>
  <c r="H315" i="5" s="1"/>
  <c r="H343" i="5"/>
  <c r="H367" i="5"/>
  <c r="H393" i="5"/>
  <c r="E399" i="5"/>
  <c r="H316" i="5"/>
  <c r="F95" i="5"/>
  <c r="E116" i="5"/>
  <c r="D268" i="5"/>
  <c r="G268" i="5"/>
  <c r="D349" i="5"/>
  <c r="H286" i="5"/>
  <c r="F55" i="5"/>
  <c r="H95" i="5"/>
  <c r="E129" i="5"/>
  <c r="F146" i="5"/>
  <c r="H146" i="5" s="1"/>
  <c r="E167" i="5"/>
  <c r="F19" i="5"/>
  <c r="H19" i="5" s="1"/>
  <c r="H24" i="5"/>
  <c r="E40" i="5"/>
  <c r="E18" i="5" s="1"/>
  <c r="D40" i="5"/>
  <c r="D18" i="5" s="1"/>
  <c r="G40" i="5"/>
  <c r="G55" i="5"/>
  <c r="F78" i="5"/>
  <c r="H78" i="5" s="1"/>
  <c r="E103" i="5"/>
  <c r="E94" i="5" s="1"/>
  <c r="D103" i="5"/>
  <c r="G103" i="5"/>
  <c r="H103" i="5" s="1"/>
  <c r="H136" i="5"/>
  <c r="H154" i="5"/>
  <c r="E146" i="5"/>
  <c r="H168" i="5"/>
  <c r="D167" i="5"/>
  <c r="G167" i="5"/>
  <c r="H179" i="5"/>
  <c r="E183" i="5"/>
  <c r="D183" i="5"/>
  <c r="F183" i="5"/>
  <c r="H243" i="5"/>
  <c r="H265" i="5"/>
  <c r="H273" i="5"/>
  <c r="H278" i="5"/>
  <c r="H301" i="5"/>
  <c r="H302" i="5"/>
  <c r="H319" i="5"/>
  <c r="E315" i="5"/>
  <c r="H340" i="5"/>
  <c r="F400" i="5"/>
  <c r="H400" i="5" s="1"/>
  <c r="H409" i="5"/>
  <c r="H434" i="5"/>
  <c r="H263" i="5"/>
  <c r="H55" i="5"/>
  <c r="G349" i="5"/>
  <c r="G348" i="5" s="1"/>
  <c r="H31" i="5"/>
  <c r="H370" i="5"/>
  <c r="H403" i="5"/>
  <c r="F49" i="5"/>
  <c r="H49" i="5" s="1"/>
  <c r="F116" i="5"/>
  <c r="H116" i="5" s="1"/>
  <c r="F167" i="5"/>
  <c r="H167" i="5" s="1"/>
  <c r="G262" i="5"/>
  <c r="F268" i="5"/>
  <c r="H268" i="5" s="1"/>
  <c r="F277" i="5"/>
  <c r="H277" i="5" s="1"/>
  <c r="F349" i="5"/>
  <c r="E349" i="5"/>
  <c r="E348" i="5" s="1"/>
  <c r="F428" i="5"/>
  <c r="H66" i="5"/>
  <c r="H147" i="5"/>
  <c r="H217" i="5"/>
  <c r="G399" i="5"/>
  <c r="H130" i="5"/>
  <c r="H44" i="5"/>
  <c r="F69" i="5"/>
  <c r="H69" i="5" s="1"/>
  <c r="H433" i="5"/>
  <c r="G440" i="5"/>
  <c r="E440" i="5"/>
  <c r="G425" i="5"/>
  <c r="E425" i="5"/>
  <c r="F425" i="5"/>
  <c r="H425" i="5" s="1"/>
  <c r="G276" i="5"/>
  <c r="F276" i="5"/>
  <c r="E276" i="5"/>
  <c r="E145" i="5"/>
  <c r="F115" i="5"/>
  <c r="H115" i="5" s="1"/>
  <c r="G94" i="5"/>
  <c r="G54" i="5"/>
  <c r="G18" i="5"/>
  <c r="D399" i="5"/>
  <c r="D139" i="5"/>
  <c r="D115" i="5"/>
  <c r="D414" i="5"/>
  <c r="D54" i="5"/>
  <c r="D110" i="5"/>
  <c r="D276" i="5"/>
  <c r="D348" i="5"/>
  <c r="D421" i="5"/>
  <c r="D427" i="5"/>
  <c r="D145" i="5" l="1"/>
  <c r="F399" i="5"/>
  <c r="H399" i="5" s="1"/>
  <c r="H40" i="5"/>
  <c r="H183" i="5"/>
  <c r="F145" i="5"/>
  <c r="G145" i="5"/>
  <c r="G144" i="5" s="1"/>
  <c r="F54" i="5"/>
  <c r="H54" i="5" s="1"/>
  <c r="E115" i="5"/>
  <c r="F18" i="5"/>
  <c r="H18" i="5" s="1"/>
  <c r="H94" i="5"/>
  <c r="E144" i="5"/>
  <c r="F348" i="5"/>
  <c r="H348" i="5" s="1"/>
  <c r="H349" i="5"/>
  <c r="H145" i="5"/>
  <c r="H276" i="5"/>
  <c r="H428" i="5"/>
  <c r="F427" i="5"/>
  <c r="H262" i="5"/>
  <c r="E17" i="5"/>
  <c r="D425" i="5"/>
  <c r="G17" i="5"/>
  <c r="G16" i="5" s="1"/>
  <c r="G412" i="5" s="1"/>
  <c r="G439" i="5" s="1"/>
  <c r="G441" i="5" s="1"/>
  <c r="D440" i="5"/>
  <c r="D17" i="5"/>
  <c r="D16" i="5" s="1"/>
  <c r="D144" i="5"/>
  <c r="F17" i="5" l="1"/>
  <c r="F16" i="5" s="1"/>
  <c r="F144" i="5"/>
  <c r="H144" i="5" s="1"/>
  <c r="E16" i="5"/>
  <c r="E412" i="5" s="1"/>
  <c r="E439" i="5" s="1"/>
  <c r="E441" i="5" s="1"/>
  <c r="H427" i="5"/>
  <c r="F440" i="5"/>
  <c r="H440" i="5" s="1"/>
  <c r="D412" i="5"/>
  <c r="D439" i="5" s="1"/>
  <c r="D441" i="5" s="1"/>
  <c r="H17" i="5" l="1"/>
  <c r="F412" i="5"/>
  <c r="H16" i="5"/>
  <c r="F439" i="5" l="1"/>
  <c r="H412" i="5"/>
  <c r="F441" i="5" l="1"/>
  <c r="H441" i="5" s="1"/>
  <c r="H439" i="5"/>
</calcChain>
</file>

<file path=xl/sharedStrings.xml><?xml version="1.0" encoding="utf-8"?>
<sst xmlns="http://schemas.openxmlformats.org/spreadsheetml/2006/main" count="429" uniqueCount="412">
  <si>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</si>
  <si>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</si>
  <si>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</si>
  <si>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</si>
  <si>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</si>
  <si>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</si>
  <si>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</si>
  <si>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</si>
  <si>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</si>
  <si>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</si>
  <si>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</si>
  <si>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</si>
  <si>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</si>
  <si>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</si>
  <si>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</si>
  <si>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</si>
  <si>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</si>
  <si>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</si>
  <si>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</si>
  <si>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</si>
  <si>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</si>
  <si>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</si>
  <si>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</si>
  <si>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</si>
  <si>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</si>
  <si>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</si>
  <si>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</si>
  <si>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</si>
  <si>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</si>
  <si>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</si>
  <si>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</si>
  <si>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</si>
  <si>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</si>
  <si>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</si>
  <si>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</si>
  <si>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</si>
  <si>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</si>
  <si>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</si>
  <si>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</si>
  <si>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</si>
  <si>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</si>
  <si>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</si>
  <si>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</si>
  <si>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</si>
  <si>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</si>
  <si>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</si>
  <si>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</si>
  <si>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</si>
  <si>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</si>
  <si>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</si>
  <si>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</si>
  <si>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</si>
  <si>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</si>
  <si>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</si>
  <si>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</si>
  <si>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</si>
  <si>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</si>
  <si>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</si>
  <si>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</si>
  <si>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</si>
  <si>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</si>
  <si>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STANJE SREDSTEV NA RAČUNIH OB KONCU PRETEKLEGA LETA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</si>
  <si>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</si>
  <si>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</si>
  <si>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</si>
  <si>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</si>
  <si>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</si>
  <si>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</si>
  <si>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</si>
  <si>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</si>
  <si>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</si>
  <si>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</si>
  <si>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</si>
  <si>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</si>
  <si>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</si>
  <si>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</si>
  <si>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</si>
  <si>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- OD TEGA PRESEŽEK FINANČNE IZRAVNAVE IZ PRETEKLEGA LETA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</si>
  <si>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</si>
  <si>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</si>
  <si>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</si>
  <si>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</si>
  <si>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</si>
  <si>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Plače in dodatki</t>
  </si>
  <si>
    <t>Osnovne plače za delavce občinske uprave</t>
  </si>
  <si>
    <t>Osnovna plača za županjo občine Črenšovci</t>
  </si>
  <si>
    <t>Nadomestilo za župana - 80 %</t>
  </si>
  <si>
    <t>Plače za javne delavce</t>
  </si>
  <si>
    <t>Dodatek za delovno dobo in dodatek za stalnost za županjo</t>
  </si>
  <si>
    <t>Dodatek za delovno delo za občinsko upravo</t>
  </si>
  <si>
    <t>Regres za letni dopust</t>
  </si>
  <si>
    <t>Regres za letni dopust za delavce občinske uprave in JD</t>
  </si>
  <si>
    <t>Regres za županjo</t>
  </si>
  <si>
    <t>Povračila in nadomestila</t>
  </si>
  <si>
    <t>Povračilo stroškov prehrane med delom za delavce občinske uprave</t>
  </si>
  <si>
    <t>Povračilo prehrane med delom za županjo</t>
  </si>
  <si>
    <t>Povračilo stroškov prehrane za javna dela</t>
  </si>
  <si>
    <t>Povračilo stroškov prevoza na delo in iz dela</t>
  </si>
  <si>
    <t>Povračilo stroškov prevoza na delo za županjo</t>
  </si>
  <si>
    <t>Drugi izdatki zaposlenim</t>
  </si>
  <si>
    <t>Jubilejne nagrade</t>
  </si>
  <si>
    <t>Odpravnine</t>
  </si>
  <si>
    <t>Prispevek za pokojninsko in invalidsko zavarovanje</t>
  </si>
  <si>
    <t>Prispevki za PIZ za JD in za delavce občinske uprave</t>
  </si>
  <si>
    <t>Prispevki na plačo za župana</t>
  </si>
  <si>
    <t>Prispevek za zdravstveno zavarovanje</t>
  </si>
  <si>
    <t>Prispevek za obvezno zdravstveno zavarovanje</t>
  </si>
  <si>
    <t>Prispevek za poškodbe pri delu in poklicne bolezni</t>
  </si>
  <si>
    <t>Prispevek za zaposlovanje</t>
  </si>
  <si>
    <t>Prispevek za starševsko varstvo</t>
  </si>
  <si>
    <t>Premije kolektivnega dodatnega pokojninskega zavarovanja, na podlagi ZKDPZJU</t>
  </si>
  <si>
    <t>Premije kolektivnega dodatnega pokojninskega zavarovanja, na podlagi ZKDPZJU za obč. upravo</t>
  </si>
  <si>
    <t>Premije kolektivnega dodatnega PZ za županjo</t>
  </si>
  <si>
    <t>Pisarniški in splošni material in storitve</t>
  </si>
  <si>
    <t>Pisarniški material in storitve</t>
  </si>
  <si>
    <t>Čistilni material in storitve</t>
  </si>
  <si>
    <t>Storitve varovanja zgradb in prostorov</t>
  </si>
  <si>
    <t>Stroški objav sprejetih aktov v UL RS in ILS</t>
  </si>
  <si>
    <t>Tiskanje in oblikovanje izdaje letnega občinskega glasila</t>
  </si>
  <si>
    <t>Monografija občine Črenšovci-dodatni ponatis</t>
  </si>
  <si>
    <t>Časopisi, revije, knjige in strokovna literatura</t>
  </si>
  <si>
    <t>Stroški oglaševalskih storitev in stroški objav</t>
  </si>
  <si>
    <t>Stroški sponzorstev, pokroviteljstev, donacij po odredbi KVIAZ-a</t>
  </si>
  <si>
    <t>Računovodske, revizorske in svetovalne storitve</t>
  </si>
  <si>
    <t>Izdatki za reprezentanco</t>
  </si>
  <si>
    <t>Miklavževanje in dan žena</t>
  </si>
  <si>
    <t>Drugi splošni material in storitve ter stroški javnih del</t>
  </si>
  <si>
    <t>Drugi materialni stroški Občinskega sveta</t>
  </si>
  <si>
    <t>Posebni material in storitve</t>
  </si>
  <si>
    <t>Geodetske storitve, parcelacije, cenitve in druge podobne storitve</t>
  </si>
  <si>
    <t>Drugi posebni materiali in storitve-organizacija občinskega praznika</t>
  </si>
  <si>
    <t>Organizacija slovestnosti ob priključitvi Prekmurja k matični domovini</t>
  </si>
  <si>
    <t>Stroški upravljanja stanovanj v lasti občine</t>
  </si>
  <si>
    <t>Energija, voda, komunalne storitve in komunikacije</t>
  </si>
  <si>
    <t>Stroški električne energije za objekte: Klekov dom, kult. dvorana, stari vrtec, ...</t>
  </si>
  <si>
    <t>Stroški električne energije za ČN Trnje in ČN Bistrica</t>
  </si>
  <si>
    <t>Stroški električne energija za sistem javne razsvetljave v občini Črenšovci</t>
  </si>
  <si>
    <t>Stroški električne energije - merilni jašek in vodohran</t>
  </si>
  <si>
    <t>Stroški električne energije - odvajanje odpadnih voda</t>
  </si>
  <si>
    <t>Stroški električne energije za mrliške veže, vaške in gasilske domove</t>
  </si>
  <si>
    <t>Poraba kuriv in stroški ogrevanja</t>
  </si>
  <si>
    <t>Plačilo vodarine za občinske objekte</t>
  </si>
  <si>
    <t>Meritve odpadne vode na ČN Bistrica in ČN Črenšovci</t>
  </si>
  <si>
    <t>Odvoz smeti</t>
  </si>
  <si>
    <t>TK storitve, elektronska pošta in RTV naročnina</t>
  </si>
  <si>
    <t>Poštnina in kurirske storitve</t>
  </si>
  <si>
    <t>Prevozni stroški in storitve</t>
  </si>
  <si>
    <t>Goriva in maziva za prevozna sredstva</t>
  </si>
  <si>
    <t>Vzdrževanje in popravila vozil</t>
  </si>
  <si>
    <t>Pristojbine za registracijo vozil</t>
  </si>
  <si>
    <t>Zavarovalne premije za motorna vozila</t>
  </si>
  <si>
    <t>Izdatki za službena potovanja</t>
  </si>
  <si>
    <t>Dnevnice za službena potovanja v državi</t>
  </si>
  <si>
    <t>Kilometrina za službena potovanja / občinska uprava in ostali</t>
  </si>
  <si>
    <t>Kilometrina za službena potovanja za županjo</t>
  </si>
  <si>
    <t>Drugi izdatki za službena potovanja</t>
  </si>
  <si>
    <t>Tekoče vzdrževanje</t>
  </si>
  <si>
    <t>Tekoče vzdrževanje poslovnih objektov</t>
  </si>
  <si>
    <t>Tekoče vzdrževanje stanovanjskih objektov v lasti občine</t>
  </si>
  <si>
    <t>Tekoče vzdrževanje sistema javne razsvetljave</t>
  </si>
  <si>
    <t>Tekoče vzdrževanje cest in zimska služba</t>
  </si>
  <si>
    <t>Tekoče vzdrževanje kanalizacijskega sistema, ČN in vodovoda</t>
  </si>
  <si>
    <t>Tekoče vzdrževanje vseh objektov v lasti občine</t>
  </si>
  <si>
    <t>Tekoče vzdrževanje komunikacijske opreme</t>
  </si>
  <si>
    <t>Tekoče vzdrževanje druge opreme</t>
  </si>
  <si>
    <t>Zavarovalne premije za zavarovanje premoženja občine Črenšovci</t>
  </si>
  <si>
    <t>Zavarovanje sistema Pomurski vodovod - Črenšovci</t>
  </si>
  <si>
    <t>Tekoče vzdrževanje licenčne programske opreme</t>
  </si>
  <si>
    <t>Tekoče vzdrževanje operativnega informacijskega okolja</t>
  </si>
  <si>
    <t>Drugi izdatki za tekoče vzdrževanje objektov in okolice</t>
  </si>
  <si>
    <t>Poslovne najemnine in zakupnine</t>
  </si>
  <si>
    <t>Najemnine in zakupnine za poslovne objekte</t>
  </si>
  <si>
    <t>Kazni in odškodnine</t>
  </si>
  <si>
    <t>Druge odškodnine - uporabnina za stojna mesta za luči JR-Elektro Maribor</t>
  </si>
  <si>
    <t>Drugi operativni odhodki</t>
  </si>
  <si>
    <t>Plačila po podjemnih pogodbah</t>
  </si>
  <si>
    <t>Nadomestilo za podžupana občine</t>
  </si>
  <si>
    <t>Plačila za delo preko študentskega servisa</t>
  </si>
  <si>
    <t>Sejnine in pripadajoča povračila stroškov za svetnike in člane odborov, komisij,...</t>
  </si>
  <si>
    <t>Sejnine za Nadzorni odbor občine Črenšovci</t>
  </si>
  <si>
    <t>Izdatki za strokovno izobraževanje zaposlenih</t>
  </si>
  <si>
    <t>Sodni stroški, storitve odvetnikov, sodnih izvedencev, tolmačev, notarjev in drugih</t>
  </si>
  <si>
    <t>Članarine v domačih neprofitnih institucijah</t>
  </si>
  <si>
    <t>Plačila bančnih storitev in storitev plačilnega prometa</t>
  </si>
  <si>
    <t>Stroški, povezani z zadolževanjem</t>
  </si>
  <si>
    <t>Plačila storitev Finančni upravi RS</t>
  </si>
  <si>
    <t>Stroški za vodenje stanovanj v občinski lasti - Stan. podjetje Lendava</t>
  </si>
  <si>
    <t>Sof. obrambe pred točo - Letališki center MB</t>
  </si>
  <si>
    <t>Stroški lokalnih volitev in povračila stroškov volilnih kampanij</t>
  </si>
  <si>
    <t>Plačila obresti od kreditov - poslovnim bankam</t>
  </si>
  <si>
    <t>Plačila obresti od dolgoročnih kreditov - poslovnim bankam</t>
  </si>
  <si>
    <t>Plačila obresti od kreditov - drugim domačim kreditodajalcem</t>
  </si>
  <si>
    <t>Plačila obresti od dolgoročnih kreditov - javnim skladom</t>
  </si>
  <si>
    <t>Splošna proračunska rezervacija</t>
  </si>
  <si>
    <t>Proračunska rezerva</t>
  </si>
  <si>
    <t>Sredstva za posebne namene</t>
  </si>
  <si>
    <t>Sredstva proračunskih skladov</t>
  </si>
  <si>
    <t>Subvencije javnim podjetjem</t>
  </si>
  <si>
    <t>Subvencioniranje cen javnim podjetjem in drugim izvajalcem gospodarskih javnih služb</t>
  </si>
  <si>
    <t>Subvencije privatnim podjetjem in zasebnikom</t>
  </si>
  <si>
    <t>Kompleksne subvencije in pomoči v kmetijstvu</t>
  </si>
  <si>
    <t>Druge subvencije privatnim podjetjem in zasebnikom</t>
  </si>
  <si>
    <t>Sofinanciranje stroškov investitorjem za odstranitev starega objekta</t>
  </si>
  <si>
    <t>Drugi transferi posameznikom</t>
  </si>
  <si>
    <t>Regresiranje prevozov v šolo</t>
  </si>
  <si>
    <t>Stimulacije za študente</t>
  </si>
  <si>
    <t>Oskrbnina za domove starejših, zavetišče za brezdomce in VDC</t>
  </si>
  <si>
    <t>Subvencioniranje stanarin</t>
  </si>
  <si>
    <t>Plačilo razlike med ceno programov v vrtcih in plačili staršev</t>
  </si>
  <si>
    <t>Izplačila družinskemu pomočniku</t>
  </si>
  <si>
    <t>Drugi transferi posameznikom in gospodinjstvom-dotacija Karitas Črenšovci in RK Lendava</t>
  </si>
  <si>
    <t>Mrliški ogledi</t>
  </si>
  <si>
    <t>Denarna pomoč za novorojenčke v občini Črenšovci</t>
  </si>
  <si>
    <t>Dotacija društvu Varnega zavetja Ljutomer in Mozaik - Pomoč na vratih</t>
  </si>
  <si>
    <t>Dotacija za Materinski dom Murska Sobota in Zavod Vitica</t>
  </si>
  <si>
    <t>Sof. pomoči za asistenco invalidni osebi - Društvo distrofikov</t>
  </si>
  <si>
    <t>Plačilo pogrebnin za pokojne, ki so bili prejemniki soc. pomoči</t>
  </si>
  <si>
    <t>Tekoči transferi nepridobitnim organizacijam in ustanovam</t>
  </si>
  <si>
    <t>Dotacije špotnim društvom in OŠ</t>
  </si>
  <si>
    <t>Sofinanciranje delovanja JSKD Lendava in ZKD Lendava</t>
  </si>
  <si>
    <t>Sofinanciranje prireditev Jena Mena in Teden duhovnosti</t>
  </si>
  <si>
    <t>Dotacija za KTD Črenšovci za otroški gled. abonma</t>
  </si>
  <si>
    <t>Dotacija za društvo slepih in slabovidnih Pomurja M. Sobota</t>
  </si>
  <si>
    <t>Dotacija Pomurska turistična zveza</t>
  </si>
  <si>
    <t>Sof. dela plače za zaposleno v Društvu gluhih MS</t>
  </si>
  <si>
    <t>Dotacija ARO, skavti, ETNO, Black wings, BD, TD in DU</t>
  </si>
  <si>
    <t>Dotacija za kulturna društva</t>
  </si>
  <si>
    <t>Dotacija vojnim veteranom in borcem</t>
  </si>
  <si>
    <t>Financiranje političnih strank</t>
  </si>
  <si>
    <t>Tekoči transferi občinam</t>
  </si>
  <si>
    <t>Sredstva, prenesena drugim občinam - Medobčinski inšpektorat Beltinci</t>
  </si>
  <si>
    <t>Občina Puconci - vodenje proračunskega sklada CEROP</t>
  </si>
  <si>
    <t>Tekoči transferi v sklade socialnega zavarovanja</t>
  </si>
  <si>
    <t>Prispevek v ZZZS za zdravstveno zavarovanje oseb, ki ga plačujejo občine</t>
  </si>
  <si>
    <t>Tekoči transferi v javne zavode</t>
  </si>
  <si>
    <t>Refundacija stroškov za JD za ostale uporabnike</t>
  </si>
  <si>
    <t>Pomoč družini na domu - izvajalec Dom starejših Lendava</t>
  </si>
  <si>
    <t>Redna dejavnost CSD Lendava - skupina za samopomoč</t>
  </si>
  <si>
    <t>Sofinanciranje plače za zaposleno inv. osebo na OŠ Črenšovci</t>
  </si>
  <si>
    <t>Dodatni program OŠ Črenšovci</t>
  </si>
  <si>
    <t>Refundacija stroškov za JD OŠ Črenšovci in Bistrica</t>
  </si>
  <si>
    <t>Dotacija ZOTKS M.Sobota</t>
  </si>
  <si>
    <t>LAS pri dobrih ljudeh - sofinanciranje dejavnosti</t>
  </si>
  <si>
    <t>Dodatni program OŠ Bistrica</t>
  </si>
  <si>
    <t>Dotacija za Knjižnico Lendava</t>
  </si>
  <si>
    <t>Nujna medicinska pomoč ZD Lendava</t>
  </si>
  <si>
    <t>Obdaritev naših otrok v drugih vrtcih ter obdaritev starejših občanov</t>
  </si>
  <si>
    <t>Materialni stroški za OŠ Črenšovci po pogodbi</t>
  </si>
  <si>
    <t>Materialni stroški za OŠ Bistrica po pogodbi</t>
  </si>
  <si>
    <t>Dotacija GŠ Lendava</t>
  </si>
  <si>
    <t>Dotacija DOŠ II Lendava za mat. stroške in dodatni program</t>
  </si>
  <si>
    <t>Dotacija GŠ Beltinci</t>
  </si>
  <si>
    <t>Dotacija GŠ Murska Sobota</t>
  </si>
  <si>
    <t>Tekoča plačila drugim izvajalcem javnih služb, ki niso posredni proračunski uporabniki</t>
  </si>
  <si>
    <t>Oskrbnina za zapuščene živali</t>
  </si>
  <si>
    <t>Dotacija GZ Črenšovci in PGD na območju občine</t>
  </si>
  <si>
    <t>Tekoči transferi v javne agencije</t>
  </si>
  <si>
    <t>Dotacija RA Sinergija Murska Sobota in RC M. Sobota</t>
  </si>
  <si>
    <t>Nakup zgradb in prostorov</t>
  </si>
  <si>
    <t>Nakup drugih zgradb in prostorov</t>
  </si>
  <si>
    <t>Nakup prevoznih sredstev</t>
  </si>
  <si>
    <t>Nakup avtomobila in avtoprikolice</t>
  </si>
  <si>
    <t>Nakup opreme</t>
  </si>
  <si>
    <t>Nakup pisarniškega pohištva</t>
  </si>
  <si>
    <t>Nakup pisarniške opreme za ureditev TIT</t>
  </si>
  <si>
    <t>Nakup strojne računalniške opreme</t>
  </si>
  <si>
    <t>Nakup računalniške opreme za stari vrtec - projekt Integrast</t>
  </si>
  <si>
    <t>Nakup drugega pohištva - projekt Integrast</t>
  </si>
  <si>
    <t>Nakup opreme za tiskanje in razmnoževanje</t>
  </si>
  <si>
    <t>Nakup opreme za vzdrževanje parkov in vrtov</t>
  </si>
  <si>
    <t>Nakup opreme za varovanje</t>
  </si>
  <si>
    <t>Nakup telekomunikacijske opreme</t>
  </si>
  <si>
    <t>Nakup avdiovizualne opreme za objekt VGD Žižki</t>
  </si>
  <si>
    <t>Nakup opreme za igralnice v vrtcih in za otroška igrišča</t>
  </si>
  <si>
    <t>Nakup druge opreme - ureditev parka Medovita</t>
  </si>
  <si>
    <t>Nakup drugih osnovnih sredstev</t>
  </si>
  <si>
    <t>Nakup drugih osnovnih sredstev, govorniški pult in pano TIT</t>
  </si>
  <si>
    <t>Ureditev prostora za poročno dvorano - Kleklov dom</t>
  </si>
  <si>
    <t>Novogradnje, rekonstrukcije in adaptacije</t>
  </si>
  <si>
    <t>Izgradnja kanalizacijskega sistema v občini - sekundarni vodi in inves. dela</t>
  </si>
  <si>
    <t>Izgradnja pločnika v Trnju I. - III. faza</t>
  </si>
  <si>
    <t>Ureditev parkirišča pri OŠ Bistrica</t>
  </si>
  <si>
    <t>Izgradnja pločnika Črenšovci - ulica OF</t>
  </si>
  <si>
    <t>Izgradnja nadstreška pri VGD D. Bistrica</t>
  </si>
  <si>
    <t>Ureditev parkirišča in nakup dveh polnilnic za polnjenje električnih vozil</t>
  </si>
  <si>
    <t>Izgradnja kolesarske steze Lendava - V.Polana - Črenšovci</t>
  </si>
  <si>
    <t>Izgradnja kolesarske steze Beltinci - G. Bistrica</t>
  </si>
  <si>
    <t>Priklop kolesarnice DB in parcele igrala v Žižkih na vodovodno omrežje</t>
  </si>
  <si>
    <t>Montaža varčevalnih naprav na JR in gradnja JR</t>
  </si>
  <si>
    <t>Izgradnja sistema JR Trnje od št. 75-90 in Za logom</t>
  </si>
  <si>
    <t>Rekonstrucija mostu na Dolnji Bistrici</t>
  </si>
  <si>
    <t>Izgradnja sistema Wifi iz pridobljenega bona EU</t>
  </si>
  <si>
    <t>LAS projekt: Gibajmo se - Vaško jedro Črenšovci</t>
  </si>
  <si>
    <t>Investicijsko vzdrževanje in obnove</t>
  </si>
  <si>
    <t>Sanacija skupnih prostorov - kulturna dvorana Črenšovci</t>
  </si>
  <si>
    <t>Rekonstrukcija čistilne naprave Bistrica</t>
  </si>
  <si>
    <t>Sanacija ČN Trnje</t>
  </si>
  <si>
    <t>Ureditev in asfaltiranje ceste od pokopališča do hiše Tivadar Trnje</t>
  </si>
  <si>
    <t>Obnova/sanacija objekta Kleklov dom Črenšovci</t>
  </si>
  <si>
    <t>Nakup zemljišč in naravnih bogastev</t>
  </si>
  <si>
    <t>Nakup zemljišč</t>
  </si>
  <si>
    <t>Študije o izvedljivosti projektov, projektna dokumentacija, nadzor in investicijski inženiring</t>
  </si>
  <si>
    <t>Načrti in druga projektna dokumentacija ter stroški spremembe OPN in PPN</t>
  </si>
  <si>
    <t>Projektna dokumentacija - pločnik Trnje in ostala inv. dokumentacija</t>
  </si>
  <si>
    <t>LAS projekt - MEDOVITA</t>
  </si>
  <si>
    <t>LAS projekt - INTEG-RAST</t>
  </si>
  <si>
    <t>Investicijski transferi nepridobitnim organizacijam in ustanovam</t>
  </si>
  <si>
    <t>Investicijski transferi nepridobitnim org. - Župnija Črenšovci</t>
  </si>
  <si>
    <t>Investicijski transferi drugim izvajalcem javnih služb, ki niso posredni proračunski uporabniki</t>
  </si>
  <si>
    <t>Sofinanciranje sanacije objekta stari vaški dom in zbirke  - PGD D. Bistrica</t>
  </si>
  <si>
    <t>Sofinanciranje nabave gasilske opreme - nabava cisterne PGD Žižki</t>
  </si>
  <si>
    <t>Sof. izvedbe parkirišča in izgradnje garaže na SB pri GD</t>
  </si>
  <si>
    <t>Investicijski transferi javnim zavodom</t>
  </si>
  <si>
    <t>Investicijski transferi javnim zavodom - obe OŠ in vrtca</t>
  </si>
  <si>
    <t>Sof. nabave reševalnega vozila - ZD Lendava</t>
  </si>
  <si>
    <t>Najeti krediti pri drugih domačih kreditodajalcih</t>
  </si>
  <si>
    <t>Najeti krediti pri državnem proračunu - dolgoročni krediti</t>
  </si>
  <si>
    <t>Odplačila kreditov poslovnim bankam</t>
  </si>
  <si>
    <t>Odplačila kreditov poslovnim bankam - dolgoročni krediti</t>
  </si>
  <si>
    <t>Odplačila kreditov drugim domačim kreditodajalcem</t>
  </si>
  <si>
    <t>Odplačila kreditov javnim skladom - dolgoročni krediti</t>
  </si>
  <si>
    <t>Odplačila kreditov državnemu proračunu - dolgoročni krediti</t>
  </si>
  <si>
    <t>Dohodnina</t>
  </si>
  <si>
    <t>Dohodnina - občinski vir</t>
  </si>
  <si>
    <t>Davki na nepremičnine</t>
  </si>
  <si>
    <t>Davek od premoženja od stavb - od fizičnih oseb</t>
  </si>
  <si>
    <t>Davek od premoženja od prostorov za počitek in rekreacijo</t>
  </si>
  <si>
    <t>Zamudne obresti od davkov na nepremičnine</t>
  </si>
  <si>
    <t>Nadomestilo za uporabo stavbnega zemljišča - od pravnih oseb</t>
  </si>
  <si>
    <t>Nadomestilo za uporabo stavbnega zemljišča - od fizičnih oseb</t>
  </si>
  <si>
    <t>Zamudne obresti iz naslova nadomestila za uporabo stavbnega zemljišča</t>
  </si>
  <si>
    <t>Davki na dediščine in darila</t>
  </si>
  <si>
    <t>Davek na dediščine in darila</t>
  </si>
  <si>
    <t>Zamudne obresti davkov občanov</t>
  </si>
  <si>
    <t>Zamudne obresti od davka na dediščine in darila</t>
  </si>
  <si>
    <t>Davki na promet nepremičnin in na finančno premoženje</t>
  </si>
  <si>
    <t>Davek na promet nepremičnin - od pravnih oseb</t>
  </si>
  <si>
    <t>Davek na promet nepremičnin - od fizičnih oseb</t>
  </si>
  <si>
    <t>Zamudne obresti od davka na promet nepremičnin</t>
  </si>
  <si>
    <t>Davki na posebne storitve</t>
  </si>
  <si>
    <t>Davek na dobitke od iger na srečo</t>
  </si>
  <si>
    <t>Zamudne obresti od davka na dobitke od iger na srečo</t>
  </si>
  <si>
    <t>Drugi davki na uporabo blaga in storitev</t>
  </si>
  <si>
    <t>Okoljska dajatev za onesnaževanje okolja zaradi odvajanja odpadnih voda</t>
  </si>
  <si>
    <t>Turistična taksa</t>
  </si>
  <si>
    <t>Pristojbina za vzdrževanje gozdnih cest</t>
  </si>
  <si>
    <t>Drugi davki in prispevki</t>
  </si>
  <si>
    <t>Drugi davki-nerazporejeno</t>
  </si>
  <si>
    <t>Prihodki od obresti</t>
  </si>
  <si>
    <t>Prihodki od obresti od vezanih depozitov iz nenamenskih sredstev</t>
  </si>
  <si>
    <t>Prihodki od premoženja</t>
  </si>
  <si>
    <t>Prihodki od najemnin za poslovne prostore</t>
  </si>
  <si>
    <t>Prihodki od najemnin za stanovanja</t>
  </si>
  <si>
    <t>Prihodki od drugih najemnin-odlagališče CERO Puconci</t>
  </si>
  <si>
    <t>Prihodki od najema vodovodnega sistema občine Črenšovci-Eko park d.o.o.</t>
  </si>
  <si>
    <t>Prihodki od zakupnin-od sončnih elektrarn</t>
  </si>
  <si>
    <t>Upravne takse in pristojbine</t>
  </si>
  <si>
    <t>Upravne takse za dokumente iz upravnih dejanj in drugo</t>
  </si>
  <si>
    <t>Globe in druge denarne kazni</t>
  </si>
  <si>
    <t>Globe za prekrške</t>
  </si>
  <si>
    <t>Denarne kazni v upravnih postopkih</t>
  </si>
  <si>
    <t>Nadomestilo za degradacijo in uzurpacijo prostora</t>
  </si>
  <si>
    <t>Povprečnine oziroma sodne takse ter drugi stroški na podlagi zakona o prekrških</t>
  </si>
  <si>
    <t>Drugi nedavčni prihodki</t>
  </si>
  <si>
    <t>Drugi izredni nedavčni prihodki-prihodki od vodarine</t>
  </si>
  <si>
    <t>Prihodki od kanalščine</t>
  </si>
  <si>
    <t>Drugi izredni prihodki</t>
  </si>
  <si>
    <t>Prispevki za grobna mesta</t>
  </si>
  <si>
    <t>Omrežnina - vodovod</t>
  </si>
  <si>
    <t>Omrežnina - odvajanje</t>
  </si>
  <si>
    <t>Omrežnina - čiščenje</t>
  </si>
  <si>
    <t>Storitev čiščenje</t>
  </si>
  <si>
    <t>Storitev - odvajanje</t>
  </si>
  <si>
    <t>Prihodki od povračil domske oskrbe po pok. oskrbovancih</t>
  </si>
  <si>
    <t>Nakazilo Zavoda za kulturo in turizem M. Sobota - 100. letnica priključitve</t>
  </si>
  <si>
    <t>Prihodki od prodaje zgradb in prostorov</t>
  </si>
  <si>
    <t>Prihodki od prodaje stanovanjskih objektov in stanovanj</t>
  </si>
  <si>
    <t>Prihodki od prodaje drugih osnovnih sredstev</t>
  </si>
  <si>
    <t>Prihodki od prodaje kmetijskih zemljišč in gozdov</t>
  </si>
  <si>
    <t>Prihodki od prodaje kmetijskih zemljišč</t>
  </si>
  <si>
    <t>Prihodki od prodaje gozdov</t>
  </si>
  <si>
    <t>Prihodki od prodaje stavbnih zemljišč</t>
  </si>
  <si>
    <t>Prejeta sredstva iz državnega proračuna</t>
  </si>
  <si>
    <t>Prejeta sredstva iz državnega proračuna za investicije</t>
  </si>
  <si>
    <t>Prejeta sredstva MGRT RS - 21. člen ZFO</t>
  </si>
  <si>
    <t>Prejeta sredstva Ekološkega sklada RS</t>
  </si>
  <si>
    <t>Prejeta sredstva iz proračuna RS - kolesarska steza VP- Črenšovci</t>
  </si>
  <si>
    <t>Prejeta sredstva iz proračuna RS - kolesarska steza Beltinci - G. Bistrica</t>
  </si>
  <si>
    <t>Druga prejeta sredstva iz državnega proračuna za tekočo porabo</t>
  </si>
  <si>
    <t>Prejeta sredstva MK RS za organizacijo prireditve</t>
  </si>
  <si>
    <t>Prejeta sredstva iz občinskih proračunov</t>
  </si>
  <si>
    <t>Prejeta sredstva iz državnega proračuna iz sredstev proračuna Evropske unije za izvajanje skupne kmetijske in ribiške politike</t>
  </si>
  <si>
    <t>Prejeta sredstva iz državnega proračuna iz sredstev proračuna Evropske unije iz strukturnih skladov</t>
  </si>
  <si>
    <t>Sredstva, pridobljena iz ESRR EU za kolesarsko stezo V. Polana - Črenšovci</t>
  </si>
  <si>
    <t>Sredstva, pridobljena iz ESRR EU za kolesarsko stezo Beltinci - G. Bistrica</t>
  </si>
  <si>
    <t>Prejeta sredstva iz državnega proračuna iz sredstev proračuna Evropske unije iz strukturnih skladov za obdobje 2014 - 2020</t>
  </si>
  <si>
    <t>Prejeta sredstva iz državnega proračuna iz sredstev drugih evropskih institucij in iz drugih držav</t>
  </si>
  <si>
    <r>
      <t xml:space="preserve">Proračunski uporabnik: </t>
    </r>
    <r>
      <rPr>
        <b/>
        <sz val="10"/>
        <rFont val="Segoe UI"/>
        <family val="2"/>
        <charset val="238"/>
      </rPr>
      <t>OBČINA ČRENŠOVCI,</t>
    </r>
    <r>
      <rPr>
        <sz val="10"/>
        <rFont val="Segoe UI"/>
        <family val="2"/>
        <charset val="238"/>
      </rPr>
      <t xml:space="preserve"> Ulica Prekmurske čete 20, 9232 Črenšovci</t>
    </r>
  </si>
  <si>
    <t>Šifra PU: 75140</t>
  </si>
  <si>
    <t xml:space="preserve">PRORAČUN OBČINE ČRENŠOVCI ZA LETO 2020/ SPLOŠNI DEL </t>
  </si>
  <si>
    <t>BILANCA PRIHODKOV IN ODHODKOV</t>
  </si>
  <si>
    <t>Realizacija: 2018 _x000D_
v EUR</t>
  </si>
  <si>
    <t>Sprejeti proračun: 2019
v EUR</t>
  </si>
  <si>
    <t>Veljavni proračun: 2019-Rebalans
v EUR</t>
  </si>
  <si>
    <t>PRORAČUN 2020 
v EUR</t>
  </si>
  <si>
    <t>Indeks P20/R19
v %</t>
  </si>
  <si>
    <t>Komunalni prispevki (fizične in pravne osebe)</t>
  </si>
  <si>
    <t>Prihodki od zavarovalnice - povračila škode</t>
  </si>
  <si>
    <t>Prejeta sredstva iz proračuna za investicije za projetka: Medovita 2019 in Gibajmo se 2020</t>
  </si>
  <si>
    <t>Prejeta sredstva iz državnega proračuna iz sredstev proračuna Evropske unije za izvajanje skupne kmetijske in ribiške politike za obdobje 2014 - 2020-za projekt: Medovita 2018</t>
  </si>
  <si>
    <t>Prejeta sredstva iz državnega proračuna - iz sredstev- projekt: Gibajmo se</t>
  </si>
  <si>
    <t xml:space="preserve">Sredstva za delovanje Štaba za civilno zaščito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</si>
</sst>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sz val="10"/>
      <name val="Segoe UI"/>
      <family val="2"/>
      <charset val="238"/>
    </font>
    <font>
      <b/>
      <sz val="10"/>
      <name val="Segoe UI"/>
      <family val="2"/>
      <charset val="238"/>
    </font>
    <font>
      <b/>
      <sz val="10"/>
      <color theme="3" tint="-0.249977111117893"/>
      <name val="Segoe UI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name val="Segoe Print"/>
      <charset val="238"/>
    </font>
    <font>
      <b/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Continuous"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8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8" fillId="0" borderId="0" xfId="0" applyFont="1" applyAlignment="1">
      <alignment horizontal="left"/>
    </xf>
    <xf numFmtId="49" fontId="11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 vertical="center" wrapText="1"/>
    </xf>
    <xf numFmtId="0" fontId="15" fillId="0" borderId="0" xfId="0" applyFont="1"/>
    <xf numFmtId="0" fontId="15" fillId="0" borderId="0" xfId="0" applyFont="1" applyFill="1"/>
    <xf numFmtId="0" fontId="7" fillId="3" borderId="5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Continuous" vertical="center"/>
    </xf>
    <xf numFmtId="0" fontId="16" fillId="0" borderId="2" xfId="0" applyFont="1" applyBorder="1" applyAlignment="1">
      <alignment vertical="center"/>
    </xf>
    <xf numFmtId="49" fontId="17" fillId="0" borderId="12" xfId="1" applyNumberFormat="1" applyFont="1" applyBorder="1" applyAlignment="1">
      <alignment horizontal="right"/>
    </xf>
    <xf numFmtId="49" fontId="17" fillId="0" borderId="2" xfId="1" applyNumberFormat="1" applyFont="1" applyBorder="1" applyAlignment="1">
      <alignment horizontal="right"/>
    </xf>
    <xf numFmtId="0" fontId="16" fillId="4" borderId="1" xfId="0" applyFont="1" applyFill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2" borderId="3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0" fillId="4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4" borderId="2" xfId="0" applyFont="1" applyFill="1" applyBorder="1" applyAlignment="1">
      <alignment vertical="center" wrapText="1"/>
    </xf>
    <xf numFmtId="49" fontId="21" fillId="0" borderId="13" xfId="1" applyNumberFormat="1" applyFont="1" applyBorder="1"/>
    <xf numFmtId="49" fontId="21" fillId="0" borderId="2" xfId="1" applyNumberFormat="1" applyFont="1" applyBorder="1"/>
    <xf numFmtId="0" fontId="20" fillId="0" borderId="10" xfId="0" quotePrefix="1" applyFont="1" applyBorder="1" applyAlignment="1">
      <alignment vertical="center" wrapText="1"/>
    </xf>
    <xf numFmtId="0" fontId="2" fillId="0" borderId="0" xfId="0" applyFont="1" applyAlignment="1" applyProtection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/>
    <xf numFmtId="4" fontId="14" fillId="0" borderId="8" xfId="0" applyNumberFormat="1" applyFont="1" applyBorder="1" applyAlignment="1">
      <alignment vertical="center"/>
    </xf>
    <xf numFmtId="4" fontId="14" fillId="4" borderId="8" xfId="0" applyNumberFormat="1" applyFont="1" applyFill="1" applyBorder="1" applyAlignment="1">
      <alignment vertical="center"/>
    </xf>
    <xf numFmtId="4" fontId="14" fillId="0" borderId="8" xfId="0" applyNumberFormat="1" applyFont="1" applyBorder="1" applyAlignment="1" applyProtection="1">
      <alignment vertical="center"/>
      <protection locked="0"/>
    </xf>
    <xf numFmtId="4" fontId="14" fillId="0" borderId="8" xfId="0" applyNumberFormat="1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horizontal="centerContinuous" vertical="center"/>
    </xf>
    <xf numFmtId="4" fontId="14" fillId="0" borderId="11" xfId="0" applyNumberFormat="1" applyFont="1" applyBorder="1" applyAlignment="1" applyProtection="1">
      <alignment vertical="center"/>
      <protection locked="0"/>
    </xf>
    <xf numFmtId="0" fontId="22" fillId="2" borderId="2" xfId="0" applyFont="1" applyFill="1" applyBorder="1" applyAlignment="1">
      <alignment horizontal="centerContinuous" vertical="center"/>
    </xf>
    <xf numFmtId="4" fontId="22" fillId="2" borderId="8" xfId="0" applyNumberFormat="1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</cellXfs>
  <cellStyles count="2">
    <cellStyle name="Navadno" xfId="0" builtinId="0"/>
    <cellStyle name="Navadno_Proračun spl. de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355600</xdr:colOff>
      <xdr:row>5</xdr:row>
      <xdr:rowOff>139700</xdr:rowOff>
    </xdr:to>
    <xdr:pic>
      <xdr:nvPicPr>
        <xdr:cNvPr id="2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762000"/>
          <a:ext cx="787400" cy="9017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459"/>
  <sheetViews>
    <sheetView tabSelected="1" zoomScale="75" zoomScaleNormal="120" workbookViewId="0">
      <selection activeCell="C426" sqref="C426"/>
    </sheetView>
  </sheetViews>
  <sheetFormatPr defaultRowHeight="12.75" outlineLevelRow="2" x14ac:dyDescent="0.2"/>
  <cols>
    <col min="1" max="1" width="9.5703125" style="37" customWidth="1"/>
    <col min="2" max="2" width="6.42578125" customWidth="1"/>
    <col min="3" max="3" width="41.140625" style="68" customWidth="1"/>
    <col min="4" max="6" width="16.140625" customWidth="1"/>
    <col min="7" max="7" width="13.140625" customWidth="1"/>
    <col min="8" max="8" width="10" customWidth="1"/>
    <col min="9" max="16384" width="9.140625" style="1"/>
  </cols>
  <sheetData>
    <row r="1" spans="1:13" ht="19.5" customHeight="1" x14ac:dyDescent="0.2">
      <c r="B1" s="77"/>
      <c r="C1" s="77"/>
    </row>
    <row r="2" spans="1:13" ht="19.5" customHeight="1" x14ac:dyDescent="0.2">
      <c r="B2" s="27"/>
      <c r="C2" s="55"/>
      <c r="D2" s="26"/>
      <c r="E2" s="26"/>
      <c r="F2" s="26"/>
      <c r="G2" s="26"/>
      <c r="H2" s="26"/>
    </row>
    <row r="3" spans="1:13" s="29" customFormat="1" ht="19.5" customHeight="1" x14ac:dyDescent="0.2">
      <c r="A3" s="37"/>
      <c r="B3" s="30"/>
      <c r="C3" s="55"/>
      <c r="D3" s="28"/>
      <c r="E3" s="28"/>
      <c r="F3" s="28"/>
      <c r="G3" s="28"/>
      <c r="H3" s="28"/>
    </row>
    <row r="4" spans="1:13" s="29" customFormat="1" ht="19.5" customHeight="1" x14ac:dyDescent="0.2">
      <c r="A4" s="37"/>
      <c r="B4" s="30"/>
      <c r="C4" s="55"/>
      <c r="D4" s="28"/>
      <c r="E4" s="28"/>
      <c r="F4" s="28"/>
      <c r="G4" s="28"/>
      <c r="H4" s="28"/>
    </row>
    <row r="5" spans="1:13" s="29" customFormat="1" ht="19.5" customHeight="1" x14ac:dyDescent="0.2">
      <c r="A5" s="37"/>
      <c r="B5" s="77"/>
      <c r="C5" s="77"/>
      <c r="D5" s="31"/>
      <c r="E5" s="31"/>
      <c r="F5" s="31"/>
      <c r="G5" s="31"/>
      <c r="H5" s="31"/>
    </row>
    <row r="6" spans="1:13" ht="19.5" customHeight="1" x14ac:dyDescent="0.2">
      <c r="B6" s="77"/>
      <c r="C6" s="77"/>
      <c r="D6" s="31"/>
      <c r="E6" s="31"/>
      <c r="F6" s="31"/>
      <c r="G6" s="31"/>
      <c r="H6" s="31"/>
      <c r="I6" s="29"/>
      <c r="J6" s="29"/>
      <c r="K6" s="29"/>
      <c r="L6" s="29"/>
      <c r="M6" s="29"/>
    </row>
    <row r="7" spans="1:13" ht="19.5" customHeight="1" x14ac:dyDescent="0.55000000000000004">
      <c r="B7" s="33"/>
      <c r="C7" s="56"/>
      <c r="D7" s="31"/>
      <c r="E7" s="31"/>
      <c r="F7" s="31"/>
      <c r="G7" s="31"/>
      <c r="H7" s="31"/>
      <c r="I7" s="29"/>
      <c r="J7" s="29"/>
      <c r="K7" s="29"/>
      <c r="L7" s="29"/>
      <c r="M7" s="29"/>
    </row>
    <row r="8" spans="1:13" ht="28.5" x14ac:dyDescent="0.2">
      <c r="B8" s="33"/>
      <c r="C8" s="34" t="s">
        <v>397</v>
      </c>
      <c r="D8" s="31"/>
      <c r="E8" s="31"/>
      <c r="F8" s="31"/>
      <c r="G8" s="31"/>
      <c r="H8" s="31"/>
      <c r="I8" s="29"/>
      <c r="J8" s="29"/>
      <c r="K8" s="29"/>
      <c r="L8" s="29"/>
      <c r="M8" s="29"/>
    </row>
    <row r="9" spans="1:13" ht="19.5" customHeight="1" x14ac:dyDescent="0.2">
      <c r="B9" s="33"/>
      <c r="C9" s="34"/>
      <c r="D9" s="31"/>
      <c r="E9" s="31"/>
      <c r="F9" s="31"/>
      <c r="G9" s="31"/>
      <c r="H9" s="31"/>
      <c r="I9" s="29"/>
      <c r="J9" s="29"/>
      <c r="K9" s="29"/>
      <c r="L9" s="29"/>
      <c r="M9" s="29"/>
    </row>
    <row r="10" spans="1:13" ht="19.5" customHeight="1" x14ac:dyDescent="0.25">
      <c r="B10" s="33"/>
      <c r="C10" s="35" t="s">
        <v>398</v>
      </c>
      <c r="D10" s="31"/>
      <c r="E10" s="31"/>
      <c r="F10" s="31"/>
      <c r="G10" s="31"/>
      <c r="H10" s="31"/>
      <c r="I10" s="29"/>
      <c r="J10" s="29"/>
      <c r="K10" s="29"/>
      <c r="L10" s="29"/>
      <c r="M10" s="29"/>
    </row>
    <row r="11" spans="1:13" ht="14.25" customHeight="1" x14ac:dyDescent="0.2">
      <c r="A11" s="38"/>
      <c r="B11" s="32"/>
      <c r="C11" s="34"/>
      <c r="D11" s="31"/>
      <c r="E11" s="31"/>
      <c r="F11" s="31"/>
      <c r="G11" s="31"/>
      <c r="H11" s="31"/>
      <c r="I11" s="29"/>
      <c r="J11" s="29"/>
      <c r="K11" s="29"/>
      <c r="L11" s="29"/>
      <c r="M11" s="29"/>
    </row>
    <row r="12" spans="1:13" ht="28.5" x14ac:dyDescent="0.2">
      <c r="A12" s="38"/>
      <c r="B12" s="32"/>
      <c r="C12" s="36" t="s">
        <v>399</v>
      </c>
      <c r="D12" s="31"/>
      <c r="E12" s="31"/>
      <c r="F12" s="31"/>
      <c r="G12" s="31"/>
      <c r="H12" s="31"/>
      <c r="I12" s="29"/>
      <c r="J12" s="29"/>
      <c r="K12" s="29"/>
      <c r="L12" s="29"/>
      <c r="M12" s="29"/>
    </row>
    <row r="13" spans="1:13" s="32" customFormat="1" ht="15" thickBot="1" x14ac:dyDescent="0.25">
      <c r="A13" s="38"/>
      <c r="C13" s="36"/>
      <c r="D13" s="31"/>
      <c r="E13" s="31"/>
      <c r="F13" s="31"/>
      <c r="G13" s="31"/>
      <c r="H13" s="31"/>
    </row>
    <row r="14" spans="1:13" s="7" customFormat="1" ht="51" customHeight="1" thickBot="1" x14ac:dyDescent="0.25">
      <c r="A14" s="39" t="s">
        <v>14</v>
      </c>
      <c r="B14" s="3"/>
      <c r="C14" s="4" t="s">
        <v>4</v>
      </c>
      <c r="D14" s="5" t="s">
        <v>401</v>
      </c>
      <c r="E14" s="5" t="s">
        <v>402</v>
      </c>
      <c r="F14" s="5" t="s">
        <v>403</v>
      </c>
      <c r="G14" s="5" t="s">
        <v>404</v>
      </c>
      <c r="H14" s="5" t="s">
        <v>405</v>
      </c>
    </row>
    <row r="15" spans="1:13" s="6" customFormat="1" ht="20.25" customHeight="1" x14ac:dyDescent="0.25">
      <c r="A15" s="40"/>
      <c r="B15" s="24"/>
      <c r="C15" s="57" t="s">
        <v>400</v>
      </c>
      <c r="D15" s="25"/>
      <c r="E15" s="25"/>
      <c r="F15" s="25"/>
      <c r="G15" s="25"/>
      <c r="H15" s="25"/>
    </row>
    <row r="16" spans="1:13" ht="25.5" x14ac:dyDescent="0.2">
      <c r="A16" s="41" t="s">
        <v>15</v>
      </c>
      <c r="B16" s="18" t="s">
        <v>0</v>
      </c>
      <c r="C16" s="58" t="s">
        <v>63</v>
      </c>
      <c r="D16" s="69">
        <f>+D17+D94+D110+D115+D139</f>
        <v>3009830.8</v>
      </c>
      <c r="E16" s="69">
        <f>+E17+E94+E110+E115+E139</f>
        <v>3124557</v>
      </c>
      <c r="F16" s="69">
        <f>+F17+F94+F110+F115+F139</f>
        <v>3054228</v>
      </c>
      <c r="G16" s="69">
        <f>+G17+G94+G110+G115+G139</f>
        <v>3291689</v>
      </c>
      <c r="H16" s="69">
        <f t="shared" ref="H16:H21" si="0">IF(F16&lt;&gt;0,G16/F16*100,"-")</f>
        <v>107.77482886018987</v>
      </c>
    </row>
    <row r="17" spans="1:8" x14ac:dyDescent="0.2">
      <c r="A17" s="41"/>
      <c r="B17" s="8" t="s">
        <v>16</v>
      </c>
      <c r="C17" s="59" t="s">
        <v>66</v>
      </c>
      <c r="D17" s="69">
        <f>+D18+D54</f>
        <v>2733630.55</v>
      </c>
      <c r="E17" s="69">
        <f>+E18+E54</f>
        <v>2741153</v>
      </c>
      <c r="F17" s="69">
        <f>+F18+F54</f>
        <v>2755047</v>
      </c>
      <c r="G17" s="69">
        <f>+G18+G54</f>
        <v>2822332</v>
      </c>
      <c r="H17" s="69">
        <f t="shared" si="0"/>
        <v>102.44224508692592</v>
      </c>
    </row>
    <row r="18" spans="1:8" ht="15.75" x14ac:dyDescent="0.2">
      <c r="A18" s="42">
        <v>70</v>
      </c>
      <c r="B18" s="17"/>
      <c r="C18" s="60" t="s">
        <v>64</v>
      </c>
      <c r="D18" s="70">
        <f>D19+D23+D40+D49</f>
        <v>2383847.52</v>
      </c>
      <c r="E18" s="70">
        <f>E19+E23+E40+E49</f>
        <v>2447103</v>
      </c>
      <c r="F18" s="70">
        <f>F19+F23+F40+F49</f>
        <v>2443664</v>
      </c>
      <c r="G18" s="70">
        <f>G19+G23+G40+G49</f>
        <v>2504449</v>
      </c>
      <c r="H18" s="70">
        <f t="shared" si="0"/>
        <v>102.48745326689756</v>
      </c>
    </row>
    <row r="19" spans="1:8" ht="15.75" customHeight="1" x14ac:dyDescent="0.2">
      <c r="A19" s="43">
        <v>700</v>
      </c>
      <c r="B19" s="9"/>
      <c r="C19" s="59" t="s">
        <v>5</v>
      </c>
      <c r="D19" s="69">
        <f t="shared" ref="D19:G20" si="1">+D20</f>
        <v>2229119</v>
      </c>
      <c r="E19" s="69">
        <f t="shared" si="1"/>
        <v>2300694</v>
      </c>
      <c r="F19" s="69">
        <f t="shared" si="1"/>
        <v>2300694</v>
      </c>
      <c r="G19" s="69">
        <f t="shared" si="1"/>
        <v>2361740</v>
      </c>
      <c r="H19" s="69">
        <f t="shared" si="0"/>
        <v>102.65337328649528</v>
      </c>
    </row>
    <row r="20" spans="1:8" ht="15.75" customHeight="1" outlineLevel="1" x14ac:dyDescent="0.2">
      <c r="A20" s="43">
        <v>7000</v>
      </c>
      <c r="B20" s="9"/>
      <c r="C20" s="59" t="s">
        <v>322</v>
      </c>
      <c r="D20" s="69">
        <f t="shared" si="1"/>
        <v>2229119</v>
      </c>
      <c r="E20" s="69">
        <f t="shared" si="1"/>
        <v>2300694</v>
      </c>
      <c r="F20" s="69">
        <f t="shared" si="1"/>
        <v>2300694</v>
      </c>
      <c r="G20" s="69">
        <f t="shared" si="1"/>
        <v>2361740</v>
      </c>
      <c r="H20" s="69">
        <f t="shared" si="0"/>
        <v>102.65337328649528</v>
      </c>
    </row>
    <row r="21" spans="1:8" ht="15.75" customHeight="1" outlineLevel="2" x14ac:dyDescent="0.2">
      <c r="A21" s="43">
        <v>700020</v>
      </c>
      <c r="B21" s="9"/>
      <c r="C21" s="59" t="s">
        <v>323</v>
      </c>
      <c r="D21" s="69">
        <v>2229119</v>
      </c>
      <c r="E21" s="69">
        <v>2300694</v>
      </c>
      <c r="F21" s="69">
        <v>2300694</v>
      </c>
      <c r="G21" s="69">
        <v>2361740</v>
      </c>
      <c r="H21" s="69">
        <f t="shared" si="0"/>
        <v>102.65337328649528</v>
      </c>
    </row>
    <row r="22" spans="1:8" ht="15.75" customHeight="1" outlineLevel="2" x14ac:dyDescent="0.2">
      <c r="A22" s="43"/>
      <c r="B22" s="9"/>
      <c r="C22" s="59"/>
      <c r="D22" s="69"/>
      <c r="E22" s="69"/>
      <c r="F22" s="69"/>
      <c r="G22" s="69"/>
      <c r="H22" s="69"/>
    </row>
    <row r="23" spans="1:8" ht="15" x14ac:dyDescent="0.2">
      <c r="A23" s="43">
        <v>703</v>
      </c>
      <c r="B23" s="9"/>
      <c r="C23" s="59" t="s">
        <v>6</v>
      </c>
      <c r="D23" s="69">
        <f>+D24+D31+D35</f>
        <v>140852.99000000002</v>
      </c>
      <c r="E23" s="69">
        <f>+E24+E31+E35</f>
        <v>133009</v>
      </c>
      <c r="F23" s="69">
        <f>+F24+F31+F35</f>
        <v>128939</v>
      </c>
      <c r="G23" s="69">
        <f>+G24+G31+G35</f>
        <v>128609</v>
      </c>
      <c r="H23" s="69">
        <f t="shared" ref="H23:H38" si="2">IF(F23&lt;&gt;0,G23/F23*100,"-")</f>
        <v>99.744065022995372</v>
      </c>
    </row>
    <row r="24" spans="1:8" ht="15" outlineLevel="1" x14ac:dyDescent="0.2">
      <c r="A24" s="43">
        <v>7030</v>
      </c>
      <c r="B24" s="9"/>
      <c r="C24" s="59" t="s">
        <v>324</v>
      </c>
      <c r="D24" s="69">
        <f>+D25+D26+D27+D28+D29+D30</f>
        <v>104640.21</v>
      </c>
      <c r="E24" s="69">
        <f>+E25+E26+E27+E28+E29+E30</f>
        <v>101905</v>
      </c>
      <c r="F24" s="69">
        <f>+F25+F26+F27+F28+F29+F30</f>
        <v>102605</v>
      </c>
      <c r="G24" s="69">
        <f>+G25+G26+G27+G28+G29+G30</f>
        <v>102605</v>
      </c>
      <c r="H24" s="69">
        <f t="shared" si="2"/>
        <v>100</v>
      </c>
    </row>
    <row r="25" spans="1:8" ht="15" outlineLevel="2" x14ac:dyDescent="0.2">
      <c r="A25" s="43">
        <v>703000</v>
      </c>
      <c r="B25" s="9"/>
      <c r="C25" s="59" t="s">
        <v>325</v>
      </c>
      <c r="D25" s="69">
        <v>2137.15</v>
      </c>
      <c r="E25" s="69">
        <v>700</v>
      </c>
      <c r="F25" s="69">
        <v>1200</v>
      </c>
      <c r="G25" s="69">
        <v>1200</v>
      </c>
      <c r="H25" s="69">
        <f t="shared" si="2"/>
        <v>100</v>
      </c>
    </row>
    <row r="26" spans="1:8" ht="15" outlineLevel="2" x14ac:dyDescent="0.2">
      <c r="A26" s="43">
        <v>703001</v>
      </c>
      <c r="B26" s="9"/>
      <c r="C26" s="59" t="s">
        <v>326</v>
      </c>
      <c r="D26" s="69">
        <v>0</v>
      </c>
      <c r="E26" s="69">
        <v>0</v>
      </c>
      <c r="F26" s="69">
        <v>200</v>
      </c>
      <c r="G26" s="69">
        <v>200</v>
      </c>
      <c r="H26" s="69">
        <f t="shared" si="2"/>
        <v>100</v>
      </c>
    </row>
    <row r="27" spans="1:8" ht="15" outlineLevel="2" x14ac:dyDescent="0.2">
      <c r="A27" s="43">
        <v>703002</v>
      </c>
      <c r="B27" s="9"/>
      <c r="C27" s="59" t="s">
        <v>327</v>
      </c>
      <c r="D27" s="69">
        <v>2.42</v>
      </c>
      <c r="E27" s="69">
        <v>5</v>
      </c>
      <c r="F27" s="69">
        <v>5</v>
      </c>
      <c r="G27" s="69">
        <v>5</v>
      </c>
      <c r="H27" s="69">
        <f t="shared" si="2"/>
        <v>100</v>
      </c>
    </row>
    <row r="28" spans="1:8" ht="15" outlineLevel="2" x14ac:dyDescent="0.2">
      <c r="A28" s="43">
        <v>703003</v>
      </c>
      <c r="B28" s="9"/>
      <c r="C28" s="59" t="s">
        <v>328</v>
      </c>
      <c r="D28" s="69">
        <v>4750.6099999999997</v>
      </c>
      <c r="E28" s="69">
        <v>4500</v>
      </c>
      <c r="F28" s="69">
        <v>4500</v>
      </c>
      <c r="G28" s="69">
        <v>4500</v>
      </c>
      <c r="H28" s="69">
        <f t="shared" si="2"/>
        <v>100</v>
      </c>
    </row>
    <row r="29" spans="1:8" ht="15" outlineLevel="2" x14ac:dyDescent="0.2">
      <c r="A29" s="43">
        <v>703004</v>
      </c>
      <c r="B29" s="9"/>
      <c r="C29" s="59" t="s">
        <v>329</v>
      </c>
      <c r="D29" s="69">
        <v>96994.98</v>
      </c>
      <c r="E29" s="69">
        <v>96000</v>
      </c>
      <c r="F29" s="69">
        <v>96000</v>
      </c>
      <c r="G29" s="69">
        <v>96000</v>
      </c>
      <c r="H29" s="69">
        <f t="shared" si="2"/>
        <v>100</v>
      </c>
    </row>
    <row r="30" spans="1:8" ht="15" outlineLevel="2" x14ac:dyDescent="0.2">
      <c r="A30" s="43">
        <v>703005</v>
      </c>
      <c r="B30" s="9"/>
      <c r="C30" s="59" t="s">
        <v>330</v>
      </c>
      <c r="D30" s="69">
        <v>755.05</v>
      </c>
      <c r="E30" s="69">
        <v>700</v>
      </c>
      <c r="F30" s="69">
        <v>700</v>
      </c>
      <c r="G30" s="69">
        <v>700</v>
      </c>
      <c r="H30" s="69">
        <f t="shared" si="2"/>
        <v>100</v>
      </c>
    </row>
    <row r="31" spans="1:8" ht="15" outlineLevel="1" x14ac:dyDescent="0.2">
      <c r="A31" s="43">
        <v>7032</v>
      </c>
      <c r="B31" s="9"/>
      <c r="C31" s="59" t="s">
        <v>331</v>
      </c>
      <c r="D31" s="69">
        <f>+D32+D33+D34</f>
        <v>6114.91</v>
      </c>
      <c r="E31" s="69">
        <f>+E32+E33+E34</f>
        <v>5100</v>
      </c>
      <c r="F31" s="69">
        <f>+F32+F33+F34</f>
        <v>6330</v>
      </c>
      <c r="G31" s="69">
        <f>+G32+G33+G34</f>
        <v>6000</v>
      </c>
      <c r="H31" s="69">
        <f t="shared" si="2"/>
        <v>94.786729857819907</v>
      </c>
    </row>
    <row r="32" spans="1:8" ht="15" outlineLevel="2" x14ac:dyDescent="0.2">
      <c r="A32" s="43">
        <v>703200</v>
      </c>
      <c r="B32" s="9"/>
      <c r="C32" s="59" t="s">
        <v>332</v>
      </c>
      <c r="D32" s="69">
        <v>6055.33</v>
      </c>
      <c r="E32" s="69">
        <v>5000</v>
      </c>
      <c r="F32" s="69">
        <v>6000</v>
      </c>
      <c r="G32" s="69">
        <v>6000</v>
      </c>
      <c r="H32" s="69">
        <f t="shared" si="2"/>
        <v>100</v>
      </c>
    </row>
    <row r="33" spans="1:8" ht="15" outlineLevel="2" x14ac:dyDescent="0.2">
      <c r="A33" s="43">
        <v>703201</v>
      </c>
      <c r="B33" s="9"/>
      <c r="C33" s="59" t="s">
        <v>333</v>
      </c>
      <c r="D33" s="69">
        <v>59.58</v>
      </c>
      <c r="E33" s="69">
        <v>100</v>
      </c>
      <c r="F33" s="69">
        <v>330</v>
      </c>
      <c r="G33" s="69">
        <v>0</v>
      </c>
      <c r="H33" s="69">
        <f t="shared" si="2"/>
        <v>0</v>
      </c>
    </row>
    <row r="34" spans="1:8" ht="15" outlineLevel="2" x14ac:dyDescent="0.2">
      <c r="A34" s="43">
        <v>703202</v>
      </c>
      <c r="B34" s="9"/>
      <c r="C34" s="59" t="s">
        <v>334</v>
      </c>
      <c r="D34" s="69">
        <v>0</v>
      </c>
      <c r="E34" s="69">
        <v>0</v>
      </c>
      <c r="F34" s="69">
        <v>0</v>
      </c>
      <c r="G34" s="69">
        <v>0</v>
      </c>
      <c r="H34" s="69" t="str">
        <f t="shared" si="2"/>
        <v>-</v>
      </c>
    </row>
    <row r="35" spans="1:8" ht="15" outlineLevel="1" x14ac:dyDescent="0.2">
      <c r="A35" s="43">
        <v>7033</v>
      </c>
      <c r="B35" s="9"/>
      <c r="C35" s="59" t="s">
        <v>335</v>
      </c>
      <c r="D35" s="69">
        <f>+D36+D37+D38</f>
        <v>30097.87</v>
      </c>
      <c r="E35" s="69">
        <f>+E36+E37+E38</f>
        <v>26004</v>
      </c>
      <c r="F35" s="69">
        <f>+F36+F37+F38</f>
        <v>20004</v>
      </c>
      <c r="G35" s="69">
        <f>+G36+G37+G38</f>
        <v>20004</v>
      </c>
      <c r="H35" s="69">
        <f t="shared" si="2"/>
        <v>100</v>
      </c>
    </row>
    <row r="36" spans="1:8" ht="15" outlineLevel="2" x14ac:dyDescent="0.2">
      <c r="A36" s="43">
        <v>703300</v>
      </c>
      <c r="B36" s="9"/>
      <c r="C36" s="59" t="s">
        <v>336</v>
      </c>
      <c r="D36" s="69">
        <v>6473.92</v>
      </c>
      <c r="E36" s="69">
        <v>6000</v>
      </c>
      <c r="F36" s="69">
        <v>2000</v>
      </c>
      <c r="G36" s="69">
        <v>2000</v>
      </c>
      <c r="H36" s="69">
        <f t="shared" si="2"/>
        <v>100</v>
      </c>
    </row>
    <row r="37" spans="1:8" ht="15" outlineLevel="2" x14ac:dyDescent="0.2">
      <c r="A37" s="43">
        <v>703301</v>
      </c>
      <c r="B37" s="9"/>
      <c r="C37" s="59" t="s">
        <v>337</v>
      </c>
      <c r="D37" s="69">
        <v>23620.44</v>
      </c>
      <c r="E37" s="69">
        <v>20000</v>
      </c>
      <c r="F37" s="69">
        <v>18000</v>
      </c>
      <c r="G37" s="69">
        <v>18000</v>
      </c>
      <c r="H37" s="69">
        <f t="shared" si="2"/>
        <v>100</v>
      </c>
    </row>
    <row r="38" spans="1:8" ht="15" outlineLevel="2" x14ac:dyDescent="0.2">
      <c r="A38" s="43">
        <v>703303</v>
      </c>
      <c r="B38" s="9"/>
      <c r="C38" s="59" t="s">
        <v>338</v>
      </c>
      <c r="D38" s="69">
        <v>3.51</v>
      </c>
      <c r="E38" s="69">
        <v>4</v>
      </c>
      <c r="F38" s="69">
        <v>4</v>
      </c>
      <c r="G38" s="69">
        <v>4</v>
      </c>
      <c r="H38" s="69">
        <f t="shared" si="2"/>
        <v>100</v>
      </c>
    </row>
    <row r="39" spans="1:8" ht="15" outlineLevel="2" x14ac:dyDescent="0.2">
      <c r="A39" s="43"/>
      <c r="B39" s="9"/>
      <c r="C39" s="59"/>
      <c r="D39" s="69"/>
      <c r="E39" s="69"/>
      <c r="F39" s="69"/>
      <c r="G39" s="69"/>
      <c r="H39" s="69"/>
    </row>
    <row r="40" spans="1:8" ht="15" x14ac:dyDescent="0.2">
      <c r="A40" s="43">
        <v>704</v>
      </c>
      <c r="B40" s="9"/>
      <c r="C40" s="59" t="s">
        <v>7</v>
      </c>
      <c r="D40" s="69">
        <f>+D41+D44</f>
        <v>13731.730000000001</v>
      </c>
      <c r="E40" s="69">
        <f>+E41+E44</f>
        <v>13400</v>
      </c>
      <c r="F40" s="69">
        <f>+F41+F44</f>
        <v>14031</v>
      </c>
      <c r="G40" s="69">
        <f>+G41+G44</f>
        <v>14100</v>
      </c>
      <c r="H40" s="69">
        <f t="shared" ref="H40:H47" si="3">IF(F40&lt;&gt;0,G40/F40*100,"-")</f>
        <v>100.49176822749627</v>
      </c>
    </row>
    <row r="41" spans="1:8" ht="15" outlineLevel="1" x14ac:dyDescent="0.2">
      <c r="A41" s="43">
        <v>7044</v>
      </c>
      <c r="B41" s="9"/>
      <c r="C41" s="59" t="s">
        <v>339</v>
      </c>
      <c r="D41" s="69">
        <f>+D42+D43</f>
        <v>1319.95</v>
      </c>
      <c r="E41" s="69">
        <f>+E42+E43</f>
        <v>1400</v>
      </c>
      <c r="F41" s="69">
        <f>+F42+F43</f>
        <v>2001</v>
      </c>
      <c r="G41" s="69">
        <f>+G42+G43</f>
        <v>2000</v>
      </c>
      <c r="H41" s="69">
        <f t="shared" si="3"/>
        <v>99.950024987506254</v>
      </c>
    </row>
    <row r="42" spans="1:8" ht="15" outlineLevel="2" x14ac:dyDescent="0.2">
      <c r="A42" s="43">
        <v>704403</v>
      </c>
      <c r="B42" s="9"/>
      <c r="C42" s="59" t="s">
        <v>340</v>
      </c>
      <c r="D42" s="69">
        <v>1319.95</v>
      </c>
      <c r="E42" s="69">
        <v>1400</v>
      </c>
      <c r="F42" s="69">
        <v>2000</v>
      </c>
      <c r="G42" s="69">
        <v>2000</v>
      </c>
      <c r="H42" s="69">
        <f t="shared" si="3"/>
        <v>100</v>
      </c>
    </row>
    <row r="43" spans="1:8" ht="15" outlineLevel="2" x14ac:dyDescent="0.2">
      <c r="A43" s="43">
        <v>704405</v>
      </c>
      <c r="B43" s="9"/>
      <c r="C43" s="59" t="s">
        <v>341</v>
      </c>
      <c r="D43" s="69">
        <v>0</v>
      </c>
      <c r="E43" s="69">
        <v>0</v>
      </c>
      <c r="F43" s="69">
        <v>1</v>
      </c>
      <c r="G43" s="69">
        <v>0</v>
      </c>
      <c r="H43" s="69">
        <f t="shared" si="3"/>
        <v>0</v>
      </c>
    </row>
    <row r="44" spans="1:8" ht="15" outlineLevel="1" x14ac:dyDescent="0.2">
      <c r="A44" s="43">
        <v>7047</v>
      </c>
      <c r="B44" s="9"/>
      <c r="C44" s="59" t="s">
        <v>342</v>
      </c>
      <c r="D44" s="69">
        <f>+D45+D46+D47</f>
        <v>12411.78</v>
      </c>
      <c r="E44" s="69">
        <f>+E45+E46+E47</f>
        <v>12000</v>
      </c>
      <c r="F44" s="69">
        <f>+F45+F46+F47</f>
        <v>12030</v>
      </c>
      <c r="G44" s="69">
        <f>+G45+G46+G47</f>
        <v>12100</v>
      </c>
      <c r="H44" s="69">
        <f t="shared" si="3"/>
        <v>100.58187863674148</v>
      </c>
    </row>
    <row r="45" spans="1:8" ht="15" outlineLevel="2" x14ac:dyDescent="0.2">
      <c r="A45" s="43">
        <v>704700</v>
      </c>
      <c r="B45" s="9"/>
      <c r="C45" s="59" t="s">
        <v>343</v>
      </c>
      <c r="D45" s="69">
        <v>9717.18</v>
      </c>
      <c r="E45" s="69">
        <v>9500</v>
      </c>
      <c r="F45" s="69">
        <v>9500</v>
      </c>
      <c r="G45" s="69">
        <v>9500</v>
      </c>
      <c r="H45" s="69">
        <f t="shared" si="3"/>
        <v>100</v>
      </c>
    </row>
    <row r="46" spans="1:8" ht="15" outlineLevel="2" x14ac:dyDescent="0.2">
      <c r="A46" s="43">
        <v>704704</v>
      </c>
      <c r="B46" s="9"/>
      <c r="C46" s="59" t="s">
        <v>344</v>
      </c>
      <c r="D46" s="69">
        <v>0</v>
      </c>
      <c r="E46" s="69">
        <v>0</v>
      </c>
      <c r="F46" s="69">
        <v>30</v>
      </c>
      <c r="G46" s="69">
        <v>100</v>
      </c>
      <c r="H46" s="69">
        <f t="shared" si="3"/>
        <v>333.33333333333337</v>
      </c>
    </row>
    <row r="47" spans="1:8" ht="15" outlineLevel="2" x14ac:dyDescent="0.2">
      <c r="A47" s="43">
        <v>704708</v>
      </c>
      <c r="B47" s="9"/>
      <c r="C47" s="59" t="s">
        <v>345</v>
      </c>
      <c r="D47" s="69">
        <v>2694.6</v>
      </c>
      <c r="E47" s="69">
        <v>2500</v>
      </c>
      <c r="F47" s="69">
        <v>2500</v>
      </c>
      <c r="G47" s="69">
        <v>2500</v>
      </c>
      <c r="H47" s="69">
        <f t="shared" si="3"/>
        <v>100</v>
      </c>
    </row>
    <row r="48" spans="1:8" ht="15" outlineLevel="2" x14ac:dyDescent="0.2">
      <c r="A48" s="43"/>
      <c r="B48" s="9"/>
      <c r="C48" s="59"/>
      <c r="D48" s="69"/>
      <c r="E48" s="69"/>
      <c r="F48" s="69"/>
      <c r="G48" s="69"/>
      <c r="H48" s="69"/>
    </row>
    <row r="49" spans="1:8" ht="15" x14ac:dyDescent="0.2">
      <c r="A49" s="43">
        <v>706</v>
      </c>
      <c r="B49" s="9"/>
      <c r="C49" s="59" t="s">
        <v>17</v>
      </c>
      <c r="D49" s="69">
        <f>+D50</f>
        <v>143.80000000000001</v>
      </c>
      <c r="E49" s="69">
        <f>+E50</f>
        <v>0</v>
      </c>
      <c r="F49" s="69">
        <f>+F50</f>
        <v>0</v>
      </c>
      <c r="G49" s="69">
        <f>+G50</f>
        <v>0</v>
      </c>
      <c r="H49" s="69" t="str">
        <f>IF(F49&lt;&gt;0,G49/F49*100,"-")</f>
        <v>-</v>
      </c>
    </row>
    <row r="50" spans="1:8" ht="15" outlineLevel="1" x14ac:dyDescent="0.2">
      <c r="A50" s="43">
        <v>7060</v>
      </c>
      <c r="B50" s="9"/>
      <c r="C50" s="59" t="s">
        <v>346</v>
      </c>
      <c r="D50" s="69">
        <f>+D51+D52</f>
        <v>143.80000000000001</v>
      </c>
      <c r="E50" s="69">
        <f>+E51+E52</f>
        <v>0</v>
      </c>
      <c r="F50" s="69">
        <f>+F51+F52</f>
        <v>0</v>
      </c>
      <c r="G50" s="69">
        <f>+G51+G52</f>
        <v>0</v>
      </c>
      <c r="H50" s="69" t="str">
        <f>IF(F50&lt;&gt;0,G50/F50*100,"-")</f>
        <v>-</v>
      </c>
    </row>
    <row r="51" spans="1:8" ht="15" outlineLevel="2" x14ac:dyDescent="0.2">
      <c r="A51" s="43">
        <v>706099</v>
      </c>
      <c r="B51" s="9"/>
      <c r="C51" s="59" t="s">
        <v>346</v>
      </c>
      <c r="D51" s="69">
        <v>0</v>
      </c>
      <c r="E51" s="69">
        <v>0</v>
      </c>
      <c r="F51" s="69">
        <v>0</v>
      </c>
      <c r="G51" s="69">
        <v>0</v>
      </c>
      <c r="H51" s="69" t="str">
        <f>IF(F51&lt;&gt;0,G51/F51*100,"-")</f>
        <v>-</v>
      </c>
    </row>
    <row r="52" spans="1:8" ht="15" outlineLevel="2" x14ac:dyDescent="0.2">
      <c r="A52" s="43">
        <v>7060998</v>
      </c>
      <c r="B52" s="9"/>
      <c r="C52" s="59" t="s">
        <v>347</v>
      </c>
      <c r="D52" s="69">
        <v>143.80000000000001</v>
      </c>
      <c r="E52" s="69">
        <v>0</v>
      </c>
      <c r="F52" s="69">
        <v>0</v>
      </c>
      <c r="G52" s="69">
        <v>0</v>
      </c>
      <c r="H52" s="69" t="str">
        <f>IF(F52&lt;&gt;0,G52/F52*100,"-")</f>
        <v>-</v>
      </c>
    </row>
    <row r="53" spans="1:8" ht="15" outlineLevel="2" x14ac:dyDescent="0.2">
      <c r="A53" s="43"/>
      <c r="B53" s="9"/>
      <c r="C53" s="59"/>
      <c r="D53" s="69"/>
      <c r="E53" s="69"/>
      <c r="F53" s="69"/>
      <c r="G53" s="69"/>
      <c r="H53" s="69"/>
    </row>
    <row r="54" spans="1:8" ht="15.75" x14ac:dyDescent="0.2">
      <c r="A54" s="42">
        <v>71</v>
      </c>
      <c r="B54" s="17"/>
      <c r="C54" s="60" t="s">
        <v>67</v>
      </c>
      <c r="D54" s="70">
        <f>+D55+D65+D69+D76+D78</f>
        <v>349783.03</v>
      </c>
      <c r="E54" s="70">
        <f>+E55+E65+E69+E76+E78</f>
        <v>294050</v>
      </c>
      <c r="F54" s="70">
        <f>+F55+F65+F69+F76+F78</f>
        <v>311383</v>
      </c>
      <c r="G54" s="70">
        <f>+G55+G65+G69+G76+G78</f>
        <v>317883</v>
      </c>
      <c r="H54" s="70">
        <f t="shared" ref="H54:H63" si="4">IF(F54&lt;&gt;0,G54/F54*100,"-")</f>
        <v>102.08746142210718</v>
      </c>
    </row>
    <row r="55" spans="1:8" ht="15" x14ac:dyDescent="0.2">
      <c r="A55" s="43">
        <v>710</v>
      </c>
      <c r="B55" s="9"/>
      <c r="C55" s="59" t="s">
        <v>18</v>
      </c>
      <c r="D55" s="69">
        <f>+D56+D58</f>
        <v>140639.21999999997</v>
      </c>
      <c r="E55" s="69">
        <f>+E56+E58</f>
        <v>131000</v>
      </c>
      <c r="F55" s="69">
        <f>+F56+F58</f>
        <v>129983</v>
      </c>
      <c r="G55" s="69">
        <f>+G56+G58</f>
        <v>126983</v>
      </c>
      <c r="H55" s="69">
        <f t="shared" si="4"/>
        <v>97.692005877691699</v>
      </c>
    </row>
    <row r="56" spans="1:8" ht="15" outlineLevel="1" x14ac:dyDescent="0.2">
      <c r="A56" s="43">
        <v>7102</v>
      </c>
      <c r="B56" s="9"/>
      <c r="C56" s="59" t="s">
        <v>348</v>
      </c>
      <c r="D56" s="69">
        <f>+D57</f>
        <v>10.33</v>
      </c>
      <c r="E56" s="69">
        <f>+E57</f>
        <v>0</v>
      </c>
      <c r="F56" s="69">
        <f>+F57</f>
        <v>0</v>
      </c>
      <c r="G56" s="69">
        <f>+G57</f>
        <v>0</v>
      </c>
      <c r="H56" s="69" t="str">
        <f t="shared" si="4"/>
        <v>-</v>
      </c>
    </row>
    <row r="57" spans="1:8" ht="15" outlineLevel="2" x14ac:dyDescent="0.2">
      <c r="A57" s="43">
        <v>710201</v>
      </c>
      <c r="B57" s="9"/>
      <c r="C57" s="59" t="s">
        <v>349</v>
      </c>
      <c r="D57" s="69">
        <v>10.33</v>
      </c>
      <c r="E57" s="69">
        <v>0</v>
      </c>
      <c r="F57" s="69">
        <v>0</v>
      </c>
      <c r="G57" s="69">
        <v>0</v>
      </c>
      <c r="H57" s="69" t="str">
        <f t="shared" si="4"/>
        <v>-</v>
      </c>
    </row>
    <row r="58" spans="1:8" ht="15" outlineLevel="1" x14ac:dyDescent="0.2">
      <c r="A58" s="43">
        <v>7103</v>
      </c>
      <c r="B58" s="9"/>
      <c r="C58" s="59" t="s">
        <v>350</v>
      </c>
      <c r="D58" s="69">
        <f>+D59+D60+D61+D62+D63</f>
        <v>140628.88999999998</v>
      </c>
      <c r="E58" s="69">
        <f>+E59+E60+E61+E62+E63</f>
        <v>131000</v>
      </c>
      <c r="F58" s="69">
        <f>+F59+F60+F61+F62+F63</f>
        <v>129983</v>
      </c>
      <c r="G58" s="69">
        <f>+G59+G60+G61+G62+G63</f>
        <v>126983</v>
      </c>
      <c r="H58" s="69">
        <f t="shared" si="4"/>
        <v>97.692005877691699</v>
      </c>
    </row>
    <row r="59" spans="1:8" ht="15" outlineLevel="2" x14ac:dyDescent="0.2">
      <c r="A59" s="43">
        <v>710301</v>
      </c>
      <c r="B59" s="9"/>
      <c r="C59" s="59" t="s">
        <v>351</v>
      </c>
      <c r="D59" s="69">
        <v>4995.21</v>
      </c>
      <c r="E59" s="69">
        <v>4000</v>
      </c>
      <c r="F59" s="69">
        <v>4200</v>
      </c>
      <c r="G59" s="69">
        <v>4200</v>
      </c>
      <c r="H59" s="69">
        <f t="shared" si="4"/>
        <v>100</v>
      </c>
    </row>
    <row r="60" spans="1:8" ht="15" outlineLevel="2" x14ac:dyDescent="0.2">
      <c r="A60" s="43">
        <v>710302</v>
      </c>
      <c r="B60" s="9"/>
      <c r="C60" s="59" t="s">
        <v>352</v>
      </c>
      <c r="D60" s="69">
        <v>41273.33</v>
      </c>
      <c r="E60" s="69">
        <v>40000</v>
      </c>
      <c r="F60" s="69">
        <v>40000</v>
      </c>
      <c r="G60" s="69">
        <v>37000</v>
      </c>
      <c r="H60" s="69">
        <f t="shared" si="4"/>
        <v>92.5</v>
      </c>
    </row>
    <row r="61" spans="1:8" ht="15" outlineLevel="2" x14ac:dyDescent="0.2">
      <c r="A61" s="43">
        <v>710304</v>
      </c>
      <c r="B61" s="9"/>
      <c r="C61" s="59" t="s">
        <v>353</v>
      </c>
      <c r="D61" s="69">
        <v>50298.65</v>
      </c>
      <c r="E61" s="69">
        <v>43000</v>
      </c>
      <c r="F61" s="69">
        <v>43000</v>
      </c>
      <c r="G61" s="69">
        <v>43000</v>
      </c>
      <c r="H61" s="69">
        <f t="shared" si="4"/>
        <v>100</v>
      </c>
    </row>
    <row r="62" spans="1:8" ht="15" outlineLevel="2" x14ac:dyDescent="0.2">
      <c r="A62" s="43">
        <v>7103040</v>
      </c>
      <c r="B62" s="9"/>
      <c r="C62" s="59" t="s">
        <v>354</v>
      </c>
      <c r="D62" s="69">
        <v>39007.870000000003</v>
      </c>
      <c r="E62" s="69">
        <v>39000</v>
      </c>
      <c r="F62" s="69">
        <v>39000</v>
      </c>
      <c r="G62" s="69">
        <v>39000</v>
      </c>
      <c r="H62" s="69">
        <f t="shared" si="4"/>
        <v>100</v>
      </c>
    </row>
    <row r="63" spans="1:8" ht="15" outlineLevel="2" x14ac:dyDescent="0.2">
      <c r="A63" s="43">
        <v>710305</v>
      </c>
      <c r="B63" s="9"/>
      <c r="C63" s="59" t="s">
        <v>355</v>
      </c>
      <c r="D63" s="69">
        <v>5053.83</v>
      </c>
      <c r="E63" s="69">
        <v>5000</v>
      </c>
      <c r="F63" s="69">
        <v>3783</v>
      </c>
      <c r="G63" s="69">
        <v>3783</v>
      </c>
      <c r="H63" s="69">
        <f t="shared" si="4"/>
        <v>100</v>
      </c>
    </row>
    <row r="64" spans="1:8" ht="15" outlineLevel="2" x14ac:dyDescent="0.2">
      <c r="A64" s="43"/>
      <c r="B64" s="9"/>
      <c r="C64" s="59"/>
      <c r="D64" s="69"/>
      <c r="E64" s="69"/>
      <c r="F64" s="69"/>
      <c r="G64" s="69"/>
      <c r="H64" s="69"/>
    </row>
    <row r="65" spans="1:8" ht="15" x14ac:dyDescent="0.2">
      <c r="A65" s="43">
        <v>711</v>
      </c>
      <c r="B65" s="9"/>
      <c r="C65" s="59" t="s">
        <v>8</v>
      </c>
      <c r="D65" s="69">
        <f t="shared" ref="D65:G66" si="5">+D66</f>
        <v>4358.7</v>
      </c>
      <c r="E65" s="69">
        <f t="shared" si="5"/>
        <v>4500</v>
      </c>
      <c r="F65" s="69">
        <f t="shared" si="5"/>
        <v>5000</v>
      </c>
      <c r="G65" s="69">
        <f t="shared" si="5"/>
        <v>5000</v>
      </c>
      <c r="H65" s="69">
        <f>IF(F65&lt;&gt;0,G65/F65*100,"-")</f>
        <v>100</v>
      </c>
    </row>
    <row r="66" spans="1:8" ht="15" outlineLevel="1" x14ac:dyDescent="0.2">
      <c r="A66" s="43">
        <v>7111</v>
      </c>
      <c r="B66" s="9"/>
      <c r="C66" s="59" t="s">
        <v>356</v>
      </c>
      <c r="D66" s="69">
        <f t="shared" si="5"/>
        <v>4358.7</v>
      </c>
      <c r="E66" s="69">
        <f t="shared" si="5"/>
        <v>4500</v>
      </c>
      <c r="F66" s="69">
        <f t="shared" si="5"/>
        <v>5000</v>
      </c>
      <c r="G66" s="69">
        <f t="shared" si="5"/>
        <v>5000</v>
      </c>
      <c r="H66" s="69">
        <f>IF(F66&lt;&gt;0,G66/F66*100,"-")</f>
        <v>100</v>
      </c>
    </row>
    <row r="67" spans="1:8" ht="15" outlineLevel="2" x14ac:dyDescent="0.2">
      <c r="A67" s="43">
        <v>711100</v>
      </c>
      <c r="B67" s="9"/>
      <c r="C67" s="59" t="s">
        <v>357</v>
      </c>
      <c r="D67" s="69">
        <v>4358.7</v>
      </c>
      <c r="E67" s="69">
        <v>4500</v>
      </c>
      <c r="F67" s="69">
        <v>5000</v>
      </c>
      <c r="G67" s="69">
        <v>5000</v>
      </c>
      <c r="H67" s="69">
        <f>IF(F67&lt;&gt;0,G67/F67*100,"-")</f>
        <v>100</v>
      </c>
    </row>
    <row r="68" spans="1:8" ht="15" outlineLevel="2" x14ac:dyDescent="0.2">
      <c r="A68" s="43"/>
      <c r="B68" s="9"/>
      <c r="C68" s="59"/>
      <c r="D68" s="69"/>
      <c r="E68" s="69"/>
      <c r="F68" s="69"/>
      <c r="G68" s="69"/>
      <c r="H68" s="69"/>
    </row>
    <row r="69" spans="1:8" ht="15" x14ac:dyDescent="0.2">
      <c r="A69" s="43">
        <v>712</v>
      </c>
      <c r="B69" s="9"/>
      <c r="C69" s="59" t="s">
        <v>57</v>
      </c>
      <c r="D69" s="69">
        <f>+D70</f>
        <v>6451.57</v>
      </c>
      <c r="E69" s="69">
        <f>+E70</f>
        <v>4050</v>
      </c>
      <c r="F69" s="69">
        <f>+F70</f>
        <v>6800</v>
      </c>
      <c r="G69" s="69">
        <f>+G70</f>
        <v>6800</v>
      </c>
      <c r="H69" s="69">
        <f t="shared" ref="H69:H74" si="6">IF(F69&lt;&gt;0,G69/F69*100,"-")</f>
        <v>100</v>
      </c>
    </row>
    <row r="70" spans="1:8" ht="15" outlineLevel="1" x14ac:dyDescent="0.2">
      <c r="A70" s="43">
        <v>7120</v>
      </c>
      <c r="B70" s="9"/>
      <c r="C70" s="59" t="s">
        <v>358</v>
      </c>
      <c r="D70" s="69">
        <f>+D71+D72+D73+D74</f>
        <v>6451.57</v>
      </c>
      <c r="E70" s="69">
        <f>+E71+E72+E73+E74</f>
        <v>4050</v>
      </c>
      <c r="F70" s="69">
        <f>+F71+F72+F73+F74</f>
        <v>6800</v>
      </c>
      <c r="G70" s="69">
        <f>+G71+G72+G73+G74</f>
        <v>6800</v>
      </c>
      <c r="H70" s="69">
        <f t="shared" si="6"/>
        <v>100</v>
      </c>
    </row>
    <row r="71" spans="1:8" ht="15" outlineLevel="2" x14ac:dyDescent="0.2">
      <c r="A71" s="43">
        <v>712001</v>
      </c>
      <c r="B71" s="9"/>
      <c r="C71" s="59" t="s">
        <v>359</v>
      </c>
      <c r="D71" s="69">
        <v>1465.39</v>
      </c>
      <c r="E71" s="69">
        <v>1000</v>
      </c>
      <c r="F71" s="69">
        <v>250</v>
      </c>
      <c r="G71" s="69">
        <v>250</v>
      </c>
      <c r="H71" s="69">
        <f t="shared" si="6"/>
        <v>100</v>
      </c>
    </row>
    <row r="72" spans="1:8" ht="15" outlineLevel="2" x14ac:dyDescent="0.2">
      <c r="A72" s="43">
        <v>712005</v>
      </c>
      <c r="B72" s="9"/>
      <c r="C72" s="59" t="s">
        <v>360</v>
      </c>
      <c r="D72" s="69">
        <v>2905.41</v>
      </c>
      <c r="E72" s="69">
        <v>2000</v>
      </c>
      <c r="F72" s="69">
        <v>2000</v>
      </c>
      <c r="G72" s="69">
        <v>2000</v>
      </c>
      <c r="H72" s="69">
        <f t="shared" si="6"/>
        <v>100</v>
      </c>
    </row>
    <row r="73" spans="1:8" ht="15" outlineLevel="2" x14ac:dyDescent="0.2">
      <c r="A73" s="43">
        <v>712007</v>
      </c>
      <c r="B73" s="9"/>
      <c r="C73" s="59" t="s">
        <v>361</v>
      </c>
      <c r="D73" s="69">
        <v>1950.77</v>
      </c>
      <c r="E73" s="69">
        <v>1000</v>
      </c>
      <c r="F73" s="69">
        <v>4500</v>
      </c>
      <c r="G73" s="69">
        <v>4500</v>
      </c>
      <c r="H73" s="69">
        <f t="shared" si="6"/>
        <v>100</v>
      </c>
    </row>
    <row r="74" spans="1:8" ht="15" outlineLevel="2" x14ac:dyDescent="0.2">
      <c r="A74" s="43">
        <v>712008</v>
      </c>
      <c r="B74" s="9"/>
      <c r="C74" s="59" t="s">
        <v>362</v>
      </c>
      <c r="D74" s="69">
        <v>130</v>
      </c>
      <c r="E74" s="69">
        <v>50</v>
      </c>
      <c r="F74" s="69">
        <v>50</v>
      </c>
      <c r="G74" s="69">
        <v>50</v>
      </c>
      <c r="H74" s="69">
        <f t="shared" si="6"/>
        <v>100</v>
      </c>
    </row>
    <row r="75" spans="1:8" ht="15" outlineLevel="2" x14ac:dyDescent="0.2">
      <c r="A75" s="43"/>
      <c r="B75" s="9"/>
      <c r="C75" s="59"/>
      <c r="D75" s="69"/>
      <c r="E75" s="69"/>
      <c r="F75" s="69"/>
      <c r="G75" s="69"/>
      <c r="H75" s="69"/>
    </row>
    <row r="76" spans="1:8" ht="15" x14ac:dyDescent="0.2">
      <c r="A76" s="43">
        <v>713</v>
      </c>
      <c r="B76" s="9"/>
      <c r="C76" s="59" t="s">
        <v>9</v>
      </c>
      <c r="D76" s="69">
        <v>0</v>
      </c>
      <c r="E76" s="69">
        <v>0</v>
      </c>
      <c r="F76" s="69">
        <v>0</v>
      </c>
      <c r="G76" s="69">
        <v>0</v>
      </c>
      <c r="H76" s="69" t="str">
        <f>IF(F76&lt;&gt;0,G76/F76*100,"-")</f>
        <v>-</v>
      </c>
    </row>
    <row r="77" spans="1:8" ht="15" x14ac:dyDescent="0.2">
      <c r="A77" s="43"/>
      <c r="B77" s="9"/>
      <c r="C77" s="59"/>
      <c r="D77" s="69"/>
      <c r="E77" s="69"/>
      <c r="F77" s="69"/>
      <c r="G77" s="69"/>
      <c r="H77" s="69"/>
    </row>
    <row r="78" spans="1:8" ht="15" x14ac:dyDescent="0.2">
      <c r="A78" s="43">
        <v>714</v>
      </c>
      <c r="B78" s="9"/>
      <c r="C78" s="59" t="s">
        <v>10</v>
      </c>
      <c r="D78" s="69">
        <f>+D79</f>
        <v>198333.54</v>
      </c>
      <c r="E78" s="69">
        <f>+E79</f>
        <v>154500</v>
      </c>
      <c r="F78" s="69">
        <f>+F79</f>
        <v>169600</v>
      </c>
      <c r="G78" s="69">
        <f>+G79</f>
        <v>179100</v>
      </c>
      <c r="H78" s="69">
        <f t="shared" ref="H78:H92" si="7">IF(F78&lt;&gt;0,G78/F78*100,"-")</f>
        <v>105.60141509433963</v>
      </c>
    </row>
    <row r="79" spans="1:8" ht="15" outlineLevel="1" x14ac:dyDescent="0.2">
      <c r="A79" s="43">
        <v>7141</v>
      </c>
      <c r="B79" s="9"/>
      <c r="C79" s="59" t="s">
        <v>363</v>
      </c>
      <c r="D79" s="69">
        <f>+D80+D81+D82+D83+D84+D85+D86+D87+D88+D89+D90+D91+D92</f>
        <v>198333.54</v>
      </c>
      <c r="E79" s="69">
        <f>+E80+E81+E82+E83+E84+E85+E86+E87+E88+E89+E90+E91+E92</f>
        <v>154500</v>
      </c>
      <c r="F79" s="69">
        <f>+F80+F81+F82+F83+F84+F85+F86+F87+F88+F89+F90+F91+F92</f>
        <v>169600</v>
      </c>
      <c r="G79" s="69">
        <f>+G80+G81+G82+G83+G84+G85+G86+G87+G88+G89+G90+G91+G92</f>
        <v>179100</v>
      </c>
      <c r="H79" s="69">
        <f t="shared" si="7"/>
        <v>105.60141509433963</v>
      </c>
    </row>
    <row r="80" spans="1:8" ht="15" outlineLevel="2" x14ac:dyDescent="0.2">
      <c r="A80" s="43">
        <v>714199</v>
      </c>
      <c r="B80" s="9"/>
      <c r="C80" s="59" t="s">
        <v>364</v>
      </c>
      <c r="D80" s="69">
        <v>4023.98</v>
      </c>
      <c r="E80" s="69">
        <v>0</v>
      </c>
      <c r="F80" s="69">
        <v>700</v>
      </c>
      <c r="G80" s="69">
        <v>700</v>
      </c>
      <c r="H80" s="69">
        <f t="shared" si="7"/>
        <v>100</v>
      </c>
    </row>
    <row r="81" spans="1:8" ht="15" outlineLevel="2" x14ac:dyDescent="0.2">
      <c r="A81" s="43">
        <v>7141990</v>
      </c>
      <c r="B81" s="9"/>
      <c r="C81" s="59" t="s">
        <v>365</v>
      </c>
      <c r="D81" s="69">
        <v>408.09</v>
      </c>
      <c r="E81" s="69">
        <v>200</v>
      </c>
      <c r="F81" s="69">
        <v>250</v>
      </c>
      <c r="G81" s="69">
        <v>250</v>
      </c>
      <c r="H81" s="69">
        <f t="shared" si="7"/>
        <v>100</v>
      </c>
    </row>
    <row r="82" spans="1:8" ht="15" outlineLevel="2" x14ac:dyDescent="0.2">
      <c r="A82" s="43">
        <v>7141991</v>
      </c>
      <c r="B82" s="9"/>
      <c r="C82" s="59" t="s">
        <v>366</v>
      </c>
      <c r="D82" s="69">
        <v>13337.99</v>
      </c>
      <c r="E82" s="69">
        <v>9000</v>
      </c>
      <c r="F82" s="69">
        <v>9000</v>
      </c>
      <c r="G82" s="69">
        <v>9000</v>
      </c>
      <c r="H82" s="69">
        <f t="shared" si="7"/>
        <v>100</v>
      </c>
    </row>
    <row r="83" spans="1:8" ht="15" outlineLevel="2" x14ac:dyDescent="0.2">
      <c r="A83" s="43">
        <v>7141992</v>
      </c>
      <c r="B83" s="9"/>
      <c r="C83" s="59" t="s">
        <v>406</v>
      </c>
      <c r="D83" s="69">
        <v>50840.84</v>
      </c>
      <c r="E83" s="69">
        <v>30000</v>
      </c>
      <c r="F83" s="69">
        <v>50000</v>
      </c>
      <c r="G83" s="69">
        <v>50000</v>
      </c>
      <c r="H83" s="69">
        <f t="shared" si="7"/>
        <v>100</v>
      </c>
    </row>
    <row r="84" spans="1:8" ht="15" outlineLevel="2" x14ac:dyDescent="0.2">
      <c r="A84" s="43">
        <v>7141993</v>
      </c>
      <c r="B84" s="9"/>
      <c r="C84" s="59" t="s">
        <v>367</v>
      </c>
      <c r="D84" s="69">
        <v>12013.89</v>
      </c>
      <c r="E84" s="69">
        <v>12000</v>
      </c>
      <c r="F84" s="69">
        <v>12000</v>
      </c>
      <c r="G84" s="69">
        <v>12000</v>
      </c>
      <c r="H84" s="69">
        <f t="shared" si="7"/>
        <v>100</v>
      </c>
    </row>
    <row r="85" spans="1:8" ht="15" outlineLevel="2" x14ac:dyDescent="0.2">
      <c r="A85" s="43">
        <v>7141996</v>
      </c>
      <c r="B85" s="9"/>
      <c r="C85" s="59" t="s">
        <v>407</v>
      </c>
      <c r="D85" s="69">
        <v>10122.27</v>
      </c>
      <c r="E85" s="69">
        <v>7000</v>
      </c>
      <c r="F85" s="69">
        <v>5000</v>
      </c>
      <c r="G85" s="69">
        <v>5000</v>
      </c>
      <c r="H85" s="69">
        <f t="shared" si="7"/>
        <v>100</v>
      </c>
    </row>
    <row r="86" spans="1:8" ht="15" outlineLevel="2" x14ac:dyDescent="0.2">
      <c r="A86" s="43">
        <v>7141997</v>
      </c>
      <c r="B86" s="9"/>
      <c r="C86" s="59" t="s">
        <v>368</v>
      </c>
      <c r="D86" s="69">
        <v>1056.97</v>
      </c>
      <c r="E86" s="69">
        <v>800</v>
      </c>
      <c r="F86" s="69">
        <v>150</v>
      </c>
      <c r="G86" s="69">
        <v>150</v>
      </c>
      <c r="H86" s="69">
        <f t="shared" si="7"/>
        <v>100</v>
      </c>
    </row>
    <row r="87" spans="1:8" ht="15" outlineLevel="2" x14ac:dyDescent="0.2">
      <c r="A87" s="43">
        <v>7141998</v>
      </c>
      <c r="B87" s="9"/>
      <c r="C87" s="59" t="s">
        <v>369</v>
      </c>
      <c r="D87" s="69">
        <v>22436</v>
      </c>
      <c r="E87" s="69">
        <v>23000</v>
      </c>
      <c r="F87" s="69">
        <v>23000</v>
      </c>
      <c r="G87" s="69">
        <v>26000</v>
      </c>
      <c r="H87" s="69">
        <f t="shared" si="7"/>
        <v>113.04347826086956</v>
      </c>
    </row>
    <row r="88" spans="1:8" ht="15" outlineLevel="2" x14ac:dyDescent="0.2">
      <c r="A88" s="43">
        <v>71419991</v>
      </c>
      <c r="B88" s="9"/>
      <c r="C88" s="59" t="s">
        <v>370</v>
      </c>
      <c r="D88" s="69">
        <v>24075.41</v>
      </c>
      <c r="E88" s="69">
        <v>24000</v>
      </c>
      <c r="F88" s="69">
        <v>24000</v>
      </c>
      <c r="G88" s="69">
        <v>28000</v>
      </c>
      <c r="H88" s="69">
        <f t="shared" si="7"/>
        <v>116.66666666666667</v>
      </c>
    </row>
    <row r="89" spans="1:8" ht="15" outlineLevel="2" x14ac:dyDescent="0.2">
      <c r="A89" s="43">
        <v>71419992</v>
      </c>
      <c r="B89" s="9"/>
      <c r="C89" s="59" t="s">
        <v>371</v>
      </c>
      <c r="D89" s="69">
        <v>31875.29</v>
      </c>
      <c r="E89" s="69">
        <v>31000</v>
      </c>
      <c r="F89" s="69">
        <v>31000</v>
      </c>
      <c r="G89" s="69">
        <v>33000</v>
      </c>
      <c r="H89" s="69">
        <f t="shared" si="7"/>
        <v>106.45161290322579</v>
      </c>
    </row>
    <row r="90" spans="1:8" ht="15" outlineLevel="2" x14ac:dyDescent="0.2">
      <c r="A90" s="43">
        <v>71419993</v>
      </c>
      <c r="B90" s="9"/>
      <c r="C90" s="59" t="s">
        <v>372</v>
      </c>
      <c r="D90" s="69">
        <v>14607.9</v>
      </c>
      <c r="E90" s="69">
        <v>14500</v>
      </c>
      <c r="F90" s="69">
        <v>14500</v>
      </c>
      <c r="G90" s="69">
        <v>15000</v>
      </c>
      <c r="H90" s="69">
        <f t="shared" si="7"/>
        <v>103.44827586206897</v>
      </c>
    </row>
    <row r="91" spans="1:8" ht="15" outlineLevel="2" x14ac:dyDescent="0.2">
      <c r="A91" s="43">
        <v>71419994</v>
      </c>
      <c r="B91" s="9"/>
      <c r="C91" s="59" t="s">
        <v>373</v>
      </c>
      <c r="D91" s="69">
        <v>13534.91</v>
      </c>
      <c r="E91" s="69">
        <v>3000</v>
      </c>
      <c r="F91" s="69">
        <v>0</v>
      </c>
      <c r="G91" s="69">
        <v>0</v>
      </c>
      <c r="H91" s="69" t="str">
        <f t="shared" si="7"/>
        <v>-</v>
      </c>
    </row>
    <row r="92" spans="1:8" ht="15" outlineLevel="2" x14ac:dyDescent="0.2">
      <c r="A92" s="43">
        <v>71419996</v>
      </c>
      <c r="B92" s="9"/>
      <c r="C92" s="59" t="s">
        <v>374</v>
      </c>
      <c r="D92" s="69">
        <v>0</v>
      </c>
      <c r="E92" s="69">
        <v>0</v>
      </c>
      <c r="F92" s="69">
        <v>0</v>
      </c>
      <c r="G92" s="69">
        <v>0</v>
      </c>
      <c r="H92" s="69" t="str">
        <f t="shared" si="7"/>
        <v>-</v>
      </c>
    </row>
    <row r="93" spans="1:8" ht="15" outlineLevel="2" x14ac:dyDescent="0.2">
      <c r="A93" s="43"/>
      <c r="B93" s="9"/>
      <c r="C93" s="59"/>
      <c r="D93" s="69"/>
      <c r="E93" s="69"/>
      <c r="F93" s="69"/>
      <c r="G93" s="69"/>
      <c r="H93" s="69"/>
    </row>
    <row r="94" spans="1:8" ht="15.75" x14ac:dyDescent="0.2">
      <c r="A94" s="42">
        <v>72</v>
      </c>
      <c r="B94" s="17" t="s">
        <v>19</v>
      </c>
      <c r="C94" s="60" t="s">
        <v>69</v>
      </c>
      <c r="D94" s="70">
        <f>+D95+D101+D103</f>
        <v>102156.3</v>
      </c>
      <c r="E94" s="70">
        <f>+E95+E101+E103</f>
        <v>49500</v>
      </c>
      <c r="F94" s="70">
        <f>+F95+F101+F103</f>
        <v>147450</v>
      </c>
      <c r="G94" s="70">
        <f>+G95+G101+G103</f>
        <v>102500</v>
      </c>
      <c r="H94" s="70">
        <f t="shared" ref="H94:H99" si="8">IF(F94&lt;&gt;0,G94/F94*100,"-")</f>
        <v>69.515089860969823</v>
      </c>
    </row>
    <row r="95" spans="1:8" ht="15" x14ac:dyDescent="0.2">
      <c r="A95" s="43">
        <v>720</v>
      </c>
      <c r="B95" s="9"/>
      <c r="C95" s="59" t="s">
        <v>11</v>
      </c>
      <c r="D95" s="69">
        <f>+D96+D98</f>
        <v>24000</v>
      </c>
      <c r="E95" s="69">
        <f>+E96+E98</f>
        <v>47000</v>
      </c>
      <c r="F95" s="69">
        <f>+F96+F98</f>
        <v>74150</v>
      </c>
      <c r="G95" s="69">
        <f>+G96+G98</f>
        <v>50000</v>
      </c>
      <c r="H95" s="69">
        <f t="shared" si="8"/>
        <v>67.430883344571811</v>
      </c>
    </row>
    <row r="96" spans="1:8" ht="15" outlineLevel="1" x14ac:dyDescent="0.2">
      <c r="A96" s="43">
        <v>7200</v>
      </c>
      <c r="B96" s="9"/>
      <c r="C96" s="59" t="s">
        <v>375</v>
      </c>
      <c r="D96" s="69">
        <f>+D97</f>
        <v>24000</v>
      </c>
      <c r="E96" s="69">
        <f>+E97</f>
        <v>47000</v>
      </c>
      <c r="F96" s="69">
        <f>+F97</f>
        <v>70000</v>
      </c>
      <c r="G96" s="69">
        <f>+G97</f>
        <v>50000</v>
      </c>
      <c r="H96" s="69">
        <f t="shared" si="8"/>
        <v>71.428571428571431</v>
      </c>
    </row>
    <row r="97" spans="1:8" ht="15" outlineLevel="2" x14ac:dyDescent="0.2">
      <c r="A97" s="43">
        <v>720001</v>
      </c>
      <c r="B97" s="9"/>
      <c r="C97" s="59" t="s">
        <v>376</v>
      </c>
      <c r="D97" s="69">
        <v>24000</v>
      </c>
      <c r="E97" s="69">
        <v>47000</v>
      </c>
      <c r="F97" s="69">
        <v>70000</v>
      </c>
      <c r="G97" s="69">
        <v>50000</v>
      </c>
      <c r="H97" s="69">
        <f t="shared" si="8"/>
        <v>71.428571428571431</v>
      </c>
    </row>
    <row r="98" spans="1:8" ht="15" outlineLevel="1" x14ac:dyDescent="0.2">
      <c r="A98" s="43">
        <v>7203</v>
      </c>
      <c r="B98" s="9"/>
      <c r="C98" s="59" t="s">
        <v>377</v>
      </c>
      <c r="D98" s="69">
        <f>+D99</f>
        <v>0</v>
      </c>
      <c r="E98" s="69">
        <f>+E99</f>
        <v>0</v>
      </c>
      <c r="F98" s="69">
        <f>+F99</f>
        <v>4150</v>
      </c>
      <c r="G98" s="69">
        <f>+G99</f>
        <v>0</v>
      </c>
      <c r="H98" s="69">
        <f t="shared" si="8"/>
        <v>0</v>
      </c>
    </row>
    <row r="99" spans="1:8" ht="15" outlineLevel="2" x14ac:dyDescent="0.2">
      <c r="A99" s="43">
        <v>720399</v>
      </c>
      <c r="B99" s="9"/>
      <c r="C99" s="59" t="s">
        <v>377</v>
      </c>
      <c r="D99" s="69">
        <v>0</v>
      </c>
      <c r="E99" s="69">
        <v>0</v>
      </c>
      <c r="F99" s="69">
        <v>4150</v>
      </c>
      <c r="G99" s="69">
        <v>0</v>
      </c>
      <c r="H99" s="69">
        <f t="shared" si="8"/>
        <v>0</v>
      </c>
    </row>
    <row r="100" spans="1:8" ht="15" outlineLevel="2" x14ac:dyDescent="0.2">
      <c r="A100" s="43"/>
      <c r="B100" s="9"/>
      <c r="C100" s="59"/>
      <c r="D100" s="69"/>
      <c r="E100" s="69"/>
      <c r="F100" s="69"/>
      <c r="G100" s="69"/>
      <c r="H100" s="69"/>
    </row>
    <row r="101" spans="1:8" ht="15" x14ac:dyDescent="0.2">
      <c r="A101" s="43">
        <v>721</v>
      </c>
      <c r="B101" s="9"/>
      <c r="C101" s="59" t="s">
        <v>20</v>
      </c>
      <c r="D101" s="69">
        <v>0</v>
      </c>
      <c r="E101" s="69">
        <v>0</v>
      </c>
      <c r="F101" s="69">
        <v>0</v>
      </c>
      <c r="G101" s="69">
        <v>0</v>
      </c>
      <c r="H101" s="69" t="str">
        <f>IF(F101&lt;&gt;0,G101/F101*100,"-")</f>
        <v>-</v>
      </c>
    </row>
    <row r="102" spans="1:8" ht="15" x14ac:dyDescent="0.2">
      <c r="A102" s="43"/>
      <c r="B102" s="9"/>
      <c r="C102" s="59"/>
      <c r="D102" s="69"/>
      <c r="E102" s="69"/>
      <c r="F102" s="69"/>
      <c r="G102" s="69"/>
      <c r="H102" s="69"/>
    </row>
    <row r="103" spans="1:8" ht="25.5" x14ac:dyDescent="0.2">
      <c r="A103" s="43">
        <v>722</v>
      </c>
      <c r="B103" s="9"/>
      <c r="C103" s="58" t="s">
        <v>60</v>
      </c>
      <c r="D103" s="69">
        <f>+D104+D107</f>
        <v>78156.3</v>
      </c>
      <c r="E103" s="69">
        <f>+E104+E107</f>
        <v>2500</v>
      </c>
      <c r="F103" s="69">
        <f>+F104+F107</f>
        <v>73300</v>
      </c>
      <c r="G103" s="69">
        <f>+G104+G107</f>
        <v>52500</v>
      </c>
      <c r="H103" s="69">
        <f t="shared" ref="H103:H108" si="9">IF(F103&lt;&gt;0,G103/F103*100,"-")</f>
        <v>71.623465211459759</v>
      </c>
    </row>
    <row r="104" spans="1:8" ht="25.5" outlineLevel="1" x14ac:dyDescent="0.2">
      <c r="A104" s="43">
        <v>7220</v>
      </c>
      <c r="B104" s="9"/>
      <c r="C104" s="58" t="s">
        <v>378</v>
      </c>
      <c r="D104" s="69">
        <f>+D105+D106</f>
        <v>1868.98</v>
      </c>
      <c r="E104" s="69">
        <f>+E105+E106</f>
        <v>2500</v>
      </c>
      <c r="F104" s="69">
        <f>+F105+F106</f>
        <v>2500</v>
      </c>
      <c r="G104" s="69">
        <f>+G105+G106</f>
        <v>2500</v>
      </c>
      <c r="H104" s="69">
        <f t="shared" si="9"/>
        <v>100</v>
      </c>
    </row>
    <row r="105" spans="1:8" ht="15" outlineLevel="2" x14ac:dyDescent="0.2">
      <c r="A105" s="43">
        <v>722000</v>
      </c>
      <c r="B105" s="9"/>
      <c r="C105" s="58" t="s">
        <v>379</v>
      </c>
      <c r="D105" s="69">
        <v>1429.85</v>
      </c>
      <c r="E105" s="69">
        <v>2500</v>
      </c>
      <c r="F105" s="69">
        <v>2500</v>
      </c>
      <c r="G105" s="69">
        <v>2500</v>
      </c>
      <c r="H105" s="69">
        <f t="shared" si="9"/>
        <v>100</v>
      </c>
    </row>
    <row r="106" spans="1:8" ht="15" outlineLevel="2" x14ac:dyDescent="0.2">
      <c r="A106" s="43">
        <v>722001</v>
      </c>
      <c r="B106" s="9"/>
      <c r="C106" s="58" t="s">
        <v>380</v>
      </c>
      <c r="D106" s="69">
        <v>439.13</v>
      </c>
      <c r="E106" s="69">
        <v>0</v>
      </c>
      <c r="F106" s="69">
        <v>0</v>
      </c>
      <c r="G106" s="69">
        <v>0</v>
      </c>
      <c r="H106" s="69" t="str">
        <f t="shared" si="9"/>
        <v>-</v>
      </c>
    </row>
    <row r="107" spans="1:8" ht="16.5" customHeight="1" outlineLevel="1" x14ac:dyDescent="0.2">
      <c r="A107" s="43">
        <v>7221</v>
      </c>
      <c r="B107" s="9"/>
      <c r="C107" s="58" t="s">
        <v>381</v>
      </c>
      <c r="D107" s="69">
        <f>+D108</f>
        <v>76287.320000000007</v>
      </c>
      <c r="E107" s="69">
        <f>+E108</f>
        <v>0</v>
      </c>
      <c r="F107" s="69">
        <f>+F108</f>
        <v>70800</v>
      </c>
      <c r="G107" s="69">
        <f>+G108</f>
        <v>50000</v>
      </c>
      <c r="H107" s="69">
        <f t="shared" si="9"/>
        <v>70.621468926553675</v>
      </c>
    </row>
    <row r="108" spans="1:8" ht="16.5" customHeight="1" outlineLevel="2" x14ac:dyDescent="0.2">
      <c r="A108" s="43">
        <v>722100</v>
      </c>
      <c r="B108" s="9"/>
      <c r="C108" s="58" t="s">
        <v>381</v>
      </c>
      <c r="D108" s="69">
        <v>76287.320000000007</v>
      </c>
      <c r="E108" s="69">
        <v>0</v>
      </c>
      <c r="F108" s="69">
        <v>70800</v>
      </c>
      <c r="G108" s="69">
        <v>50000</v>
      </c>
      <c r="H108" s="69">
        <f t="shared" si="9"/>
        <v>70.621468926553675</v>
      </c>
    </row>
    <row r="109" spans="1:8" ht="16.5" customHeight="1" outlineLevel="2" x14ac:dyDescent="0.2">
      <c r="A109" s="43"/>
      <c r="B109" s="9"/>
      <c r="C109" s="58"/>
      <c r="D109" s="69"/>
      <c r="E109" s="69"/>
      <c r="F109" s="69"/>
      <c r="G109" s="69"/>
      <c r="H109" s="69"/>
    </row>
    <row r="110" spans="1:8" ht="15.75" x14ac:dyDescent="0.2">
      <c r="A110" s="42">
        <v>73</v>
      </c>
      <c r="B110" s="17" t="s">
        <v>16</v>
      </c>
      <c r="C110" s="60" t="s">
        <v>70</v>
      </c>
      <c r="D110" s="70">
        <f>+D111+D113</f>
        <v>0</v>
      </c>
      <c r="E110" s="70">
        <f>+E111+E113</f>
        <v>0</v>
      </c>
      <c r="F110" s="70">
        <f>+F111+F113</f>
        <v>0</v>
      </c>
      <c r="G110" s="70">
        <f>+G111+G113</f>
        <v>0</v>
      </c>
      <c r="H110" s="70" t="str">
        <f>IF(F110&lt;&gt;0,G110/F110*100,"-")</f>
        <v>-</v>
      </c>
    </row>
    <row r="111" spans="1:8" ht="15" x14ac:dyDescent="0.2">
      <c r="A111" s="43">
        <v>730</v>
      </c>
      <c r="B111" s="9"/>
      <c r="C111" s="59" t="s">
        <v>21</v>
      </c>
      <c r="D111" s="69">
        <v>0</v>
      </c>
      <c r="E111" s="69">
        <v>0</v>
      </c>
      <c r="F111" s="69">
        <v>0</v>
      </c>
      <c r="G111" s="69">
        <v>0</v>
      </c>
      <c r="H111" s="69" t="str">
        <f>IF(F111&lt;&gt;0,G111/F111*100,"-")</f>
        <v>-</v>
      </c>
    </row>
    <row r="112" spans="1:8" ht="15" x14ac:dyDescent="0.2">
      <c r="A112" s="43"/>
      <c r="B112" s="9"/>
      <c r="C112" s="59"/>
      <c r="D112" s="69"/>
      <c r="E112" s="69"/>
      <c r="F112" s="69"/>
      <c r="G112" s="69"/>
      <c r="H112" s="69"/>
    </row>
    <row r="113" spans="1:8" ht="15" x14ac:dyDescent="0.2">
      <c r="A113" s="43">
        <v>731</v>
      </c>
      <c r="B113" s="9"/>
      <c r="C113" s="59" t="s">
        <v>12</v>
      </c>
      <c r="D113" s="69">
        <v>0</v>
      </c>
      <c r="E113" s="69">
        <v>0</v>
      </c>
      <c r="F113" s="69">
        <v>0</v>
      </c>
      <c r="G113" s="69">
        <v>0</v>
      </c>
      <c r="H113" s="69" t="str">
        <f>IF(F113&lt;&gt;0,G113/F113*100,"-")</f>
        <v>-</v>
      </c>
    </row>
    <row r="114" spans="1:8" ht="15" x14ac:dyDescent="0.2">
      <c r="A114" s="43"/>
      <c r="B114" s="9"/>
      <c r="C114" s="59"/>
      <c r="D114" s="69"/>
      <c r="E114" s="69"/>
      <c r="F114" s="69"/>
      <c r="G114" s="69"/>
      <c r="H114" s="69"/>
    </row>
    <row r="115" spans="1:8" ht="15.75" x14ac:dyDescent="0.2">
      <c r="A115" s="42">
        <v>74</v>
      </c>
      <c r="B115" s="17" t="s">
        <v>16</v>
      </c>
      <c r="C115" s="60" t="s">
        <v>71</v>
      </c>
      <c r="D115" s="70">
        <f>+D116+D129</f>
        <v>174043.94999999998</v>
      </c>
      <c r="E115" s="70">
        <f>+E116+E129</f>
        <v>333904</v>
      </c>
      <c r="F115" s="70">
        <f>+F116+F129</f>
        <v>151731</v>
      </c>
      <c r="G115" s="70">
        <f>+G116+G129</f>
        <v>366857</v>
      </c>
      <c r="H115" s="70">
        <f t="shared" ref="H115:H126" si="10">IF(F115&lt;&gt;0,G115/F115*100,"-")</f>
        <v>241.78117853306179</v>
      </c>
    </row>
    <row r="116" spans="1:8" ht="25.5" x14ac:dyDescent="0.2">
      <c r="A116" s="43">
        <v>740</v>
      </c>
      <c r="B116" s="9"/>
      <c r="C116" s="58" t="s">
        <v>13</v>
      </c>
      <c r="D116" s="69">
        <f>+D117+D126</f>
        <v>158616.16999999998</v>
      </c>
      <c r="E116" s="69">
        <f>+E117+E126</f>
        <v>140516</v>
      </c>
      <c r="F116" s="69">
        <f>+F117+F126</f>
        <v>110599</v>
      </c>
      <c r="G116" s="69">
        <f>+G117+G126</f>
        <v>169849</v>
      </c>
      <c r="H116" s="69">
        <f t="shared" si="10"/>
        <v>153.57191294677165</v>
      </c>
    </row>
    <row r="117" spans="1:8" ht="15" outlineLevel="1" x14ac:dyDescent="0.2">
      <c r="A117" s="43">
        <v>7400</v>
      </c>
      <c r="B117" s="9"/>
      <c r="C117" s="58" t="s">
        <v>382</v>
      </c>
      <c r="D117" s="69">
        <f>+D118+D119+D120+D121+D122+D123+D124+D125</f>
        <v>158616.16999999998</v>
      </c>
      <c r="E117" s="69">
        <f>+E118+E119+E120+E121+E122+E123+E124+E125</f>
        <v>140516</v>
      </c>
      <c r="F117" s="69">
        <f>+F118+F119+F120+F121+F122+F123+F124+F125</f>
        <v>110599</v>
      </c>
      <c r="G117" s="69">
        <f>+G118+G119+G120+G121+G122+G123+G124+G125</f>
        <v>169849</v>
      </c>
      <c r="H117" s="69">
        <f t="shared" si="10"/>
        <v>153.57191294677165</v>
      </c>
    </row>
    <row r="118" spans="1:8" ht="25.5" outlineLevel="2" x14ac:dyDescent="0.2">
      <c r="A118" s="43">
        <v>740001</v>
      </c>
      <c r="B118" s="9"/>
      <c r="C118" s="58" t="s">
        <v>383</v>
      </c>
      <c r="D118" s="69">
        <v>11283.75</v>
      </c>
      <c r="E118" s="69">
        <v>6800</v>
      </c>
      <c r="F118" s="69">
        <v>6800</v>
      </c>
      <c r="G118" s="69">
        <v>6800</v>
      </c>
      <c r="H118" s="69">
        <f t="shared" si="10"/>
        <v>100</v>
      </c>
    </row>
    <row r="119" spans="1:8" ht="15" outlineLevel="2" x14ac:dyDescent="0.2">
      <c r="A119" s="43">
        <v>7400013</v>
      </c>
      <c r="B119" s="9"/>
      <c r="C119" s="58" t="s">
        <v>384</v>
      </c>
      <c r="D119" s="69">
        <v>69631</v>
      </c>
      <c r="E119" s="69">
        <v>70016</v>
      </c>
      <c r="F119" s="69">
        <v>70016</v>
      </c>
      <c r="G119" s="69">
        <v>97849</v>
      </c>
      <c r="H119" s="69">
        <f t="shared" si="10"/>
        <v>139.75234232175501</v>
      </c>
    </row>
    <row r="120" spans="1:8" ht="15" outlineLevel="2" x14ac:dyDescent="0.2">
      <c r="A120" s="43">
        <v>7400014</v>
      </c>
      <c r="B120" s="9"/>
      <c r="C120" s="58" t="s">
        <v>385</v>
      </c>
      <c r="D120" s="69">
        <v>0</v>
      </c>
      <c r="E120" s="69">
        <v>8000</v>
      </c>
      <c r="F120" s="69">
        <v>7999</v>
      </c>
      <c r="G120" s="69">
        <v>0</v>
      </c>
      <c r="H120" s="69">
        <f t="shared" si="10"/>
        <v>0</v>
      </c>
    </row>
    <row r="121" spans="1:8" ht="25.5" outlineLevel="2" x14ac:dyDescent="0.2">
      <c r="A121" s="43">
        <v>7400015</v>
      </c>
      <c r="B121" s="9"/>
      <c r="C121" s="58" t="s">
        <v>386</v>
      </c>
      <c r="D121" s="69">
        <v>0</v>
      </c>
      <c r="E121" s="69">
        <v>17500</v>
      </c>
      <c r="F121" s="69">
        <v>0</v>
      </c>
      <c r="G121" s="69">
        <v>17500</v>
      </c>
      <c r="H121" s="69" t="str">
        <f t="shared" si="10"/>
        <v>-</v>
      </c>
    </row>
    <row r="122" spans="1:8" ht="25.5" outlineLevel="2" x14ac:dyDescent="0.2">
      <c r="A122" s="43">
        <v>7400016</v>
      </c>
      <c r="B122" s="9"/>
      <c r="C122" s="58" t="s">
        <v>387</v>
      </c>
      <c r="D122" s="69">
        <v>0</v>
      </c>
      <c r="E122" s="69">
        <v>23200</v>
      </c>
      <c r="F122" s="69">
        <v>0</v>
      </c>
      <c r="G122" s="69">
        <v>23200</v>
      </c>
      <c r="H122" s="69" t="str">
        <f t="shared" si="10"/>
        <v>-</v>
      </c>
    </row>
    <row r="123" spans="1:8" ht="38.25" outlineLevel="2" x14ac:dyDescent="0.2">
      <c r="A123" s="43">
        <v>7400017</v>
      </c>
      <c r="B123" s="9"/>
      <c r="C123" s="58" t="s">
        <v>408</v>
      </c>
      <c r="D123" s="69">
        <v>0</v>
      </c>
      <c r="E123" s="69">
        <v>0</v>
      </c>
      <c r="F123" s="69">
        <v>6784</v>
      </c>
      <c r="G123" s="69">
        <v>8500</v>
      </c>
      <c r="H123" s="69">
        <f t="shared" si="10"/>
        <v>125.2948113207547</v>
      </c>
    </row>
    <row r="124" spans="1:8" ht="25.5" outlineLevel="2" x14ac:dyDescent="0.2">
      <c r="A124" s="43">
        <v>740004</v>
      </c>
      <c r="B124" s="9"/>
      <c r="C124" s="58" t="s">
        <v>388</v>
      </c>
      <c r="D124" s="69">
        <v>71701.42</v>
      </c>
      <c r="E124" s="69">
        <v>13000</v>
      </c>
      <c r="F124" s="69">
        <v>17500</v>
      </c>
      <c r="G124" s="69">
        <v>16000</v>
      </c>
      <c r="H124" s="69">
        <f t="shared" si="10"/>
        <v>91.428571428571431</v>
      </c>
    </row>
    <row r="125" spans="1:8" ht="25.5" outlineLevel="2" x14ac:dyDescent="0.2">
      <c r="A125" s="43">
        <v>7400040</v>
      </c>
      <c r="B125" s="9"/>
      <c r="C125" s="58" t="s">
        <v>389</v>
      </c>
      <c r="D125" s="69">
        <v>6000</v>
      </c>
      <c r="E125" s="69">
        <v>2000</v>
      </c>
      <c r="F125" s="69">
        <v>1500</v>
      </c>
      <c r="G125" s="69">
        <v>0</v>
      </c>
      <c r="H125" s="69">
        <f t="shared" si="10"/>
        <v>0</v>
      </c>
    </row>
    <row r="126" spans="1:8" ht="15" outlineLevel="1" x14ac:dyDescent="0.2">
      <c r="A126" s="43">
        <v>7401</v>
      </c>
      <c r="B126" s="9"/>
      <c r="C126" s="58" t="s">
        <v>390</v>
      </c>
      <c r="D126" s="69">
        <f>+D127</f>
        <v>0</v>
      </c>
      <c r="E126" s="69">
        <f>+E127</f>
        <v>0</v>
      </c>
      <c r="F126" s="69">
        <f>+F127</f>
        <v>0</v>
      </c>
      <c r="G126" s="69">
        <f>+G127</f>
        <v>0</v>
      </c>
      <c r="H126" s="69" t="str">
        <f t="shared" si="10"/>
        <v>-</v>
      </c>
    </row>
    <row r="127" spans="1:8" ht="15.75" customHeight="1" outlineLevel="2" x14ac:dyDescent="0.2">
      <c r="A127" s="43"/>
      <c r="B127" s="9"/>
      <c r="C127" s="58"/>
      <c r="D127" s="69"/>
      <c r="E127" s="69"/>
      <c r="F127" s="69"/>
      <c r="G127" s="69"/>
      <c r="H127" s="69"/>
    </row>
    <row r="128" spans="1:8" ht="15.75" customHeight="1" outlineLevel="2" x14ac:dyDescent="0.2">
      <c r="A128" s="43"/>
      <c r="B128" s="9"/>
      <c r="C128" s="58"/>
      <c r="D128" s="69"/>
      <c r="E128" s="69"/>
      <c r="F128" s="69"/>
      <c r="G128" s="69"/>
      <c r="H128" s="69"/>
    </row>
    <row r="129" spans="1:8" ht="38.25" x14ac:dyDescent="0.2">
      <c r="A129" s="43">
        <v>741</v>
      </c>
      <c r="B129" s="9"/>
      <c r="C129" s="58" t="s">
        <v>54</v>
      </c>
      <c r="D129" s="69">
        <f>+D130+D132+D136</f>
        <v>15427.78</v>
      </c>
      <c r="E129" s="69">
        <f>+E130+E132+E136</f>
        <v>193388</v>
      </c>
      <c r="F129" s="69">
        <f>+F130+F132+F136</f>
        <v>41132</v>
      </c>
      <c r="G129" s="69">
        <f>+G130+G132+G136</f>
        <v>197008</v>
      </c>
      <c r="H129" s="69">
        <f t="shared" ref="H129:H137" si="11">IF(F129&lt;&gt;0,G129/F129*100,"-")</f>
        <v>478.96528250510551</v>
      </c>
    </row>
    <row r="130" spans="1:8" ht="51" outlineLevel="1" x14ac:dyDescent="0.2">
      <c r="A130" s="43">
        <v>7411</v>
      </c>
      <c r="B130" s="9"/>
      <c r="C130" s="58" t="s">
        <v>391</v>
      </c>
      <c r="D130" s="69">
        <f>+D131</f>
        <v>0</v>
      </c>
      <c r="E130" s="69">
        <f>+E131</f>
        <v>30300</v>
      </c>
      <c r="F130" s="69">
        <f>+F131</f>
        <v>26132</v>
      </c>
      <c r="G130" s="69">
        <f>+G131</f>
        <v>0</v>
      </c>
      <c r="H130" s="69">
        <f t="shared" si="11"/>
        <v>0</v>
      </c>
    </row>
    <row r="131" spans="1:8" ht="63.75" outlineLevel="2" x14ac:dyDescent="0.2">
      <c r="A131" s="43">
        <v>741101</v>
      </c>
      <c r="B131" s="9"/>
      <c r="C131" s="58" t="s">
        <v>409</v>
      </c>
      <c r="D131" s="69">
        <v>0</v>
      </c>
      <c r="E131" s="69">
        <v>30300</v>
      </c>
      <c r="F131" s="69">
        <v>26132</v>
      </c>
      <c r="G131" s="69">
        <v>0</v>
      </c>
      <c r="H131" s="69">
        <f t="shared" si="11"/>
        <v>0</v>
      </c>
    </row>
    <row r="132" spans="1:8" ht="38.25" outlineLevel="1" x14ac:dyDescent="0.2">
      <c r="A132" s="43">
        <v>7412</v>
      </c>
      <c r="B132" s="9"/>
      <c r="C132" s="58" t="s">
        <v>392</v>
      </c>
      <c r="D132" s="69">
        <f>+D133+D134+D135</f>
        <v>1000</v>
      </c>
      <c r="E132" s="69">
        <f>+E133+E134+E135</f>
        <v>163088</v>
      </c>
      <c r="F132" s="69">
        <f>+F133+F134+F135</f>
        <v>0</v>
      </c>
      <c r="G132" s="69">
        <f>+G133+G134+G135</f>
        <v>163088</v>
      </c>
      <c r="H132" s="69" t="str">
        <f t="shared" si="11"/>
        <v>-</v>
      </c>
    </row>
    <row r="133" spans="1:8" ht="25.5" outlineLevel="2" x14ac:dyDescent="0.2">
      <c r="A133" s="43">
        <v>7412001</v>
      </c>
      <c r="B133" s="9"/>
      <c r="C133" s="58" t="s">
        <v>393</v>
      </c>
      <c r="D133" s="69">
        <v>0</v>
      </c>
      <c r="E133" s="69">
        <v>69958</v>
      </c>
      <c r="F133" s="69">
        <v>0</v>
      </c>
      <c r="G133" s="69">
        <v>69958</v>
      </c>
      <c r="H133" s="69" t="str">
        <f t="shared" si="11"/>
        <v>-</v>
      </c>
    </row>
    <row r="134" spans="1:8" ht="25.5" outlineLevel="2" x14ac:dyDescent="0.2">
      <c r="A134" s="43">
        <v>7412002</v>
      </c>
      <c r="B134" s="9"/>
      <c r="C134" s="58" t="s">
        <v>394</v>
      </c>
      <c r="D134" s="69">
        <v>0</v>
      </c>
      <c r="E134" s="69">
        <v>93130</v>
      </c>
      <c r="F134" s="69">
        <v>0</v>
      </c>
      <c r="G134" s="69">
        <v>93130</v>
      </c>
      <c r="H134" s="69" t="str">
        <f t="shared" si="11"/>
        <v>-</v>
      </c>
    </row>
    <row r="135" spans="1:8" ht="38.25" outlineLevel="2" x14ac:dyDescent="0.2">
      <c r="A135" s="43">
        <v>741201</v>
      </c>
      <c r="B135" s="9"/>
      <c r="C135" s="58" t="s">
        <v>395</v>
      </c>
      <c r="D135" s="69">
        <v>1000</v>
      </c>
      <c r="E135" s="69">
        <v>0</v>
      </c>
      <c r="F135" s="69">
        <v>0</v>
      </c>
      <c r="G135" s="69">
        <v>0</v>
      </c>
      <c r="H135" s="69" t="str">
        <f t="shared" si="11"/>
        <v>-</v>
      </c>
    </row>
    <row r="136" spans="1:8" ht="38.25" outlineLevel="1" x14ac:dyDescent="0.2">
      <c r="A136" s="43">
        <v>7417</v>
      </c>
      <c r="B136" s="9"/>
      <c r="C136" s="58" t="s">
        <v>396</v>
      </c>
      <c r="D136" s="69">
        <f>+D137</f>
        <v>14427.78</v>
      </c>
      <c r="E136" s="69">
        <f>+E137</f>
        <v>0</v>
      </c>
      <c r="F136" s="69">
        <f>+F137</f>
        <v>15000</v>
      </c>
      <c r="G136" s="69">
        <f>+G137</f>
        <v>33920</v>
      </c>
      <c r="H136" s="69">
        <f t="shared" si="11"/>
        <v>226.13333333333335</v>
      </c>
    </row>
    <row r="137" spans="1:8" ht="25.5" outlineLevel="2" x14ac:dyDescent="0.2">
      <c r="A137" s="43">
        <v>741700</v>
      </c>
      <c r="B137" s="9"/>
      <c r="C137" s="58" t="s">
        <v>410</v>
      </c>
      <c r="D137" s="69">
        <v>14427.78</v>
      </c>
      <c r="E137" s="69">
        <v>0</v>
      </c>
      <c r="F137" s="69">
        <v>15000</v>
      </c>
      <c r="G137" s="69">
        <v>33920</v>
      </c>
      <c r="H137" s="69">
        <f t="shared" si="11"/>
        <v>226.13333333333335</v>
      </c>
    </row>
    <row r="138" spans="1:8" ht="21" customHeight="1" outlineLevel="2" x14ac:dyDescent="0.2">
      <c r="A138" s="43"/>
      <c r="B138" s="9"/>
      <c r="C138" s="58"/>
      <c r="D138" s="69"/>
      <c r="E138" s="69"/>
      <c r="F138" s="69"/>
      <c r="G138" s="69"/>
      <c r="H138" s="69"/>
    </row>
    <row r="139" spans="1:8" ht="15.75" customHeight="1" x14ac:dyDescent="0.2">
      <c r="A139" s="42">
        <v>78</v>
      </c>
      <c r="B139" s="17" t="s">
        <v>16</v>
      </c>
      <c r="C139" s="60" t="s">
        <v>68</v>
      </c>
      <c r="D139" s="70">
        <f>+D140+D142</f>
        <v>0</v>
      </c>
      <c r="E139" s="70">
        <f>+E140+E142</f>
        <v>0</v>
      </c>
      <c r="F139" s="70">
        <f>+F140+F142</f>
        <v>0</v>
      </c>
      <c r="G139" s="70">
        <f>+G140+G142</f>
        <v>0</v>
      </c>
      <c r="H139" s="70" t="str">
        <f>IF(F139&lt;&gt;0,G139/F139*100,"-")</f>
        <v>-</v>
      </c>
    </row>
    <row r="140" spans="1:8" ht="25.5" x14ac:dyDescent="0.2">
      <c r="A140" s="43">
        <v>786</v>
      </c>
      <c r="B140" s="9"/>
      <c r="C140" s="58" t="s">
        <v>51</v>
      </c>
      <c r="D140" s="69">
        <v>0</v>
      </c>
      <c r="E140" s="69">
        <v>0</v>
      </c>
      <c r="F140" s="69">
        <v>0</v>
      </c>
      <c r="G140" s="69">
        <v>0</v>
      </c>
      <c r="H140" s="69" t="str">
        <f>IF(F140&lt;&gt;0,G140/F140*100,"-")</f>
        <v>-</v>
      </c>
    </row>
    <row r="141" spans="1:8" ht="15.75" customHeight="1" x14ac:dyDescent="0.2">
      <c r="A141" s="43"/>
      <c r="B141" s="9"/>
      <c r="C141" s="58"/>
      <c r="D141" s="69"/>
      <c r="E141" s="69"/>
      <c r="F141" s="69"/>
      <c r="G141" s="69"/>
      <c r="H141" s="69"/>
    </row>
    <row r="142" spans="1:8" ht="25.5" x14ac:dyDescent="0.2">
      <c r="A142" s="43">
        <v>787</v>
      </c>
      <c r="B142" s="9"/>
      <c r="C142" s="58" t="s">
        <v>56</v>
      </c>
      <c r="D142" s="69">
        <v>0</v>
      </c>
      <c r="E142" s="69">
        <v>0</v>
      </c>
      <c r="F142" s="69">
        <v>0</v>
      </c>
      <c r="G142" s="69">
        <v>0</v>
      </c>
      <c r="H142" s="69" t="str">
        <f>IF(F142&lt;&gt;0,G142/F142*100,"-")</f>
        <v>-</v>
      </c>
    </row>
    <row r="143" spans="1:8" ht="15.75" customHeight="1" x14ac:dyDescent="0.2">
      <c r="A143" s="43"/>
      <c r="B143" s="9"/>
      <c r="C143" s="58"/>
      <c r="D143" s="69"/>
      <c r="E143" s="69"/>
      <c r="F143" s="69"/>
      <c r="G143" s="69"/>
      <c r="H143" s="69"/>
    </row>
    <row r="144" spans="1:8" ht="18" x14ac:dyDescent="0.2">
      <c r="A144" s="41" t="s">
        <v>15</v>
      </c>
      <c r="B144" s="18" t="s">
        <v>1</v>
      </c>
      <c r="C144" s="59" t="s">
        <v>22</v>
      </c>
      <c r="D144" s="69">
        <f>D145+D276+D348+D399</f>
        <v>3236088.45</v>
      </c>
      <c r="E144" s="69">
        <f>E145+E276+E348+E399</f>
        <v>3442869.61</v>
      </c>
      <c r="F144" s="69">
        <f>F145+F276+F348+F399</f>
        <v>3372540.61</v>
      </c>
      <c r="G144" s="69">
        <f>G145+G276+G348+G399</f>
        <v>3830543</v>
      </c>
      <c r="H144" s="69">
        <f t="shared" ref="H144:H165" si="12">IF(F144&lt;&gt;0,G144/F144*100,"-")</f>
        <v>113.58033728762126</v>
      </c>
    </row>
    <row r="145" spans="1:8" ht="15.75" x14ac:dyDescent="0.2">
      <c r="A145" s="42">
        <v>40</v>
      </c>
      <c r="B145" s="17" t="s">
        <v>19</v>
      </c>
      <c r="C145" s="60" t="s">
        <v>23</v>
      </c>
      <c r="D145" s="70">
        <f>+D146+D167+D183+D262+D268</f>
        <v>1109290.22</v>
      </c>
      <c r="E145" s="70">
        <f>+E146+E167+E183+E262+E268</f>
        <v>1101248</v>
      </c>
      <c r="F145" s="70">
        <f>+F146+F167+F183+F262+F268</f>
        <v>1191140.6099999999</v>
      </c>
      <c r="G145" s="70">
        <f>+G146+G167+G183+G262+G268</f>
        <v>1100160</v>
      </c>
      <c r="H145" s="70">
        <f t="shared" si="12"/>
        <v>92.361891682964298</v>
      </c>
    </row>
    <row r="146" spans="1:8" ht="15" x14ac:dyDescent="0.2">
      <c r="A146" s="43">
        <v>400</v>
      </c>
      <c r="B146" s="9"/>
      <c r="C146" s="59" t="s">
        <v>24</v>
      </c>
      <c r="D146" s="71">
        <f>+D147+D154+D157+D163</f>
        <v>220889.91999999998</v>
      </c>
      <c r="E146" s="71">
        <f>+E147+E154+E157+E163</f>
        <v>221164</v>
      </c>
      <c r="F146" s="71">
        <f>+F147+F154+F157+F163</f>
        <v>217741</v>
      </c>
      <c r="G146" s="71">
        <f>+G147+G154+G157+G163</f>
        <v>254970</v>
      </c>
      <c r="H146" s="71">
        <f t="shared" si="12"/>
        <v>117.09783642033425</v>
      </c>
    </row>
    <row r="147" spans="1:8" ht="15" outlineLevel="1" x14ac:dyDescent="0.2">
      <c r="A147" s="43">
        <v>4000</v>
      </c>
      <c r="B147" s="9"/>
      <c r="C147" s="59" t="s">
        <v>83</v>
      </c>
      <c r="D147" s="71">
        <f>+D148+D149+D150+D151+D152+D153</f>
        <v>197173.85</v>
      </c>
      <c r="E147" s="71">
        <f>+E148+E149+E150+E151+E152+E153</f>
        <v>198500</v>
      </c>
      <c r="F147" s="71">
        <f>+F148+F149+F150+F151+F152+F153</f>
        <v>197870</v>
      </c>
      <c r="G147" s="71">
        <f>+G148+G149+G150+G151+G152+G153</f>
        <v>225200</v>
      </c>
      <c r="H147" s="71">
        <f t="shared" si="12"/>
        <v>113.81209885278214</v>
      </c>
    </row>
    <row r="148" spans="1:8" ht="15" outlineLevel="2" x14ac:dyDescent="0.2">
      <c r="A148" s="43">
        <v>400000</v>
      </c>
      <c r="B148" s="9"/>
      <c r="C148" s="59" t="s">
        <v>84</v>
      </c>
      <c r="D148" s="71">
        <v>103368.32000000001</v>
      </c>
      <c r="E148" s="71">
        <v>127000</v>
      </c>
      <c r="F148" s="71">
        <v>132000</v>
      </c>
      <c r="G148" s="71">
        <v>166000</v>
      </c>
      <c r="H148" s="71">
        <f t="shared" si="12"/>
        <v>125.75757575757575</v>
      </c>
    </row>
    <row r="149" spans="1:8" ht="15" outlineLevel="2" x14ac:dyDescent="0.2">
      <c r="A149" s="43">
        <v>4000000</v>
      </c>
      <c r="B149" s="9"/>
      <c r="C149" s="59" t="s">
        <v>85</v>
      </c>
      <c r="D149" s="71">
        <v>35309.620000000003</v>
      </c>
      <c r="E149" s="71">
        <v>35500</v>
      </c>
      <c r="F149" s="71">
        <v>35500</v>
      </c>
      <c r="G149" s="71">
        <v>36600</v>
      </c>
      <c r="H149" s="71">
        <f t="shared" si="12"/>
        <v>103.09859154929578</v>
      </c>
    </row>
    <row r="150" spans="1:8" ht="15" outlineLevel="2" x14ac:dyDescent="0.2">
      <c r="A150" s="43">
        <v>40000001</v>
      </c>
      <c r="B150" s="9"/>
      <c r="C150" s="59" t="s">
        <v>86</v>
      </c>
      <c r="D150" s="71">
        <v>0</v>
      </c>
      <c r="E150" s="71">
        <v>7800</v>
      </c>
      <c r="F150" s="71">
        <v>7870</v>
      </c>
      <c r="G150" s="71">
        <v>0</v>
      </c>
      <c r="H150" s="71">
        <f t="shared" si="12"/>
        <v>0</v>
      </c>
    </row>
    <row r="151" spans="1:8" ht="15" outlineLevel="2" x14ac:dyDescent="0.2">
      <c r="A151" s="43">
        <v>4000001</v>
      </c>
      <c r="B151" s="9"/>
      <c r="C151" s="59" t="s">
        <v>87</v>
      </c>
      <c r="D151" s="71">
        <v>47512.75</v>
      </c>
      <c r="E151" s="71">
        <v>14000</v>
      </c>
      <c r="F151" s="71">
        <v>9000</v>
      </c>
      <c r="G151" s="71">
        <v>6100</v>
      </c>
      <c r="H151" s="71">
        <f t="shared" si="12"/>
        <v>67.777777777777786</v>
      </c>
    </row>
    <row r="152" spans="1:8" ht="15" outlineLevel="2" x14ac:dyDescent="0.2">
      <c r="A152" s="43">
        <v>400001</v>
      </c>
      <c r="B152" s="9"/>
      <c r="C152" s="59" t="s">
        <v>88</v>
      </c>
      <c r="D152" s="71">
        <v>3345.62</v>
      </c>
      <c r="E152" s="71">
        <v>3700</v>
      </c>
      <c r="F152" s="71">
        <v>3500</v>
      </c>
      <c r="G152" s="71">
        <v>3500</v>
      </c>
      <c r="H152" s="71">
        <f t="shared" si="12"/>
        <v>100</v>
      </c>
    </row>
    <row r="153" spans="1:8" ht="15" outlineLevel="2" x14ac:dyDescent="0.2">
      <c r="A153" s="43">
        <v>4000010</v>
      </c>
      <c r="B153" s="9"/>
      <c r="C153" s="59" t="s">
        <v>89</v>
      </c>
      <c r="D153" s="71">
        <v>7637.54</v>
      </c>
      <c r="E153" s="71">
        <v>10500</v>
      </c>
      <c r="F153" s="71">
        <v>10000</v>
      </c>
      <c r="G153" s="71">
        <v>13000</v>
      </c>
      <c r="H153" s="71">
        <f t="shared" si="12"/>
        <v>130</v>
      </c>
    </row>
    <row r="154" spans="1:8" ht="15" outlineLevel="1" x14ac:dyDescent="0.2">
      <c r="A154" s="43">
        <v>4001</v>
      </c>
      <c r="B154" s="9"/>
      <c r="C154" s="59" t="s">
        <v>90</v>
      </c>
      <c r="D154" s="71">
        <f>+D155+D156</f>
        <v>11074.3</v>
      </c>
      <c r="E154" s="71">
        <f>+E155+E156</f>
        <v>10000</v>
      </c>
      <c r="F154" s="71">
        <f>+F155+F156</f>
        <v>9387</v>
      </c>
      <c r="G154" s="71">
        <f>+G155+G156</f>
        <v>11400</v>
      </c>
      <c r="H154" s="71">
        <f t="shared" si="12"/>
        <v>121.4445509747523</v>
      </c>
    </row>
    <row r="155" spans="1:8" ht="15" outlineLevel="2" x14ac:dyDescent="0.2">
      <c r="A155" s="43">
        <v>400100</v>
      </c>
      <c r="B155" s="9"/>
      <c r="C155" s="59" t="s">
        <v>91</v>
      </c>
      <c r="D155" s="71">
        <v>10231.51</v>
      </c>
      <c r="E155" s="71">
        <v>9000</v>
      </c>
      <c r="F155" s="71">
        <v>8500</v>
      </c>
      <c r="G155" s="71">
        <v>10400</v>
      </c>
      <c r="H155" s="71">
        <f t="shared" si="12"/>
        <v>122.35294117647059</v>
      </c>
    </row>
    <row r="156" spans="1:8" ht="15" outlineLevel="2" x14ac:dyDescent="0.2">
      <c r="A156" s="43">
        <v>4001000</v>
      </c>
      <c r="B156" s="9"/>
      <c r="C156" s="59" t="s">
        <v>92</v>
      </c>
      <c r="D156" s="71">
        <v>842.79</v>
      </c>
      <c r="E156" s="71">
        <v>1000</v>
      </c>
      <c r="F156" s="71">
        <v>887</v>
      </c>
      <c r="G156" s="71">
        <v>1000</v>
      </c>
      <c r="H156" s="71">
        <f t="shared" si="12"/>
        <v>112.73957158962796</v>
      </c>
    </row>
    <row r="157" spans="1:8" ht="15" outlineLevel="1" x14ac:dyDescent="0.2">
      <c r="A157" s="43">
        <v>4002</v>
      </c>
      <c r="B157" s="9"/>
      <c r="C157" s="59" t="s">
        <v>93</v>
      </c>
      <c r="D157" s="71">
        <f>+D158+D159+D160+D161+D162</f>
        <v>12641.769999999999</v>
      </c>
      <c r="E157" s="71">
        <f>+E158+E159+E160+E161+E162</f>
        <v>12230</v>
      </c>
      <c r="F157" s="71">
        <f>+F158+F159+F160+F161+F162</f>
        <v>10050</v>
      </c>
      <c r="G157" s="71">
        <f>+G158+G159+G160+G161+G162</f>
        <v>13070</v>
      </c>
      <c r="H157" s="71">
        <f t="shared" si="12"/>
        <v>130.04975124378109</v>
      </c>
    </row>
    <row r="158" spans="1:8" ht="15" outlineLevel="2" x14ac:dyDescent="0.2">
      <c r="A158" s="43">
        <v>400202</v>
      </c>
      <c r="B158" s="9"/>
      <c r="C158" s="59" t="s">
        <v>94</v>
      </c>
      <c r="D158" s="71">
        <v>4974.12</v>
      </c>
      <c r="E158" s="71">
        <v>6900</v>
      </c>
      <c r="F158" s="71">
        <v>6300</v>
      </c>
      <c r="G158" s="71">
        <v>9500</v>
      </c>
      <c r="H158" s="71">
        <f t="shared" si="12"/>
        <v>150.79365079365078</v>
      </c>
    </row>
    <row r="159" spans="1:8" ht="15" outlineLevel="2" x14ac:dyDescent="0.2">
      <c r="A159" s="43">
        <v>4002020</v>
      </c>
      <c r="B159" s="9"/>
      <c r="C159" s="59" t="s">
        <v>95</v>
      </c>
      <c r="D159" s="71">
        <v>781.44</v>
      </c>
      <c r="E159" s="71">
        <v>850</v>
      </c>
      <c r="F159" s="71">
        <v>850</v>
      </c>
      <c r="G159" s="71">
        <v>950</v>
      </c>
      <c r="H159" s="71">
        <f t="shared" si="12"/>
        <v>111.76470588235294</v>
      </c>
    </row>
    <row r="160" spans="1:8" ht="15" outlineLevel="2" x14ac:dyDescent="0.2">
      <c r="A160" s="43">
        <v>4002021</v>
      </c>
      <c r="B160" s="9"/>
      <c r="C160" s="59" t="s">
        <v>96</v>
      </c>
      <c r="D160" s="71">
        <v>4249.88</v>
      </c>
      <c r="E160" s="71">
        <v>1100</v>
      </c>
      <c r="F160" s="71">
        <v>800</v>
      </c>
      <c r="G160" s="71">
        <v>500</v>
      </c>
      <c r="H160" s="71">
        <f t="shared" si="12"/>
        <v>62.5</v>
      </c>
    </row>
    <row r="161" spans="1:8" ht="15" outlineLevel="2" x14ac:dyDescent="0.2">
      <c r="A161" s="43">
        <v>400203</v>
      </c>
      <c r="B161" s="9"/>
      <c r="C161" s="59" t="s">
        <v>97</v>
      </c>
      <c r="D161" s="71">
        <v>2636.33</v>
      </c>
      <c r="E161" s="71">
        <v>2900</v>
      </c>
      <c r="F161" s="71">
        <v>1800</v>
      </c>
      <c r="G161" s="71">
        <v>1800</v>
      </c>
      <c r="H161" s="71">
        <f t="shared" si="12"/>
        <v>100</v>
      </c>
    </row>
    <row r="162" spans="1:8" ht="15" outlineLevel="2" x14ac:dyDescent="0.2">
      <c r="A162" s="43">
        <v>4002031</v>
      </c>
      <c r="B162" s="9"/>
      <c r="C162" s="59" t="s">
        <v>98</v>
      </c>
      <c r="D162" s="71">
        <v>0</v>
      </c>
      <c r="E162" s="71">
        <v>480</v>
      </c>
      <c r="F162" s="71">
        <v>300</v>
      </c>
      <c r="G162" s="71">
        <v>320</v>
      </c>
      <c r="H162" s="71">
        <f t="shared" si="12"/>
        <v>106.66666666666667</v>
      </c>
    </row>
    <row r="163" spans="1:8" ht="15" outlineLevel="1" x14ac:dyDescent="0.2">
      <c r="A163" s="43">
        <v>4009</v>
      </c>
      <c r="B163" s="9"/>
      <c r="C163" s="59" t="s">
        <v>99</v>
      </c>
      <c r="D163" s="71">
        <f>+D164+D165</f>
        <v>0</v>
      </c>
      <c r="E163" s="71">
        <f>+E164+E165</f>
        <v>434</v>
      </c>
      <c r="F163" s="71">
        <f>+F164+F165</f>
        <v>434</v>
      </c>
      <c r="G163" s="71">
        <f>+G164+G165</f>
        <v>5300</v>
      </c>
      <c r="H163" s="71">
        <f t="shared" si="12"/>
        <v>1221.1981566820275</v>
      </c>
    </row>
    <row r="164" spans="1:8" ht="15" outlineLevel="2" x14ac:dyDescent="0.2">
      <c r="A164" s="43">
        <v>400900</v>
      </c>
      <c r="B164" s="9"/>
      <c r="C164" s="59" t="s">
        <v>100</v>
      </c>
      <c r="D164" s="71">
        <v>0</v>
      </c>
      <c r="E164" s="71">
        <v>434</v>
      </c>
      <c r="F164" s="71">
        <v>434</v>
      </c>
      <c r="G164" s="71">
        <v>0</v>
      </c>
      <c r="H164" s="71">
        <f t="shared" si="12"/>
        <v>0</v>
      </c>
    </row>
    <row r="165" spans="1:8" ht="15" outlineLevel="2" x14ac:dyDescent="0.2">
      <c r="A165" s="43">
        <v>400901</v>
      </c>
      <c r="B165" s="9"/>
      <c r="C165" s="59" t="s">
        <v>101</v>
      </c>
      <c r="D165" s="71">
        <v>0</v>
      </c>
      <c r="E165" s="71">
        <v>0</v>
      </c>
      <c r="F165" s="71">
        <v>0</v>
      </c>
      <c r="G165" s="71">
        <v>5300</v>
      </c>
      <c r="H165" s="71" t="str">
        <f t="shared" si="12"/>
        <v>-</v>
      </c>
    </row>
    <row r="166" spans="1:8" ht="15" outlineLevel="2" x14ac:dyDescent="0.2">
      <c r="A166" s="43"/>
      <c r="B166" s="9"/>
      <c r="C166" s="59"/>
      <c r="D166" s="71"/>
      <c r="E166" s="71"/>
      <c r="F166" s="71"/>
      <c r="G166" s="71"/>
      <c r="H166" s="71"/>
    </row>
    <row r="167" spans="1:8" ht="15" x14ac:dyDescent="0.2">
      <c r="A167" s="43">
        <v>401</v>
      </c>
      <c r="B167" s="9"/>
      <c r="C167" s="59" t="s">
        <v>25</v>
      </c>
      <c r="D167" s="71">
        <f>+D168+D172+D175+D177+D179</f>
        <v>38455.370000000003</v>
      </c>
      <c r="E167" s="71">
        <f>+E168+E172+E175+E177+E179</f>
        <v>37735</v>
      </c>
      <c r="F167" s="71">
        <f>+F168+F172+F175+F177+F179</f>
        <v>37595</v>
      </c>
      <c r="G167" s="71">
        <f>+G168+G172+G175+G177+G179</f>
        <v>41131</v>
      </c>
      <c r="H167" s="71">
        <f t="shared" ref="H167:H181" si="13">IF(F167&lt;&gt;0,G167/F167*100,"-")</f>
        <v>109.40550605133662</v>
      </c>
    </row>
    <row r="168" spans="1:8" ht="15" outlineLevel="1" x14ac:dyDescent="0.2">
      <c r="A168" s="43">
        <v>4010</v>
      </c>
      <c r="B168" s="9"/>
      <c r="C168" s="59" t="s">
        <v>102</v>
      </c>
      <c r="D168" s="71">
        <f>+D169+D170+D171</f>
        <v>19984.25</v>
      </c>
      <c r="E168" s="71">
        <f>+E169+E170+E171</f>
        <v>18800</v>
      </c>
      <c r="F168" s="71">
        <f>+F169+F170+F171</f>
        <v>18800</v>
      </c>
      <c r="G168" s="71">
        <f>+G169+G170+G171</f>
        <v>19950</v>
      </c>
      <c r="H168" s="71">
        <f t="shared" si="13"/>
        <v>106.11702127659575</v>
      </c>
    </row>
    <row r="169" spans="1:8" ht="15" outlineLevel="2" x14ac:dyDescent="0.2">
      <c r="A169" s="43">
        <v>401001</v>
      </c>
      <c r="B169" s="9"/>
      <c r="C169" s="59" t="s">
        <v>102</v>
      </c>
      <c r="D169" s="71">
        <v>0</v>
      </c>
      <c r="E169" s="71">
        <v>18800</v>
      </c>
      <c r="F169" s="71">
        <v>18800</v>
      </c>
      <c r="G169" s="71">
        <v>19950</v>
      </c>
      <c r="H169" s="71">
        <f t="shared" si="13"/>
        <v>106.11702127659575</v>
      </c>
    </row>
    <row r="170" spans="1:8" ht="15" outlineLevel="2" x14ac:dyDescent="0.2">
      <c r="A170" s="43">
        <v>4010010</v>
      </c>
      <c r="B170" s="9"/>
      <c r="C170" s="59" t="s">
        <v>103</v>
      </c>
      <c r="D170" s="71">
        <v>16563.28</v>
      </c>
      <c r="E170" s="71">
        <v>0</v>
      </c>
      <c r="F170" s="71">
        <v>0</v>
      </c>
      <c r="G170" s="71">
        <v>0</v>
      </c>
      <c r="H170" s="71" t="str">
        <f t="shared" si="13"/>
        <v>-</v>
      </c>
    </row>
    <row r="171" spans="1:8" ht="15" outlineLevel="2" x14ac:dyDescent="0.2">
      <c r="A171" s="43">
        <v>4010011</v>
      </c>
      <c r="B171" s="9"/>
      <c r="C171" s="59" t="s">
        <v>104</v>
      </c>
      <c r="D171" s="71">
        <v>3420.97</v>
      </c>
      <c r="E171" s="71">
        <v>0</v>
      </c>
      <c r="F171" s="71">
        <v>0</v>
      </c>
      <c r="G171" s="71">
        <v>0</v>
      </c>
      <c r="H171" s="71" t="str">
        <f t="shared" si="13"/>
        <v>-</v>
      </c>
    </row>
    <row r="172" spans="1:8" ht="15" outlineLevel="1" x14ac:dyDescent="0.2">
      <c r="A172" s="43">
        <v>4011</v>
      </c>
      <c r="B172" s="9"/>
      <c r="C172" s="59" t="s">
        <v>105</v>
      </c>
      <c r="D172" s="71">
        <f>+D173+D174</f>
        <v>15290.3</v>
      </c>
      <c r="E172" s="71">
        <f>+E173+E174</f>
        <v>14800</v>
      </c>
      <c r="F172" s="71">
        <f>+F173+F174</f>
        <v>14800</v>
      </c>
      <c r="G172" s="71">
        <f>+G173+G174</f>
        <v>16015</v>
      </c>
      <c r="H172" s="71">
        <f t="shared" si="13"/>
        <v>108.20945945945945</v>
      </c>
    </row>
    <row r="173" spans="1:8" ht="15" outlineLevel="2" x14ac:dyDescent="0.2">
      <c r="A173" s="43">
        <v>401100</v>
      </c>
      <c r="B173" s="9"/>
      <c r="C173" s="59" t="s">
        <v>106</v>
      </c>
      <c r="D173" s="71">
        <v>14189.92</v>
      </c>
      <c r="E173" s="71">
        <v>13650</v>
      </c>
      <c r="F173" s="71">
        <v>13650</v>
      </c>
      <c r="G173" s="71">
        <v>14810</v>
      </c>
      <c r="H173" s="71">
        <f t="shared" si="13"/>
        <v>108.4981684981685</v>
      </c>
    </row>
    <row r="174" spans="1:8" ht="15" outlineLevel="2" x14ac:dyDescent="0.2">
      <c r="A174" s="43">
        <v>401101</v>
      </c>
      <c r="B174" s="9"/>
      <c r="C174" s="59" t="s">
        <v>107</v>
      </c>
      <c r="D174" s="71">
        <v>1100.3800000000001</v>
      </c>
      <c r="E174" s="71">
        <v>1150</v>
      </c>
      <c r="F174" s="71">
        <v>1150</v>
      </c>
      <c r="G174" s="71">
        <v>1205</v>
      </c>
      <c r="H174" s="71">
        <f t="shared" si="13"/>
        <v>104.78260869565217</v>
      </c>
    </row>
    <row r="175" spans="1:8" ht="15" outlineLevel="1" x14ac:dyDescent="0.2">
      <c r="A175" s="43">
        <v>4012</v>
      </c>
      <c r="B175" s="9"/>
      <c r="C175" s="59" t="s">
        <v>108</v>
      </c>
      <c r="D175" s="71">
        <f>+D176</f>
        <v>124.51</v>
      </c>
      <c r="E175" s="71">
        <f>+E176</f>
        <v>130</v>
      </c>
      <c r="F175" s="71">
        <f>+F176</f>
        <v>130</v>
      </c>
      <c r="G175" s="71">
        <f>+G176</f>
        <v>139</v>
      </c>
      <c r="H175" s="71">
        <f t="shared" si="13"/>
        <v>106.92307692307692</v>
      </c>
    </row>
    <row r="176" spans="1:8" ht="15" outlineLevel="2" x14ac:dyDescent="0.2">
      <c r="A176" s="43">
        <v>401200</v>
      </c>
      <c r="B176" s="9"/>
      <c r="C176" s="59" t="s">
        <v>108</v>
      </c>
      <c r="D176" s="71">
        <v>124.51</v>
      </c>
      <c r="E176" s="71">
        <v>130</v>
      </c>
      <c r="F176" s="71">
        <v>130</v>
      </c>
      <c r="G176" s="71">
        <v>139</v>
      </c>
      <c r="H176" s="71">
        <f t="shared" si="13"/>
        <v>106.92307692307692</v>
      </c>
    </row>
    <row r="177" spans="1:8" ht="15" outlineLevel="1" x14ac:dyDescent="0.2">
      <c r="A177" s="43">
        <v>4013</v>
      </c>
      <c r="B177" s="9"/>
      <c r="C177" s="59" t="s">
        <v>109</v>
      </c>
      <c r="D177" s="71">
        <f>+D178</f>
        <v>207.42</v>
      </c>
      <c r="E177" s="71">
        <f>+E178</f>
        <v>255</v>
      </c>
      <c r="F177" s="71">
        <f>+F178</f>
        <v>255</v>
      </c>
      <c r="G177" s="71">
        <f>+G178</f>
        <v>227</v>
      </c>
      <c r="H177" s="71">
        <f t="shared" si="13"/>
        <v>89.019607843137251</v>
      </c>
    </row>
    <row r="178" spans="1:8" ht="15" outlineLevel="2" x14ac:dyDescent="0.2">
      <c r="A178" s="43">
        <v>401300</v>
      </c>
      <c r="B178" s="9"/>
      <c r="C178" s="59" t="s">
        <v>109</v>
      </c>
      <c r="D178" s="71">
        <v>207.42</v>
      </c>
      <c r="E178" s="71">
        <v>255</v>
      </c>
      <c r="F178" s="71">
        <v>255</v>
      </c>
      <c r="G178" s="71">
        <v>227</v>
      </c>
      <c r="H178" s="71">
        <f t="shared" si="13"/>
        <v>89.019607843137251</v>
      </c>
    </row>
    <row r="179" spans="1:8" ht="15" outlineLevel="1" x14ac:dyDescent="0.2">
      <c r="A179" s="43">
        <v>4015</v>
      </c>
      <c r="B179" s="9"/>
      <c r="C179" s="59" t="s">
        <v>110</v>
      </c>
      <c r="D179" s="71">
        <f>+D180+D181</f>
        <v>2848.89</v>
      </c>
      <c r="E179" s="71">
        <f>+E180+E181</f>
        <v>3750</v>
      </c>
      <c r="F179" s="71">
        <f>+F180+F181</f>
        <v>3610</v>
      </c>
      <c r="G179" s="71">
        <f>+G180+G181</f>
        <v>4800</v>
      </c>
      <c r="H179" s="71">
        <f t="shared" si="13"/>
        <v>132.9639889196676</v>
      </c>
    </row>
    <row r="180" spans="1:8" ht="15" outlineLevel="2" x14ac:dyDescent="0.2">
      <c r="A180" s="43">
        <v>401500</v>
      </c>
      <c r="B180" s="9"/>
      <c r="C180" s="59" t="s">
        <v>111</v>
      </c>
      <c r="D180" s="71">
        <v>2364.81</v>
      </c>
      <c r="E180" s="71">
        <v>3200</v>
      </c>
      <c r="F180" s="71">
        <v>3100</v>
      </c>
      <c r="G180" s="71">
        <v>4400</v>
      </c>
      <c r="H180" s="71">
        <f t="shared" si="13"/>
        <v>141.93548387096774</v>
      </c>
    </row>
    <row r="181" spans="1:8" ht="15" outlineLevel="2" x14ac:dyDescent="0.2">
      <c r="A181" s="43">
        <v>4015000</v>
      </c>
      <c r="B181" s="9"/>
      <c r="C181" s="59" t="s">
        <v>112</v>
      </c>
      <c r="D181" s="71">
        <v>484.08</v>
      </c>
      <c r="E181" s="71">
        <v>550</v>
      </c>
      <c r="F181" s="71">
        <v>510</v>
      </c>
      <c r="G181" s="71">
        <v>400</v>
      </c>
      <c r="H181" s="71">
        <f t="shared" si="13"/>
        <v>78.431372549019613</v>
      </c>
    </row>
    <row r="182" spans="1:8" ht="15" outlineLevel="2" x14ac:dyDescent="0.2">
      <c r="A182" s="43"/>
      <c r="B182" s="9"/>
      <c r="C182" s="59"/>
      <c r="D182" s="71"/>
      <c r="E182" s="71"/>
      <c r="F182" s="71"/>
      <c r="G182" s="71"/>
      <c r="H182" s="71"/>
    </row>
    <row r="183" spans="1:8" ht="15" x14ac:dyDescent="0.2">
      <c r="A183" s="43">
        <v>402</v>
      </c>
      <c r="B183" s="9"/>
      <c r="C183" s="59" t="s">
        <v>26</v>
      </c>
      <c r="D183" s="69">
        <f>+D184+D199+D204+D217+D222+D227+D241+D243+D245</f>
        <v>822652.43</v>
      </c>
      <c r="E183" s="69">
        <f>+E184+E199+E204+E217+E222+E227+E241+E243+E245</f>
        <v>783732</v>
      </c>
      <c r="F183" s="69">
        <f>+F184+F199+F204+F217+F222+F227+F241+F243+F245</f>
        <v>877537.61</v>
      </c>
      <c r="G183" s="69">
        <f>+G184+G199+G204+G217+G222+G227+G241+G243+G245</f>
        <v>745792</v>
      </c>
      <c r="H183" s="69">
        <f t="shared" ref="H183:H214" si="14">IF(F183&lt;&gt;0,G183/F183*100,"-")</f>
        <v>84.986898738163489</v>
      </c>
    </row>
    <row r="184" spans="1:8" ht="15" outlineLevel="1" x14ac:dyDescent="0.2">
      <c r="A184" s="43">
        <v>4020</v>
      </c>
      <c r="B184" s="9"/>
      <c r="C184" s="59" t="s">
        <v>113</v>
      </c>
      <c r="D184" s="69">
        <f>+D185+D186+D187+D188+D189+D190+D191+D192+D193+D194+D195+D196+D197+D198</f>
        <v>78337.97</v>
      </c>
      <c r="E184" s="69">
        <f>+E185+E186+E187+E188+E189+E190+E191+E192+E193+E194+E195+E196+E197+E198</f>
        <v>63050</v>
      </c>
      <c r="F184" s="69">
        <f>+F185+F186+F187+F188+F189+F190+F191+F192+F193+F194+F195+F196+F197+F198</f>
        <v>76592.61</v>
      </c>
      <c r="G184" s="69">
        <f>+G185+G186+G187+G188+G189+G190+G191+G192+G193+G194+G195+G196+G197+G198</f>
        <v>69270</v>
      </c>
      <c r="H184" s="69">
        <f t="shared" si="14"/>
        <v>90.439534571285662</v>
      </c>
    </row>
    <row r="185" spans="1:8" ht="15" outlineLevel="2" x14ac:dyDescent="0.2">
      <c r="A185" s="43">
        <v>402000</v>
      </c>
      <c r="B185" s="9"/>
      <c r="C185" s="59" t="s">
        <v>114</v>
      </c>
      <c r="D185" s="69">
        <v>6285.48</v>
      </c>
      <c r="E185" s="69">
        <v>7500</v>
      </c>
      <c r="F185" s="69">
        <v>7500</v>
      </c>
      <c r="G185" s="69">
        <v>7500</v>
      </c>
      <c r="H185" s="69">
        <f t="shared" si="14"/>
        <v>100</v>
      </c>
    </row>
    <row r="186" spans="1:8" ht="15" outlineLevel="2" x14ac:dyDescent="0.2">
      <c r="A186" s="43">
        <v>402001</v>
      </c>
      <c r="B186" s="9"/>
      <c r="C186" s="59" t="s">
        <v>115</v>
      </c>
      <c r="D186" s="69">
        <v>2099.9</v>
      </c>
      <c r="E186" s="69">
        <v>2200</v>
      </c>
      <c r="F186" s="69">
        <v>1500</v>
      </c>
      <c r="G186" s="69">
        <v>1500</v>
      </c>
      <c r="H186" s="69">
        <f t="shared" si="14"/>
        <v>100</v>
      </c>
    </row>
    <row r="187" spans="1:8" ht="15" outlineLevel="2" x14ac:dyDescent="0.2">
      <c r="A187" s="43">
        <v>402002</v>
      </c>
      <c r="B187" s="9"/>
      <c r="C187" s="59" t="s">
        <v>116</v>
      </c>
      <c r="D187" s="69">
        <v>640.39</v>
      </c>
      <c r="E187" s="69">
        <v>650</v>
      </c>
      <c r="F187" s="69">
        <v>670</v>
      </c>
      <c r="G187" s="69">
        <v>670</v>
      </c>
      <c r="H187" s="69">
        <f t="shared" si="14"/>
        <v>100</v>
      </c>
    </row>
    <row r="188" spans="1:8" ht="15" outlineLevel="2" x14ac:dyDescent="0.2">
      <c r="A188" s="43">
        <v>402003</v>
      </c>
      <c r="B188" s="9"/>
      <c r="C188" s="59" t="s">
        <v>117</v>
      </c>
      <c r="D188" s="69">
        <v>2455.7600000000002</v>
      </c>
      <c r="E188" s="69">
        <v>3000</v>
      </c>
      <c r="F188" s="69">
        <v>3500</v>
      </c>
      <c r="G188" s="69">
        <v>3500</v>
      </c>
      <c r="H188" s="69">
        <f t="shared" si="14"/>
        <v>100</v>
      </c>
    </row>
    <row r="189" spans="1:8" ht="15" outlineLevel="2" x14ac:dyDescent="0.2">
      <c r="A189" s="43">
        <v>4020030</v>
      </c>
      <c r="B189" s="9"/>
      <c r="C189" s="59" t="s">
        <v>118</v>
      </c>
      <c r="D189" s="69">
        <v>2671.8</v>
      </c>
      <c r="E189" s="69">
        <v>4000</v>
      </c>
      <c r="F189" s="69">
        <v>4000</v>
      </c>
      <c r="G189" s="69">
        <v>4000</v>
      </c>
      <c r="H189" s="69">
        <f t="shared" si="14"/>
        <v>100</v>
      </c>
    </row>
    <row r="190" spans="1:8" ht="15" outlineLevel="2" x14ac:dyDescent="0.2">
      <c r="A190" s="43">
        <v>4020031</v>
      </c>
      <c r="B190" s="9"/>
      <c r="C190" s="59" t="s">
        <v>119</v>
      </c>
      <c r="D190" s="69">
        <v>0</v>
      </c>
      <c r="E190" s="69">
        <v>0</v>
      </c>
      <c r="F190" s="69">
        <v>4122.6099999999997</v>
      </c>
      <c r="G190" s="69">
        <v>4000</v>
      </c>
      <c r="H190" s="69">
        <f t="shared" si="14"/>
        <v>97.025913195766762</v>
      </c>
    </row>
    <row r="191" spans="1:8" ht="15" outlineLevel="2" x14ac:dyDescent="0.2">
      <c r="A191" s="43">
        <v>402004</v>
      </c>
      <c r="B191" s="9"/>
      <c r="C191" s="59" t="s">
        <v>120</v>
      </c>
      <c r="D191" s="69">
        <v>1214.95</v>
      </c>
      <c r="E191" s="69">
        <v>1000</v>
      </c>
      <c r="F191" s="69">
        <v>900</v>
      </c>
      <c r="G191" s="69">
        <v>900</v>
      </c>
      <c r="H191" s="69">
        <f t="shared" si="14"/>
        <v>100</v>
      </c>
    </row>
    <row r="192" spans="1:8" ht="15" outlineLevel="2" x14ac:dyDescent="0.2">
      <c r="A192" s="43">
        <v>402006</v>
      </c>
      <c r="B192" s="9"/>
      <c r="C192" s="59" t="s">
        <v>121</v>
      </c>
      <c r="D192" s="69">
        <v>4023.56</v>
      </c>
      <c r="E192" s="69">
        <v>4000</v>
      </c>
      <c r="F192" s="69">
        <v>4000</v>
      </c>
      <c r="G192" s="69">
        <v>3000</v>
      </c>
      <c r="H192" s="69">
        <f t="shared" si="14"/>
        <v>75</v>
      </c>
    </row>
    <row r="193" spans="1:8" ht="15" outlineLevel="2" x14ac:dyDescent="0.2">
      <c r="A193" s="43">
        <v>4020060</v>
      </c>
      <c r="B193" s="9"/>
      <c r="C193" s="59" t="s">
        <v>122</v>
      </c>
      <c r="D193" s="69">
        <v>6916.17</v>
      </c>
      <c r="E193" s="69">
        <v>7000</v>
      </c>
      <c r="F193" s="69">
        <v>7000</v>
      </c>
      <c r="G193" s="69">
        <v>7000</v>
      </c>
      <c r="H193" s="69">
        <f t="shared" si="14"/>
        <v>100</v>
      </c>
    </row>
    <row r="194" spans="1:8" ht="15" outlineLevel="2" x14ac:dyDescent="0.2">
      <c r="A194" s="43">
        <v>402008</v>
      </c>
      <c r="B194" s="9"/>
      <c r="C194" s="59" t="s">
        <v>123</v>
      </c>
      <c r="D194" s="69">
        <v>8906</v>
      </c>
      <c r="E194" s="69">
        <v>6500</v>
      </c>
      <c r="F194" s="69">
        <v>9200</v>
      </c>
      <c r="G194" s="69">
        <v>3000</v>
      </c>
      <c r="H194" s="69">
        <f t="shared" si="14"/>
        <v>32.608695652173914</v>
      </c>
    </row>
    <row r="195" spans="1:8" ht="15" outlineLevel="2" x14ac:dyDescent="0.2">
      <c r="A195" s="43">
        <v>402009</v>
      </c>
      <c r="B195" s="9"/>
      <c r="C195" s="59" t="s">
        <v>124</v>
      </c>
      <c r="D195" s="69">
        <v>5435.77</v>
      </c>
      <c r="E195" s="69">
        <v>6000</v>
      </c>
      <c r="F195" s="69">
        <v>6000</v>
      </c>
      <c r="G195" s="69">
        <v>6000</v>
      </c>
      <c r="H195" s="69">
        <f t="shared" si="14"/>
        <v>100</v>
      </c>
    </row>
    <row r="196" spans="1:8" ht="15" outlineLevel="2" x14ac:dyDescent="0.2">
      <c r="A196" s="43">
        <v>4020091</v>
      </c>
      <c r="B196" s="9"/>
      <c r="C196" s="59" t="s">
        <v>125</v>
      </c>
      <c r="D196" s="69">
        <v>11018.64</v>
      </c>
      <c r="E196" s="69">
        <v>11200</v>
      </c>
      <c r="F196" s="69">
        <v>11200</v>
      </c>
      <c r="G196" s="69">
        <v>11200</v>
      </c>
      <c r="H196" s="69">
        <f t="shared" si="14"/>
        <v>100</v>
      </c>
    </row>
    <row r="197" spans="1:8" ht="15" outlineLevel="2" x14ac:dyDescent="0.2">
      <c r="A197" s="43">
        <v>402099</v>
      </c>
      <c r="B197" s="9"/>
      <c r="C197" s="59" t="s">
        <v>126</v>
      </c>
      <c r="D197" s="69">
        <v>26669.55</v>
      </c>
      <c r="E197" s="69">
        <v>10000</v>
      </c>
      <c r="F197" s="69">
        <v>15000</v>
      </c>
      <c r="G197" s="69">
        <v>15000</v>
      </c>
      <c r="H197" s="69">
        <f t="shared" si="14"/>
        <v>100</v>
      </c>
    </row>
    <row r="198" spans="1:8" ht="15" outlineLevel="2" x14ac:dyDescent="0.2">
      <c r="A198" s="43">
        <v>4020997</v>
      </c>
      <c r="B198" s="9"/>
      <c r="C198" s="59" t="s">
        <v>127</v>
      </c>
      <c r="D198" s="69">
        <v>0</v>
      </c>
      <c r="E198" s="69">
        <v>0</v>
      </c>
      <c r="F198" s="69">
        <v>2000</v>
      </c>
      <c r="G198" s="69">
        <v>2000</v>
      </c>
      <c r="H198" s="69">
        <f t="shared" si="14"/>
        <v>100</v>
      </c>
    </row>
    <row r="199" spans="1:8" ht="15" outlineLevel="1" x14ac:dyDescent="0.2">
      <c r="A199" s="43">
        <v>4021</v>
      </c>
      <c r="B199" s="9"/>
      <c r="C199" s="59" t="s">
        <v>128</v>
      </c>
      <c r="D199" s="69">
        <f>+D200+D201+D202+D203</f>
        <v>50186.3</v>
      </c>
      <c r="E199" s="69">
        <f>+E200+E201+E202+E203</f>
        <v>35000</v>
      </c>
      <c r="F199" s="69">
        <f>+F200+F201+F202+F203</f>
        <v>37200</v>
      </c>
      <c r="G199" s="69">
        <f>+G200+G201+G202+G203</f>
        <v>31700</v>
      </c>
      <c r="H199" s="69">
        <f t="shared" si="14"/>
        <v>85.215053763440864</v>
      </c>
    </row>
    <row r="200" spans="1:8" ht="15" outlineLevel="2" x14ac:dyDescent="0.2">
      <c r="A200" s="43">
        <v>402113</v>
      </c>
      <c r="B200" s="9"/>
      <c r="C200" s="59" t="s">
        <v>129</v>
      </c>
      <c r="D200" s="69">
        <v>4451.0600000000004</v>
      </c>
      <c r="E200" s="69">
        <v>4500</v>
      </c>
      <c r="F200" s="69">
        <v>4500</v>
      </c>
      <c r="G200" s="69">
        <v>3000</v>
      </c>
      <c r="H200" s="69">
        <f t="shared" si="14"/>
        <v>66.666666666666657</v>
      </c>
    </row>
    <row r="201" spans="1:8" ht="15" outlineLevel="2" x14ac:dyDescent="0.2">
      <c r="A201" s="43">
        <v>402199</v>
      </c>
      <c r="B201" s="9"/>
      <c r="C201" s="59" t="s">
        <v>130</v>
      </c>
      <c r="D201" s="69">
        <v>9102.0400000000009</v>
      </c>
      <c r="E201" s="69">
        <v>9500</v>
      </c>
      <c r="F201" s="69">
        <v>9700</v>
      </c>
      <c r="G201" s="69">
        <v>9700</v>
      </c>
      <c r="H201" s="69">
        <f t="shared" si="14"/>
        <v>100</v>
      </c>
    </row>
    <row r="202" spans="1:8" ht="15" outlineLevel="2" x14ac:dyDescent="0.2">
      <c r="A202" s="43">
        <v>4021990</v>
      </c>
      <c r="B202" s="9"/>
      <c r="C202" s="59" t="s">
        <v>131</v>
      </c>
      <c r="D202" s="69">
        <v>22234.66</v>
      </c>
      <c r="E202" s="69">
        <v>6000</v>
      </c>
      <c r="F202" s="69">
        <v>6000</v>
      </c>
      <c r="G202" s="69">
        <v>4000</v>
      </c>
      <c r="H202" s="69">
        <f t="shared" si="14"/>
        <v>66.666666666666657</v>
      </c>
    </row>
    <row r="203" spans="1:8" ht="15" outlineLevel="2" x14ac:dyDescent="0.2">
      <c r="A203" s="43">
        <v>4021991</v>
      </c>
      <c r="B203" s="9"/>
      <c r="C203" s="59" t="s">
        <v>132</v>
      </c>
      <c r="D203" s="69">
        <v>14398.54</v>
      </c>
      <c r="E203" s="69">
        <v>15000</v>
      </c>
      <c r="F203" s="69">
        <v>17000</v>
      </c>
      <c r="G203" s="69">
        <v>15000</v>
      </c>
      <c r="H203" s="69">
        <f t="shared" si="14"/>
        <v>88.235294117647058</v>
      </c>
    </row>
    <row r="204" spans="1:8" ht="15" outlineLevel="1" x14ac:dyDescent="0.2">
      <c r="A204" s="43">
        <v>4022</v>
      </c>
      <c r="B204" s="9"/>
      <c r="C204" s="59" t="s">
        <v>133</v>
      </c>
      <c r="D204" s="69">
        <f>+D205+D206+D207+D208+D209+D210+D211+D212+D213+D214+D215+D216</f>
        <v>137895.11000000002</v>
      </c>
      <c r="E204" s="69">
        <f>+E205+E206+E207+E208+E209+E210+E211+E212+E213+E214+E215+E216</f>
        <v>136800</v>
      </c>
      <c r="F204" s="69">
        <f>+F205+F206+F207+F208+F209+F210+F211+F212+F213+F214+F215+F216</f>
        <v>143700</v>
      </c>
      <c r="G204" s="69">
        <f>+G205+G206+G207+G208+G209+G210+G211+G212+G213+G214+G215+G216</f>
        <v>139300</v>
      </c>
      <c r="H204" s="69">
        <f t="shared" si="14"/>
        <v>96.938065414057064</v>
      </c>
    </row>
    <row r="205" spans="1:8" ht="15" outlineLevel="2" x14ac:dyDescent="0.2">
      <c r="A205" s="43">
        <v>402200</v>
      </c>
      <c r="B205" s="9"/>
      <c r="C205" s="59" t="s">
        <v>134</v>
      </c>
      <c r="D205" s="69">
        <v>7878.44</v>
      </c>
      <c r="E205" s="69">
        <v>9000</v>
      </c>
      <c r="F205" s="69">
        <v>9000</v>
      </c>
      <c r="G205" s="69">
        <v>9000</v>
      </c>
      <c r="H205" s="69">
        <f t="shared" si="14"/>
        <v>100</v>
      </c>
    </row>
    <row r="206" spans="1:8" ht="15" outlineLevel="2" x14ac:dyDescent="0.2">
      <c r="A206" s="43">
        <v>4022000</v>
      </c>
      <c r="B206" s="9"/>
      <c r="C206" s="59" t="s">
        <v>135</v>
      </c>
      <c r="D206" s="69">
        <v>13530.08</v>
      </c>
      <c r="E206" s="69">
        <v>15000</v>
      </c>
      <c r="F206" s="69">
        <v>15000</v>
      </c>
      <c r="G206" s="69">
        <v>13000</v>
      </c>
      <c r="H206" s="69">
        <f t="shared" si="14"/>
        <v>86.666666666666671</v>
      </c>
    </row>
    <row r="207" spans="1:8" ht="15" outlineLevel="2" x14ac:dyDescent="0.2">
      <c r="A207" s="43">
        <v>4022001</v>
      </c>
      <c r="B207" s="9"/>
      <c r="C207" s="59" t="s">
        <v>136</v>
      </c>
      <c r="D207" s="69">
        <v>22565.5</v>
      </c>
      <c r="E207" s="69">
        <v>25000</v>
      </c>
      <c r="F207" s="69">
        <v>25000</v>
      </c>
      <c r="G207" s="69">
        <v>25000</v>
      </c>
      <c r="H207" s="69">
        <f t="shared" si="14"/>
        <v>100</v>
      </c>
    </row>
    <row r="208" spans="1:8" ht="15" outlineLevel="2" x14ac:dyDescent="0.2">
      <c r="A208" s="43">
        <v>40220012</v>
      </c>
      <c r="B208" s="9"/>
      <c r="C208" s="59" t="s">
        <v>137</v>
      </c>
      <c r="D208" s="69">
        <v>1589.72</v>
      </c>
      <c r="E208" s="69">
        <v>2000</v>
      </c>
      <c r="F208" s="69">
        <v>400</v>
      </c>
      <c r="G208" s="69">
        <v>0</v>
      </c>
      <c r="H208" s="69">
        <f t="shared" si="14"/>
        <v>0</v>
      </c>
    </row>
    <row r="209" spans="1:8" ht="15" outlineLevel="2" x14ac:dyDescent="0.2">
      <c r="A209" s="43">
        <v>40220013</v>
      </c>
      <c r="B209" s="9"/>
      <c r="C209" s="59" t="s">
        <v>138</v>
      </c>
      <c r="D209" s="69">
        <v>9487.19</v>
      </c>
      <c r="E209" s="69">
        <v>10000</v>
      </c>
      <c r="F209" s="69">
        <v>10000</v>
      </c>
      <c r="G209" s="69">
        <v>10000</v>
      </c>
      <c r="H209" s="69">
        <f t="shared" si="14"/>
        <v>100</v>
      </c>
    </row>
    <row r="210" spans="1:8" ht="15" outlineLevel="2" x14ac:dyDescent="0.2">
      <c r="A210" s="43">
        <v>4022004</v>
      </c>
      <c r="B210" s="9"/>
      <c r="C210" s="59" t="s">
        <v>139</v>
      </c>
      <c r="D210" s="69">
        <v>15282.55</v>
      </c>
      <c r="E210" s="69">
        <v>16000</v>
      </c>
      <c r="F210" s="69">
        <v>18000</v>
      </c>
      <c r="G210" s="69">
        <v>18000</v>
      </c>
      <c r="H210" s="69">
        <f t="shared" si="14"/>
        <v>100</v>
      </c>
    </row>
    <row r="211" spans="1:8" ht="15" outlineLevel="2" x14ac:dyDescent="0.2">
      <c r="A211" s="43">
        <v>402201</v>
      </c>
      <c r="B211" s="9"/>
      <c r="C211" s="59" t="s">
        <v>140</v>
      </c>
      <c r="D211" s="69">
        <v>18994.03</v>
      </c>
      <c r="E211" s="69">
        <v>20000</v>
      </c>
      <c r="F211" s="69">
        <v>24000</v>
      </c>
      <c r="G211" s="69">
        <v>22000</v>
      </c>
      <c r="H211" s="69">
        <f t="shared" si="14"/>
        <v>91.666666666666657</v>
      </c>
    </row>
    <row r="212" spans="1:8" ht="15" outlineLevel="2" x14ac:dyDescent="0.2">
      <c r="A212" s="43">
        <v>4022030</v>
      </c>
      <c r="B212" s="9"/>
      <c r="C212" s="59" t="s">
        <v>141</v>
      </c>
      <c r="D212" s="69">
        <v>10198.57</v>
      </c>
      <c r="E212" s="69">
        <v>5000</v>
      </c>
      <c r="F212" s="69">
        <v>3000</v>
      </c>
      <c r="G212" s="69">
        <v>3000</v>
      </c>
      <c r="H212" s="69">
        <f t="shared" si="14"/>
        <v>100</v>
      </c>
    </row>
    <row r="213" spans="1:8" ht="15" outlineLevel="2" x14ac:dyDescent="0.2">
      <c r="A213" s="43">
        <v>4022031</v>
      </c>
      <c r="B213" s="9"/>
      <c r="C213" s="59" t="s">
        <v>142</v>
      </c>
      <c r="D213" s="69">
        <v>15937.52</v>
      </c>
      <c r="E213" s="69">
        <v>16000</v>
      </c>
      <c r="F213" s="69">
        <v>16000</v>
      </c>
      <c r="G213" s="69">
        <v>16000</v>
      </c>
      <c r="H213" s="69">
        <f t="shared" si="14"/>
        <v>100</v>
      </c>
    </row>
    <row r="214" spans="1:8" ht="15" outlineLevel="2" x14ac:dyDescent="0.2">
      <c r="A214" s="43">
        <v>402204</v>
      </c>
      <c r="B214" s="9"/>
      <c r="C214" s="59" t="s">
        <v>143</v>
      </c>
      <c r="D214" s="69">
        <v>11978.99</v>
      </c>
      <c r="E214" s="69">
        <v>7000</v>
      </c>
      <c r="F214" s="69">
        <v>13000</v>
      </c>
      <c r="G214" s="69">
        <v>13000</v>
      </c>
      <c r="H214" s="69">
        <f t="shared" si="14"/>
        <v>100</v>
      </c>
    </row>
    <row r="215" spans="1:8" ht="15" outlineLevel="2" x14ac:dyDescent="0.2">
      <c r="A215" s="43">
        <v>402205</v>
      </c>
      <c r="B215" s="9"/>
      <c r="C215" s="59" t="s">
        <v>144</v>
      </c>
      <c r="D215" s="69">
        <v>4645.93</v>
      </c>
      <c r="E215" s="69">
        <v>5300</v>
      </c>
      <c r="F215" s="69">
        <v>5300</v>
      </c>
      <c r="G215" s="69">
        <v>5300</v>
      </c>
      <c r="H215" s="69">
        <f t="shared" ref="H215:H246" si="15">IF(F215&lt;&gt;0,G215/F215*100,"-")</f>
        <v>100</v>
      </c>
    </row>
    <row r="216" spans="1:8" ht="15" outlineLevel="2" x14ac:dyDescent="0.2">
      <c r="A216" s="43">
        <v>402206</v>
      </c>
      <c r="B216" s="9"/>
      <c r="C216" s="59" t="s">
        <v>145</v>
      </c>
      <c r="D216" s="69">
        <v>5806.59</v>
      </c>
      <c r="E216" s="69">
        <v>6500</v>
      </c>
      <c r="F216" s="69">
        <v>5000</v>
      </c>
      <c r="G216" s="69">
        <v>5000</v>
      </c>
      <c r="H216" s="69">
        <f t="shared" si="15"/>
        <v>100</v>
      </c>
    </row>
    <row r="217" spans="1:8" ht="15" outlineLevel="1" x14ac:dyDescent="0.2">
      <c r="A217" s="43">
        <v>4023</v>
      </c>
      <c r="B217" s="9"/>
      <c r="C217" s="59" t="s">
        <v>146</v>
      </c>
      <c r="D217" s="69">
        <f>+D218+D219+D220+D221</f>
        <v>9924.23</v>
      </c>
      <c r="E217" s="69">
        <f>+E218+E219+E220+E221</f>
        <v>14900</v>
      </c>
      <c r="F217" s="69">
        <f>+F218+F219+F220+F221</f>
        <v>15655</v>
      </c>
      <c r="G217" s="69">
        <f>+G218+G219+G220+G221</f>
        <v>15655</v>
      </c>
      <c r="H217" s="69">
        <f t="shared" si="15"/>
        <v>100</v>
      </c>
    </row>
    <row r="218" spans="1:8" ht="15" outlineLevel="2" x14ac:dyDescent="0.2">
      <c r="A218" s="43">
        <v>402300</v>
      </c>
      <c r="B218" s="9"/>
      <c r="C218" s="59" t="s">
        <v>147</v>
      </c>
      <c r="D218" s="69">
        <v>8060.63</v>
      </c>
      <c r="E218" s="69">
        <v>8500</v>
      </c>
      <c r="F218" s="69">
        <v>6000</v>
      </c>
      <c r="G218" s="69">
        <v>6000</v>
      </c>
      <c r="H218" s="69">
        <f t="shared" si="15"/>
        <v>100</v>
      </c>
    </row>
    <row r="219" spans="1:8" ht="15" outlineLevel="2" x14ac:dyDescent="0.2">
      <c r="A219" s="43">
        <v>402301</v>
      </c>
      <c r="B219" s="9"/>
      <c r="C219" s="59" t="s">
        <v>148</v>
      </c>
      <c r="D219" s="69">
        <v>1569.61</v>
      </c>
      <c r="E219" s="69">
        <v>6000</v>
      </c>
      <c r="F219" s="69">
        <v>8000</v>
      </c>
      <c r="G219" s="69">
        <v>8000</v>
      </c>
      <c r="H219" s="69">
        <f t="shared" si="15"/>
        <v>100</v>
      </c>
    </row>
    <row r="220" spans="1:8" ht="15" outlineLevel="2" x14ac:dyDescent="0.2">
      <c r="A220" s="43">
        <v>402304</v>
      </c>
      <c r="B220" s="9"/>
      <c r="C220" s="59" t="s">
        <v>149</v>
      </c>
      <c r="D220" s="69">
        <v>293.99</v>
      </c>
      <c r="E220" s="69">
        <v>400</v>
      </c>
      <c r="F220" s="69">
        <v>450</v>
      </c>
      <c r="G220" s="69">
        <v>450</v>
      </c>
      <c r="H220" s="69">
        <f t="shared" si="15"/>
        <v>100</v>
      </c>
    </row>
    <row r="221" spans="1:8" ht="15" outlineLevel="2" x14ac:dyDescent="0.2">
      <c r="A221" s="43">
        <v>402305</v>
      </c>
      <c r="B221" s="9"/>
      <c r="C221" s="59" t="s">
        <v>150</v>
      </c>
      <c r="D221" s="69">
        <v>0</v>
      </c>
      <c r="E221" s="69">
        <v>0</v>
      </c>
      <c r="F221" s="69">
        <v>1205</v>
      </c>
      <c r="G221" s="69">
        <v>1205</v>
      </c>
      <c r="H221" s="69">
        <f t="shared" si="15"/>
        <v>100</v>
      </c>
    </row>
    <row r="222" spans="1:8" ht="15" outlineLevel="1" x14ac:dyDescent="0.2">
      <c r="A222" s="43">
        <v>4024</v>
      </c>
      <c r="B222" s="9"/>
      <c r="C222" s="59" t="s">
        <v>151</v>
      </c>
      <c r="D222" s="69">
        <f>+D223+D224+D225+D226</f>
        <v>5500.79</v>
      </c>
      <c r="E222" s="69">
        <f>+E223+E224+E225+E226</f>
        <v>7010</v>
      </c>
      <c r="F222" s="69">
        <f>+F223+F224+F225+F226</f>
        <v>7010</v>
      </c>
      <c r="G222" s="69">
        <f>+G223+G224+G225+G226</f>
        <v>6010</v>
      </c>
      <c r="H222" s="69">
        <f t="shared" si="15"/>
        <v>85.734664764621968</v>
      </c>
    </row>
    <row r="223" spans="1:8" ht="15" outlineLevel="2" x14ac:dyDescent="0.2">
      <c r="A223" s="43">
        <v>402400</v>
      </c>
      <c r="B223" s="9"/>
      <c r="C223" s="59" t="s">
        <v>152</v>
      </c>
      <c r="D223" s="69">
        <v>7.58</v>
      </c>
      <c r="E223" s="69">
        <v>10</v>
      </c>
      <c r="F223" s="69">
        <v>10</v>
      </c>
      <c r="G223" s="69">
        <v>10</v>
      </c>
      <c r="H223" s="69">
        <f t="shared" si="15"/>
        <v>100</v>
      </c>
    </row>
    <row r="224" spans="1:8" ht="15" outlineLevel="2" x14ac:dyDescent="0.2">
      <c r="A224" s="43">
        <v>402402</v>
      </c>
      <c r="B224" s="9"/>
      <c r="C224" s="59" t="s">
        <v>153</v>
      </c>
      <c r="D224" s="69">
        <v>2003.47</v>
      </c>
      <c r="E224" s="69">
        <v>3000</v>
      </c>
      <c r="F224" s="69">
        <v>3000</v>
      </c>
      <c r="G224" s="69">
        <v>3000</v>
      </c>
      <c r="H224" s="69">
        <f t="shared" si="15"/>
        <v>100</v>
      </c>
    </row>
    <row r="225" spans="1:8" ht="15" outlineLevel="2" x14ac:dyDescent="0.2">
      <c r="A225" s="43">
        <v>4024020</v>
      </c>
      <c r="B225" s="9"/>
      <c r="C225" s="59" t="s">
        <v>154</v>
      </c>
      <c r="D225" s="69">
        <v>3489.74</v>
      </c>
      <c r="E225" s="69">
        <v>4000</v>
      </c>
      <c r="F225" s="69">
        <v>4000</v>
      </c>
      <c r="G225" s="69">
        <v>3000</v>
      </c>
      <c r="H225" s="69">
        <f t="shared" si="15"/>
        <v>75</v>
      </c>
    </row>
    <row r="226" spans="1:8" ht="15" outlineLevel="2" x14ac:dyDescent="0.2">
      <c r="A226" s="43">
        <v>402499</v>
      </c>
      <c r="B226" s="9"/>
      <c r="C226" s="59" t="s">
        <v>155</v>
      </c>
      <c r="D226" s="69">
        <v>0</v>
      </c>
      <c r="E226" s="69">
        <v>0</v>
      </c>
      <c r="F226" s="69">
        <v>0</v>
      </c>
      <c r="G226" s="69">
        <v>0</v>
      </c>
      <c r="H226" s="69" t="str">
        <f t="shared" si="15"/>
        <v>-</v>
      </c>
    </row>
    <row r="227" spans="1:8" ht="15" outlineLevel="1" x14ac:dyDescent="0.2">
      <c r="A227" s="43">
        <v>4025</v>
      </c>
      <c r="B227" s="9"/>
      <c r="C227" s="59" t="s">
        <v>156</v>
      </c>
      <c r="D227" s="69">
        <f>+D228+D229+D230+D231+D232+D233+D234+D235+D236+D237+D238+D239+D240</f>
        <v>452179.58999999997</v>
      </c>
      <c r="E227" s="69">
        <f>+E228+E229+E230+E231+E232+E233+E234+E235+E236+E237+E238+E239+E240</f>
        <v>436500</v>
      </c>
      <c r="F227" s="69">
        <f>+F228+F229+F230+F231+F232+F233+F234+F235+F236+F237+F238+F239+F240</f>
        <v>495300</v>
      </c>
      <c r="G227" s="69">
        <f>+G228+G229+G230+G231+G232+G233+G234+G235+G236+G237+G238+G239+G240</f>
        <v>408535</v>
      </c>
      <c r="H227" s="69">
        <f t="shared" si="15"/>
        <v>82.482333939026859</v>
      </c>
    </row>
    <row r="228" spans="1:8" ht="15" outlineLevel="2" x14ac:dyDescent="0.2">
      <c r="A228" s="43">
        <v>402500</v>
      </c>
      <c r="B228" s="9"/>
      <c r="C228" s="59" t="s">
        <v>157</v>
      </c>
      <c r="D228" s="69">
        <v>310.05</v>
      </c>
      <c r="E228" s="69">
        <v>2000</v>
      </c>
      <c r="F228" s="69">
        <v>2000</v>
      </c>
      <c r="G228" s="69">
        <v>1000</v>
      </c>
      <c r="H228" s="69">
        <f t="shared" si="15"/>
        <v>50</v>
      </c>
    </row>
    <row r="229" spans="1:8" ht="15" outlineLevel="2" x14ac:dyDescent="0.2">
      <c r="A229" s="43">
        <v>402501</v>
      </c>
      <c r="B229" s="9"/>
      <c r="C229" s="59" t="s">
        <v>158</v>
      </c>
      <c r="D229" s="69">
        <v>3980.5</v>
      </c>
      <c r="E229" s="69">
        <v>6000</v>
      </c>
      <c r="F229" s="69">
        <v>6000</v>
      </c>
      <c r="G229" s="69">
        <v>4000</v>
      </c>
      <c r="H229" s="69">
        <f t="shared" si="15"/>
        <v>66.666666666666657</v>
      </c>
    </row>
    <row r="230" spans="1:8" ht="15" outlineLevel="2" x14ac:dyDescent="0.2">
      <c r="A230" s="43">
        <v>402503</v>
      </c>
      <c r="B230" s="9"/>
      <c r="C230" s="59" t="s">
        <v>159</v>
      </c>
      <c r="D230" s="69">
        <v>16632.490000000002</v>
      </c>
      <c r="E230" s="69">
        <v>20000</v>
      </c>
      <c r="F230" s="69">
        <v>20000</v>
      </c>
      <c r="G230" s="69">
        <v>12000</v>
      </c>
      <c r="H230" s="69">
        <f t="shared" si="15"/>
        <v>60</v>
      </c>
    </row>
    <row r="231" spans="1:8" ht="15" outlineLevel="2" x14ac:dyDescent="0.2">
      <c r="A231" s="43">
        <v>4025030</v>
      </c>
      <c r="B231" s="9"/>
      <c r="C231" s="59" t="s">
        <v>160</v>
      </c>
      <c r="D231" s="69">
        <v>228986.05</v>
      </c>
      <c r="E231" s="69">
        <v>200000</v>
      </c>
      <c r="F231" s="69">
        <v>200000</v>
      </c>
      <c r="G231" s="69">
        <v>180000</v>
      </c>
      <c r="H231" s="69">
        <f t="shared" si="15"/>
        <v>90</v>
      </c>
    </row>
    <row r="232" spans="1:8" ht="15" outlineLevel="2" x14ac:dyDescent="0.2">
      <c r="A232" s="43">
        <v>4025031</v>
      </c>
      <c r="B232" s="9"/>
      <c r="C232" s="59" t="s">
        <v>161</v>
      </c>
      <c r="D232" s="69">
        <v>61235.23</v>
      </c>
      <c r="E232" s="69">
        <v>60000</v>
      </c>
      <c r="F232" s="69">
        <v>72000</v>
      </c>
      <c r="G232" s="69">
        <v>52590</v>
      </c>
      <c r="H232" s="69">
        <f t="shared" si="15"/>
        <v>73.041666666666671</v>
      </c>
    </row>
    <row r="233" spans="1:8" ht="15" outlineLevel="2" x14ac:dyDescent="0.2">
      <c r="A233" s="43">
        <v>4025032</v>
      </c>
      <c r="B233" s="9"/>
      <c r="C233" s="59" t="s">
        <v>162</v>
      </c>
      <c r="D233" s="69">
        <v>75723.67</v>
      </c>
      <c r="E233" s="69">
        <v>80000</v>
      </c>
      <c r="F233" s="69">
        <v>80000</v>
      </c>
      <c r="G233" s="69">
        <v>70000</v>
      </c>
      <c r="H233" s="69">
        <f t="shared" si="15"/>
        <v>87.5</v>
      </c>
    </row>
    <row r="234" spans="1:8" ht="15" outlineLevel="2" x14ac:dyDescent="0.2">
      <c r="A234" s="43">
        <v>402510</v>
      </c>
      <c r="B234" s="9"/>
      <c r="C234" s="59" t="s">
        <v>163</v>
      </c>
      <c r="D234" s="69">
        <v>3120.19</v>
      </c>
      <c r="E234" s="69">
        <v>4000</v>
      </c>
      <c r="F234" s="69">
        <v>4000</v>
      </c>
      <c r="G234" s="69">
        <v>4000</v>
      </c>
      <c r="H234" s="69">
        <f t="shared" si="15"/>
        <v>100</v>
      </c>
    </row>
    <row r="235" spans="1:8" ht="15" outlineLevel="2" x14ac:dyDescent="0.2">
      <c r="A235" s="43">
        <v>402511</v>
      </c>
      <c r="B235" s="9"/>
      <c r="C235" s="59" t="s">
        <v>164</v>
      </c>
      <c r="D235" s="69">
        <v>8076.88</v>
      </c>
      <c r="E235" s="69">
        <v>6000</v>
      </c>
      <c r="F235" s="69">
        <v>10000</v>
      </c>
      <c r="G235" s="69">
        <v>10000</v>
      </c>
      <c r="H235" s="69">
        <f t="shared" si="15"/>
        <v>100</v>
      </c>
    </row>
    <row r="236" spans="1:8" ht="15" outlineLevel="2" x14ac:dyDescent="0.2">
      <c r="A236" s="43">
        <v>402512</v>
      </c>
      <c r="B236" s="9"/>
      <c r="C236" s="59" t="s">
        <v>165</v>
      </c>
      <c r="D236" s="69">
        <v>19468.57</v>
      </c>
      <c r="E236" s="69">
        <v>20000</v>
      </c>
      <c r="F236" s="69">
        <v>17000</v>
      </c>
      <c r="G236" s="69">
        <v>17000</v>
      </c>
      <c r="H236" s="69">
        <f t="shared" si="15"/>
        <v>100</v>
      </c>
    </row>
    <row r="237" spans="1:8" ht="15" outlineLevel="2" x14ac:dyDescent="0.2">
      <c r="A237" s="43">
        <v>4025121</v>
      </c>
      <c r="B237" s="9"/>
      <c r="C237" s="59" t="s">
        <v>166</v>
      </c>
      <c r="D237" s="69">
        <v>1222.72</v>
      </c>
      <c r="E237" s="69">
        <v>0</v>
      </c>
      <c r="F237" s="69">
        <v>0</v>
      </c>
      <c r="G237" s="69">
        <v>0</v>
      </c>
      <c r="H237" s="69" t="str">
        <f t="shared" si="15"/>
        <v>-</v>
      </c>
    </row>
    <row r="238" spans="1:8" ht="15" outlineLevel="2" x14ac:dyDescent="0.2">
      <c r="A238" s="43">
        <v>402514</v>
      </c>
      <c r="B238" s="9"/>
      <c r="C238" s="59" t="s">
        <v>167</v>
      </c>
      <c r="D238" s="69">
        <v>10461.42</v>
      </c>
      <c r="E238" s="69">
        <v>14000</v>
      </c>
      <c r="F238" s="69">
        <v>13000</v>
      </c>
      <c r="G238" s="69">
        <v>13000</v>
      </c>
      <c r="H238" s="69">
        <f t="shared" si="15"/>
        <v>100</v>
      </c>
    </row>
    <row r="239" spans="1:8" ht="15" outlineLevel="2" x14ac:dyDescent="0.2">
      <c r="A239" s="43">
        <v>402516</v>
      </c>
      <c r="B239" s="9"/>
      <c r="C239" s="59" t="s">
        <v>168</v>
      </c>
      <c r="D239" s="69">
        <v>5753.74</v>
      </c>
      <c r="E239" s="69">
        <v>6000</v>
      </c>
      <c r="F239" s="69">
        <v>6300</v>
      </c>
      <c r="G239" s="69">
        <v>6300</v>
      </c>
      <c r="H239" s="69">
        <f t="shared" si="15"/>
        <v>100</v>
      </c>
    </row>
    <row r="240" spans="1:8" ht="15" outlineLevel="2" x14ac:dyDescent="0.2">
      <c r="A240" s="43">
        <v>402599</v>
      </c>
      <c r="B240" s="9"/>
      <c r="C240" s="59" t="s">
        <v>169</v>
      </c>
      <c r="D240" s="69">
        <v>17208.080000000002</v>
      </c>
      <c r="E240" s="69">
        <v>18500</v>
      </c>
      <c r="F240" s="69">
        <v>65000</v>
      </c>
      <c r="G240" s="69">
        <v>38645</v>
      </c>
      <c r="H240" s="69">
        <f t="shared" si="15"/>
        <v>59.453846153846158</v>
      </c>
    </row>
    <row r="241" spans="1:8" ht="15" outlineLevel="1" x14ac:dyDescent="0.2">
      <c r="A241" s="43">
        <v>4026</v>
      </c>
      <c r="B241" s="9"/>
      <c r="C241" s="59" t="s">
        <v>170</v>
      </c>
      <c r="D241" s="69">
        <f>+D242</f>
        <v>684</v>
      </c>
      <c r="E241" s="69">
        <f>+E242</f>
        <v>0</v>
      </c>
      <c r="F241" s="69">
        <f>+F242</f>
        <v>0</v>
      </c>
      <c r="G241" s="69">
        <f>+G242</f>
        <v>0</v>
      </c>
      <c r="H241" s="69" t="str">
        <f t="shared" si="15"/>
        <v>-</v>
      </c>
    </row>
    <row r="242" spans="1:8" ht="15" outlineLevel="2" x14ac:dyDescent="0.2">
      <c r="A242" s="43">
        <v>402600</v>
      </c>
      <c r="B242" s="9"/>
      <c r="C242" s="59" t="s">
        <v>171</v>
      </c>
      <c r="D242" s="69">
        <v>684</v>
      </c>
      <c r="E242" s="69">
        <v>0</v>
      </c>
      <c r="F242" s="69">
        <v>0</v>
      </c>
      <c r="G242" s="69">
        <v>0</v>
      </c>
      <c r="H242" s="69" t="str">
        <f t="shared" si="15"/>
        <v>-</v>
      </c>
    </row>
    <row r="243" spans="1:8" ht="15" outlineLevel="1" x14ac:dyDescent="0.2">
      <c r="A243" s="43">
        <v>4027</v>
      </c>
      <c r="B243" s="9"/>
      <c r="C243" s="59" t="s">
        <v>172</v>
      </c>
      <c r="D243" s="69">
        <f>+D244</f>
        <v>7111.68</v>
      </c>
      <c r="E243" s="69">
        <f>+E244</f>
        <v>7120</v>
      </c>
      <c r="F243" s="69">
        <f>+F244</f>
        <v>7200</v>
      </c>
      <c r="G243" s="69">
        <f>+G244</f>
        <v>7200</v>
      </c>
      <c r="H243" s="69">
        <f t="shared" si="15"/>
        <v>100</v>
      </c>
    </row>
    <row r="244" spans="1:8" ht="15" outlineLevel="2" x14ac:dyDescent="0.2">
      <c r="A244" s="43">
        <v>402799</v>
      </c>
      <c r="B244" s="9"/>
      <c r="C244" s="59" t="s">
        <v>173</v>
      </c>
      <c r="D244" s="69">
        <v>7111.68</v>
      </c>
      <c r="E244" s="69">
        <v>7120</v>
      </c>
      <c r="F244" s="69">
        <v>7200</v>
      </c>
      <c r="G244" s="69">
        <v>7200</v>
      </c>
      <c r="H244" s="69">
        <f t="shared" si="15"/>
        <v>100</v>
      </c>
    </row>
    <row r="245" spans="1:8" ht="15" outlineLevel="1" x14ac:dyDescent="0.2">
      <c r="A245" s="43">
        <v>4029</v>
      </c>
      <c r="B245" s="9"/>
      <c r="C245" s="59" t="s">
        <v>174</v>
      </c>
      <c r="D245" s="69">
        <f>+D246+D247+D248+D249+D250+D251+D252+D253+D254+D255+D256+D257+D258+D259+D260</f>
        <v>80832.759999999995</v>
      </c>
      <c r="E245" s="69">
        <f>+E246+E247+E248+E249+E250+E251+E252+E253+E254+E255+E256+E257+E258+E259+E260</f>
        <v>83352</v>
      </c>
      <c r="F245" s="69">
        <f>+F246+F247+F248+F249+F250+F251+F252+F253+F254+F255+F256+F257+F258+F259+F260</f>
        <v>94880</v>
      </c>
      <c r="G245" s="69">
        <f>+G246+G247+G248+G249+G250+G251+G252+G253+G254+G255+G256+G257+G258+G259+G260</f>
        <v>68122</v>
      </c>
      <c r="H245" s="69">
        <f t="shared" si="15"/>
        <v>71.798060708263066</v>
      </c>
    </row>
    <row r="246" spans="1:8" ht="15" outlineLevel="2" x14ac:dyDescent="0.2">
      <c r="A246" s="43">
        <v>402902</v>
      </c>
      <c r="B246" s="9"/>
      <c r="C246" s="59" t="s">
        <v>175</v>
      </c>
      <c r="D246" s="69">
        <v>23167.25</v>
      </c>
      <c r="E246" s="69">
        <v>12000</v>
      </c>
      <c r="F246" s="69">
        <v>23000</v>
      </c>
      <c r="G246" s="69">
        <v>8000</v>
      </c>
      <c r="H246" s="69">
        <f t="shared" si="15"/>
        <v>34.782608695652172</v>
      </c>
    </row>
    <row r="247" spans="1:8" ht="15" outlineLevel="2" x14ac:dyDescent="0.2">
      <c r="A247" s="43">
        <v>4029021</v>
      </c>
      <c r="B247" s="9"/>
      <c r="C247" s="59" t="s">
        <v>176</v>
      </c>
      <c r="D247" s="69">
        <v>0</v>
      </c>
      <c r="E247" s="69">
        <v>9700</v>
      </c>
      <c r="F247" s="69">
        <v>0</v>
      </c>
      <c r="G247" s="69">
        <v>0</v>
      </c>
      <c r="H247" s="69" t="str">
        <f t="shared" ref="H247:H260" si="16">IF(F247&lt;&gt;0,G247/F247*100,"-")</f>
        <v>-</v>
      </c>
    </row>
    <row r="248" spans="1:8" ht="15" outlineLevel="2" x14ac:dyDescent="0.2">
      <c r="A248" s="43">
        <v>402903</v>
      </c>
      <c r="B248" s="9"/>
      <c r="C248" s="59" t="s">
        <v>177</v>
      </c>
      <c r="D248" s="69">
        <v>0</v>
      </c>
      <c r="E248" s="69">
        <v>0</v>
      </c>
      <c r="F248" s="69">
        <v>5290</v>
      </c>
      <c r="G248" s="69">
        <v>6000</v>
      </c>
      <c r="H248" s="69">
        <f t="shared" si="16"/>
        <v>113.42155009451795</v>
      </c>
    </row>
    <row r="249" spans="1:8" ht="15" outlineLevel="2" x14ac:dyDescent="0.2">
      <c r="A249" s="43">
        <v>402905</v>
      </c>
      <c r="B249" s="9"/>
      <c r="C249" s="59" t="s">
        <v>178</v>
      </c>
      <c r="D249" s="69">
        <v>28122.34</v>
      </c>
      <c r="E249" s="69">
        <v>30000</v>
      </c>
      <c r="F249" s="69">
        <v>33000</v>
      </c>
      <c r="G249" s="69">
        <v>33000</v>
      </c>
      <c r="H249" s="69">
        <f t="shared" si="16"/>
        <v>100</v>
      </c>
    </row>
    <row r="250" spans="1:8" ht="15" outlineLevel="2" x14ac:dyDescent="0.2">
      <c r="A250" s="43">
        <v>4029054</v>
      </c>
      <c r="B250" s="9"/>
      <c r="C250" s="59" t="s">
        <v>179</v>
      </c>
      <c r="D250" s="69">
        <v>1173.08</v>
      </c>
      <c r="E250" s="69">
        <v>1600</v>
      </c>
      <c r="F250" s="69">
        <v>1600</v>
      </c>
      <c r="G250" s="69">
        <v>1600</v>
      </c>
      <c r="H250" s="69">
        <f t="shared" si="16"/>
        <v>100</v>
      </c>
    </row>
    <row r="251" spans="1:8" ht="15" outlineLevel="2" x14ac:dyDescent="0.2">
      <c r="A251" s="43">
        <v>402907</v>
      </c>
      <c r="B251" s="9"/>
      <c r="C251" s="59" t="s">
        <v>180</v>
      </c>
      <c r="D251" s="69">
        <v>303</v>
      </c>
      <c r="E251" s="69">
        <v>1000</v>
      </c>
      <c r="F251" s="69">
        <v>700</v>
      </c>
      <c r="G251" s="69">
        <v>700</v>
      </c>
      <c r="H251" s="69">
        <f t="shared" si="16"/>
        <v>100</v>
      </c>
    </row>
    <row r="252" spans="1:8" ht="15" outlineLevel="2" x14ac:dyDescent="0.2">
      <c r="A252" s="43">
        <v>402920</v>
      </c>
      <c r="B252" s="9"/>
      <c r="C252" s="59" t="s">
        <v>181</v>
      </c>
      <c r="D252" s="69">
        <v>885.81</v>
      </c>
      <c r="E252" s="69">
        <v>9962</v>
      </c>
      <c r="F252" s="69">
        <v>12000</v>
      </c>
      <c r="G252" s="69">
        <v>2532</v>
      </c>
      <c r="H252" s="69">
        <f t="shared" si="16"/>
        <v>21.099999999999998</v>
      </c>
    </row>
    <row r="253" spans="1:8" ht="15" outlineLevel="2" x14ac:dyDescent="0.2">
      <c r="A253" s="43">
        <v>402922</v>
      </c>
      <c r="B253" s="9"/>
      <c r="C253" s="59" t="s">
        <v>182</v>
      </c>
      <c r="D253" s="69">
        <v>1220.42</v>
      </c>
      <c r="E253" s="69">
        <v>1300</v>
      </c>
      <c r="F253" s="69">
        <v>1300</v>
      </c>
      <c r="G253" s="69">
        <v>1300</v>
      </c>
      <c r="H253" s="69">
        <f t="shared" si="16"/>
        <v>100</v>
      </c>
    </row>
    <row r="254" spans="1:8" ht="15" outlineLevel="2" x14ac:dyDescent="0.2">
      <c r="A254" s="43">
        <v>402931</v>
      </c>
      <c r="B254" s="9"/>
      <c r="C254" s="59" t="s">
        <v>183</v>
      </c>
      <c r="D254" s="69">
        <v>1881.24</v>
      </c>
      <c r="E254" s="69">
        <v>1800</v>
      </c>
      <c r="F254" s="69">
        <v>2000</v>
      </c>
      <c r="G254" s="69">
        <v>2000</v>
      </c>
      <c r="H254" s="69">
        <f t="shared" si="16"/>
        <v>100</v>
      </c>
    </row>
    <row r="255" spans="1:8" ht="15" outlineLevel="2" x14ac:dyDescent="0.2">
      <c r="A255" s="43">
        <v>402932</v>
      </c>
      <c r="B255" s="9"/>
      <c r="C255" s="59" t="s">
        <v>184</v>
      </c>
      <c r="D255" s="69">
        <v>84</v>
      </c>
      <c r="E255" s="69">
        <v>90</v>
      </c>
      <c r="F255" s="69">
        <v>90</v>
      </c>
      <c r="G255" s="69">
        <v>90</v>
      </c>
      <c r="H255" s="69">
        <f t="shared" si="16"/>
        <v>100</v>
      </c>
    </row>
    <row r="256" spans="1:8" ht="15" outlineLevel="2" x14ac:dyDescent="0.2">
      <c r="A256" s="43">
        <v>402934</v>
      </c>
      <c r="B256" s="9"/>
      <c r="C256" s="59" t="s">
        <v>185</v>
      </c>
      <c r="D256" s="69">
        <v>113.07</v>
      </c>
      <c r="E256" s="69">
        <v>200</v>
      </c>
      <c r="F256" s="69">
        <v>200</v>
      </c>
      <c r="G256" s="69">
        <v>200</v>
      </c>
      <c r="H256" s="69">
        <f t="shared" si="16"/>
        <v>100</v>
      </c>
    </row>
    <row r="257" spans="1:8" ht="15" outlineLevel="2" x14ac:dyDescent="0.2">
      <c r="A257" s="43">
        <v>4029991</v>
      </c>
      <c r="B257" s="9"/>
      <c r="C257" s="59" t="s">
        <v>411</v>
      </c>
      <c r="D257" s="69">
        <v>4943.08</v>
      </c>
      <c r="E257" s="69">
        <v>5000</v>
      </c>
      <c r="F257" s="69">
        <v>5000</v>
      </c>
      <c r="G257" s="69">
        <v>5000</v>
      </c>
      <c r="H257" s="69">
        <f t="shared" si="16"/>
        <v>100</v>
      </c>
    </row>
    <row r="258" spans="1:8" ht="15" outlineLevel="2" x14ac:dyDescent="0.2">
      <c r="A258" s="43">
        <v>4029993</v>
      </c>
      <c r="B258" s="9"/>
      <c r="C258" s="59" t="s">
        <v>186</v>
      </c>
      <c r="D258" s="69">
        <v>3935.58</v>
      </c>
      <c r="E258" s="69">
        <v>4700</v>
      </c>
      <c r="F258" s="69">
        <v>4700</v>
      </c>
      <c r="G258" s="69">
        <v>4700</v>
      </c>
      <c r="H258" s="69">
        <f t="shared" si="16"/>
        <v>100</v>
      </c>
    </row>
    <row r="259" spans="1:8" ht="15" outlineLevel="2" x14ac:dyDescent="0.2">
      <c r="A259" s="43">
        <v>4029999</v>
      </c>
      <c r="B259" s="9"/>
      <c r="C259" s="59" t="s">
        <v>187</v>
      </c>
      <c r="D259" s="69">
        <v>3000</v>
      </c>
      <c r="E259" s="69">
        <v>3000</v>
      </c>
      <c r="F259" s="69">
        <v>3000</v>
      </c>
      <c r="G259" s="69">
        <v>3000</v>
      </c>
      <c r="H259" s="69">
        <f t="shared" si="16"/>
        <v>100</v>
      </c>
    </row>
    <row r="260" spans="1:8" ht="15" outlineLevel="2" x14ac:dyDescent="0.2">
      <c r="A260" s="43">
        <v>40299999</v>
      </c>
      <c r="B260" s="9"/>
      <c r="C260" s="59" t="s">
        <v>188</v>
      </c>
      <c r="D260" s="69">
        <v>12003.89</v>
      </c>
      <c r="E260" s="69">
        <v>3000</v>
      </c>
      <c r="F260" s="69">
        <v>3000</v>
      </c>
      <c r="G260" s="69">
        <v>0</v>
      </c>
      <c r="H260" s="69">
        <f t="shared" si="16"/>
        <v>0</v>
      </c>
    </row>
    <row r="261" spans="1:8" ht="15" outlineLevel="2" x14ac:dyDescent="0.2">
      <c r="A261" s="43"/>
      <c r="B261" s="9"/>
      <c r="C261" s="59"/>
      <c r="D261" s="69"/>
      <c r="E261" s="69"/>
      <c r="F261" s="69"/>
      <c r="G261" s="69"/>
      <c r="H261" s="69"/>
    </row>
    <row r="262" spans="1:8" ht="15" x14ac:dyDescent="0.2">
      <c r="A262" s="43">
        <v>403</v>
      </c>
      <c r="B262" s="9"/>
      <c r="C262" s="59" t="s">
        <v>27</v>
      </c>
      <c r="D262" s="69">
        <f>+D263+D265</f>
        <v>2821.29</v>
      </c>
      <c r="E262" s="69">
        <f>+E263+E265</f>
        <v>3000</v>
      </c>
      <c r="F262" s="69">
        <f>+F263+F265</f>
        <v>2650</v>
      </c>
      <c r="G262" s="69">
        <f>+G263+G265</f>
        <v>2650</v>
      </c>
      <c r="H262" s="69">
        <f>IF(F262&lt;&gt;0,G262/F262*100,"-")</f>
        <v>100</v>
      </c>
    </row>
    <row r="263" spans="1:8" ht="15" outlineLevel="1" x14ac:dyDescent="0.2">
      <c r="A263" s="43">
        <v>4031</v>
      </c>
      <c r="B263" s="9"/>
      <c r="C263" s="59" t="s">
        <v>189</v>
      </c>
      <c r="D263" s="69">
        <f>+D264</f>
        <v>1295.3800000000001</v>
      </c>
      <c r="E263" s="69">
        <f>+E264</f>
        <v>1400</v>
      </c>
      <c r="F263" s="69">
        <f>+F264</f>
        <v>1200</v>
      </c>
      <c r="G263" s="69">
        <f>+G264</f>
        <v>1200</v>
      </c>
      <c r="H263" s="69">
        <f>IF(F263&lt;&gt;0,G263/F263*100,"-")</f>
        <v>100</v>
      </c>
    </row>
    <row r="264" spans="1:8" ht="15" outlineLevel="2" x14ac:dyDescent="0.2">
      <c r="A264" s="43">
        <v>403101</v>
      </c>
      <c r="B264" s="9"/>
      <c r="C264" s="59" t="s">
        <v>190</v>
      </c>
      <c r="D264" s="69">
        <v>1295.3800000000001</v>
      </c>
      <c r="E264" s="69">
        <v>1400</v>
      </c>
      <c r="F264" s="69">
        <v>1200</v>
      </c>
      <c r="G264" s="69">
        <v>1200</v>
      </c>
      <c r="H264" s="69">
        <f>IF(F264&lt;&gt;0,G264/F264*100,"-")</f>
        <v>100</v>
      </c>
    </row>
    <row r="265" spans="1:8" ht="15" outlineLevel="1" x14ac:dyDescent="0.2">
      <c r="A265" s="43">
        <v>4033</v>
      </c>
      <c r="B265" s="9"/>
      <c r="C265" s="59" t="s">
        <v>191</v>
      </c>
      <c r="D265" s="69">
        <f>+D266</f>
        <v>1525.91</v>
      </c>
      <c r="E265" s="69">
        <f>+E266</f>
        <v>1600</v>
      </c>
      <c r="F265" s="69">
        <f>+F266</f>
        <v>1450</v>
      </c>
      <c r="G265" s="69">
        <f>+G266</f>
        <v>1450</v>
      </c>
      <c r="H265" s="69">
        <f>IF(F265&lt;&gt;0,G265/F265*100,"-")</f>
        <v>100</v>
      </c>
    </row>
    <row r="266" spans="1:8" ht="15" outlineLevel="2" x14ac:dyDescent="0.2">
      <c r="A266" s="43">
        <v>403305</v>
      </c>
      <c r="B266" s="9"/>
      <c r="C266" s="59" t="s">
        <v>192</v>
      </c>
      <c r="D266" s="69">
        <v>1525.91</v>
      </c>
      <c r="E266" s="69">
        <v>1600</v>
      </c>
      <c r="F266" s="69">
        <v>1450</v>
      </c>
      <c r="G266" s="69">
        <v>1450</v>
      </c>
      <c r="H266" s="69">
        <f>IF(F266&lt;&gt;0,G266/F266*100,"-")</f>
        <v>100</v>
      </c>
    </row>
    <row r="267" spans="1:8" ht="15" outlineLevel="2" x14ac:dyDescent="0.2">
      <c r="A267" s="43"/>
      <c r="B267" s="9"/>
      <c r="C267" s="59"/>
      <c r="D267" s="69"/>
      <c r="E267" s="69"/>
      <c r="F267" s="69"/>
      <c r="G267" s="69"/>
      <c r="H267" s="69"/>
    </row>
    <row r="268" spans="1:8" ht="15" x14ac:dyDescent="0.2">
      <c r="A268" s="43">
        <v>409</v>
      </c>
      <c r="B268" s="9"/>
      <c r="C268" s="59" t="s">
        <v>55</v>
      </c>
      <c r="D268" s="71">
        <f>+D269+D271+D273</f>
        <v>24471.21</v>
      </c>
      <c r="E268" s="71">
        <f>+E269+E271+E273</f>
        <v>55617</v>
      </c>
      <c r="F268" s="71">
        <f>+F269+F271+F273</f>
        <v>55617</v>
      </c>
      <c r="G268" s="71">
        <f>+G269+G271+G273</f>
        <v>55617</v>
      </c>
      <c r="H268" s="71">
        <f t="shared" ref="H268:H274" si="17">IF(F268&lt;&gt;0,G268/F268*100,"-")</f>
        <v>100</v>
      </c>
    </row>
    <row r="269" spans="1:8" ht="15" outlineLevel="1" x14ac:dyDescent="0.2">
      <c r="A269" s="43">
        <v>4090</v>
      </c>
      <c r="B269" s="9"/>
      <c r="C269" s="59" t="s">
        <v>193</v>
      </c>
      <c r="D269" s="71">
        <f>+D270</f>
        <v>0</v>
      </c>
      <c r="E269" s="71">
        <f>+E270</f>
        <v>15917</v>
      </c>
      <c r="F269" s="71">
        <f>+F270</f>
        <v>15917</v>
      </c>
      <c r="G269" s="71">
        <f>+G270</f>
        <v>15917</v>
      </c>
      <c r="H269" s="71">
        <f t="shared" si="17"/>
        <v>100</v>
      </c>
    </row>
    <row r="270" spans="1:8" ht="15" outlineLevel="2" x14ac:dyDescent="0.2">
      <c r="A270" s="43">
        <v>409000</v>
      </c>
      <c r="B270" s="9"/>
      <c r="C270" s="59" t="s">
        <v>193</v>
      </c>
      <c r="D270" s="71">
        <v>0</v>
      </c>
      <c r="E270" s="71">
        <v>15917</v>
      </c>
      <c r="F270" s="71">
        <v>15917</v>
      </c>
      <c r="G270" s="71">
        <v>15917</v>
      </c>
      <c r="H270" s="71">
        <f t="shared" si="17"/>
        <v>100</v>
      </c>
    </row>
    <row r="271" spans="1:8" ht="15" outlineLevel="1" x14ac:dyDescent="0.2">
      <c r="A271" s="43">
        <v>4091</v>
      </c>
      <c r="B271" s="9"/>
      <c r="C271" s="59" t="s">
        <v>194</v>
      </c>
      <c r="D271" s="71">
        <f>+D272</f>
        <v>0</v>
      </c>
      <c r="E271" s="71">
        <f>+E272</f>
        <v>15700</v>
      </c>
      <c r="F271" s="71">
        <f>+F272</f>
        <v>15700</v>
      </c>
      <c r="G271" s="71">
        <f>+G272</f>
        <v>15700</v>
      </c>
      <c r="H271" s="71">
        <f t="shared" si="17"/>
        <v>100</v>
      </c>
    </row>
    <row r="272" spans="1:8" ht="15" outlineLevel="2" x14ac:dyDescent="0.2">
      <c r="A272" s="43">
        <v>409100</v>
      </c>
      <c r="B272" s="9"/>
      <c r="C272" s="59" t="s">
        <v>194</v>
      </c>
      <c r="D272" s="71">
        <v>0</v>
      </c>
      <c r="E272" s="71">
        <v>15700</v>
      </c>
      <c r="F272" s="71">
        <v>15700</v>
      </c>
      <c r="G272" s="71">
        <v>15700</v>
      </c>
      <c r="H272" s="71">
        <f t="shared" si="17"/>
        <v>100</v>
      </c>
    </row>
    <row r="273" spans="1:8" ht="15" outlineLevel="1" x14ac:dyDescent="0.2">
      <c r="A273" s="43">
        <v>4093</v>
      </c>
      <c r="B273" s="9"/>
      <c r="C273" s="59" t="s">
        <v>195</v>
      </c>
      <c r="D273" s="71">
        <f>+D274</f>
        <v>24471.21</v>
      </c>
      <c r="E273" s="71">
        <f>+E274</f>
        <v>24000</v>
      </c>
      <c r="F273" s="71">
        <f>+F274</f>
        <v>24000</v>
      </c>
      <c r="G273" s="71">
        <f>+G274</f>
        <v>24000</v>
      </c>
      <c r="H273" s="71">
        <f t="shared" si="17"/>
        <v>100</v>
      </c>
    </row>
    <row r="274" spans="1:8" ht="15" outlineLevel="2" x14ac:dyDescent="0.2">
      <c r="A274" s="43">
        <v>409300</v>
      </c>
      <c r="B274" s="9"/>
      <c r="C274" s="59" t="s">
        <v>196</v>
      </c>
      <c r="D274" s="71">
        <v>24471.21</v>
      </c>
      <c r="E274" s="71">
        <v>24000</v>
      </c>
      <c r="F274" s="71">
        <v>24000</v>
      </c>
      <c r="G274" s="71">
        <v>24000</v>
      </c>
      <c r="H274" s="71">
        <f t="shared" si="17"/>
        <v>100</v>
      </c>
    </row>
    <row r="275" spans="1:8" ht="15" outlineLevel="2" x14ac:dyDescent="0.2">
      <c r="A275" s="43"/>
      <c r="B275" s="9"/>
      <c r="C275" s="59"/>
      <c r="D275" s="71"/>
      <c r="E275" s="71"/>
      <c r="F275" s="71"/>
      <c r="G275" s="71"/>
      <c r="H275" s="71"/>
    </row>
    <row r="276" spans="1:8" ht="15.75" x14ac:dyDescent="0.2">
      <c r="A276" s="42">
        <v>41</v>
      </c>
      <c r="B276" s="17"/>
      <c r="C276" s="60" t="s">
        <v>72</v>
      </c>
      <c r="D276" s="70">
        <f>+D277+D285+D301+D315</f>
        <v>1257250.18</v>
      </c>
      <c r="E276" s="70">
        <f>+E277+E285+E301+E315</f>
        <v>1342603</v>
      </c>
      <c r="F276" s="70">
        <f>+F277+F285+F301+F315</f>
        <v>1360888</v>
      </c>
      <c r="G276" s="70">
        <f>+G277+G285+G301+G315</f>
        <v>1365274</v>
      </c>
      <c r="H276" s="70">
        <f t="shared" ref="H276:H283" si="18">IF(F276&lt;&gt;0,G276/F276*100,"-")</f>
        <v>100.32228956387299</v>
      </c>
    </row>
    <row r="277" spans="1:8" ht="15" x14ac:dyDescent="0.2">
      <c r="A277" s="43">
        <v>410</v>
      </c>
      <c r="B277" s="9"/>
      <c r="C277" s="59" t="s">
        <v>28</v>
      </c>
      <c r="D277" s="69">
        <f>+D278+D280</f>
        <v>50424.920000000006</v>
      </c>
      <c r="E277" s="69">
        <f>+E278+E280</f>
        <v>73500</v>
      </c>
      <c r="F277" s="69">
        <f>+F278+F280</f>
        <v>73500</v>
      </c>
      <c r="G277" s="69">
        <f>+G278+G280</f>
        <v>65000</v>
      </c>
      <c r="H277" s="69">
        <f t="shared" si="18"/>
        <v>88.435374149659864</v>
      </c>
    </row>
    <row r="278" spans="1:8" ht="15" outlineLevel="1" x14ac:dyDescent="0.2">
      <c r="A278" s="43">
        <v>4100</v>
      </c>
      <c r="B278" s="9"/>
      <c r="C278" s="59" t="s">
        <v>197</v>
      </c>
      <c r="D278" s="69">
        <f>+D279</f>
        <v>43149.55</v>
      </c>
      <c r="E278" s="69">
        <f>+E279</f>
        <v>43500</v>
      </c>
      <c r="F278" s="69">
        <f>+F279</f>
        <v>43500</v>
      </c>
      <c r="G278" s="69">
        <f>+G279</f>
        <v>35000</v>
      </c>
      <c r="H278" s="69">
        <f t="shared" si="18"/>
        <v>80.459770114942529</v>
      </c>
    </row>
    <row r="279" spans="1:8" ht="15" outlineLevel="2" x14ac:dyDescent="0.2">
      <c r="A279" s="43">
        <v>410000</v>
      </c>
      <c r="B279" s="9"/>
      <c r="C279" s="59" t="s">
        <v>198</v>
      </c>
      <c r="D279" s="69">
        <v>43149.55</v>
      </c>
      <c r="E279" s="69">
        <v>43500</v>
      </c>
      <c r="F279" s="69">
        <v>43500</v>
      </c>
      <c r="G279" s="69">
        <v>35000</v>
      </c>
      <c r="H279" s="69">
        <f t="shared" si="18"/>
        <v>80.459770114942529</v>
      </c>
    </row>
    <row r="280" spans="1:8" ht="15" outlineLevel="1" x14ac:dyDescent="0.2">
      <c r="A280" s="43">
        <v>4102</v>
      </c>
      <c r="B280" s="9"/>
      <c r="C280" s="59" t="s">
        <v>199</v>
      </c>
      <c r="D280" s="69">
        <f>+D281+D282+D283</f>
        <v>7275.37</v>
      </c>
      <c r="E280" s="69">
        <f>+E281+E282+E283</f>
        <v>30000</v>
      </c>
      <c r="F280" s="69">
        <f>+F281+F282+F283</f>
        <v>30000</v>
      </c>
      <c r="G280" s="69">
        <f>+G281+G282+G283</f>
        <v>30000</v>
      </c>
      <c r="H280" s="69">
        <f t="shared" si="18"/>
        <v>100</v>
      </c>
    </row>
    <row r="281" spans="1:8" ht="15" outlineLevel="2" x14ac:dyDescent="0.2">
      <c r="A281" s="43">
        <v>410217</v>
      </c>
      <c r="B281" s="9"/>
      <c r="C281" s="59" t="s">
        <v>200</v>
      </c>
      <c r="D281" s="69">
        <v>0</v>
      </c>
      <c r="E281" s="69">
        <v>10000</v>
      </c>
      <c r="F281" s="69">
        <v>10000</v>
      </c>
      <c r="G281" s="69">
        <v>10000</v>
      </c>
      <c r="H281" s="69">
        <f t="shared" si="18"/>
        <v>100</v>
      </c>
    </row>
    <row r="282" spans="1:8" ht="15" outlineLevel="2" x14ac:dyDescent="0.2">
      <c r="A282" s="43">
        <v>410299</v>
      </c>
      <c r="B282" s="9"/>
      <c r="C282" s="59" t="s">
        <v>201</v>
      </c>
      <c r="D282" s="69">
        <v>7275.37</v>
      </c>
      <c r="E282" s="69">
        <v>10000</v>
      </c>
      <c r="F282" s="69">
        <v>10000</v>
      </c>
      <c r="G282" s="69">
        <v>10000</v>
      </c>
      <c r="H282" s="69">
        <f t="shared" si="18"/>
        <v>100</v>
      </c>
    </row>
    <row r="283" spans="1:8" ht="15" outlineLevel="2" x14ac:dyDescent="0.2">
      <c r="A283" s="43">
        <v>4102990</v>
      </c>
      <c r="B283" s="9"/>
      <c r="C283" s="59" t="s">
        <v>202</v>
      </c>
      <c r="D283" s="69">
        <v>0</v>
      </c>
      <c r="E283" s="69">
        <v>10000</v>
      </c>
      <c r="F283" s="69">
        <v>10000</v>
      </c>
      <c r="G283" s="69">
        <v>10000</v>
      </c>
      <c r="H283" s="69">
        <f t="shared" si="18"/>
        <v>100</v>
      </c>
    </row>
    <row r="284" spans="1:8" ht="15" outlineLevel="2" x14ac:dyDescent="0.2">
      <c r="A284" s="43"/>
      <c r="B284" s="9"/>
      <c r="C284" s="59"/>
      <c r="D284" s="69"/>
      <c r="E284" s="69"/>
      <c r="F284" s="69"/>
      <c r="G284" s="69"/>
      <c r="H284" s="69"/>
    </row>
    <row r="285" spans="1:8" ht="15" x14ac:dyDescent="0.2">
      <c r="A285" s="43">
        <v>411</v>
      </c>
      <c r="B285" s="9"/>
      <c r="C285" s="59" t="s">
        <v>29</v>
      </c>
      <c r="D285" s="69">
        <f>+D286</f>
        <v>806205.82</v>
      </c>
      <c r="E285" s="69">
        <f>+E286</f>
        <v>860228</v>
      </c>
      <c r="F285" s="69">
        <f>+F286</f>
        <v>876678</v>
      </c>
      <c r="G285" s="69">
        <f>+G286</f>
        <v>880103</v>
      </c>
      <c r="H285" s="69">
        <f t="shared" ref="H285:H299" si="19">IF(F285&lt;&gt;0,G285/F285*100,"-")</f>
        <v>100.39067936003869</v>
      </c>
    </row>
    <row r="286" spans="1:8" ht="15" outlineLevel="1" x14ac:dyDescent="0.2">
      <c r="A286" s="43">
        <v>4119</v>
      </c>
      <c r="B286" s="9"/>
      <c r="C286" s="59" t="s">
        <v>203</v>
      </c>
      <c r="D286" s="69">
        <f>+D287+D288+D289+D290+D291+D292+D293+D294+D295+D296+D297+D298+D299</f>
        <v>806205.82</v>
      </c>
      <c r="E286" s="69">
        <f>+E287+E288+E289+E290+E291+E292+E293+E294+E295+E296+E297+E298+E299</f>
        <v>860228</v>
      </c>
      <c r="F286" s="69">
        <f>+F287+F288+F289+F290+F291+F292+F293+F294+F295+F296+F297+F298+F299</f>
        <v>876678</v>
      </c>
      <c r="G286" s="69">
        <f>+G287+G288+G289+G290+G291+G292+G293+G294+G295+G296+G297+G298+G299</f>
        <v>880103</v>
      </c>
      <c r="H286" s="69">
        <f t="shared" si="19"/>
        <v>100.39067936003869</v>
      </c>
    </row>
    <row r="287" spans="1:8" ht="15" outlineLevel="2" x14ac:dyDescent="0.2">
      <c r="A287" s="43">
        <v>411900</v>
      </c>
      <c r="B287" s="9"/>
      <c r="C287" s="59" t="s">
        <v>204</v>
      </c>
      <c r="D287" s="69">
        <v>26505.38</v>
      </c>
      <c r="E287" s="69">
        <v>30000</v>
      </c>
      <c r="F287" s="69">
        <v>27000</v>
      </c>
      <c r="G287" s="69">
        <v>24000</v>
      </c>
      <c r="H287" s="69">
        <f t="shared" si="19"/>
        <v>88.888888888888886</v>
      </c>
    </row>
    <row r="288" spans="1:8" ht="15" outlineLevel="2" x14ac:dyDescent="0.2">
      <c r="A288" s="43">
        <v>411908</v>
      </c>
      <c r="B288" s="9"/>
      <c r="C288" s="59" t="s">
        <v>205</v>
      </c>
      <c r="D288" s="69">
        <v>12366</v>
      </c>
      <c r="E288" s="69">
        <v>22000</v>
      </c>
      <c r="F288" s="69">
        <v>21200</v>
      </c>
      <c r="G288" s="69">
        <v>21200</v>
      </c>
      <c r="H288" s="69">
        <f t="shared" si="19"/>
        <v>100</v>
      </c>
    </row>
    <row r="289" spans="1:8" ht="15" outlineLevel="2" x14ac:dyDescent="0.2">
      <c r="A289" s="43">
        <v>4119090</v>
      </c>
      <c r="B289" s="9"/>
      <c r="C289" s="59" t="s">
        <v>206</v>
      </c>
      <c r="D289" s="69">
        <v>135031.16</v>
      </c>
      <c r="E289" s="69">
        <v>142000</v>
      </c>
      <c r="F289" s="69">
        <v>131000</v>
      </c>
      <c r="G289" s="69">
        <v>120000</v>
      </c>
      <c r="H289" s="69">
        <f t="shared" si="19"/>
        <v>91.603053435114504</v>
      </c>
    </row>
    <row r="290" spans="1:8" ht="15" outlineLevel="2" x14ac:dyDescent="0.2">
      <c r="A290" s="43">
        <v>411920</v>
      </c>
      <c r="B290" s="9"/>
      <c r="C290" s="59" t="s">
        <v>207</v>
      </c>
      <c r="D290" s="69">
        <v>0</v>
      </c>
      <c r="E290" s="69">
        <v>0</v>
      </c>
      <c r="F290" s="69">
        <v>1000</v>
      </c>
      <c r="G290" s="69">
        <v>1000</v>
      </c>
      <c r="H290" s="69">
        <f t="shared" si="19"/>
        <v>100</v>
      </c>
    </row>
    <row r="291" spans="1:8" ht="15" outlineLevel="2" x14ac:dyDescent="0.2">
      <c r="A291" s="43">
        <v>411921</v>
      </c>
      <c r="B291" s="9"/>
      <c r="C291" s="59" t="s">
        <v>208</v>
      </c>
      <c r="D291" s="69">
        <v>604476.85</v>
      </c>
      <c r="E291" s="69">
        <v>640000</v>
      </c>
      <c r="F291" s="69">
        <v>675000</v>
      </c>
      <c r="G291" s="69">
        <v>700000</v>
      </c>
      <c r="H291" s="69">
        <f t="shared" si="19"/>
        <v>103.7037037037037</v>
      </c>
    </row>
    <row r="292" spans="1:8" ht="15" outlineLevel="2" x14ac:dyDescent="0.2">
      <c r="A292" s="43">
        <v>411922</v>
      </c>
      <c r="B292" s="9"/>
      <c r="C292" s="59" t="s">
        <v>209</v>
      </c>
      <c r="D292" s="69">
        <v>10222.16</v>
      </c>
      <c r="E292" s="69">
        <v>11200</v>
      </c>
      <c r="F292" s="69">
        <v>6200</v>
      </c>
      <c r="G292" s="69">
        <v>0</v>
      </c>
      <c r="H292" s="69">
        <f t="shared" si="19"/>
        <v>0</v>
      </c>
    </row>
    <row r="293" spans="1:8" ht="15" outlineLevel="2" x14ac:dyDescent="0.2">
      <c r="A293" s="43">
        <v>411999</v>
      </c>
      <c r="B293" s="9"/>
      <c r="C293" s="59" t="s">
        <v>210</v>
      </c>
      <c r="D293" s="69">
        <v>6941.46</v>
      </c>
      <c r="E293" s="69">
        <v>3828</v>
      </c>
      <c r="F293" s="69">
        <v>3828</v>
      </c>
      <c r="G293" s="69">
        <v>3828</v>
      </c>
      <c r="H293" s="69">
        <f t="shared" si="19"/>
        <v>100</v>
      </c>
    </row>
    <row r="294" spans="1:8" ht="15" outlineLevel="2" x14ac:dyDescent="0.2">
      <c r="A294" s="43">
        <v>4119990</v>
      </c>
      <c r="B294" s="9"/>
      <c r="C294" s="59" t="s">
        <v>211</v>
      </c>
      <c r="D294" s="69">
        <v>748.58</v>
      </c>
      <c r="E294" s="69">
        <v>1200</v>
      </c>
      <c r="F294" s="69">
        <v>1200</v>
      </c>
      <c r="G294" s="69">
        <v>1200</v>
      </c>
      <c r="H294" s="69">
        <f t="shared" si="19"/>
        <v>100</v>
      </c>
    </row>
    <row r="295" spans="1:8" ht="15" outlineLevel="2" x14ac:dyDescent="0.2">
      <c r="A295" s="43">
        <v>4119991</v>
      </c>
      <c r="B295" s="9"/>
      <c r="C295" s="59" t="s">
        <v>212</v>
      </c>
      <c r="D295" s="69">
        <v>3400</v>
      </c>
      <c r="E295" s="69">
        <v>3500</v>
      </c>
      <c r="F295" s="69">
        <v>3500</v>
      </c>
      <c r="G295" s="69">
        <v>3500</v>
      </c>
      <c r="H295" s="69">
        <f t="shared" si="19"/>
        <v>100</v>
      </c>
    </row>
    <row r="296" spans="1:8" ht="15" outlineLevel="2" x14ac:dyDescent="0.2">
      <c r="A296" s="43">
        <v>4119992</v>
      </c>
      <c r="B296" s="9"/>
      <c r="C296" s="59" t="s">
        <v>213</v>
      </c>
      <c r="D296" s="69">
        <v>1000</v>
      </c>
      <c r="E296" s="69">
        <v>1500</v>
      </c>
      <c r="F296" s="69">
        <v>1500</v>
      </c>
      <c r="G296" s="69">
        <v>1500</v>
      </c>
      <c r="H296" s="69">
        <f t="shared" si="19"/>
        <v>100</v>
      </c>
    </row>
    <row r="297" spans="1:8" ht="15" outlineLevel="2" x14ac:dyDescent="0.2">
      <c r="A297" s="43">
        <v>4119993</v>
      </c>
      <c r="B297" s="9"/>
      <c r="C297" s="59" t="s">
        <v>214</v>
      </c>
      <c r="D297" s="69">
        <v>834.23</v>
      </c>
      <c r="E297" s="69">
        <v>500</v>
      </c>
      <c r="F297" s="69">
        <v>770</v>
      </c>
      <c r="G297" s="69">
        <v>875</v>
      </c>
      <c r="H297" s="69">
        <f t="shared" si="19"/>
        <v>113.63636363636364</v>
      </c>
    </row>
    <row r="298" spans="1:8" ht="15" outlineLevel="2" x14ac:dyDescent="0.2">
      <c r="A298" s="43">
        <v>4119995</v>
      </c>
      <c r="B298" s="9"/>
      <c r="C298" s="59" t="s">
        <v>215</v>
      </c>
      <c r="D298" s="69">
        <v>4680</v>
      </c>
      <c r="E298" s="69">
        <v>500</v>
      </c>
      <c r="F298" s="69">
        <v>480</v>
      </c>
      <c r="G298" s="69">
        <v>0</v>
      </c>
      <c r="H298" s="69">
        <f t="shared" si="19"/>
        <v>0</v>
      </c>
    </row>
    <row r="299" spans="1:8" ht="15" outlineLevel="2" x14ac:dyDescent="0.2">
      <c r="A299" s="43">
        <v>4119996</v>
      </c>
      <c r="B299" s="9"/>
      <c r="C299" s="59" t="s">
        <v>216</v>
      </c>
      <c r="D299" s="69">
        <v>0</v>
      </c>
      <c r="E299" s="69">
        <v>4000</v>
      </c>
      <c r="F299" s="69">
        <v>4000</v>
      </c>
      <c r="G299" s="69">
        <v>3000</v>
      </c>
      <c r="H299" s="69">
        <f t="shared" si="19"/>
        <v>75</v>
      </c>
    </row>
    <row r="300" spans="1:8" ht="15" outlineLevel="2" x14ac:dyDescent="0.2">
      <c r="A300" s="43"/>
      <c r="B300" s="9"/>
      <c r="C300" s="59"/>
      <c r="D300" s="69"/>
      <c r="E300" s="69"/>
      <c r="F300" s="69"/>
      <c r="G300" s="69"/>
      <c r="H300" s="69"/>
    </row>
    <row r="301" spans="1:8" ht="15" x14ac:dyDescent="0.2">
      <c r="A301" s="43">
        <v>412</v>
      </c>
      <c r="B301" s="9"/>
      <c r="C301" s="59" t="s">
        <v>58</v>
      </c>
      <c r="D301" s="69">
        <f>+D302</f>
        <v>61148.65</v>
      </c>
      <c r="E301" s="69">
        <f>+E302</f>
        <v>61483</v>
      </c>
      <c r="F301" s="69">
        <f>+F302</f>
        <v>62318</v>
      </c>
      <c r="G301" s="69">
        <f>+G302</f>
        <v>71762</v>
      </c>
      <c r="H301" s="69">
        <f t="shared" ref="H301:H313" si="20">IF(F301&lt;&gt;0,G301/F301*100,"-")</f>
        <v>115.15452999133477</v>
      </c>
    </row>
    <row r="302" spans="1:8" ht="15" outlineLevel="1" x14ac:dyDescent="0.2">
      <c r="A302" s="43">
        <v>4120</v>
      </c>
      <c r="B302" s="9"/>
      <c r="C302" s="59" t="s">
        <v>217</v>
      </c>
      <c r="D302" s="69">
        <f>+D303+D304+D305+D306+D307+D308+D309+D310+D311+D312+D313</f>
        <v>61148.65</v>
      </c>
      <c r="E302" s="69">
        <f>+E303+E304+E305+E306+E307+E308+E309+E310+E311+E312+E313</f>
        <v>61483</v>
      </c>
      <c r="F302" s="69">
        <f>+F303+F304+F305+F306+F307+F308+F309+F310+F311+F312+F313</f>
        <v>62318</v>
      </c>
      <c r="G302" s="69">
        <f>+G303+G304+G305+G306+G307+G308+G309+G310+G311+G312+G313</f>
        <v>71762</v>
      </c>
      <c r="H302" s="69">
        <f t="shared" si="20"/>
        <v>115.15452999133477</v>
      </c>
    </row>
    <row r="303" spans="1:8" ht="15" outlineLevel="2" x14ac:dyDescent="0.2">
      <c r="A303" s="43">
        <v>4120001</v>
      </c>
      <c r="B303" s="9"/>
      <c r="C303" s="59" t="s">
        <v>218</v>
      </c>
      <c r="D303" s="69">
        <v>23115.4</v>
      </c>
      <c r="E303" s="69">
        <v>23190</v>
      </c>
      <c r="F303" s="69">
        <v>23190</v>
      </c>
      <c r="G303" s="69">
        <v>27828</v>
      </c>
      <c r="H303" s="69">
        <f t="shared" si="20"/>
        <v>120</v>
      </c>
    </row>
    <row r="304" spans="1:8" ht="15" outlineLevel="2" x14ac:dyDescent="0.2">
      <c r="A304" s="43">
        <v>41200010</v>
      </c>
      <c r="B304" s="9"/>
      <c r="C304" s="59" t="s">
        <v>219</v>
      </c>
      <c r="D304" s="69">
        <v>1000</v>
      </c>
      <c r="E304" s="69">
        <v>1200</v>
      </c>
      <c r="F304" s="69">
        <v>1200</v>
      </c>
      <c r="G304" s="69">
        <v>1200</v>
      </c>
      <c r="H304" s="69">
        <f t="shared" si="20"/>
        <v>100</v>
      </c>
    </row>
    <row r="305" spans="1:8" ht="15" outlineLevel="2" x14ac:dyDescent="0.2">
      <c r="A305" s="43">
        <v>41200012</v>
      </c>
      <c r="B305" s="9"/>
      <c r="C305" s="59" t="s">
        <v>220</v>
      </c>
      <c r="D305" s="69">
        <v>4000</v>
      </c>
      <c r="E305" s="69">
        <v>4000</v>
      </c>
      <c r="F305" s="69">
        <v>4000</v>
      </c>
      <c r="G305" s="69">
        <v>4800</v>
      </c>
      <c r="H305" s="69">
        <f t="shared" si="20"/>
        <v>120</v>
      </c>
    </row>
    <row r="306" spans="1:8" ht="15" outlineLevel="2" x14ac:dyDescent="0.2">
      <c r="A306" s="43">
        <v>41200013</v>
      </c>
      <c r="B306" s="9"/>
      <c r="C306" s="59" t="s">
        <v>221</v>
      </c>
      <c r="D306" s="69">
        <v>1000</v>
      </c>
      <c r="E306" s="69">
        <v>1000</v>
      </c>
      <c r="F306" s="69">
        <v>1000</v>
      </c>
      <c r="G306" s="69">
        <v>1000</v>
      </c>
      <c r="H306" s="69">
        <f t="shared" si="20"/>
        <v>100</v>
      </c>
    </row>
    <row r="307" spans="1:8" ht="15" outlineLevel="2" x14ac:dyDescent="0.2">
      <c r="A307" s="43">
        <v>41200015</v>
      </c>
      <c r="B307" s="9"/>
      <c r="C307" s="59" t="s">
        <v>222</v>
      </c>
      <c r="D307" s="69">
        <v>400</v>
      </c>
      <c r="E307" s="69">
        <v>400</v>
      </c>
      <c r="F307" s="69">
        <v>400</v>
      </c>
      <c r="G307" s="69">
        <v>330</v>
      </c>
      <c r="H307" s="69">
        <f t="shared" si="20"/>
        <v>82.5</v>
      </c>
    </row>
    <row r="308" spans="1:8" ht="15" outlineLevel="2" x14ac:dyDescent="0.2">
      <c r="A308" s="43">
        <v>41200016</v>
      </c>
      <c r="B308" s="9"/>
      <c r="C308" s="59" t="s">
        <v>223</v>
      </c>
      <c r="D308" s="69">
        <v>0</v>
      </c>
      <c r="E308" s="69">
        <v>0</v>
      </c>
      <c r="F308" s="69">
        <v>835</v>
      </c>
      <c r="G308" s="69">
        <v>835</v>
      </c>
      <c r="H308" s="69">
        <f t="shared" si="20"/>
        <v>100</v>
      </c>
    </row>
    <row r="309" spans="1:8" ht="15" outlineLevel="2" x14ac:dyDescent="0.2">
      <c r="A309" s="43">
        <v>4120004</v>
      </c>
      <c r="B309" s="9"/>
      <c r="C309" s="59" t="s">
        <v>224</v>
      </c>
      <c r="D309" s="69">
        <v>2340</v>
      </c>
      <c r="E309" s="69">
        <v>2400</v>
      </c>
      <c r="F309" s="69">
        <v>2400</v>
      </c>
      <c r="G309" s="69">
        <v>2400</v>
      </c>
      <c r="H309" s="69">
        <f t="shared" si="20"/>
        <v>100</v>
      </c>
    </row>
    <row r="310" spans="1:8" ht="15" outlineLevel="2" x14ac:dyDescent="0.2">
      <c r="A310" s="43">
        <v>4120005</v>
      </c>
      <c r="B310" s="9"/>
      <c r="C310" s="59" t="s">
        <v>225</v>
      </c>
      <c r="D310" s="69">
        <v>10800.25</v>
      </c>
      <c r="E310" s="69">
        <v>10800</v>
      </c>
      <c r="F310" s="69">
        <v>10800</v>
      </c>
      <c r="G310" s="69">
        <v>12960</v>
      </c>
      <c r="H310" s="69">
        <f t="shared" si="20"/>
        <v>120</v>
      </c>
    </row>
    <row r="311" spans="1:8" ht="15" outlineLevel="2" x14ac:dyDescent="0.2">
      <c r="A311" s="43">
        <v>4120006</v>
      </c>
      <c r="B311" s="9"/>
      <c r="C311" s="59" t="s">
        <v>226</v>
      </c>
      <c r="D311" s="69">
        <v>9580</v>
      </c>
      <c r="E311" s="69">
        <v>9580</v>
      </c>
      <c r="F311" s="69">
        <v>9580</v>
      </c>
      <c r="G311" s="69">
        <v>11496</v>
      </c>
      <c r="H311" s="69">
        <f t="shared" si="20"/>
        <v>120</v>
      </c>
    </row>
    <row r="312" spans="1:8" ht="15" outlineLevel="2" x14ac:dyDescent="0.2">
      <c r="A312" s="43">
        <v>4120007</v>
      </c>
      <c r="B312" s="9"/>
      <c r="C312" s="59" t="s">
        <v>227</v>
      </c>
      <c r="D312" s="69">
        <v>1000</v>
      </c>
      <c r="E312" s="69">
        <v>1000</v>
      </c>
      <c r="F312" s="69">
        <v>1000</v>
      </c>
      <c r="G312" s="69">
        <v>1000</v>
      </c>
      <c r="H312" s="69">
        <f t="shared" si="20"/>
        <v>100</v>
      </c>
    </row>
    <row r="313" spans="1:8" ht="15" outlineLevel="2" x14ac:dyDescent="0.2">
      <c r="A313" s="43">
        <v>4120009</v>
      </c>
      <c r="B313" s="9"/>
      <c r="C313" s="59" t="s">
        <v>228</v>
      </c>
      <c r="D313" s="69">
        <v>7913</v>
      </c>
      <c r="E313" s="69">
        <v>7913</v>
      </c>
      <c r="F313" s="69">
        <v>7913</v>
      </c>
      <c r="G313" s="69">
        <v>7913</v>
      </c>
      <c r="H313" s="69">
        <f t="shared" si="20"/>
        <v>100</v>
      </c>
    </row>
    <row r="314" spans="1:8" ht="15" outlineLevel="2" x14ac:dyDescent="0.2">
      <c r="A314" s="43"/>
      <c r="B314" s="9"/>
      <c r="C314" s="59"/>
      <c r="D314" s="69"/>
      <c r="E314" s="69"/>
      <c r="F314" s="69"/>
      <c r="G314" s="69"/>
      <c r="H314" s="69"/>
    </row>
    <row r="315" spans="1:8" ht="15" x14ac:dyDescent="0.2">
      <c r="A315" s="43">
        <v>413</v>
      </c>
      <c r="B315" s="9"/>
      <c r="C315" s="59" t="s">
        <v>30</v>
      </c>
      <c r="D315" s="69">
        <f>+D316+D319+D321+D340+D343</f>
        <v>339470.79</v>
      </c>
      <c r="E315" s="69">
        <f>+E316+E319+E321+E340+E343</f>
        <v>347392</v>
      </c>
      <c r="F315" s="69">
        <f>+F316+F319+F321+F340+F343</f>
        <v>348392</v>
      </c>
      <c r="G315" s="69">
        <f>+G316+G319+G321+G340+G343</f>
        <v>348409</v>
      </c>
      <c r="H315" s="69">
        <f t="shared" ref="H315:H344" si="21">IF(F315&lt;&gt;0,G315/F315*100,"-")</f>
        <v>100.00487956095432</v>
      </c>
    </row>
    <row r="316" spans="1:8" ht="15" outlineLevel="1" x14ac:dyDescent="0.2">
      <c r="A316" s="43">
        <v>4130</v>
      </c>
      <c r="B316" s="9"/>
      <c r="C316" s="59" t="s">
        <v>229</v>
      </c>
      <c r="D316" s="69">
        <f>+D317+D318</f>
        <v>15865.84</v>
      </c>
      <c r="E316" s="69">
        <f>+E317+E318</f>
        <v>17906</v>
      </c>
      <c r="F316" s="69">
        <f>+F317+F318</f>
        <v>17906</v>
      </c>
      <c r="G316" s="69">
        <f>+G317+G318</f>
        <v>17955</v>
      </c>
      <c r="H316" s="69">
        <f t="shared" si="21"/>
        <v>100.27365129007038</v>
      </c>
    </row>
    <row r="317" spans="1:8" ht="15" outlineLevel="2" x14ac:dyDescent="0.2">
      <c r="A317" s="43">
        <v>413003</v>
      </c>
      <c r="B317" s="9"/>
      <c r="C317" s="59" t="s">
        <v>230</v>
      </c>
      <c r="D317" s="69">
        <v>15865.84</v>
      </c>
      <c r="E317" s="69">
        <v>16953</v>
      </c>
      <c r="F317" s="69">
        <v>16953</v>
      </c>
      <c r="G317" s="69">
        <v>17000</v>
      </c>
      <c r="H317" s="69">
        <f t="shared" si="21"/>
        <v>100.27723706718574</v>
      </c>
    </row>
    <row r="318" spans="1:8" ht="15" outlineLevel="2" x14ac:dyDescent="0.2">
      <c r="A318" s="43">
        <v>4130031</v>
      </c>
      <c r="B318" s="9"/>
      <c r="C318" s="59" t="s">
        <v>231</v>
      </c>
      <c r="D318" s="69">
        <v>0</v>
      </c>
      <c r="E318" s="69">
        <v>953</v>
      </c>
      <c r="F318" s="69">
        <v>953</v>
      </c>
      <c r="G318" s="69">
        <v>955</v>
      </c>
      <c r="H318" s="69">
        <f t="shared" si="21"/>
        <v>100.20986358866737</v>
      </c>
    </row>
    <row r="319" spans="1:8" ht="15" outlineLevel="1" x14ac:dyDescent="0.2">
      <c r="A319" s="43">
        <v>4131</v>
      </c>
      <c r="B319" s="9"/>
      <c r="C319" s="59" t="s">
        <v>232</v>
      </c>
      <c r="D319" s="69">
        <f>+D320</f>
        <v>75956.58</v>
      </c>
      <c r="E319" s="69">
        <f>+E320</f>
        <v>77000</v>
      </c>
      <c r="F319" s="69">
        <f>+F320</f>
        <v>82000</v>
      </c>
      <c r="G319" s="69">
        <f>+G320</f>
        <v>83000</v>
      </c>
      <c r="H319" s="69">
        <f t="shared" si="21"/>
        <v>101.21951219512195</v>
      </c>
    </row>
    <row r="320" spans="1:8" ht="15" outlineLevel="2" x14ac:dyDescent="0.2">
      <c r="A320" s="43">
        <v>413105</v>
      </c>
      <c r="B320" s="9"/>
      <c r="C320" s="59" t="s">
        <v>233</v>
      </c>
      <c r="D320" s="69">
        <v>75956.58</v>
      </c>
      <c r="E320" s="69">
        <v>77000</v>
      </c>
      <c r="F320" s="69">
        <v>82000</v>
      </c>
      <c r="G320" s="69">
        <v>83000</v>
      </c>
      <c r="H320" s="69">
        <f t="shared" si="21"/>
        <v>101.21951219512195</v>
      </c>
    </row>
    <row r="321" spans="1:8" ht="15" outlineLevel="1" x14ac:dyDescent="0.2">
      <c r="A321" s="43">
        <v>4133</v>
      </c>
      <c r="B321" s="9"/>
      <c r="C321" s="59" t="s">
        <v>234</v>
      </c>
      <c r="D321" s="69">
        <f>+D322+D323+D324+D325+D326+D327+D328+D329+D330+D331+D332+D333+D334+D335+D336+D337+D338+D339</f>
        <v>213618.88</v>
      </c>
      <c r="E321" s="69">
        <f>+E322+E323+E324+E325+E326+E327+E328+E329+E330+E331+E332+E333+E334+E335+E336+E337+E338+E339</f>
        <v>219356</v>
      </c>
      <c r="F321" s="69">
        <f>+F322+F323+F324+F325+F326+F327+F328+F329+F330+F331+F332+F333+F334+F335+F336+F337+F338+F339</f>
        <v>214856</v>
      </c>
      <c r="G321" s="69">
        <f>+G322+G323+G324+G325+G326+G327+G328+G329+G330+G331+G332+G333+G334+G335+G336+G337+G338+G339</f>
        <v>212034</v>
      </c>
      <c r="H321" s="69">
        <f t="shared" si="21"/>
        <v>98.686562162564698</v>
      </c>
    </row>
    <row r="322" spans="1:8" ht="15" outlineLevel="2" x14ac:dyDescent="0.2">
      <c r="A322" s="43">
        <v>4133000</v>
      </c>
      <c r="B322" s="9"/>
      <c r="C322" s="59" t="s">
        <v>235</v>
      </c>
      <c r="D322" s="69">
        <v>15274.77</v>
      </c>
      <c r="E322" s="69">
        <v>17000</v>
      </c>
      <c r="F322" s="69">
        <v>9500</v>
      </c>
      <c r="G322" s="69">
        <v>5000</v>
      </c>
      <c r="H322" s="69">
        <f t="shared" si="21"/>
        <v>52.631578947368418</v>
      </c>
    </row>
    <row r="323" spans="1:8" ht="15" outlineLevel="2" x14ac:dyDescent="0.2">
      <c r="A323" s="43">
        <v>41330001</v>
      </c>
      <c r="B323" s="9"/>
      <c r="C323" s="59" t="s">
        <v>236</v>
      </c>
      <c r="D323" s="69">
        <v>26228.39</v>
      </c>
      <c r="E323" s="69">
        <v>27500</v>
      </c>
      <c r="F323" s="69">
        <v>27500</v>
      </c>
      <c r="G323" s="69">
        <v>27500</v>
      </c>
      <c r="H323" s="69">
        <f t="shared" si="21"/>
        <v>100</v>
      </c>
    </row>
    <row r="324" spans="1:8" ht="15" outlineLevel="2" x14ac:dyDescent="0.2">
      <c r="A324" s="43">
        <v>41330002</v>
      </c>
      <c r="B324" s="9"/>
      <c r="C324" s="59" t="s">
        <v>237</v>
      </c>
      <c r="D324" s="69">
        <v>200</v>
      </c>
      <c r="E324" s="69">
        <v>200</v>
      </c>
      <c r="F324" s="69">
        <v>200</v>
      </c>
      <c r="G324" s="69">
        <v>200</v>
      </c>
      <c r="H324" s="69">
        <f t="shared" si="21"/>
        <v>100</v>
      </c>
    </row>
    <row r="325" spans="1:8" ht="15" outlineLevel="2" x14ac:dyDescent="0.2">
      <c r="A325" s="43">
        <v>41330010</v>
      </c>
      <c r="B325" s="9"/>
      <c r="C325" s="59" t="s">
        <v>238</v>
      </c>
      <c r="D325" s="69">
        <v>6068.67</v>
      </c>
      <c r="E325" s="69">
        <v>6000</v>
      </c>
      <c r="F325" s="69">
        <v>6000</v>
      </c>
      <c r="G325" s="69">
        <v>6000</v>
      </c>
      <c r="H325" s="69">
        <f t="shared" si="21"/>
        <v>100</v>
      </c>
    </row>
    <row r="326" spans="1:8" ht="15" outlineLevel="2" x14ac:dyDescent="0.2">
      <c r="A326" s="43">
        <v>4133002</v>
      </c>
      <c r="B326" s="9"/>
      <c r="C326" s="59" t="s">
        <v>239</v>
      </c>
      <c r="D326" s="69">
        <v>6939.97</v>
      </c>
      <c r="E326" s="69">
        <v>7275</v>
      </c>
      <c r="F326" s="69">
        <v>7229.26</v>
      </c>
      <c r="G326" s="69">
        <v>7230</v>
      </c>
      <c r="H326" s="69">
        <f t="shared" si="21"/>
        <v>100.01023617908334</v>
      </c>
    </row>
    <row r="327" spans="1:8" ht="15" outlineLevel="2" x14ac:dyDescent="0.2">
      <c r="A327" s="43">
        <v>4133004</v>
      </c>
      <c r="B327" s="9"/>
      <c r="C327" s="59" t="s">
        <v>240</v>
      </c>
      <c r="D327" s="69">
        <v>11128.76</v>
      </c>
      <c r="E327" s="69">
        <v>12000</v>
      </c>
      <c r="F327" s="69">
        <v>15000</v>
      </c>
      <c r="G327" s="69">
        <v>18000</v>
      </c>
      <c r="H327" s="69">
        <f t="shared" si="21"/>
        <v>120</v>
      </c>
    </row>
    <row r="328" spans="1:8" ht="15" outlineLevel="2" x14ac:dyDescent="0.2">
      <c r="A328" s="43">
        <v>4133007</v>
      </c>
      <c r="B328" s="9"/>
      <c r="C328" s="59" t="s">
        <v>241</v>
      </c>
      <c r="D328" s="69">
        <v>1425</v>
      </c>
      <c r="E328" s="69">
        <v>1425</v>
      </c>
      <c r="F328" s="69">
        <v>1425</v>
      </c>
      <c r="G328" s="69">
        <v>1425</v>
      </c>
      <c r="H328" s="69">
        <f t="shared" si="21"/>
        <v>100</v>
      </c>
    </row>
    <row r="329" spans="1:8" ht="15" outlineLevel="2" x14ac:dyDescent="0.2">
      <c r="A329" s="43">
        <v>4133010</v>
      </c>
      <c r="B329" s="9"/>
      <c r="C329" s="59" t="s">
        <v>242</v>
      </c>
      <c r="D329" s="69">
        <v>3199.32</v>
      </c>
      <c r="E329" s="69">
        <v>3200</v>
      </c>
      <c r="F329" s="69">
        <v>3200</v>
      </c>
      <c r="G329" s="69">
        <v>3200</v>
      </c>
      <c r="H329" s="69">
        <f t="shared" si="21"/>
        <v>100</v>
      </c>
    </row>
    <row r="330" spans="1:8" ht="15" outlineLevel="2" x14ac:dyDescent="0.2">
      <c r="A330" s="43">
        <v>4133011</v>
      </c>
      <c r="B330" s="9"/>
      <c r="C330" s="59" t="s">
        <v>243</v>
      </c>
      <c r="D330" s="69">
        <v>6882.53</v>
      </c>
      <c r="E330" s="69">
        <v>6548</v>
      </c>
      <c r="F330" s="69">
        <v>6593.74</v>
      </c>
      <c r="G330" s="69">
        <v>6594</v>
      </c>
      <c r="H330" s="69">
        <f t="shared" si="21"/>
        <v>100.00394313394222</v>
      </c>
    </row>
    <row r="331" spans="1:8" ht="15" outlineLevel="2" x14ac:dyDescent="0.2">
      <c r="A331" s="43">
        <v>4133015</v>
      </c>
      <c r="B331" s="9"/>
      <c r="C331" s="59" t="s">
        <v>244</v>
      </c>
      <c r="D331" s="69">
        <v>12000</v>
      </c>
      <c r="E331" s="69">
        <v>10000</v>
      </c>
      <c r="F331" s="69">
        <v>10000</v>
      </c>
      <c r="G331" s="69">
        <v>8000</v>
      </c>
      <c r="H331" s="69">
        <f t="shared" si="21"/>
        <v>80</v>
      </c>
    </row>
    <row r="332" spans="1:8" ht="15" outlineLevel="2" x14ac:dyDescent="0.2">
      <c r="A332" s="43">
        <v>4133020</v>
      </c>
      <c r="B332" s="9"/>
      <c r="C332" s="59" t="s">
        <v>245</v>
      </c>
      <c r="D332" s="69">
        <v>0</v>
      </c>
      <c r="E332" s="69">
        <v>250</v>
      </c>
      <c r="F332" s="69">
        <v>250</v>
      </c>
      <c r="G332" s="69">
        <v>250</v>
      </c>
      <c r="H332" s="69">
        <f t="shared" si="21"/>
        <v>100</v>
      </c>
    </row>
    <row r="333" spans="1:8" ht="15" outlineLevel="2" x14ac:dyDescent="0.2">
      <c r="A333" s="43">
        <v>41330200</v>
      </c>
      <c r="B333" s="9"/>
      <c r="C333" s="59" t="s">
        <v>246</v>
      </c>
      <c r="D333" s="69">
        <v>54</v>
      </c>
      <c r="E333" s="69">
        <v>1100</v>
      </c>
      <c r="F333" s="69">
        <v>1100</v>
      </c>
      <c r="G333" s="69">
        <v>1100</v>
      </c>
      <c r="H333" s="69">
        <f t="shared" si="21"/>
        <v>100</v>
      </c>
    </row>
    <row r="334" spans="1:8" ht="15" outlineLevel="2" x14ac:dyDescent="0.2">
      <c r="A334" s="43">
        <v>4133026</v>
      </c>
      <c r="B334" s="9"/>
      <c r="C334" s="59" t="s">
        <v>247</v>
      </c>
      <c r="D334" s="69">
        <v>64029</v>
      </c>
      <c r="E334" s="69">
        <v>64029</v>
      </c>
      <c r="F334" s="69">
        <v>64029</v>
      </c>
      <c r="G334" s="69">
        <v>64029</v>
      </c>
      <c r="H334" s="69">
        <f t="shared" si="21"/>
        <v>100</v>
      </c>
    </row>
    <row r="335" spans="1:8" ht="15" outlineLevel="2" x14ac:dyDescent="0.2">
      <c r="A335" s="43">
        <v>4133027</v>
      </c>
      <c r="B335" s="9"/>
      <c r="C335" s="59" t="s">
        <v>248</v>
      </c>
      <c r="D335" s="69">
        <v>41576</v>
      </c>
      <c r="E335" s="69">
        <v>41576</v>
      </c>
      <c r="F335" s="69">
        <v>41576</v>
      </c>
      <c r="G335" s="69">
        <v>41576</v>
      </c>
      <c r="H335" s="69">
        <f t="shared" si="21"/>
        <v>100</v>
      </c>
    </row>
    <row r="336" spans="1:8" ht="15" outlineLevel="2" x14ac:dyDescent="0.2">
      <c r="A336" s="43">
        <v>4133028</v>
      </c>
      <c r="B336" s="9"/>
      <c r="C336" s="59" t="s">
        <v>249</v>
      </c>
      <c r="D336" s="69">
        <v>7448.5</v>
      </c>
      <c r="E336" s="69">
        <v>8560</v>
      </c>
      <c r="F336" s="69">
        <v>8560</v>
      </c>
      <c r="G336" s="69">
        <v>9356</v>
      </c>
      <c r="H336" s="69">
        <f t="shared" si="21"/>
        <v>109.29906542056074</v>
      </c>
    </row>
    <row r="337" spans="1:8" ht="15" outlineLevel="2" x14ac:dyDescent="0.2">
      <c r="A337" s="43">
        <v>41330280</v>
      </c>
      <c r="B337" s="9"/>
      <c r="C337" s="59" t="s">
        <v>250</v>
      </c>
      <c r="D337" s="69">
        <v>5566.1</v>
      </c>
      <c r="E337" s="69">
        <v>7500</v>
      </c>
      <c r="F337" s="69">
        <v>7500</v>
      </c>
      <c r="G337" s="69">
        <v>7500</v>
      </c>
      <c r="H337" s="69">
        <f t="shared" si="21"/>
        <v>100</v>
      </c>
    </row>
    <row r="338" spans="1:8" ht="15" outlineLevel="2" x14ac:dyDescent="0.2">
      <c r="A338" s="43">
        <v>41330281</v>
      </c>
      <c r="B338" s="9"/>
      <c r="C338" s="59" t="s">
        <v>251</v>
      </c>
      <c r="D338" s="69">
        <v>4890.82</v>
      </c>
      <c r="E338" s="69">
        <v>4450</v>
      </c>
      <c r="F338" s="69">
        <v>4450</v>
      </c>
      <c r="G338" s="69">
        <v>4450</v>
      </c>
      <c r="H338" s="69">
        <f t="shared" si="21"/>
        <v>100</v>
      </c>
    </row>
    <row r="339" spans="1:8" ht="15" outlineLevel="2" x14ac:dyDescent="0.2">
      <c r="A339" s="43">
        <v>41330282</v>
      </c>
      <c r="B339" s="9"/>
      <c r="C339" s="59" t="s">
        <v>252</v>
      </c>
      <c r="D339" s="69">
        <v>707.05</v>
      </c>
      <c r="E339" s="69">
        <v>743</v>
      </c>
      <c r="F339" s="69">
        <v>743</v>
      </c>
      <c r="G339" s="69">
        <v>624</v>
      </c>
      <c r="H339" s="69">
        <f t="shared" si="21"/>
        <v>83.983849259757733</v>
      </c>
    </row>
    <row r="340" spans="1:8" ht="15" outlineLevel="1" x14ac:dyDescent="0.2">
      <c r="A340" s="43">
        <v>4135</v>
      </c>
      <c r="B340" s="9"/>
      <c r="C340" s="59" t="s">
        <v>253</v>
      </c>
      <c r="D340" s="69">
        <f>+D341+D342</f>
        <v>31910.12</v>
      </c>
      <c r="E340" s="69">
        <f>+E341+E342</f>
        <v>31000</v>
      </c>
      <c r="F340" s="69">
        <f>+F341+F342</f>
        <v>31000</v>
      </c>
      <c r="G340" s="69">
        <f>+G341+G342</f>
        <v>31500</v>
      </c>
      <c r="H340" s="69">
        <f t="shared" si="21"/>
        <v>101.61290322580645</v>
      </c>
    </row>
    <row r="341" spans="1:8" ht="15" outlineLevel="2" x14ac:dyDescent="0.2">
      <c r="A341" s="43">
        <v>4135001</v>
      </c>
      <c r="B341" s="9"/>
      <c r="C341" s="59" t="s">
        <v>254</v>
      </c>
      <c r="D341" s="69">
        <v>3910.12</v>
      </c>
      <c r="E341" s="69">
        <v>3000</v>
      </c>
      <c r="F341" s="69">
        <v>3000</v>
      </c>
      <c r="G341" s="69">
        <v>3500</v>
      </c>
      <c r="H341" s="69">
        <f t="shared" si="21"/>
        <v>116.66666666666667</v>
      </c>
    </row>
    <row r="342" spans="1:8" ht="15" outlineLevel="2" x14ac:dyDescent="0.2">
      <c r="A342" s="43">
        <v>4135004</v>
      </c>
      <c r="B342" s="9"/>
      <c r="C342" s="59" t="s">
        <v>255</v>
      </c>
      <c r="D342" s="69">
        <v>28000</v>
      </c>
      <c r="E342" s="69">
        <v>28000</v>
      </c>
      <c r="F342" s="69">
        <v>28000</v>
      </c>
      <c r="G342" s="69">
        <v>28000</v>
      </c>
      <c r="H342" s="69">
        <f t="shared" si="21"/>
        <v>100</v>
      </c>
    </row>
    <row r="343" spans="1:8" ht="15" outlineLevel="1" x14ac:dyDescent="0.2">
      <c r="A343" s="43">
        <v>4136</v>
      </c>
      <c r="B343" s="9"/>
      <c r="C343" s="59" t="s">
        <v>256</v>
      </c>
      <c r="D343" s="69">
        <f>+D344</f>
        <v>2119.37</v>
      </c>
      <c r="E343" s="69">
        <f>+E344</f>
        <v>2130</v>
      </c>
      <c r="F343" s="69">
        <f>+F344</f>
        <v>2630</v>
      </c>
      <c r="G343" s="69">
        <f>+G344</f>
        <v>3920</v>
      </c>
      <c r="H343" s="69">
        <f t="shared" si="21"/>
        <v>149.04942965779469</v>
      </c>
    </row>
    <row r="344" spans="1:8" ht="15" outlineLevel="2" x14ac:dyDescent="0.2">
      <c r="A344" s="43">
        <v>4136002</v>
      </c>
      <c r="B344" s="9"/>
      <c r="C344" s="59" t="s">
        <v>257</v>
      </c>
      <c r="D344" s="69">
        <v>2119.37</v>
      </c>
      <c r="E344" s="69">
        <v>2130</v>
      </c>
      <c r="F344" s="69">
        <v>2630</v>
      </c>
      <c r="G344" s="69">
        <v>3920</v>
      </c>
      <c r="H344" s="69">
        <f t="shared" si="21"/>
        <v>149.04942965779469</v>
      </c>
    </row>
    <row r="345" spans="1:8" ht="15" outlineLevel="2" x14ac:dyDescent="0.2">
      <c r="A345" s="43"/>
      <c r="B345" s="9"/>
      <c r="C345" s="59"/>
      <c r="D345" s="69"/>
      <c r="E345" s="69"/>
      <c r="F345" s="69"/>
      <c r="G345" s="69"/>
      <c r="H345" s="69"/>
    </row>
    <row r="346" spans="1:8" ht="15" x14ac:dyDescent="0.2">
      <c r="A346" s="43">
        <v>414</v>
      </c>
      <c r="B346" s="9"/>
      <c r="C346" s="59" t="s">
        <v>82</v>
      </c>
      <c r="D346" s="69">
        <v>0</v>
      </c>
      <c r="E346" s="69">
        <v>0</v>
      </c>
      <c r="F346" s="69">
        <v>0</v>
      </c>
      <c r="G346" s="69">
        <v>0</v>
      </c>
      <c r="H346" s="69" t="str">
        <f>IF(F346&lt;&gt;0,G346/F346*100,"-")</f>
        <v>-</v>
      </c>
    </row>
    <row r="347" spans="1:8" ht="15" x14ac:dyDescent="0.2">
      <c r="A347" s="43"/>
      <c r="B347" s="9"/>
      <c r="C347" s="59"/>
      <c r="D347" s="69"/>
      <c r="E347" s="69"/>
      <c r="F347" s="69"/>
      <c r="G347" s="69"/>
      <c r="H347" s="69"/>
    </row>
    <row r="348" spans="1:8" ht="15.75" x14ac:dyDescent="0.2">
      <c r="A348" s="42">
        <v>42</v>
      </c>
      <c r="B348" s="17" t="s">
        <v>31</v>
      </c>
      <c r="C348" s="60" t="s">
        <v>73</v>
      </c>
      <c r="D348" s="70">
        <f>+D349</f>
        <v>764016.59000000008</v>
      </c>
      <c r="E348" s="70">
        <f>+E349</f>
        <v>906518.61</v>
      </c>
      <c r="F348" s="70">
        <f>+F349</f>
        <v>687660</v>
      </c>
      <c r="G348" s="70">
        <f>+G349</f>
        <v>1243109</v>
      </c>
      <c r="H348" s="70">
        <f t="shared" ref="H348:H379" si="22">IF(F348&lt;&gt;0,G348/F348*100,"-")</f>
        <v>180.77378355582701</v>
      </c>
    </row>
    <row r="349" spans="1:8" ht="15" x14ac:dyDescent="0.2">
      <c r="A349" s="43">
        <v>420</v>
      </c>
      <c r="B349" s="9"/>
      <c r="C349" s="59" t="s">
        <v>32</v>
      </c>
      <c r="D349" s="69">
        <f>+D350+D352+D354+D367+D370+D385+D391+D393</f>
        <v>764016.59000000008</v>
      </c>
      <c r="E349" s="69">
        <f>+E350+E352+E354+E367+E370+E385+E391+E393</f>
        <v>906518.61</v>
      </c>
      <c r="F349" s="69">
        <f>+F350+F352+F354+F367+F370+F385+F391+F393</f>
        <v>687660</v>
      </c>
      <c r="G349" s="69">
        <f>+G350+G352+G354+G367+G370+G385+G391+G393</f>
        <v>1243109</v>
      </c>
      <c r="H349" s="69">
        <f t="shared" si="22"/>
        <v>180.77378355582701</v>
      </c>
    </row>
    <row r="350" spans="1:8" ht="15" outlineLevel="1" x14ac:dyDescent="0.2">
      <c r="A350" s="43">
        <v>4200</v>
      </c>
      <c r="B350" s="9"/>
      <c r="C350" s="59" t="s">
        <v>258</v>
      </c>
      <c r="D350" s="69">
        <f>+D351</f>
        <v>20000</v>
      </c>
      <c r="E350" s="69">
        <f>+E351</f>
        <v>0</v>
      </c>
      <c r="F350" s="69">
        <f>+F351</f>
        <v>0</v>
      </c>
      <c r="G350" s="69">
        <f>+G351</f>
        <v>32000</v>
      </c>
      <c r="H350" s="69" t="str">
        <f t="shared" si="22"/>
        <v>-</v>
      </c>
    </row>
    <row r="351" spans="1:8" ht="15" outlineLevel="2" x14ac:dyDescent="0.2">
      <c r="A351" s="43">
        <v>420099</v>
      </c>
      <c r="B351" s="9"/>
      <c r="C351" s="59" t="s">
        <v>259</v>
      </c>
      <c r="D351" s="69">
        <v>20000</v>
      </c>
      <c r="E351" s="69">
        <v>0</v>
      </c>
      <c r="F351" s="69">
        <v>0</v>
      </c>
      <c r="G351" s="69">
        <v>32000</v>
      </c>
      <c r="H351" s="69" t="str">
        <f t="shared" si="22"/>
        <v>-</v>
      </c>
    </row>
    <row r="352" spans="1:8" ht="15" outlineLevel="1" x14ac:dyDescent="0.2">
      <c r="A352" s="43">
        <v>4201</v>
      </c>
      <c r="B352" s="9"/>
      <c r="C352" s="59" t="s">
        <v>260</v>
      </c>
      <c r="D352" s="69">
        <f>+D353</f>
        <v>0</v>
      </c>
      <c r="E352" s="69">
        <f>+E353</f>
        <v>25000</v>
      </c>
      <c r="F352" s="69">
        <f>+F353</f>
        <v>7000</v>
      </c>
      <c r="G352" s="69">
        <f>+G353</f>
        <v>0</v>
      </c>
      <c r="H352" s="69">
        <f t="shared" si="22"/>
        <v>0</v>
      </c>
    </row>
    <row r="353" spans="1:8" ht="15" outlineLevel="2" x14ac:dyDescent="0.2">
      <c r="A353" s="43">
        <v>420101</v>
      </c>
      <c r="B353" s="9"/>
      <c r="C353" s="59" t="s">
        <v>261</v>
      </c>
      <c r="D353" s="69">
        <v>0</v>
      </c>
      <c r="E353" s="69">
        <v>25000</v>
      </c>
      <c r="F353" s="69">
        <v>7000</v>
      </c>
      <c r="G353" s="69">
        <v>0</v>
      </c>
      <c r="H353" s="69">
        <f t="shared" si="22"/>
        <v>0</v>
      </c>
    </row>
    <row r="354" spans="1:8" ht="15" outlineLevel="1" x14ac:dyDescent="0.2">
      <c r="A354" s="43">
        <v>4202</v>
      </c>
      <c r="B354" s="9"/>
      <c r="C354" s="59" t="s">
        <v>262</v>
      </c>
      <c r="D354" s="69">
        <f>+D355+D356+D357+D358+D359+D360+D361+D362+D363+D364+D365+D366</f>
        <v>74085.52</v>
      </c>
      <c r="E354" s="69">
        <f>+E355+E356+E357+E358+E359+E360+E361+E362+E363+E364+E365+E366</f>
        <v>33000</v>
      </c>
      <c r="F354" s="69">
        <f>+F355+F356+F357+F358+F359+F360+F361+F362+F363+F364+F365+F366</f>
        <v>39160</v>
      </c>
      <c r="G354" s="69">
        <f>+G355+G356+G357+G358+G359+G360+G361+G362+G363+G364+G365+G366</f>
        <v>39000</v>
      </c>
      <c r="H354" s="69">
        <f t="shared" si="22"/>
        <v>99.591419816138909</v>
      </c>
    </row>
    <row r="355" spans="1:8" ht="15" outlineLevel="2" x14ac:dyDescent="0.2">
      <c r="A355" s="43">
        <v>420200</v>
      </c>
      <c r="B355" s="9"/>
      <c r="C355" s="59" t="s">
        <v>263</v>
      </c>
      <c r="D355" s="69">
        <v>20372.5</v>
      </c>
      <c r="E355" s="69">
        <v>3000</v>
      </c>
      <c r="F355" s="69">
        <v>3000</v>
      </c>
      <c r="G355" s="69">
        <v>2000</v>
      </c>
      <c r="H355" s="69">
        <f t="shared" si="22"/>
        <v>66.666666666666657</v>
      </c>
    </row>
    <row r="356" spans="1:8" ht="15" outlineLevel="2" x14ac:dyDescent="0.2">
      <c r="A356" s="43">
        <v>420201</v>
      </c>
      <c r="B356" s="9"/>
      <c r="C356" s="59" t="s">
        <v>264</v>
      </c>
      <c r="D356" s="69">
        <v>0</v>
      </c>
      <c r="E356" s="69">
        <v>0</v>
      </c>
      <c r="F356" s="69">
        <v>2160</v>
      </c>
      <c r="G356" s="69">
        <v>0</v>
      </c>
      <c r="H356" s="69">
        <f t="shared" si="22"/>
        <v>0</v>
      </c>
    </row>
    <row r="357" spans="1:8" ht="15" outlineLevel="2" x14ac:dyDescent="0.2">
      <c r="A357" s="43">
        <v>420202</v>
      </c>
      <c r="B357" s="9"/>
      <c r="C357" s="59" t="s">
        <v>265</v>
      </c>
      <c r="D357" s="69">
        <v>10983.68</v>
      </c>
      <c r="E357" s="69">
        <v>5000</v>
      </c>
      <c r="F357" s="69">
        <v>5000</v>
      </c>
      <c r="G357" s="69">
        <v>5000</v>
      </c>
      <c r="H357" s="69">
        <f t="shared" si="22"/>
        <v>100</v>
      </c>
    </row>
    <row r="358" spans="1:8" ht="15" outlineLevel="2" x14ac:dyDescent="0.2">
      <c r="A358" s="43">
        <v>4202020</v>
      </c>
      <c r="B358" s="9"/>
      <c r="C358" s="59" t="s">
        <v>266</v>
      </c>
      <c r="D358" s="69">
        <v>1490.65</v>
      </c>
      <c r="E358" s="69">
        <v>0</v>
      </c>
      <c r="F358" s="69">
        <v>0</v>
      </c>
      <c r="G358" s="69">
        <v>0</v>
      </c>
      <c r="H358" s="69" t="str">
        <f t="shared" si="22"/>
        <v>-</v>
      </c>
    </row>
    <row r="359" spans="1:8" ht="15" outlineLevel="2" x14ac:dyDescent="0.2">
      <c r="A359" s="43">
        <v>420204</v>
      </c>
      <c r="B359" s="9"/>
      <c r="C359" s="59" t="s">
        <v>267</v>
      </c>
      <c r="D359" s="69">
        <v>8873.4500000000007</v>
      </c>
      <c r="E359" s="69">
        <v>0</v>
      </c>
      <c r="F359" s="69">
        <v>0</v>
      </c>
      <c r="G359" s="69">
        <v>0</v>
      </c>
      <c r="H359" s="69" t="str">
        <f t="shared" si="22"/>
        <v>-</v>
      </c>
    </row>
    <row r="360" spans="1:8" ht="15" outlineLevel="2" x14ac:dyDescent="0.2">
      <c r="A360" s="43">
        <v>420224</v>
      </c>
      <c r="B360" s="9"/>
      <c r="C360" s="59" t="s">
        <v>268</v>
      </c>
      <c r="D360" s="69">
        <v>1820.08</v>
      </c>
      <c r="E360" s="69">
        <v>0</v>
      </c>
      <c r="F360" s="69">
        <v>0</v>
      </c>
      <c r="G360" s="69">
        <v>0</v>
      </c>
      <c r="H360" s="69" t="str">
        <f t="shared" si="22"/>
        <v>-</v>
      </c>
    </row>
    <row r="361" spans="1:8" ht="15" outlineLevel="2" x14ac:dyDescent="0.2">
      <c r="A361" s="43">
        <v>420230</v>
      </c>
      <c r="B361" s="9"/>
      <c r="C361" s="59" t="s">
        <v>269</v>
      </c>
      <c r="D361" s="69">
        <v>0</v>
      </c>
      <c r="E361" s="69">
        <v>25000</v>
      </c>
      <c r="F361" s="69">
        <v>24000</v>
      </c>
      <c r="G361" s="69">
        <v>32000</v>
      </c>
      <c r="H361" s="69">
        <f t="shared" si="22"/>
        <v>133.33333333333331</v>
      </c>
    </row>
    <row r="362" spans="1:8" ht="15" outlineLevel="2" x14ac:dyDescent="0.2">
      <c r="A362" s="43">
        <v>420237</v>
      </c>
      <c r="B362" s="9"/>
      <c r="C362" s="59" t="s">
        <v>270</v>
      </c>
      <c r="D362" s="69">
        <v>5626.64</v>
      </c>
      <c r="E362" s="69">
        <v>0</v>
      </c>
      <c r="F362" s="69">
        <v>0</v>
      </c>
      <c r="G362" s="69">
        <v>0</v>
      </c>
      <c r="H362" s="69" t="str">
        <f t="shared" si="22"/>
        <v>-</v>
      </c>
    </row>
    <row r="363" spans="1:8" ht="15" outlineLevel="2" x14ac:dyDescent="0.2">
      <c r="A363" s="43">
        <v>420238</v>
      </c>
      <c r="B363" s="9"/>
      <c r="C363" s="59" t="s">
        <v>271</v>
      </c>
      <c r="D363" s="69">
        <v>146.91</v>
      </c>
      <c r="E363" s="69">
        <v>0</v>
      </c>
      <c r="F363" s="69">
        <v>0</v>
      </c>
      <c r="G363" s="69">
        <v>0</v>
      </c>
      <c r="H363" s="69" t="str">
        <f t="shared" si="22"/>
        <v>-</v>
      </c>
    </row>
    <row r="364" spans="1:8" ht="15" outlineLevel="2" x14ac:dyDescent="0.2">
      <c r="A364" s="43">
        <v>420239</v>
      </c>
      <c r="B364" s="9"/>
      <c r="C364" s="59" t="s">
        <v>272</v>
      </c>
      <c r="D364" s="69">
        <v>0</v>
      </c>
      <c r="E364" s="69">
        <v>0</v>
      </c>
      <c r="F364" s="69">
        <v>5000</v>
      </c>
      <c r="G364" s="69">
        <v>0</v>
      </c>
      <c r="H364" s="69">
        <f t="shared" si="22"/>
        <v>0</v>
      </c>
    </row>
    <row r="365" spans="1:8" ht="15" outlineLevel="2" x14ac:dyDescent="0.2">
      <c r="A365" s="43">
        <v>420245</v>
      </c>
      <c r="B365" s="9"/>
      <c r="C365" s="59" t="s">
        <v>273</v>
      </c>
      <c r="D365" s="69">
        <v>13950.7</v>
      </c>
      <c r="E365" s="69">
        <v>0</v>
      </c>
      <c r="F365" s="69">
        <v>0</v>
      </c>
      <c r="G365" s="69">
        <v>0</v>
      </c>
      <c r="H365" s="69" t="str">
        <f t="shared" si="22"/>
        <v>-</v>
      </c>
    </row>
    <row r="366" spans="1:8" ht="15" outlineLevel="2" x14ac:dyDescent="0.2">
      <c r="A366" s="43">
        <v>420299</v>
      </c>
      <c r="B366" s="9"/>
      <c r="C366" s="59" t="s">
        <v>274</v>
      </c>
      <c r="D366" s="69">
        <v>10820.91</v>
      </c>
      <c r="E366" s="69">
        <v>0</v>
      </c>
      <c r="F366" s="69">
        <v>0</v>
      </c>
      <c r="G366" s="69">
        <v>0</v>
      </c>
      <c r="H366" s="69" t="str">
        <f t="shared" si="22"/>
        <v>-</v>
      </c>
    </row>
    <row r="367" spans="1:8" ht="15" outlineLevel="1" x14ac:dyDescent="0.2">
      <c r="A367" s="43">
        <v>4203</v>
      </c>
      <c r="B367" s="9"/>
      <c r="C367" s="59" t="s">
        <v>275</v>
      </c>
      <c r="D367" s="69">
        <f>+D368+D369</f>
        <v>0</v>
      </c>
      <c r="E367" s="69">
        <f>+E368+E369</f>
        <v>0</v>
      </c>
      <c r="F367" s="69">
        <f>+F368+F369</f>
        <v>2300</v>
      </c>
      <c r="G367" s="69">
        <f>+G368+G369</f>
        <v>5000</v>
      </c>
      <c r="H367" s="69">
        <f t="shared" si="22"/>
        <v>217.39130434782606</v>
      </c>
    </row>
    <row r="368" spans="1:8" ht="15" outlineLevel="2" x14ac:dyDescent="0.2">
      <c r="A368" s="43">
        <v>420300</v>
      </c>
      <c r="B368" s="9"/>
      <c r="C368" s="59" t="s">
        <v>276</v>
      </c>
      <c r="D368" s="69">
        <v>0</v>
      </c>
      <c r="E368" s="69">
        <v>0</v>
      </c>
      <c r="F368" s="69">
        <v>2300</v>
      </c>
      <c r="G368" s="69">
        <v>0</v>
      </c>
      <c r="H368" s="69">
        <f t="shared" si="22"/>
        <v>0</v>
      </c>
    </row>
    <row r="369" spans="1:8" ht="15" outlineLevel="2" x14ac:dyDescent="0.2">
      <c r="A369" s="43">
        <v>4203001</v>
      </c>
      <c r="B369" s="9"/>
      <c r="C369" s="59" t="s">
        <v>277</v>
      </c>
      <c r="D369" s="69">
        <v>0</v>
      </c>
      <c r="E369" s="69">
        <v>0</v>
      </c>
      <c r="F369" s="69">
        <v>0</v>
      </c>
      <c r="G369" s="69">
        <v>5000</v>
      </c>
      <c r="H369" s="69" t="str">
        <f t="shared" si="22"/>
        <v>-</v>
      </c>
    </row>
    <row r="370" spans="1:8" ht="15" outlineLevel="1" x14ac:dyDescent="0.2">
      <c r="A370" s="43">
        <v>4204</v>
      </c>
      <c r="B370" s="9"/>
      <c r="C370" s="59" t="s">
        <v>278</v>
      </c>
      <c r="D370" s="69">
        <f>+D371+D372+D373+D374+D375+D376+D377+D378+D379+D380+D381+D382+D383+D384</f>
        <v>439709.86000000004</v>
      </c>
      <c r="E370" s="69">
        <f>+E371+E372+E373+E374+E375+E376+E377+E378+E379+E380+E381+E382+E383+E384</f>
        <v>375600</v>
      </c>
      <c r="F370" s="69">
        <f>+F371+F372+F373+F374+F375+F376+F377+F378+F379+F380+F381+F382+F383+F384</f>
        <v>122200</v>
      </c>
      <c r="G370" s="69">
        <f>+G371+G372+G373+G374+G375+G376+G377+G378+G379+G380+G381+G382+G383+G384</f>
        <v>449609</v>
      </c>
      <c r="H370" s="69">
        <f t="shared" si="22"/>
        <v>367.92880523731588</v>
      </c>
    </row>
    <row r="371" spans="1:8" ht="15" outlineLevel="2" x14ac:dyDescent="0.2">
      <c r="A371" s="43">
        <v>4204010</v>
      </c>
      <c r="B371" s="9"/>
      <c r="C371" s="59" t="s">
        <v>279</v>
      </c>
      <c r="D371" s="69">
        <v>22431.41</v>
      </c>
      <c r="E371" s="69">
        <v>20000</v>
      </c>
      <c r="F371" s="69">
        <v>20000</v>
      </c>
      <c r="G371" s="69">
        <v>17000</v>
      </c>
      <c r="H371" s="69">
        <f t="shared" si="22"/>
        <v>85</v>
      </c>
    </row>
    <row r="372" spans="1:8" ht="15" outlineLevel="2" x14ac:dyDescent="0.2">
      <c r="A372" s="43">
        <v>42040106</v>
      </c>
      <c r="B372" s="9"/>
      <c r="C372" s="59" t="s">
        <v>280</v>
      </c>
      <c r="D372" s="69">
        <v>125096.66</v>
      </c>
      <c r="E372" s="69">
        <v>0</v>
      </c>
      <c r="F372" s="69">
        <v>0</v>
      </c>
      <c r="G372" s="69">
        <v>0</v>
      </c>
      <c r="H372" s="69" t="str">
        <f t="shared" si="22"/>
        <v>-</v>
      </c>
    </row>
    <row r="373" spans="1:8" ht="15" outlineLevel="2" x14ac:dyDescent="0.2">
      <c r="A373" s="43">
        <v>42040107</v>
      </c>
      <c r="B373" s="9"/>
      <c r="C373" s="59" t="s">
        <v>281</v>
      </c>
      <c r="D373" s="69">
        <v>140234.82999999999</v>
      </c>
      <c r="E373" s="69">
        <v>0</v>
      </c>
      <c r="F373" s="69">
        <v>0</v>
      </c>
      <c r="G373" s="69">
        <v>0</v>
      </c>
      <c r="H373" s="69" t="str">
        <f t="shared" si="22"/>
        <v>-</v>
      </c>
    </row>
    <row r="374" spans="1:8" ht="15" outlineLevel="2" x14ac:dyDescent="0.2">
      <c r="A374" s="43">
        <v>42040108</v>
      </c>
      <c r="B374" s="9"/>
      <c r="C374" s="59" t="s">
        <v>282</v>
      </c>
      <c r="D374" s="69">
        <v>85009.57</v>
      </c>
      <c r="E374" s="69">
        <v>0</v>
      </c>
      <c r="F374" s="69">
        <v>0</v>
      </c>
      <c r="G374" s="69">
        <v>0</v>
      </c>
      <c r="H374" s="69" t="str">
        <f t="shared" si="22"/>
        <v>-</v>
      </c>
    </row>
    <row r="375" spans="1:8" ht="15" outlineLevel="2" x14ac:dyDescent="0.2">
      <c r="A375" s="43">
        <v>42040109</v>
      </c>
      <c r="B375" s="9"/>
      <c r="C375" s="59" t="s">
        <v>283</v>
      </c>
      <c r="D375" s="69">
        <v>29973.599999999999</v>
      </c>
      <c r="E375" s="69">
        <v>0</v>
      </c>
      <c r="F375" s="69">
        <v>0</v>
      </c>
      <c r="G375" s="69">
        <v>0</v>
      </c>
      <c r="H375" s="69" t="str">
        <f t="shared" si="22"/>
        <v>-</v>
      </c>
    </row>
    <row r="376" spans="1:8" ht="15" outlineLevel="2" x14ac:dyDescent="0.2">
      <c r="A376" s="43">
        <v>42040184</v>
      </c>
      <c r="B376" s="9"/>
      <c r="C376" s="59" t="s">
        <v>284</v>
      </c>
      <c r="D376" s="69">
        <v>14625.89</v>
      </c>
      <c r="E376" s="69">
        <v>0</v>
      </c>
      <c r="F376" s="69">
        <v>0</v>
      </c>
      <c r="G376" s="69">
        <v>0</v>
      </c>
      <c r="H376" s="69" t="str">
        <f t="shared" si="22"/>
        <v>-</v>
      </c>
    </row>
    <row r="377" spans="1:8" ht="15" outlineLevel="2" x14ac:dyDescent="0.2">
      <c r="A377" s="43">
        <v>42040185</v>
      </c>
      <c r="B377" s="9"/>
      <c r="C377" s="59" t="s">
        <v>285</v>
      </c>
      <c r="D377" s="69">
        <v>0</v>
      </c>
      <c r="E377" s="69">
        <v>165600</v>
      </c>
      <c r="F377" s="69">
        <v>1200</v>
      </c>
      <c r="G377" s="69">
        <v>165600</v>
      </c>
      <c r="H377" s="69">
        <f t="shared" si="22"/>
        <v>13800</v>
      </c>
    </row>
    <row r="378" spans="1:8" ht="15" outlineLevel="2" x14ac:dyDescent="0.2">
      <c r="A378" s="43">
        <v>42040186</v>
      </c>
      <c r="B378" s="9"/>
      <c r="C378" s="59" t="s">
        <v>286</v>
      </c>
      <c r="D378" s="69">
        <v>0</v>
      </c>
      <c r="E378" s="69">
        <v>190000</v>
      </c>
      <c r="F378" s="69">
        <v>0</v>
      </c>
      <c r="G378" s="69">
        <v>190000</v>
      </c>
      <c r="H378" s="69" t="str">
        <f t="shared" si="22"/>
        <v>-</v>
      </c>
    </row>
    <row r="379" spans="1:8" ht="15" outlineLevel="2" x14ac:dyDescent="0.2">
      <c r="A379" s="43">
        <v>42040187</v>
      </c>
      <c r="B379" s="9"/>
      <c r="C379" s="59" t="s">
        <v>287</v>
      </c>
      <c r="D379" s="69">
        <v>0</v>
      </c>
      <c r="E379" s="69">
        <v>0</v>
      </c>
      <c r="F379" s="69">
        <v>6000</v>
      </c>
      <c r="G379" s="69">
        <v>0</v>
      </c>
      <c r="H379" s="69">
        <f t="shared" si="22"/>
        <v>0</v>
      </c>
    </row>
    <row r="380" spans="1:8" ht="15" outlineLevel="2" x14ac:dyDescent="0.2">
      <c r="A380" s="43">
        <v>4204021</v>
      </c>
      <c r="B380" s="9"/>
      <c r="C380" s="59" t="s">
        <v>288</v>
      </c>
      <c r="D380" s="69">
        <v>22337.9</v>
      </c>
      <c r="E380" s="69">
        <v>0</v>
      </c>
      <c r="F380" s="69">
        <v>0</v>
      </c>
      <c r="G380" s="69">
        <v>0</v>
      </c>
      <c r="H380" s="69" t="str">
        <f t="shared" ref="H380:H397" si="23">IF(F380&lt;&gt;0,G380/F380*100,"-")</f>
        <v>-</v>
      </c>
    </row>
    <row r="381" spans="1:8" ht="15" outlineLevel="2" x14ac:dyDescent="0.2">
      <c r="A381" s="43">
        <v>4204023</v>
      </c>
      <c r="B381" s="9"/>
      <c r="C381" s="59" t="s">
        <v>289</v>
      </c>
      <c r="D381" s="69">
        <v>0</v>
      </c>
      <c r="E381" s="69">
        <v>0</v>
      </c>
      <c r="F381" s="69">
        <v>10000</v>
      </c>
      <c r="G381" s="69">
        <v>0</v>
      </c>
      <c r="H381" s="69">
        <f t="shared" si="23"/>
        <v>0</v>
      </c>
    </row>
    <row r="382" spans="1:8" ht="15" outlineLevel="2" x14ac:dyDescent="0.2">
      <c r="A382" s="43">
        <v>4204024</v>
      </c>
      <c r="B382" s="9"/>
      <c r="C382" s="59" t="s">
        <v>290</v>
      </c>
      <c r="D382" s="69">
        <v>0</v>
      </c>
      <c r="E382" s="69">
        <v>0</v>
      </c>
      <c r="F382" s="69">
        <v>70000</v>
      </c>
      <c r="G382" s="69">
        <v>0</v>
      </c>
      <c r="H382" s="69">
        <f t="shared" si="23"/>
        <v>0</v>
      </c>
    </row>
    <row r="383" spans="1:8" ht="15" outlineLevel="2" x14ac:dyDescent="0.2">
      <c r="A383" s="43">
        <v>4204025</v>
      </c>
      <c r="B383" s="9"/>
      <c r="C383" s="59" t="s">
        <v>291</v>
      </c>
      <c r="D383" s="69">
        <v>0</v>
      </c>
      <c r="E383" s="69">
        <v>0</v>
      </c>
      <c r="F383" s="69">
        <v>15000</v>
      </c>
      <c r="G383" s="69">
        <v>0</v>
      </c>
      <c r="H383" s="69">
        <f t="shared" si="23"/>
        <v>0</v>
      </c>
    </row>
    <row r="384" spans="1:8" ht="15" outlineLevel="2" x14ac:dyDescent="0.2">
      <c r="A384" s="43">
        <v>4204026</v>
      </c>
      <c r="B384" s="9"/>
      <c r="C384" s="59" t="s">
        <v>292</v>
      </c>
      <c r="D384" s="69">
        <v>0</v>
      </c>
      <c r="E384" s="69">
        <v>0</v>
      </c>
      <c r="F384" s="69">
        <v>0</v>
      </c>
      <c r="G384" s="69">
        <v>77009</v>
      </c>
      <c r="H384" s="69" t="str">
        <f t="shared" si="23"/>
        <v>-</v>
      </c>
    </row>
    <row r="385" spans="1:8" ht="15" outlineLevel="1" x14ac:dyDescent="0.2">
      <c r="A385" s="43">
        <v>4205</v>
      </c>
      <c r="B385" s="9"/>
      <c r="C385" s="59" t="s">
        <v>293</v>
      </c>
      <c r="D385" s="69">
        <f>+D386+D387+D388+D389+D390</f>
        <v>167250.4</v>
      </c>
      <c r="E385" s="69">
        <f>+E386+E387+E388+E389+E390</f>
        <v>406400</v>
      </c>
      <c r="F385" s="69">
        <f>+F386+F387+F388+F389+F390</f>
        <v>432000</v>
      </c>
      <c r="G385" s="69">
        <f>+G386+G387+G388+G389+G390</f>
        <v>670000</v>
      </c>
      <c r="H385" s="69">
        <f t="shared" si="23"/>
        <v>155.09259259259258</v>
      </c>
    </row>
    <row r="386" spans="1:8" ht="15" outlineLevel="2" x14ac:dyDescent="0.2">
      <c r="A386" s="43">
        <v>4205002</v>
      </c>
      <c r="B386" s="9"/>
      <c r="C386" s="59" t="s">
        <v>294</v>
      </c>
      <c r="D386" s="69">
        <v>40000</v>
      </c>
      <c r="E386" s="69">
        <v>12400</v>
      </c>
      <c r="F386" s="69">
        <v>18000</v>
      </c>
      <c r="G386" s="69">
        <v>0</v>
      </c>
      <c r="H386" s="69">
        <f t="shared" si="23"/>
        <v>0</v>
      </c>
    </row>
    <row r="387" spans="1:8" ht="15" outlineLevel="2" x14ac:dyDescent="0.2">
      <c r="A387" s="43">
        <v>42050020</v>
      </c>
      <c r="B387" s="9"/>
      <c r="C387" s="59" t="s">
        <v>295</v>
      </c>
      <c r="D387" s="69">
        <v>0</v>
      </c>
      <c r="E387" s="69">
        <v>394000</v>
      </c>
      <c r="F387" s="69">
        <v>394000</v>
      </c>
      <c r="G387" s="69">
        <v>580000</v>
      </c>
      <c r="H387" s="69">
        <f t="shared" si="23"/>
        <v>147.20812182741116</v>
      </c>
    </row>
    <row r="388" spans="1:8" ht="15" outlineLevel="2" x14ac:dyDescent="0.2">
      <c r="A388" s="43">
        <v>42050021</v>
      </c>
      <c r="B388" s="9"/>
      <c r="C388" s="59" t="s">
        <v>296</v>
      </c>
      <c r="D388" s="69">
        <v>0</v>
      </c>
      <c r="E388" s="69">
        <v>0</v>
      </c>
      <c r="F388" s="69">
        <v>0</v>
      </c>
      <c r="G388" s="69">
        <v>90000</v>
      </c>
      <c r="H388" s="69" t="str">
        <f t="shared" si="23"/>
        <v>-</v>
      </c>
    </row>
    <row r="389" spans="1:8" ht="15" outlineLevel="2" x14ac:dyDescent="0.2">
      <c r="A389" s="43">
        <v>42050035</v>
      </c>
      <c r="B389" s="9"/>
      <c r="C389" s="59" t="s">
        <v>297</v>
      </c>
      <c r="D389" s="69">
        <v>0</v>
      </c>
      <c r="E389" s="69">
        <v>0</v>
      </c>
      <c r="F389" s="69">
        <v>20000</v>
      </c>
      <c r="G389" s="69">
        <v>0</v>
      </c>
      <c r="H389" s="69">
        <f t="shared" si="23"/>
        <v>0</v>
      </c>
    </row>
    <row r="390" spans="1:8" ht="15" outlineLevel="2" x14ac:dyDescent="0.2">
      <c r="A390" s="43">
        <v>4205010</v>
      </c>
      <c r="B390" s="9"/>
      <c r="C390" s="59" t="s">
        <v>298</v>
      </c>
      <c r="D390" s="69">
        <v>127250.4</v>
      </c>
      <c r="E390" s="69">
        <v>0</v>
      </c>
      <c r="F390" s="69">
        <v>0</v>
      </c>
      <c r="G390" s="69">
        <v>0</v>
      </c>
      <c r="H390" s="69" t="str">
        <f t="shared" si="23"/>
        <v>-</v>
      </c>
    </row>
    <row r="391" spans="1:8" ht="15" outlineLevel="1" x14ac:dyDescent="0.2">
      <c r="A391" s="43">
        <v>4206</v>
      </c>
      <c r="B391" s="9"/>
      <c r="C391" s="59" t="s">
        <v>299</v>
      </c>
      <c r="D391" s="69">
        <f>+D392</f>
        <v>6000</v>
      </c>
      <c r="E391" s="69">
        <f>+E392</f>
        <v>25000</v>
      </c>
      <c r="F391" s="69">
        <f>+F392</f>
        <v>25000</v>
      </c>
      <c r="G391" s="69">
        <f>+G392</f>
        <v>5000</v>
      </c>
      <c r="H391" s="69">
        <f t="shared" si="23"/>
        <v>20</v>
      </c>
    </row>
    <row r="392" spans="1:8" ht="15" outlineLevel="2" x14ac:dyDescent="0.2">
      <c r="A392" s="43">
        <v>420600</v>
      </c>
      <c r="B392" s="9"/>
      <c r="C392" s="59" t="s">
        <v>300</v>
      </c>
      <c r="D392" s="69">
        <v>6000</v>
      </c>
      <c r="E392" s="69">
        <v>25000</v>
      </c>
      <c r="F392" s="69">
        <v>25000</v>
      </c>
      <c r="G392" s="69">
        <v>5000</v>
      </c>
      <c r="H392" s="69">
        <f t="shared" si="23"/>
        <v>20</v>
      </c>
    </row>
    <row r="393" spans="1:8" ht="15" outlineLevel="1" x14ac:dyDescent="0.2">
      <c r="A393" s="43">
        <v>4208</v>
      </c>
      <c r="B393" s="9"/>
      <c r="C393" s="59" t="s">
        <v>301</v>
      </c>
      <c r="D393" s="69">
        <f>+D394+D395+D396+D397</f>
        <v>56970.810000000005</v>
      </c>
      <c r="E393" s="69">
        <f>+E394+E395+E396+E397</f>
        <v>41518.61</v>
      </c>
      <c r="F393" s="69">
        <f>+F394+F395+F396+F397</f>
        <v>60000</v>
      </c>
      <c r="G393" s="69">
        <f>+G394+G395+G396+G397</f>
        <v>42500</v>
      </c>
      <c r="H393" s="69">
        <f t="shared" si="23"/>
        <v>70.833333333333343</v>
      </c>
    </row>
    <row r="394" spans="1:8" ht="15" outlineLevel="2" x14ac:dyDescent="0.2">
      <c r="A394" s="43">
        <v>420804</v>
      </c>
      <c r="B394" s="9"/>
      <c r="C394" s="59" t="s">
        <v>302</v>
      </c>
      <c r="D394" s="69">
        <v>21497.4</v>
      </c>
      <c r="E394" s="69">
        <v>41518.61</v>
      </c>
      <c r="F394" s="69">
        <v>60000</v>
      </c>
      <c r="G394" s="69">
        <v>42500</v>
      </c>
      <c r="H394" s="69">
        <f t="shared" si="23"/>
        <v>70.833333333333343</v>
      </c>
    </row>
    <row r="395" spans="1:8" ht="15" outlineLevel="2" x14ac:dyDescent="0.2">
      <c r="A395" s="43">
        <v>4208040</v>
      </c>
      <c r="B395" s="9"/>
      <c r="C395" s="59" t="s">
        <v>303</v>
      </c>
      <c r="D395" s="69">
        <v>0</v>
      </c>
      <c r="E395" s="69">
        <v>0</v>
      </c>
      <c r="F395" s="69">
        <v>0</v>
      </c>
      <c r="G395" s="69">
        <v>0</v>
      </c>
      <c r="H395" s="69" t="str">
        <f t="shared" si="23"/>
        <v>-</v>
      </c>
    </row>
    <row r="396" spans="1:8" ht="15" outlineLevel="2" x14ac:dyDescent="0.2">
      <c r="A396" s="43">
        <v>420899</v>
      </c>
      <c r="B396" s="9"/>
      <c r="C396" s="59" t="s">
        <v>304</v>
      </c>
      <c r="D396" s="69">
        <v>18446.2</v>
      </c>
      <c r="E396" s="69">
        <v>0</v>
      </c>
      <c r="F396" s="69">
        <v>0</v>
      </c>
      <c r="G396" s="69">
        <v>0</v>
      </c>
      <c r="H396" s="69" t="str">
        <f t="shared" si="23"/>
        <v>-</v>
      </c>
    </row>
    <row r="397" spans="1:8" ht="15" outlineLevel="2" x14ac:dyDescent="0.2">
      <c r="A397" s="43">
        <v>4208990</v>
      </c>
      <c r="B397" s="9"/>
      <c r="C397" s="59" t="s">
        <v>305</v>
      </c>
      <c r="D397" s="69">
        <v>17027.21</v>
      </c>
      <c r="E397" s="69">
        <v>0</v>
      </c>
      <c r="F397" s="69">
        <v>0</v>
      </c>
      <c r="G397" s="69">
        <v>0</v>
      </c>
      <c r="H397" s="69" t="str">
        <f t="shared" si="23"/>
        <v>-</v>
      </c>
    </row>
    <row r="398" spans="1:8" ht="15" outlineLevel="2" x14ac:dyDescent="0.2">
      <c r="A398" s="43"/>
      <c r="B398" s="9"/>
      <c r="C398" s="59"/>
      <c r="D398" s="69"/>
      <c r="E398" s="69"/>
      <c r="F398" s="69"/>
      <c r="G398" s="69"/>
      <c r="H398" s="69"/>
    </row>
    <row r="399" spans="1:8" ht="15.75" x14ac:dyDescent="0.2">
      <c r="A399" s="42">
        <v>43</v>
      </c>
      <c r="B399" s="17"/>
      <c r="C399" s="60" t="s">
        <v>74</v>
      </c>
      <c r="D399" s="70">
        <f>D400+D408</f>
        <v>105531.45999999999</v>
      </c>
      <c r="E399" s="70">
        <f>E400+E408</f>
        <v>92500</v>
      </c>
      <c r="F399" s="70">
        <f>F400+F408</f>
        <v>132852</v>
      </c>
      <c r="G399" s="70">
        <f>G400+G408</f>
        <v>122000</v>
      </c>
      <c r="H399" s="70">
        <f t="shared" ref="H399:H406" si="24">IF(F399&lt;&gt;0,G399/F399*100,"-")</f>
        <v>91.831511757444375</v>
      </c>
    </row>
    <row r="400" spans="1:8" s="21" customFormat="1" ht="15" x14ac:dyDescent="0.2">
      <c r="A400" s="44">
        <v>431</v>
      </c>
      <c r="B400" s="22"/>
      <c r="C400" s="61" t="s">
        <v>49</v>
      </c>
      <c r="D400" s="72">
        <f>+D401+D403</f>
        <v>49676.34</v>
      </c>
      <c r="E400" s="72">
        <f>+E401+E403</f>
        <v>52500</v>
      </c>
      <c r="F400" s="72">
        <f>+F401+F403</f>
        <v>82852</v>
      </c>
      <c r="G400" s="72">
        <f>+G401+G403</f>
        <v>52000</v>
      </c>
      <c r="H400" s="72">
        <f t="shared" si="24"/>
        <v>62.76251629411481</v>
      </c>
    </row>
    <row r="401" spans="1:8" s="21" customFormat="1" ht="15" outlineLevel="1" x14ac:dyDescent="0.2">
      <c r="A401" s="44">
        <v>4310</v>
      </c>
      <c r="B401" s="22"/>
      <c r="C401" s="61" t="s">
        <v>306</v>
      </c>
      <c r="D401" s="72">
        <f>+D402</f>
        <v>0</v>
      </c>
      <c r="E401" s="72">
        <f>+E402</f>
        <v>0</v>
      </c>
      <c r="F401" s="72">
        <f>+F402</f>
        <v>0</v>
      </c>
      <c r="G401" s="72">
        <f>+G402</f>
        <v>7000</v>
      </c>
      <c r="H401" s="72" t="str">
        <f t="shared" si="24"/>
        <v>-</v>
      </c>
    </row>
    <row r="402" spans="1:8" s="21" customFormat="1" ht="15" outlineLevel="2" x14ac:dyDescent="0.2">
      <c r="A402" s="44">
        <v>431000</v>
      </c>
      <c r="B402" s="22"/>
      <c r="C402" s="61" t="s">
        <v>307</v>
      </c>
      <c r="D402" s="72">
        <v>0</v>
      </c>
      <c r="E402" s="72">
        <v>0</v>
      </c>
      <c r="F402" s="72">
        <v>0</v>
      </c>
      <c r="G402" s="72">
        <v>7000</v>
      </c>
      <c r="H402" s="72" t="str">
        <f t="shared" si="24"/>
        <v>-</v>
      </c>
    </row>
    <row r="403" spans="1:8" s="21" customFormat="1" ht="15" outlineLevel="1" x14ac:dyDescent="0.2">
      <c r="A403" s="44">
        <v>4315</v>
      </c>
      <c r="B403" s="22"/>
      <c r="C403" s="61" t="s">
        <v>308</v>
      </c>
      <c r="D403" s="72">
        <f>+D404+D405+D406</f>
        <v>49676.34</v>
      </c>
      <c r="E403" s="72">
        <f>+E404+E405+E406</f>
        <v>52500</v>
      </c>
      <c r="F403" s="72">
        <f>+F404+F405+F406</f>
        <v>82852</v>
      </c>
      <c r="G403" s="72">
        <f>+G404+G405+G406</f>
        <v>45000</v>
      </c>
      <c r="H403" s="72">
        <f t="shared" si="24"/>
        <v>54.313716023753202</v>
      </c>
    </row>
    <row r="404" spans="1:8" s="21" customFormat="1" ht="15" outlineLevel="2" x14ac:dyDescent="0.2">
      <c r="A404" s="44">
        <v>4315001</v>
      </c>
      <c r="B404" s="22"/>
      <c r="C404" s="61" t="s">
        <v>309</v>
      </c>
      <c r="D404" s="72">
        <v>0</v>
      </c>
      <c r="E404" s="72">
        <v>35000</v>
      </c>
      <c r="F404" s="72">
        <v>27600</v>
      </c>
      <c r="G404" s="72">
        <v>25000</v>
      </c>
      <c r="H404" s="72">
        <f t="shared" si="24"/>
        <v>90.579710144927532</v>
      </c>
    </row>
    <row r="405" spans="1:8" s="21" customFormat="1" ht="15" outlineLevel="2" x14ac:dyDescent="0.2">
      <c r="A405" s="44">
        <v>4315002</v>
      </c>
      <c r="B405" s="22"/>
      <c r="C405" s="61" t="s">
        <v>310</v>
      </c>
      <c r="D405" s="72">
        <v>49676.34</v>
      </c>
      <c r="E405" s="72">
        <v>0</v>
      </c>
      <c r="F405" s="72">
        <v>20000</v>
      </c>
      <c r="G405" s="72">
        <v>20000</v>
      </c>
      <c r="H405" s="72">
        <f t="shared" si="24"/>
        <v>100</v>
      </c>
    </row>
    <row r="406" spans="1:8" s="21" customFormat="1" ht="15" outlineLevel="2" x14ac:dyDescent="0.2">
      <c r="A406" s="44">
        <v>4315006</v>
      </c>
      <c r="B406" s="22"/>
      <c r="C406" s="61" t="s">
        <v>311</v>
      </c>
      <c r="D406" s="72">
        <v>0</v>
      </c>
      <c r="E406" s="72">
        <v>17500</v>
      </c>
      <c r="F406" s="72">
        <v>35252</v>
      </c>
      <c r="G406" s="72">
        <v>0</v>
      </c>
      <c r="H406" s="72">
        <f t="shared" si="24"/>
        <v>0</v>
      </c>
    </row>
    <row r="407" spans="1:8" s="21" customFormat="1" ht="15" outlineLevel="2" x14ac:dyDescent="0.2">
      <c r="A407" s="44"/>
      <c r="B407" s="22"/>
      <c r="C407" s="61"/>
      <c r="D407" s="72"/>
      <c r="E407" s="72"/>
      <c r="F407" s="72"/>
      <c r="G407" s="72"/>
      <c r="H407" s="72"/>
    </row>
    <row r="408" spans="1:8" ht="15" x14ac:dyDescent="0.2">
      <c r="A408" s="43">
        <v>432</v>
      </c>
      <c r="B408" s="9"/>
      <c r="C408" s="59" t="s">
        <v>50</v>
      </c>
      <c r="D408" s="69">
        <f>+D409</f>
        <v>55855.119999999995</v>
      </c>
      <c r="E408" s="69">
        <f>+E409</f>
        <v>40000</v>
      </c>
      <c r="F408" s="69">
        <f>+F409</f>
        <v>50000</v>
      </c>
      <c r="G408" s="69">
        <f>+G409</f>
        <v>70000</v>
      </c>
      <c r="H408" s="69">
        <f>IF(F408&lt;&gt;0,G408/F408*100,"-")</f>
        <v>140</v>
      </c>
    </row>
    <row r="409" spans="1:8" ht="15" outlineLevel="1" x14ac:dyDescent="0.2">
      <c r="A409" s="43">
        <v>4323</v>
      </c>
      <c r="B409" s="9"/>
      <c r="C409" s="59" t="s">
        <v>312</v>
      </c>
      <c r="D409" s="69">
        <f>+D410+D411</f>
        <v>55855.119999999995</v>
      </c>
      <c r="E409" s="69">
        <f>+E410+E411</f>
        <v>40000</v>
      </c>
      <c r="F409" s="69">
        <f>+F410+F411</f>
        <v>50000</v>
      </c>
      <c r="G409" s="69">
        <f>+G410+G411</f>
        <v>70000</v>
      </c>
      <c r="H409" s="69">
        <f>IF(F409&lt;&gt;0,G409/F409*100,"-")</f>
        <v>140</v>
      </c>
    </row>
    <row r="410" spans="1:8" ht="15" outlineLevel="2" x14ac:dyDescent="0.2">
      <c r="A410" s="43">
        <v>432300</v>
      </c>
      <c r="B410" s="9"/>
      <c r="C410" s="59" t="s">
        <v>313</v>
      </c>
      <c r="D410" s="69">
        <v>29860.12</v>
      </c>
      <c r="E410" s="69">
        <v>40000</v>
      </c>
      <c r="F410" s="69">
        <v>50000</v>
      </c>
      <c r="G410" s="69">
        <v>70000</v>
      </c>
      <c r="H410" s="69">
        <f>IF(F410&lt;&gt;0,G410/F410*100,"-")</f>
        <v>140</v>
      </c>
    </row>
    <row r="411" spans="1:8" ht="15" outlineLevel="2" x14ac:dyDescent="0.2">
      <c r="A411" s="43">
        <v>4323003</v>
      </c>
      <c r="B411" s="9"/>
      <c r="C411" s="59" t="s">
        <v>314</v>
      </c>
      <c r="D411" s="69">
        <v>25995</v>
      </c>
      <c r="E411" s="69">
        <v>0</v>
      </c>
      <c r="F411" s="69">
        <v>0</v>
      </c>
      <c r="G411" s="69">
        <v>0</v>
      </c>
      <c r="H411" s="69" t="str">
        <f>IF(F411&lt;&gt;0,G411/F411*100,"-")</f>
        <v>-</v>
      </c>
    </row>
    <row r="412" spans="1:8" ht="25.5" x14ac:dyDescent="0.2">
      <c r="A412" s="41"/>
      <c r="B412" s="18" t="s">
        <v>2</v>
      </c>
      <c r="C412" s="58" t="s">
        <v>62</v>
      </c>
      <c r="D412" s="69">
        <f>+D16-D144</f>
        <v>-226257.65000000037</v>
      </c>
      <c r="E412" s="69">
        <f>+E16-E144</f>
        <v>-318312.60999999987</v>
      </c>
      <c r="F412" s="69">
        <f>+F16-F144</f>
        <v>-318312.60999999987</v>
      </c>
      <c r="G412" s="69">
        <f>+G16-G144</f>
        <v>-538854</v>
      </c>
      <c r="H412" s="69">
        <f>IF(F412&lt;&gt;0,G412/F412*100,"-")</f>
        <v>169.28452818755758</v>
      </c>
    </row>
    <row r="413" spans="1:8" ht="15" x14ac:dyDescent="0.2">
      <c r="A413" s="45" t="s">
        <v>33</v>
      </c>
      <c r="B413" s="2"/>
      <c r="C413" s="75"/>
      <c r="D413" s="76"/>
      <c r="E413" s="76"/>
      <c r="F413" s="76"/>
      <c r="G413" s="73"/>
      <c r="H413" s="73"/>
    </row>
    <row r="414" spans="1:8" ht="38.25" x14ac:dyDescent="0.2">
      <c r="A414" s="42">
        <v>75</v>
      </c>
      <c r="B414" s="19" t="s">
        <v>3</v>
      </c>
      <c r="C414" s="62" t="s">
        <v>75</v>
      </c>
      <c r="D414" s="70">
        <f>+D415+D417+D419</f>
        <v>0</v>
      </c>
      <c r="E414" s="70">
        <f>+E415+E417+E419</f>
        <v>0</v>
      </c>
      <c r="F414" s="70">
        <f>+F415+F417+F419</f>
        <v>0</v>
      </c>
      <c r="G414" s="70">
        <f>+G415+G417+G419</f>
        <v>0</v>
      </c>
      <c r="H414" s="70" t="str">
        <f>IF(F414&lt;&gt;0,G414/F414*100,"-")</f>
        <v>-</v>
      </c>
    </row>
    <row r="415" spans="1:8" ht="15" x14ac:dyDescent="0.2">
      <c r="A415" s="43">
        <v>750</v>
      </c>
      <c r="B415" s="9"/>
      <c r="C415" s="59" t="s">
        <v>34</v>
      </c>
      <c r="D415" s="69">
        <v>0</v>
      </c>
      <c r="E415" s="69">
        <v>0</v>
      </c>
      <c r="F415" s="69">
        <v>0</v>
      </c>
      <c r="G415" s="69">
        <v>0</v>
      </c>
      <c r="H415" s="69" t="str">
        <f>IF(F415&lt;&gt;0,G415/F415*100,"-")</f>
        <v>-</v>
      </c>
    </row>
    <row r="416" spans="1:8" ht="15" x14ac:dyDescent="0.2">
      <c r="A416" s="43"/>
      <c r="B416" s="9"/>
      <c r="C416" s="59"/>
      <c r="D416" s="69"/>
      <c r="E416" s="69"/>
      <c r="F416" s="69"/>
      <c r="G416" s="69"/>
      <c r="H416" s="69"/>
    </row>
    <row r="417" spans="1:8" ht="15" x14ac:dyDescent="0.2">
      <c r="A417" s="43">
        <v>751</v>
      </c>
      <c r="B417" s="9"/>
      <c r="C417" s="59" t="s">
        <v>35</v>
      </c>
      <c r="D417" s="69">
        <v>0</v>
      </c>
      <c r="E417" s="69">
        <v>0</v>
      </c>
      <c r="F417" s="69">
        <v>0</v>
      </c>
      <c r="G417" s="69">
        <v>0</v>
      </c>
      <c r="H417" s="69" t="str">
        <f>IF(F417&lt;&gt;0,G417/F417*100,"-")</f>
        <v>-</v>
      </c>
    </row>
    <row r="418" spans="1:8" ht="15" x14ac:dyDescent="0.2">
      <c r="A418" s="46"/>
      <c r="B418" s="23"/>
      <c r="C418" s="59"/>
      <c r="D418" s="69"/>
      <c r="E418" s="69"/>
      <c r="F418" s="69"/>
      <c r="G418" s="69"/>
      <c r="H418" s="69"/>
    </row>
    <row r="419" spans="1:8" ht="15" x14ac:dyDescent="0.2">
      <c r="A419" s="47" t="s">
        <v>52</v>
      </c>
      <c r="B419" s="23"/>
      <c r="C419" s="63" t="s">
        <v>53</v>
      </c>
      <c r="D419" s="69">
        <v>0</v>
      </c>
      <c r="E419" s="69">
        <v>0</v>
      </c>
      <c r="F419" s="69">
        <v>0</v>
      </c>
      <c r="G419" s="69">
        <v>0</v>
      </c>
      <c r="H419" s="69" t="str">
        <f>IF(F419&lt;&gt;0,G419/F419*100,"-")</f>
        <v>-</v>
      </c>
    </row>
    <row r="420" spans="1:8" ht="15" x14ac:dyDescent="0.2">
      <c r="A420" s="48"/>
      <c r="B420" s="23"/>
      <c r="C420" s="64"/>
      <c r="D420" s="69"/>
      <c r="E420" s="69"/>
      <c r="F420" s="69"/>
      <c r="G420" s="69"/>
      <c r="H420" s="69"/>
    </row>
    <row r="421" spans="1:8" ht="25.5" x14ac:dyDescent="0.2">
      <c r="A421" s="49" t="s">
        <v>36</v>
      </c>
      <c r="B421" s="19" t="s">
        <v>37</v>
      </c>
      <c r="C421" s="62" t="s">
        <v>38</v>
      </c>
      <c r="D421" s="70">
        <f>+D422+D424</f>
        <v>0</v>
      </c>
      <c r="E421" s="70">
        <f>+E422+E424</f>
        <v>0</v>
      </c>
      <c r="F421" s="70">
        <f>+F422+F424</f>
        <v>0</v>
      </c>
      <c r="G421" s="70">
        <f>+G422+G424</f>
        <v>0</v>
      </c>
      <c r="H421" s="70" t="str">
        <f>IF(F421&lt;&gt;0,G421/F421*100,"-")</f>
        <v>-</v>
      </c>
    </row>
    <row r="422" spans="1:8" ht="15" x14ac:dyDescent="0.2">
      <c r="A422" s="43">
        <v>440</v>
      </c>
      <c r="B422" s="9"/>
      <c r="C422" s="59" t="s">
        <v>39</v>
      </c>
      <c r="D422" s="69">
        <v>0</v>
      </c>
      <c r="E422" s="69">
        <v>0</v>
      </c>
      <c r="F422" s="69">
        <v>0</v>
      </c>
      <c r="G422" s="69">
        <v>0</v>
      </c>
      <c r="H422" s="69" t="str">
        <f>IF(F422&lt;&gt;0,G422/F422*100,"-")</f>
        <v>-</v>
      </c>
    </row>
    <row r="423" spans="1:8" ht="15" x14ac:dyDescent="0.2">
      <c r="A423" s="43"/>
      <c r="B423" s="9"/>
      <c r="C423" s="59"/>
      <c r="D423" s="69"/>
      <c r="E423" s="69"/>
      <c r="F423" s="69"/>
      <c r="G423" s="69"/>
      <c r="H423" s="69"/>
    </row>
    <row r="424" spans="1:8" ht="15" x14ac:dyDescent="0.2">
      <c r="A424" s="43">
        <v>441</v>
      </c>
      <c r="B424" s="9"/>
      <c r="C424" s="59" t="s">
        <v>59</v>
      </c>
      <c r="D424" s="69">
        <v>0</v>
      </c>
      <c r="E424" s="69">
        <v>0</v>
      </c>
      <c r="F424" s="69">
        <v>0</v>
      </c>
      <c r="G424" s="69">
        <v>0</v>
      </c>
      <c r="H424" s="69" t="str">
        <f>IF(F424&lt;&gt;0,G424/F424*100,"-")</f>
        <v>-</v>
      </c>
    </row>
    <row r="425" spans="1:8" ht="38.25" x14ac:dyDescent="0.2">
      <c r="A425" s="41" t="s">
        <v>15</v>
      </c>
      <c r="B425" s="18" t="s">
        <v>40</v>
      </c>
      <c r="C425" s="58" t="s">
        <v>76</v>
      </c>
      <c r="D425" s="69">
        <f>+D414-D421</f>
        <v>0</v>
      </c>
      <c r="E425" s="69">
        <f>+E414-E421</f>
        <v>0</v>
      </c>
      <c r="F425" s="69">
        <f>+F414-F421</f>
        <v>0</v>
      </c>
      <c r="G425" s="69">
        <f>+G414-G421</f>
        <v>0</v>
      </c>
      <c r="H425" s="69" t="str">
        <f>IF(F425&lt;&gt;0,G425/F425*100,"-")</f>
        <v>-</v>
      </c>
    </row>
    <row r="426" spans="1:8" ht="15" x14ac:dyDescent="0.2">
      <c r="A426" s="45" t="s">
        <v>65</v>
      </c>
      <c r="B426" s="2"/>
      <c r="C426" s="75"/>
      <c r="D426" s="76"/>
      <c r="E426" s="76"/>
      <c r="F426" s="73"/>
      <c r="G426" s="73"/>
      <c r="H426" s="73"/>
    </row>
    <row r="427" spans="1:8" ht="18" x14ac:dyDescent="0.2">
      <c r="A427" s="42">
        <v>50</v>
      </c>
      <c r="B427" s="19" t="s">
        <v>41</v>
      </c>
      <c r="C427" s="60" t="s">
        <v>43</v>
      </c>
      <c r="D427" s="70">
        <f t="shared" ref="D427:G429" si="25">+D428</f>
        <v>68399.899999999994</v>
      </c>
      <c r="E427" s="70">
        <f t="shared" si="25"/>
        <v>69054</v>
      </c>
      <c r="F427" s="70">
        <f t="shared" si="25"/>
        <v>69054</v>
      </c>
      <c r="G427" s="70">
        <f t="shared" si="25"/>
        <v>48924</v>
      </c>
      <c r="H427" s="70">
        <f>IF(F427&lt;&gt;0,G427/F427*100,"-")</f>
        <v>70.84890086019638</v>
      </c>
    </row>
    <row r="428" spans="1:8" ht="15" x14ac:dyDescent="0.2">
      <c r="A428" s="43">
        <v>500</v>
      </c>
      <c r="B428" s="9"/>
      <c r="C428" s="59" t="s">
        <v>44</v>
      </c>
      <c r="D428" s="69">
        <f t="shared" si="25"/>
        <v>68399.899999999994</v>
      </c>
      <c r="E428" s="69">
        <f t="shared" si="25"/>
        <v>69054</v>
      </c>
      <c r="F428" s="69">
        <f t="shared" si="25"/>
        <v>69054</v>
      </c>
      <c r="G428" s="69">
        <f t="shared" si="25"/>
        <v>48924</v>
      </c>
      <c r="H428" s="69">
        <f>IF(F428&lt;&gt;0,G428/F428*100,"-")</f>
        <v>70.84890086019638</v>
      </c>
    </row>
    <row r="429" spans="1:8" ht="15" outlineLevel="1" x14ac:dyDescent="0.2">
      <c r="A429" s="43">
        <v>5003</v>
      </c>
      <c r="B429" s="9"/>
      <c r="C429" s="59" t="s">
        <v>315</v>
      </c>
      <c r="D429" s="69">
        <f t="shared" si="25"/>
        <v>68399.899999999994</v>
      </c>
      <c r="E429" s="69">
        <f t="shared" si="25"/>
        <v>69054</v>
      </c>
      <c r="F429" s="69">
        <f t="shared" si="25"/>
        <v>69054</v>
      </c>
      <c r="G429" s="69">
        <f t="shared" si="25"/>
        <v>48924</v>
      </c>
      <c r="H429" s="69">
        <f>IF(F429&lt;&gt;0,G429/F429*100,"-")</f>
        <v>70.84890086019638</v>
      </c>
    </row>
    <row r="430" spans="1:8" ht="15" outlineLevel="2" x14ac:dyDescent="0.2">
      <c r="A430" s="43">
        <v>500307</v>
      </c>
      <c r="B430" s="9"/>
      <c r="C430" s="59" t="s">
        <v>316</v>
      </c>
      <c r="D430" s="69">
        <v>68399.899999999994</v>
      </c>
      <c r="E430" s="69">
        <v>69054</v>
      </c>
      <c r="F430" s="69">
        <v>69054</v>
      </c>
      <c r="G430" s="69">
        <v>48924</v>
      </c>
      <c r="H430" s="69">
        <f>IF(F430&lt;&gt;0,G430/F430*100,"-")</f>
        <v>70.84890086019638</v>
      </c>
    </row>
    <row r="431" spans="1:8" ht="15" outlineLevel="2" x14ac:dyDescent="0.2">
      <c r="A431" s="43"/>
      <c r="B431" s="9"/>
      <c r="C431" s="59"/>
      <c r="D431" s="69"/>
      <c r="E431" s="69"/>
      <c r="F431" s="69"/>
      <c r="G431" s="69"/>
      <c r="H431" s="69"/>
    </row>
    <row r="432" spans="1:8" ht="18" x14ac:dyDescent="0.2">
      <c r="A432" s="42">
        <v>55</v>
      </c>
      <c r="B432" s="19" t="s">
        <v>42</v>
      </c>
      <c r="C432" s="60" t="s">
        <v>46</v>
      </c>
      <c r="D432" s="70">
        <f>+D433</f>
        <v>45088.840000000004</v>
      </c>
      <c r="E432" s="70">
        <f>+E433</f>
        <v>52470</v>
      </c>
      <c r="F432" s="70">
        <f>+F433</f>
        <v>52470</v>
      </c>
      <c r="G432" s="70">
        <f>+G433</f>
        <v>60070</v>
      </c>
      <c r="H432" s="70">
        <f t="shared" ref="H432:H441" si="26">IF(F432&lt;&gt;0,G432/F432*100,"-")</f>
        <v>114.484467314656</v>
      </c>
    </row>
    <row r="433" spans="1:8" ht="15" x14ac:dyDescent="0.2">
      <c r="A433" s="43">
        <v>550</v>
      </c>
      <c r="B433" s="9"/>
      <c r="C433" s="59" t="s">
        <v>47</v>
      </c>
      <c r="D433" s="69">
        <f>+D434+D436</f>
        <v>45088.840000000004</v>
      </c>
      <c r="E433" s="69">
        <f>+E434+E436</f>
        <v>52470</v>
      </c>
      <c r="F433" s="69">
        <f>+F434+F436</f>
        <v>52470</v>
      </c>
      <c r="G433" s="69">
        <f>+G434+G436</f>
        <v>60070</v>
      </c>
      <c r="H433" s="69">
        <f t="shared" si="26"/>
        <v>114.484467314656</v>
      </c>
    </row>
    <row r="434" spans="1:8" ht="15" outlineLevel="1" x14ac:dyDescent="0.2">
      <c r="A434" s="43">
        <v>5501</v>
      </c>
      <c r="B434" s="9"/>
      <c r="C434" s="59" t="s">
        <v>317</v>
      </c>
      <c r="D434" s="69">
        <f>+D435</f>
        <v>20000.04</v>
      </c>
      <c r="E434" s="69">
        <f>+E435</f>
        <v>20010</v>
      </c>
      <c r="F434" s="69">
        <f>+F435</f>
        <v>20010</v>
      </c>
      <c r="G434" s="69">
        <f>+G435</f>
        <v>20010</v>
      </c>
      <c r="H434" s="69">
        <f t="shared" si="26"/>
        <v>100</v>
      </c>
    </row>
    <row r="435" spans="1:8" ht="15" outlineLevel="2" x14ac:dyDescent="0.2">
      <c r="A435" s="43">
        <v>550101</v>
      </c>
      <c r="B435" s="9"/>
      <c r="C435" s="59" t="s">
        <v>318</v>
      </c>
      <c r="D435" s="69">
        <v>20000.04</v>
      </c>
      <c r="E435" s="69">
        <v>20010</v>
      </c>
      <c r="F435" s="69">
        <v>20010</v>
      </c>
      <c r="G435" s="69">
        <v>20010</v>
      </c>
      <c r="H435" s="69">
        <f t="shared" si="26"/>
        <v>100</v>
      </c>
    </row>
    <row r="436" spans="1:8" ht="15" outlineLevel="1" x14ac:dyDescent="0.2">
      <c r="A436" s="43">
        <v>5503</v>
      </c>
      <c r="B436" s="9"/>
      <c r="C436" s="59" t="s">
        <v>319</v>
      </c>
      <c r="D436" s="69">
        <f>+D437+D438</f>
        <v>25088.800000000003</v>
      </c>
      <c r="E436" s="69">
        <f>+E437+E438</f>
        <v>32460</v>
      </c>
      <c r="F436" s="69">
        <f>+F437+F438</f>
        <v>32460</v>
      </c>
      <c r="G436" s="69">
        <f>+G437+G438</f>
        <v>40060</v>
      </c>
      <c r="H436" s="69">
        <f t="shared" si="26"/>
        <v>123.41343191620456</v>
      </c>
    </row>
    <row r="437" spans="1:8" ht="15" outlineLevel="2" x14ac:dyDescent="0.2">
      <c r="A437" s="43">
        <v>550305</v>
      </c>
      <c r="B437" s="9"/>
      <c r="C437" s="59" t="s">
        <v>320</v>
      </c>
      <c r="D437" s="69">
        <v>17900.04</v>
      </c>
      <c r="E437" s="69">
        <v>17950</v>
      </c>
      <c r="F437" s="69">
        <v>17950</v>
      </c>
      <c r="G437" s="69">
        <v>17950</v>
      </c>
      <c r="H437" s="69">
        <f t="shared" si="26"/>
        <v>100</v>
      </c>
    </row>
    <row r="438" spans="1:8" ht="15" outlineLevel="2" x14ac:dyDescent="0.2">
      <c r="A438" s="43">
        <v>550307</v>
      </c>
      <c r="B438" s="9"/>
      <c r="C438" s="59" t="s">
        <v>321</v>
      </c>
      <c r="D438" s="69">
        <v>7188.76</v>
      </c>
      <c r="E438" s="69">
        <v>14510</v>
      </c>
      <c r="F438" s="69">
        <v>14510</v>
      </c>
      <c r="G438" s="69">
        <v>22110</v>
      </c>
      <c r="H438" s="69">
        <f t="shared" si="26"/>
        <v>152.3776705720193</v>
      </c>
    </row>
    <row r="439" spans="1:8" ht="38.25" x14ac:dyDescent="0.2">
      <c r="A439" s="41" t="s">
        <v>15</v>
      </c>
      <c r="B439" s="18" t="s">
        <v>45</v>
      </c>
      <c r="C439" s="58" t="s">
        <v>80</v>
      </c>
      <c r="D439" s="69">
        <f>ROUND(+D412+D425+D440,2)</f>
        <v>-202946.59</v>
      </c>
      <c r="E439" s="69">
        <f>ROUND(+E412+E425+E440,2)</f>
        <v>-301728.61</v>
      </c>
      <c r="F439" s="69">
        <f>ROUND(+F412+F425+F440,2)</f>
        <v>-301728.61</v>
      </c>
      <c r="G439" s="69">
        <f>ROUND(+G412+G425+G440,2)</f>
        <v>-550000</v>
      </c>
      <c r="H439" s="69">
        <f t="shared" si="26"/>
        <v>182.28301253898329</v>
      </c>
    </row>
    <row r="440" spans="1:8" ht="18" x14ac:dyDescent="0.2">
      <c r="A440" s="41" t="s">
        <v>15</v>
      </c>
      <c r="B440" s="18" t="s">
        <v>48</v>
      </c>
      <c r="C440" s="59" t="s">
        <v>79</v>
      </c>
      <c r="D440" s="69">
        <f>+D427-D432</f>
        <v>23311.05999999999</v>
      </c>
      <c r="E440" s="69">
        <f>+E427-E432</f>
        <v>16584</v>
      </c>
      <c r="F440" s="69">
        <f>+F427-F432</f>
        <v>16584</v>
      </c>
      <c r="G440" s="69">
        <f>+G427-G432</f>
        <v>-11146</v>
      </c>
      <c r="H440" s="69">
        <f t="shared" si="26"/>
        <v>-67.209358417752057</v>
      </c>
    </row>
    <row r="441" spans="1:8" ht="18" x14ac:dyDescent="0.2">
      <c r="A441" s="41" t="s">
        <v>15</v>
      </c>
      <c r="B441" s="18" t="s">
        <v>78</v>
      </c>
      <c r="C441" s="59" t="s">
        <v>81</v>
      </c>
      <c r="D441" s="69">
        <f>+D425+D440-D439</f>
        <v>226257.65</v>
      </c>
      <c r="E441" s="69">
        <f>+E425+E440-E439</f>
        <v>318312.61</v>
      </c>
      <c r="F441" s="69">
        <f>+F425+F440-F439</f>
        <v>318312.61</v>
      </c>
      <c r="G441" s="69">
        <f>+G425+G440-G439</f>
        <v>538854</v>
      </c>
      <c r="H441" s="69">
        <f t="shared" si="26"/>
        <v>169.28452818755753</v>
      </c>
    </row>
    <row r="442" spans="1:8" ht="25.5" x14ac:dyDescent="0.2">
      <c r="A442" s="41"/>
      <c r="B442" s="8"/>
      <c r="C442" s="58" t="s">
        <v>61</v>
      </c>
      <c r="D442" s="71"/>
      <c r="E442" s="71"/>
      <c r="F442" s="71"/>
      <c r="G442" s="71">
        <v>550000</v>
      </c>
      <c r="H442" s="71"/>
    </row>
    <row r="443" spans="1:8" ht="26.25" thickBot="1" x14ac:dyDescent="0.25">
      <c r="A443" s="50"/>
      <c r="B443" s="12"/>
      <c r="C443" s="65" t="s">
        <v>77</v>
      </c>
      <c r="D443" s="74"/>
      <c r="E443" s="74"/>
      <c r="F443" s="74"/>
      <c r="G443" s="74"/>
      <c r="H443" s="74"/>
    </row>
    <row r="444" spans="1:8" x14ac:dyDescent="0.2">
      <c r="A444" s="51"/>
      <c r="B444" s="14"/>
      <c r="C444" s="15"/>
      <c r="D444" s="11"/>
      <c r="E444" s="11"/>
      <c r="F444" s="11"/>
      <c r="G444" s="11"/>
      <c r="H444" s="11"/>
    </row>
    <row r="445" spans="1:8" x14ac:dyDescent="0.2">
      <c r="A445" s="52"/>
      <c r="B445" s="13"/>
      <c r="C445" s="13"/>
      <c r="D445" s="13"/>
      <c r="E445" s="13"/>
      <c r="F445" s="13"/>
      <c r="G445" s="13"/>
      <c r="H445" s="13"/>
    </row>
    <row r="446" spans="1:8" ht="15" x14ac:dyDescent="0.2">
      <c r="A446" s="52"/>
      <c r="B446" s="13"/>
      <c r="C446" s="13"/>
      <c r="D446" s="20"/>
      <c r="E446" s="20"/>
      <c r="F446" s="20"/>
      <c r="G446" s="20"/>
      <c r="H446" s="20"/>
    </row>
    <row r="447" spans="1:8" x14ac:dyDescent="0.2">
      <c r="A447" s="52"/>
      <c r="B447" s="13"/>
      <c r="C447" s="66"/>
      <c r="D447" s="13"/>
      <c r="E447" s="13"/>
      <c r="F447" s="13"/>
      <c r="G447" s="13"/>
      <c r="H447" s="13"/>
    </row>
    <row r="448" spans="1:8" ht="15" x14ac:dyDescent="0.2">
      <c r="A448" s="53"/>
      <c r="B448" s="15"/>
      <c r="C448" s="15"/>
      <c r="D448" s="16"/>
      <c r="E448" s="16"/>
      <c r="F448" s="16"/>
      <c r="G448" s="16"/>
      <c r="H448" s="16"/>
    </row>
    <row r="449" spans="1:8" x14ac:dyDescent="0.2">
      <c r="A449" s="51"/>
      <c r="B449" s="11"/>
      <c r="C449" s="11"/>
      <c r="D449" s="11"/>
      <c r="E449" s="11"/>
      <c r="F449" s="11"/>
      <c r="G449" s="11"/>
      <c r="H449" s="11"/>
    </row>
    <row r="450" spans="1:8" x14ac:dyDescent="0.2">
      <c r="A450" s="51"/>
      <c r="B450" s="11"/>
      <c r="C450" s="11"/>
      <c r="D450" s="11"/>
      <c r="E450" s="11"/>
      <c r="F450" s="11"/>
      <c r="G450" s="11"/>
      <c r="H450" s="11"/>
    </row>
    <row r="451" spans="1:8" x14ac:dyDescent="0.2">
      <c r="A451" s="54"/>
      <c r="B451" s="10"/>
      <c r="C451" s="67"/>
      <c r="D451" s="10"/>
      <c r="E451" s="10"/>
      <c r="F451" s="10"/>
      <c r="G451" s="10"/>
      <c r="H451" s="10"/>
    </row>
    <row r="452" spans="1:8" x14ac:dyDescent="0.2">
      <c r="A452" s="54"/>
      <c r="B452" s="10"/>
      <c r="C452" s="67"/>
      <c r="D452" s="10"/>
      <c r="E452" s="10"/>
      <c r="F452" s="10"/>
      <c r="G452" s="10"/>
      <c r="H452" s="10"/>
    </row>
    <row r="453" spans="1:8" x14ac:dyDescent="0.2">
      <c r="A453" s="54"/>
      <c r="B453" s="10"/>
      <c r="C453" s="67"/>
      <c r="D453" s="10"/>
      <c r="E453" s="10"/>
      <c r="F453" s="10"/>
      <c r="G453" s="10"/>
      <c r="H453" s="10"/>
    </row>
    <row r="454" spans="1:8" x14ac:dyDescent="0.2">
      <c r="A454" s="54"/>
      <c r="B454" s="10"/>
      <c r="C454" s="67"/>
      <c r="D454" s="10"/>
      <c r="E454" s="10"/>
      <c r="F454" s="10"/>
      <c r="G454" s="10"/>
      <c r="H454" s="10"/>
    </row>
    <row r="455" spans="1:8" x14ac:dyDescent="0.2">
      <c r="A455" s="54"/>
      <c r="B455" s="10"/>
      <c r="C455" s="67"/>
      <c r="D455" s="10"/>
      <c r="E455" s="10"/>
      <c r="F455" s="10"/>
      <c r="G455" s="10"/>
      <c r="H455" s="10"/>
    </row>
    <row r="456" spans="1:8" x14ac:dyDescent="0.2">
      <c r="A456" s="54"/>
      <c r="B456" s="10"/>
      <c r="C456" s="67"/>
      <c r="D456" s="10"/>
      <c r="E456" s="10"/>
      <c r="F456" s="10"/>
      <c r="G456" s="10"/>
      <c r="H456" s="10"/>
    </row>
    <row r="457" spans="1:8" x14ac:dyDescent="0.2">
      <c r="A457" s="54"/>
      <c r="B457" s="10"/>
      <c r="C457" s="67"/>
      <c r="D457" s="10"/>
      <c r="E457" s="10"/>
      <c r="F457" s="10"/>
      <c r="G457" s="10"/>
      <c r="H457" s="10"/>
    </row>
    <row r="458" spans="1:8" x14ac:dyDescent="0.2">
      <c r="A458" s="54"/>
      <c r="B458" s="10"/>
      <c r="C458" s="67"/>
      <c r="D458" s="10"/>
      <c r="E458" s="10"/>
      <c r="F458" s="10"/>
      <c r="G458" s="10"/>
      <c r="H458" s="10"/>
    </row>
    <row r="459" spans="1:8" x14ac:dyDescent="0.2">
      <c r="A459" s="54"/>
      <c r="B459" s="10"/>
      <c r="C459" s="67"/>
      <c r="D459" s="10"/>
      <c r="E459" s="10"/>
      <c r="F459" s="10"/>
      <c r="G459" s="10"/>
      <c r="H459" s="10"/>
    </row>
  </sheetData>
  <mergeCells count="3">
    <mergeCell ref="B1:C1"/>
    <mergeCell ref="B5:C5"/>
    <mergeCell ref="B6:C6"/>
  </mergeCells>
  <phoneticPr fontId="0" type="noConversion"/>
  <pageMargins left="0.82" right="0.75" top="0.39370078740157483" bottom="0.78740157480314965" header="0" footer="0"/>
  <pageSetup paperSize="9" orientation="landscape" horizontalDpi="1200" verticalDpi="1200" r:id="rId1"/>
  <headerFooter alignWithMargins="0">
    <oddFooter>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Antolin</dc:creator>
  <cp:lastModifiedBy>Jožica Cigan</cp:lastModifiedBy>
  <cp:lastPrinted>2019-12-04T11:23:14Z</cp:lastPrinted>
  <dcterms:created xsi:type="dcterms:W3CDTF">1999-09-22T06:59:43Z</dcterms:created>
  <dcterms:modified xsi:type="dcterms:W3CDTF">2019-12-05T08:22:17Z</dcterms:modified>
</cp:coreProperties>
</file>