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6\ZR\Gradivo OS\"/>
    </mc:Choice>
  </mc:AlternateContent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J139" i="5" l="1"/>
  <c r="J136" i="5"/>
  <c r="J132" i="5"/>
  <c r="J130" i="5"/>
  <c r="J128" i="5"/>
  <c r="J127" i="5"/>
  <c r="J126" i="5"/>
  <c r="J122" i="5"/>
  <c r="J121" i="5"/>
  <c r="J119" i="5"/>
  <c r="J118" i="5"/>
  <c r="J117" i="5"/>
  <c r="J114" i="5"/>
  <c r="J113" i="5"/>
  <c r="J112" i="5"/>
  <c r="J111" i="5"/>
  <c r="J110" i="5"/>
  <c r="J109" i="5"/>
  <c r="J108" i="5"/>
  <c r="J107" i="5"/>
  <c r="J106" i="5"/>
  <c r="J103" i="5"/>
  <c r="J102" i="5"/>
  <c r="J101" i="5"/>
  <c r="J100" i="5"/>
  <c r="J99" i="5"/>
  <c r="J97" i="5"/>
  <c r="J95" i="5"/>
  <c r="J94" i="5"/>
  <c r="J93" i="5"/>
  <c r="J91" i="5"/>
  <c r="J90" i="5"/>
  <c r="J87" i="5"/>
  <c r="J85" i="5"/>
  <c r="J83" i="5"/>
  <c r="J82" i="5"/>
  <c r="J81" i="5"/>
  <c r="J80" i="5"/>
  <c r="J79" i="5"/>
  <c r="J78" i="5"/>
  <c r="J77" i="5"/>
  <c r="J76" i="5"/>
  <c r="J75" i="5"/>
  <c r="J73" i="5"/>
  <c r="J72" i="5"/>
  <c r="J71" i="5"/>
  <c r="J70" i="5"/>
  <c r="J69" i="5"/>
  <c r="J67" i="5"/>
  <c r="J66" i="5"/>
  <c r="J65" i="5"/>
  <c r="J64" i="5"/>
  <c r="J63" i="5"/>
  <c r="J62" i="5"/>
  <c r="J58" i="5"/>
  <c r="J57" i="5"/>
  <c r="J55" i="5"/>
  <c r="J54" i="5"/>
  <c r="J53" i="5"/>
  <c r="J52" i="5"/>
  <c r="J50" i="5"/>
  <c r="J47" i="5"/>
  <c r="J45" i="5"/>
  <c r="J44" i="5"/>
  <c r="J41" i="5"/>
  <c r="J40" i="5"/>
  <c r="J38" i="5"/>
  <c r="J37" i="5"/>
  <c r="J36" i="5"/>
  <c r="J35" i="5"/>
  <c r="J32" i="5"/>
  <c r="J30" i="5"/>
  <c r="J28" i="5"/>
  <c r="J26" i="5"/>
  <c r="J24" i="5"/>
  <c r="J23" i="5"/>
  <c r="J22" i="5"/>
  <c r="J19" i="5"/>
  <c r="J17" i="5"/>
  <c r="J16" i="5"/>
  <c r="J14" i="5"/>
  <c r="J13" i="5"/>
  <c r="J12" i="5"/>
  <c r="J11" i="5"/>
  <c r="J9" i="5"/>
  <c r="I139" i="5"/>
  <c r="I136" i="5"/>
  <c r="I132" i="5"/>
  <c r="I130" i="5"/>
  <c r="I128" i="5"/>
  <c r="I127" i="5"/>
  <c r="I126" i="5"/>
  <c r="I122" i="5"/>
  <c r="I121" i="5"/>
  <c r="I119" i="5"/>
  <c r="I118" i="5"/>
  <c r="I117" i="5"/>
  <c r="I114" i="5"/>
  <c r="I113" i="5"/>
  <c r="I112" i="5"/>
  <c r="I111" i="5"/>
  <c r="I110" i="5"/>
  <c r="I109" i="5"/>
  <c r="I108" i="5"/>
  <c r="I107" i="5"/>
  <c r="I106" i="5"/>
  <c r="I103" i="5"/>
  <c r="I102" i="5"/>
  <c r="I101" i="5"/>
  <c r="I100" i="5"/>
  <c r="I99" i="5"/>
  <c r="I97" i="5"/>
  <c r="I95" i="5"/>
  <c r="I94" i="5"/>
  <c r="I93" i="5"/>
  <c r="I91" i="5"/>
  <c r="I90" i="5"/>
  <c r="I87" i="5"/>
  <c r="I85" i="5"/>
  <c r="I83" i="5"/>
  <c r="I82" i="5"/>
  <c r="I81" i="5"/>
  <c r="I80" i="5"/>
  <c r="I79" i="5"/>
  <c r="I78" i="5"/>
  <c r="I77" i="5"/>
  <c r="I76" i="5"/>
  <c r="I75" i="5"/>
  <c r="I73" i="5"/>
  <c r="I72" i="5"/>
  <c r="I71" i="5"/>
  <c r="I70" i="5"/>
  <c r="I69" i="5"/>
  <c r="I67" i="5"/>
  <c r="I66" i="5"/>
  <c r="I65" i="5"/>
  <c r="I64" i="5"/>
  <c r="I63" i="5"/>
  <c r="I62" i="5"/>
  <c r="I58" i="5"/>
  <c r="I57" i="5"/>
  <c r="I55" i="5"/>
  <c r="I54" i="5"/>
  <c r="I53" i="5"/>
  <c r="I52" i="5"/>
  <c r="I50" i="5"/>
  <c r="I47" i="5"/>
  <c r="I45" i="5"/>
  <c r="I44" i="5"/>
  <c r="I41" i="5"/>
  <c r="I40" i="5"/>
  <c r="I38" i="5"/>
  <c r="I37" i="5"/>
  <c r="I36" i="5"/>
  <c r="I35" i="5"/>
  <c r="I32" i="5"/>
  <c r="I30" i="5"/>
  <c r="I28" i="5"/>
  <c r="I26" i="5"/>
  <c r="I24" i="5"/>
  <c r="I23" i="5"/>
  <c r="I22" i="5"/>
  <c r="I19" i="5"/>
  <c r="I17" i="5"/>
  <c r="I16" i="5"/>
  <c r="I14" i="5"/>
  <c r="I13" i="5"/>
  <c r="I12" i="5"/>
  <c r="I11" i="5"/>
  <c r="I9" i="5"/>
  <c r="H139" i="5"/>
  <c r="H136" i="5"/>
  <c r="H132" i="5"/>
  <c r="H130" i="5"/>
  <c r="H128" i="5"/>
  <c r="H127" i="5"/>
  <c r="H126" i="5"/>
  <c r="H125" i="5"/>
  <c r="H122" i="5"/>
  <c r="H121" i="5"/>
  <c r="H119" i="5"/>
  <c r="H118" i="5"/>
  <c r="H117" i="5"/>
  <c r="H114" i="5"/>
  <c r="H113" i="5"/>
  <c r="H112" i="5"/>
  <c r="H111" i="5"/>
  <c r="H110" i="5"/>
  <c r="H109" i="5"/>
  <c r="H108" i="5"/>
  <c r="H107" i="5"/>
  <c r="H106" i="5"/>
  <c r="H103" i="5"/>
  <c r="H102" i="5"/>
  <c r="H101" i="5"/>
  <c r="H100" i="5"/>
  <c r="H99" i="5"/>
  <c r="H97" i="5"/>
  <c r="H95" i="5"/>
  <c r="H94" i="5"/>
  <c r="H93" i="5"/>
  <c r="H91" i="5"/>
  <c r="H90" i="5"/>
  <c r="H87" i="5"/>
  <c r="H85" i="5"/>
  <c r="H84" i="5"/>
  <c r="H83" i="5"/>
  <c r="H82" i="5"/>
  <c r="H81" i="5"/>
  <c r="H80" i="5"/>
  <c r="H79" i="5"/>
  <c r="H78" i="5"/>
  <c r="H77" i="5"/>
  <c r="H76" i="5"/>
  <c r="H75" i="5"/>
  <c r="H73" i="5"/>
  <c r="H72" i="5"/>
  <c r="H71" i="5"/>
  <c r="H70" i="5"/>
  <c r="H69" i="5"/>
  <c r="H67" i="5"/>
  <c r="H66" i="5"/>
  <c r="H65" i="5"/>
  <c r="H64" i="5"/>
  <c r="H63" i="5"/>
  <c r="H62" i="5"/>
  <c r="H58" i="5"/>
  <c r="H57" i="5"/>
  <c r="H55" i="5"/>
  <c r="H54" i="5"/>
  <c r="H53" i="5"/>
  <c r="H52" i="5"/>
  <c r="H50" i="5"/>
  <c r="H47" i="5"/>
  <c r="H45" i="5"/>
  <c r="H44" i="5"/>
  <c r="H41" i="5"/>
  <c r="H40" i="5"/>
  <c r="H38" i="5"/>
  <c r="H37" i="5"/>
  <c r="H36" i="5"/>
  <c r="H35" i="5"/>
  <c r="H32" i="5"/>
  <c r="H30" i="5"/>
  <c r="H28" i="5"/>
  <c r="H26" i="5"/>
  <c r="H24" i="5"/>
  <c r="H23" i="5"/>
  <c r="H22" i="5"/>
  <c r="H19" i="5"/>
  <c r="H17" i="5"/>
  <c r="H16" i="5"/>
  <c r="H14" i="5"/>
  <c r="H13" i="5"/>
  <c r="H12" i="5"/>
  <c r="H11" i="5"/>
  <c r="H9" i="5"/>
  <c r="G138" i="5"/>
  <c r="F138" i="5"/>
  <c r="E138" i="5"/>
  <c r="D138" i="5"/>
  <c r="G131" i="5"/>
  <c r="G129" i="5" s="1"/>
  <c r="F131" i="5"/>
  <c r="H131" i="5" s="1"/>
  <c r="E131" i="5"/>
  <c r="E129" i="5" s="1"/>
  <c r="D131" i="5"/>
  <c r="J131" i="5" s="1"/>
  <c r="G120" i="5"/>
  <c r="F120" i="5"/>
  <c r="E120" i="5"/>
  <c r="D120" i="5"/>
  <c r="G116" i="5"/>
  <c r="I116" i="5" s="1"/>
  <c r="F116" i="5"/>
  <c r="E116" i="5"/>
  <c r="D116" i="5"/>
  <c r="J116" i="5" s="1"/>
  <c r="G105" i="5"/>
  <c r="F105" i="5"/>
  <c r="E105" i="5"/>
  <c r="E104" i="5" s="1"/>
  <c r="D105" i="5"/>
  <c r="G98" i="5"/>
  <c r="F98" i="5"/>
  <c r="E98" i="5"/>
  <c r="D98" i="5"/>
  <c r="G96" i="5"/>
  <c r="F96" i="5"/>
  <c r="E96" i="5"/>
  <c r="D96" i="5"/>
  <c r="G92" i="5"/>
  <c r="F92" i="5"/>
  <c r="E92" i="5"/>
  <c r="D92" i="5"/>
  <c r="G89" i="5"/>
  <c r="F89" i="5"/>
  <c r="E89" i="5"/>
  <c r="D89" i="5"/>
  <c r="G86" i="5"/>
  <c r="F86" i="5"/>
  <c r="E86" i="5"/>
  <c r="I86" i="5" s="1"/>
  <c r="D86" i="5"/>
  <c r="G84" i="5"/>
  <c r="F84" i="5"/>
  <c r="E84" i="5"/>
  <c r="D84" i="5"/>
  <c r="G74" i="5"/>
  <c r="F74" i="5"/>
  <c r="E74" i="5"/>
  <c r="I74" i="5" s="1"/>
  <c r="D74" i="5"/>
  <c r="G68" i="5"/>
  <c r="F68" i="5"/>
  <c r="E68" i="5"/>
  <c r="D68" i="5"/>
  <c r="G61" i="5"/>
  <c r="F61" i="5"/>
  <c r="F60" i="5" s="1"/>
  <c r="E61" i="5"/>
  <c r="E60" i="5" s="1"/>
  <c r="D61" i="5"/>
  <c r="G51" i="5"/>
  <c r="F51" i="5"/>
  <c r="E51" i="5"/>
  <c r="D51" i="5"/>
  <c r="G49" i="5"/>
  <c r="G48" i="5" s="1"/>
  <c r="F49" i="5"/>
  <c r="E49" i="5"/>
  <c r="D49" i="5"/>
  <c r="G46" i="5"/>
  <c r="F46" i="5"/>
  <c r="H46" i="5" s="1"/>
  <c r="E46" i="5"/>
  <c r="I46" i="5" s="1"/>
  <c r="D46" i="5"/>
  <c r="G43" i="5"/>
  <c r="F43" i="5"/>
  <c r="E43" i="5"/>
  <c r="D43" i="5"/>
  <c r="G39" i="5"/>
  <c r="I39" i="5" s="1"/>
  <c r="F39" i="5"/>
  <c r="E39" i="5"/>
  <c r="D39" i="5"/>
  <c r="G34" i="5"/>
  <c r="G33" i="5" s="1"/>
  <c r="F34" i="5"/>
  <c r="E34" i="5"/>
  <c r="D34" i="5"/>
  <c r="G31" i="5"/>
  <c r="F31" i="5"/>
  <c r="E31" i="5"/>
  <c r="D31" i="5"/>
  <c r="G29" i="5"/>
  <c r="F29" i="5"/>
  <c r="E29" i="5"/>
  <c r="D29" i="5"/>
  <c r="G27" i="5"/>
  <c r="I27" i="5" s="1"/>
  <c r="F27" i="5"/>
  <c r="E27" i="5"/>
  <c r="D27" i="5"/>
  <c r="G25" i="5"/>
  <c r="F25" i="5"/>
  <c r="E25" i="5"/>
  <c r="D25" i="5"/>
  <c r="G21" i="5"/>
  <c r="F21" i="5"/>
  <c r="F20" i="5" s="1"/>
  <c r="E21" i="5"/>
  <c r="D21" i="5"/>
  <c r="G18" i="5"/>
  <c r="F18" i="5"/>
  <c r="H18" i="5" s="1"/>
  <c r="E18" i="5"/>
  <c r="I18" i="5" s="1"/>
  <c r="D18" i="5"/>
  <c r="G15" i="5"/>
  <c r="F15" i="5"/>
  <c r="E15" i="5"/>
  <c r="D15" i="5"/>
  <c r="G10" i="5"/>
  <c r="F10" i="5"/>
  <c r="E10" i="5"/>
  <c r="D10" i="5"/>
  <c r="G8" i="5"/>
  <c r="F8" i="5"/>
  <c r="F7" i="5" s="1"/>
  <c r="E8" i="5"/>
  <c r="D8" i="5"/>
  <c r="G137" i="5"/>
  <c r="G135" i="5"/>
  <c r="G125" i="5"/>
  <c r="G115" i="5"/>
  <c r="G56" i="5"/>
  <c r="F137" i="5"/>
  <c r="H137" i="5" s="1"/>
  <c r="F135" i="5"/>
  <c r="F129" i="5"/>
  <c r="F125" i="5"/>
  <c r="F115" i="5"/>
  <c r="F104" i="5"/>
  <c r="F88" i="5"/>
  <c r="F56" i="5"/>
  <c r="H56" i="5" s="1"/>
  <c r="F48" i="5"/>
  <c r="F42" i="5"/>
  <c r="F33" i="5"/>
  <c r="H33" i="5" s="1"/>
  <c r="E137" i="5"/>
  <c r="E135" i="5"/>
  <c r="E141" i="5" s="1"/>
  <c r="E125" i="5"/>
  <c r="I125" i="5" s="1"/>
  <c r="E115" i="5"/>
  <c r="I115" i="5" s="1"/>
  <c r="E88" i="5"/>
  <c r="E56" i="5"/>
  <c r="I56" i="5" s="1"/>
  <c r="E48" i="5"/>
  <c r="E42" i="5"/>
  <c r="E33" i="5"/>
  <c r="E20" i="5"/>
  <c r="I34" i="5" l="1"/>
  <c r="I98" i="5"/>
  <c r="H115" i="5"/>
  <c r="I33" i="5"/>
  <c r="H48" i="5"/>
  <c r="I51" i="5"/>
  <c r="H68" i="5"/>
  <c r="I129" i="5"/>
  <c r="I137" i="5"/>
  <c r="H10" i="5"/>
  <c r="H15" i="5"/>
  <c r="H27" i="5"/>
  <c r="H31" i="5"/>
  <c r="H34" i="5"/>
  <c r="H39" i="5"/>
  <c r="H43" i="5"/>
  <c r="H51" i="5"/>
  <c r="H74" i="5"/>
  <c r="H86" i="5"/>
  <c r="H98" i="5"/>
  <c r="J8" i="5"/>
  <c r="I8" i="5"/>
  <c r="G7" i="5"/>
  <c r="H7" i="5" s="1"/>
  <c r="I15" i="5"/>
  <c r="I25" i="5"/>
  <c r="H25" i="5"/>
  <c r="I29" i="5"/>
  <c r="H29" i="5"/>
  <c r="G20" i="5"/>
  <c r="I31" i="5"/>
  <c r="I43" i="5"/>
  <c r="G42" i="5"/>
  <c r="I42" i="5" s="1"/>
  <c r="I49" i="5"/>
  <c r="H49" i="5"/>
  <c r="I61" i="5"/>
  <c r="H61" i="5"/>
  <c r="J68" i="5"/>
  <c r="I68" i="5"/>
  <c r="J84" i="5"/>
  <c r="I84" i="5"/>
  <c r="G88" i="5"/>
  <c r="I89" i="5"/>
  <c r="H89" i="5"/>
  <c r="J92" i="5"/>
  <c r="I92" i="5"/>
  <c r="J96" i="5"/>
  <c r="I96" i="5"/>
  <c r="G104" i="5"/>
  <c r="I104" i="5" s="1"/>
  <c r="I105" i="5"/>
  <c r="H105" i="5"/>
  <c r="I120" i="5"/>
  <c r="J120" i="5"/>
  <c r="J138" i="5"/>
  <c r="H138" i="5"/>
  <c r="I138" i="5"/>
  <c r="H92" i="5"/>
  <c r="H96" i="5"/>
  <c r="H129" i="5"/>
  <c r="I21" i="5"/>
  <c r="H21" i="5"/>
  <c r="I48" i="5"/>
  <c r="F141" i="5"/>
  <c r="H135" i="5"/>
  <c r="J10" i="5"/>
  <c r="J15" i="5"/>
  <c r="J18" i="5"/>
  <c r="J21" i="5"/>
  <c r="J25" i="5"/>
  <c r="J27" i="5"/>
  <c r="J29" i="5"/>
  <c r="J31" i="5"/>
  <c r="J34" i="5"/>
  <c r="J39" i="5"/>
  <c r="J43" i="5"/>
  <c r="J46" i="5"/>
  <c r="J49" i="5"/>
  <c r="J51" i="5"/>
  <c r="J61" i="5"/>
  <c r="J74" i="5"/>
  <c r="J86" i="5"/>
  <c r="J89" i="5"/>
  <c r="J98" i="5"/>
  <c r="J105" i="5"/>
  <c r="H8" i="5"/>
  <c r="H116" i="5"/>
  <c r="H120" i="5"/>
  <c r="G133" i="5"/>
  <c r="I135" i="5"/>
  <c r="E7" i="5"/>
  <c r="I7" i="5" s="1"/>
  <c r="I10" i="5"/>
  <c r="I131" i="5"/>
  <c r="G141" i="5"/>
  <c r="I141" i="5" s="1"/>
  <c r="F133" i="5"/>
  <c r="E133" i="5"/>
  <c r="F59" i="5"/>
  <c r="E59" i="5"/>
  <c r="G60" i="5"/>
  <c r="G6" i="5"/>
  <c r="G5" i="5" s="1"/>
  <c r="F6" i="5"/>
  <c r="E6" i="5"/>
  <c r="D115" i="5"/>
  <c r="J115" i="5" s="1"/>
  <c r="D56" i="5"/>
  <c r="J56" i="5" s="1"/>
  <c r="D48" i="5"/>
  <c r="J48" i="5" s="1"/>
  <c r="D125" i="5"/>
  <c r="J125" i="5" s="1"/>
  <c r="D7" i="5"/>
  <c r="J7" i="5" s="1"/>
  <c r="D20" i="5"/>
  <c r="J20" i="5" s="1"/>
  <c r="D33" i="5"/>
  <c r="J33" i="5" s="1"/>
  <c r="D42" i="5"/>
  <c r="D60" i="5"/>
  <c r="J60" i="5" s="1"/>
  <c r="D88" i="5"/>
  <c r="J88" i="5" s="1"/>
  <c r="D104" i="5"/>
  <c r="D129" i="5"/>
  <c r="J129" i="5" s="1"/>
  <c r="D135" i="5"/>
  <c r="J135" i="5" s="1"/>
  <c r="D137" i="5"/>
  <c r="J137" i="5" s="1"/>
  <c r="H42" i="5" l="1"/>
  <c r="J42" i="5"/>
  <c r="J104" i="5"/>
  <c r="F5" i="5"/>
  <c r="H6" i="5"/>
  <c r="I133" i="5"/>
  <c r="H141" i="5"/>
  <c r="I88" i="5"/>
  <c r="H88" i="5"/>
  <c r="I20" i="5"/>
  <c r="H20" i="5"/>
  <c r="G59" i="5"/>
  <c r="G123" i="5" s="1"/>
  <c r="G140" i="5" s="1"/>
  <c r="G142" i="5" s="1"/>
  <c r="I60" i="5"/>
  <c r="H60" i="5"/>
  <c r="H133" i="5"/>
  <c r="E5" i="5"/>
  <c r="I5" i="5" s="1"/>
  <c r="I6" i="5"/>
  <c r="H104" i="5"/>
  <c r="D133" i="5"/>
  <c r="J133" i="5" s="1"/>
  <c r="D141" i="5"/>
  <c r="J141" i="5" s="1"/>
  <c r="D59" i="5"/>
  <c r="J59" i="5" s="1"/>
  <c r="D6" i="5"/>
  <c r="H59" i="5" l="1"/>
  <c r="I59" i="5"/>
  <c r="D5" i="5"/>
  <c r="J5" i="5" s="1"/>
  <c r="J6" i="5"/>
  <c r="E123" i="5"/>
  <c r="F123" i="5"/>
  <c r="H5" i="5"/>
  <c r="D123" i="5"/>
  <c r="D140" i="5" l="1"/>
  <c r="J123" i="5"/>
  <c r="F140" i="5"/>
  <c r="H123" i="5"/>
  <c r="E140" i="5"/>
  <c r="I123" i="5"/>
  <c r="F142" i="5" l="1"/>
  <c r="H142" i="5" s="1"/>
  <c r="H140" i="5"/>
  <c r="E142" i="5"/>
  <c r="I142" i="5" s="1"/>
  <c r="I140" i="5"/>
  <c r="D142" i="5"/>
  <c r="J142" i="5" s="1"/>
  <c r="J140" i="5"/>
</calcChain>
</file>

<file path=xl/sharedStrings.xml><?xml version="1.0" encoding="utf-8"?>
<sst xmlns="http://schemas.openxmlformats.org/spreadsheetml/2006/main" count="178" uniqueCount="164">
  <si>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</si>
  <si>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</si>
  <si>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</si>
  <si>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</si>
  <si>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</si>
  <si>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</si>
  <si>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</si>
  <si>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</si>
  <si>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</si>
  <si>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</si>
  <si>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</si>
  <si>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</si>
  <si>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</si>
  <si>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</si>
  <si>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</si>
  <si>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</si>
  <si>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</si>
  <si>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</si>
  <si>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</si>
  <si>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</si>
  <si>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</si>
  <si>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</si>
  <si>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</si>
  <si>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</si>
  <si>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</si>
  <si>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</si>
  <si>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</si>
  <si>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</si>
  <si>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</si>
  <si>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</si>
  <si>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</si>
  <si>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</si>
  <si>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</si>
  <si>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</si>
  <si>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</si>
  <si>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</si>
  <si>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</si>
  <si>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</si>
  <si>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</si>
  <si>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</si>
  <si>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</si>
  <si>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</si>
  <si>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</si>
  <si>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</si>
  <si>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</si>
  <si>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</si>
  <si>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</si>
  <si>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</si>
  <si>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</si>
  <si>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</si>
  <si>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</si>
  <si>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</si>
  <si>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</si>
  <si>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</si>
  <si>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</si>
  <si>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</si>
  <si>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</si>
  <si>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</si>
  <si>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</si>
  <si>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</si>
  <si>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</si>
  <si>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</si>
  <si>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</si>
  <si>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</si>
  <si>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</si>
  <si>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</si>
  <si>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</si>
  <si>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</si>
  <si>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</si>
  <si>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</si>
  <si>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</si>
  <si>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</si>
  <si>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</si>
  <si>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</si>
  <si>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</si>
  <si>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</si>
  <si>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</si>
  <si>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</si>
  <si>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</si>
  <si>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</si>
  <si>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</si>
  <si>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</si>
  <si>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</si>
  <si>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</si>
  <si>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Realizacija: 2015 [1]_x000D_
v EUR</t>
  </si>
  <si>
    <t>Sprejeti proračun: 2016/2 [2]_x000D_
v EUR</t>
  </si>
  <si>
    <t>Veljavni proračun: 2016/2 [3]_x000D_
v EUR</t>
  </si>
  <si>
    <t>Realizacija: 2016 [4]_x000D_
v EUR</t>
  </si>
  <si>
    <t>Indeks 4:3 [5]_x000D_
v EUR</t>
  </si>
  <si>
    <t>Indeks 4:2 [6]_x000D_
v EUR</t>
  </si>
  <si>
    <t>Indeks 4:1 [7]_x000D_
v EUR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</si>
  <si>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</si>
  <si>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</si>
  <si>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</si>
  <si>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</si>
  <si>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</si>
  <si>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</si>
  <si>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</si>
  <si>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</si>
  <si>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</si>
  <si>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</si>
  <si>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</si>
  <si>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</si>
  <si>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</si>
  <si>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</si>
  <si>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</si>
  <si>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</si>
  <si>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</si>
  <si>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</si>
  <si>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</si>
  <si>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</si>
  <si>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</si>
  <si>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</si>
  <si>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</si>
  <si>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</si>
  <si>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</si>
  <si>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NADOMESTILA PLAČ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</si>
  <si>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</si>
  <si>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</si>
  <si>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</si>
  <si>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</si>
  <si>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</si>
  <si>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TEKOČA PLAČILA DRUGIM IZVAJALCEM JAVNIH SLUŽB, KI NISO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</si>
  <si>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</si>
  <si>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</si>
  <si>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</si>
  <si>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</si>
  <si>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</si>
  <si>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</si>
  <si>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</si>
  <si>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</si>
  <si>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</si>
  <si>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</si>
  <si>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</si>
  <si>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</si>
  <si>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</si>
  <si>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</si>
  <si>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POVEČANJE DRUGIH FINANČNIH NALOŽB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</si>
  <si>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</si>
  <si>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</si>
  <si>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</si>
  <si>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</si>
  <si>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</si>
  <si>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</si>
  <si>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</si>
  <si>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</si>
  <si>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</si>
  <si>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</si>
  <si>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</si>
  <si>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</si>
  <si>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</si>
  <si>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</si>
  <si>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</si>
  <si>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</si>
  <si>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</si>
  <si>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</si>
  <si>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</si>
  <si>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</si>
  <si>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IZ TUJINE ZA INVESTICIJE</t>
  </si>
  <si>
    <t>PREJETA SREDSTVA IZ DRŽAVNEGA PRORAČUNA</t>
  </si>
  <si>
    <t>PREJETA SREDSTVA IZ DRŽAVNEGA PRORAČUNA IZ SREDSTEV PRORAČU-</t>
  </si>
  <si>
    <t>DRUGA PREJETA SREDSTVA IZ DRŽAVNEGA PRORAČUNA IZ SREDSTEV</t>
  </si>
  <si>
    <t>v EUR</t>
  </si>
  <si>
    <t>ZAKLJUČNI RAČUN PRORAČUNA OBČINE TRŽIČ ZA LETO 2016 - SPLOŠNI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</si>
</sst>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quotePrefix="1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12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3" xfId="1" applyNumberFormat="1" applyFont="1" applyBorder="1"/>
    <xf numFmtId="0" fontId="4" fillId="2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J160"/>
  <sheetViews>
    <sheetView tabSelected="1" zoomScale="75" zoomScaleNormal="75" workbookViewId="0">
      <selection activeCell="V68" sqref="V68"/>
    </sheetView>
  </sheetViews>
  <sheetFormatPr defaultRowHeight="12.75" outlineLevelRow="1" x14ac:dyDescent="0.2"/>
  <cols>
    <col min="1" max="1" width="9.5703125" customWidth="1"/>
    <col min="2" max="2" width="4.7109375" customWidth="1"/>
    <col min="3" max="3" width="87.28515625" customWidth="1"/>
    <col min="4" max="7" width="16.140625" customWidth="1"/>
    <col min="8" max="8" width="9.42578125" customWidth="1"/>
    <col min="9" max="9" width="8.85546875" customWidth="1"/>
    <col min="10" max="10" width="8.5703125" customWidth="1"/>
    <col min="11" max="16384" width="9.140625" style="1"/>
  </cols>
  <sheetData>
    <row r="1" spans="1:10" ht="19.5" customHeight="1" x14ac:dyDescent="0.25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9.5" customHeight="1" thickBot="1" x14ac:dyDescent="0.25">
      <c r="B2" s="58"/>
      <c r="C2" s="58"/>
      <c r="J2" t="s">
        <v>162</v>
      </c>
    </row>
    <row r="3" spans="1:10" s="12" customFormat="1" ht="51" customHeight="1" thickBot="1" x14ac:dyDescent="0.25">
      <c r="A3" s="6" t="s">
        <v>14</v>
      </c>
      <c r="B3" s="7"/>
      <c r="C3" s="8" t="s">
        <v>4</v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</row>
    <row r="4" spans="1:10" s="10" customFormat="1" ht="20.25" customHeight="1" x14ac:dyDescent="0.25">
      <c r="A4" s="57" t="s">
        <v>66</v>
      </c>
      <c r="B4" s="4"/>
      <c r="C4" s="4"/>
      <c r="D4" s="5"/>
      <c r="E4" s="5"/>
      <c r="F4" s="5"/>
      <c r="G4" s="5"/>
      <c r="H4" s="5"/>
      <c r="I4" s="5"/>
      <c r="J4" s="5"/>
    </row>
    <row r="5" spans="1:10" ht="20.25" customHeight="1" x14ac:dyDescent="0.2">
      <c r="A5" s="13" t="s">
        <v>15</v>
      </c>
      <c r="B5" s="39" t="s">
        <v>0</v>
      </c>
      <c r="C5" s="25" t="s">
        <v>63</v>
      </c>
      <c r="D5" s="15">
        <f>+D6+D33+D42+D48+D56</f>
        <v>12639818.67</v>
      </c>
      <c r="E5" s="15">
        <f>+E6+E33+E42+E48+E56</f>
        <v>11072358.49</v>
      </c>
      <c r="F5" s="15">
        <f>+F6+F33+F42+F48+F56</f>
        <v>11072358.49</v>
      </c>
      <c r="G5" s="15">
        <f>+G6+G33+G42+G48+G56</f>
        <v>12115331.279999997</v>
      </c>
      <c r="H5" s="15">
        <f t="shared" ref="H5:H36" si="0">IF(F5&lt;&gt;0,G5/F5*100,0)</f>
        <v>109.41960821573792</v>
      </c>
      <c r="I5" s="15">
        <f t="shared" ref="I5:I36" si="1">IF(E5&lt;&gt;0,G5/E5*100,0)</f>
        <v>109.41960821573792</v>
      </c>
      <c r="J5" s="15">
        <f t="shared" ref="J5:J36" si="2">IF(D5&lt;&gt;0,G5/D5*100,0)</f>
        <v>95.850514918818831</v>
      </c>
    </row>
    <row r="6" spans="1:10" ht="16.5" x14ac:dyDescent="0.2">
      <c r="A6" s="13"/>
      <c r="B6" s="16" t="s">
        <v>16</v>
      </c>
      <c r="C6" s="14" t="s">
        <v>67</v>
      </c>
      <c r="D6" s="15">
        <f>+D7+D20</f>
        <v>11525671.65</v>
      </c>
      <c r="E6" s="15">
        <f>+E7+E20</f>
        <v>10425224.15</v>
      </c>
      <c r="F6" s="15">
        <f>+F7+F20</f>
        <v>10425224.15</v>
      </c>
      <c r="G6" s="15">
        <f>+G7+G20</f>
        <v>11303049.589999998</v>
      </c>
      <c r="H6" s="15">
        <f t="shared" si="0"/>
        <v>108.4202068691252</v>
      </c>
      <c r="I6" s="15">
        <f t="shared" si="1"/>
        <v>108.4202068691252</v>
      </c>
      <c r="J6" s="15">
        <f t="shared" si="2"/>
        <v>98.068467792937668</v>
      </c>
    </row>
    <row r="7" spans="1:10" ht="15.75" x14ac:dyDescent="0.2">
      <c r="A7" s="35">
        <v>70</v>
      </c>
      <c r="B7" s="36"/>
      <c r="C7" s="36" t="s">
        <v>64</v>
      </c>
      <c r="D7" s="37">
        <f>D8+D10+D15+D18</f>
        <v>8759049.9100000001</v>
      </c>
      <c r="E7" s="37">
        <f>E8+E10+E15+E18</f>
        <v>8713321</v>
      </c>
      <c r="F7" s="37">
        <f>F8+F10+F15+F18</f>
        <v>8713321</v>
      </c>
      <c r="G7" s="37">
        <f>G8+G10+G15+G18</f>
        <v>9085980.4799999986</v>
      </c>
      <c r="H7" s="37">
        <f t="shared" si="0"/>
        <v>104.27689373546549</v>
      </c>
      <c r="I7" s="37">
        <f t="shared" si="1"/>
        <v>104.27689373546549</v>
      </c>
      <c r="J7" s="37">
        <f t="shared" si="2"/>
        <v>103.73248894982035</v>
      </c>
    </row>
    <row r="8" spans="1:10" ht="15.75" customHeight="1" x14ac:dyDescent="0.2">
      <c r="A8" s="17">
        <v>700</v>
      </c>
      <c r="B8" s="18"/>
      <c r="C8" s="18" t="s">
        <v>5</v>
      </c>
      <c r="D8" s="19">
        <f>+D9</f>
        <v>7151168</v>
      </c>
      <c r="E8" s="19">
        <f>+E9</f>
        <v>7422221</v>
      </c>
      <c r="F8" s="19">
        <f>+F9</f>
        <v>7422221</v>
      </c>
      <c r="G8" s="19">
        <f>+G9</f>
        <v>7261644</v>
      </c>
      <c r="H8" s="19">
        <f t="shared" si="0"/>
        <v>97.836537068890834</v>
      </c>
      <c r="I8" s="19">
        <f t="shared" si="1"/>
        <v>97.836537068890834</v>
      </c>
      <c r="J8" s="19">
        <f t="shared" si="2"/>
        <v>101.54486651691023</v>
      </c>
    </row>
    <row r="9" spans="1:10" ht="15.75" hidden="1" customHeight="1" outlineLevel="1" x14ac:dyDescent="0.2">
      <c r="A9" s="17">
        <v>7000</v>
      </c>
      <c r="B9" s="18"/>
      <c r="C9" s="18" t="s">
        <v>139</v>
      </c>
      <c r="D9" s="19">
        <v>7151168</v>
      </c>
      <c r="E9" s="19">
        <v>7422221</v>
      </c>
      <c r="F9" s="19">
        <v>7422221</v>
      </c>
      <c r="G9" s="19">
        <v>7261644</v>
      </c>
      <c r="H9" s="19">
        <f t="shared" si="0"/>
        <v>97.836537068890834</v>
      </c>
      <c r="I9" s="19">
        <f t="shared" si="1"/>
        <v>97.836537068890834</v>
      </c>
      <c r="J9" s="19">
        <f t="shared" si="2"/>
        <v>101.54486651691023</v>
      </c>
    </row>
    <row r="10" spans="1:10" ht="15" collapsed="1" x14ac:dyDescent="0.2">
      <c r="A10" s="17">
        <v>703</v>
      </c>
      <c r="B10" s="18"/>
      <c r="C10" s="18" t="s">
        <v>6</v>
      </c>
      <c r="D10" s="19">
        <f>+D11+D12+D13+D14</f>
        <v>983926.2100000002</v>
      </c>
      <c r="E10" s="19">
        <f>+E11+E12+E13+E14</f>
        <v>1052600</v>
      </c>
      <c r="F10" s="19">
        <f>+F11+F12+F13+F14</f>
        <v>1052600</v>
      </c>
      <c r="G10" s="19">
        <f>+G11+G12+G13+G14</f>
        <v>1541998.8599999999</v>
      </c>
      <c r="H10" s="19">
        <f t="shared" si="0"/>
        <v>146.49428652859584</v>
      </c>
      <c r="I10" s="19">
        <f t="shared" si="1"/>
        <v>146.49428652859584</v>
      </c>
      <c r="J10" s="19">
        <f t="shared" si="2"/>
        <v>156.71895354835598</v>
      </c>
    </row>
    <row r="11" spans="1:10" ht="15" hidden="1" outlineLevel="1" x14ac:dyDescent="0.2">
      <c r="A11" s="17">
        <v>7030</v>
      </c>
      <c r="B11" s="18"/>
      <c r="C11" s="18" t="s">
        <v>140</v>
      </c>
      <c r="D11" s="19">
        <v>785015.03</v>
      </c>
      <c r="E11" s="19">
        <v>911000</v>
      </c>
      <c r="F11" s="19">
        <v>911000</v>
      </c>
      <c r="G11" s="19">
        <v>1324982.93</v>
      </c>
      <c r="H11" s="19">
        <f t="shared" si="0"/>
        <v>145.44269264544457</v>
      </c>
      <c r="I11" s="19">
        <f t="shared" si="1"/>
        <v>145.44269264544457</v>
      </c>
      <c r="J11" s="19">
        <f t="shared" si="2"/>
        <v>168.78440276487444</v>
      </c>
    </row>
    <row r="12" spans="1:10" ht="15" hidden="1" outlineLevel="1" x14ac:dyDescent="0.2">
      <c r="A12" s="17">
        <v>7031</v>
      </c>
      <c r="B12" s="18"/>
      <c r="C12" s="18" t="s">
        <v>141</v>
      </c>
      <c r="D12" s="19">
        <v>1295.3</v>
      </c>
      <c r="E12" s="19">
        <v>1000</v>
      </c>
      <c r="F12" s="19">
        <v>1000</v>
      </c>
      <c r="G12" s="19">
        <v>1105.17</v>
      </c>
      <c r="H12" s="19">
        <f t="shared" si="0"/>
        <v>110.517</v>
      </c>
      <c r="I12" s="19">
        <f t="shared" si="1"/>
        <v>110.517</v>
      </c>
      <c r="J12" s="19">
        <f t="shared" si="2"/>
        <v>85.321547131938559</v>
      </c>
    </row>
    <row r="13" spans="1:10" ht="15" hidden="1" outlineLevel="1" x14ac:dyDescent="0.2">
      <c r="A13" s="17">
        <v>7032</v>
      </c>
      <c r="B13" s="18"/>
      <c r="C13" s="18" t="s">
        <v>142</v>
      </c>
      <c r="D13" s="19">
        <v>59525.18</v>
      </c>
      <c r="E13" s="19">
        <v>30500</v>
      </c>
      <c r="F13" s="19">
        <v>30500</v>
      </c>
      <c r="G13" s="19">
        <v>37980.28</v>
      </c>
      <c r="H13" s="19">
        <f t="shared" si="0"/>
        <v>124.5255081967213</v>
      </c>
      <c r="I13" s="19">
        <f t="shared" si="1"/>
        <v>124.5255081967213</v>
      </c>
      <c r="J13" s="19">
        <f t="shared" si="2"/>
        <v>63.805401344439439</v>
      </c>
    </row>
    <row r="14" spans="1:10" ht="15" hidden="1" outlineLevel="1" x14ac:dyDescent="0.2">
      <c r="A14" s="17">
        <v>7033</v>
      </c>
      <c r="B14" s="18"/>
      <c r="C14" s="18" t="s">
        <v>143</v>
      </c>
      <c r="D14" s="19">
        <v>138090.70000000001</v>
      </c>
      <c r="E14" s="19">
        <v>110100</v>
      </c>
      <c r="F14" s="19">
        <v>110100</v>
      </c>
      <c r="G14" s="19">
        <v>177930.48</v>
      </c>
      <c r="H14" s="19">
        <f t="shared" si="0"/>
        <v>161.60806539509537</v>
      </c>
      <c r="I14" s="19">
        <f t="shared" si="1"/>
        <v>161.60806539509537</v>
      </c>
      <c r="J14" s="19">
        <f t="shared" si="2"/>
        <v>128.85044394734763</v>
      </c>
    </row>
    <row r="15" spans="1:10" ht="15" collapsed="1" x14ac:dyDescent="0.2">
      <c r="A15" s="17">
        <v>704</v>
      </c>
      <c r="B15" s="18"/>
      <c r="C15" s="18" t="s">
        <v>7</v>
      </c>
      <c r="D15" s="19">
        <f>+D16+D17</f>
        <v>623907.29</v>
      </c>
      <c r="E15" s="19">
        <f>+E16+E17</f>
        <v>238500</v>
      </c>
      <c r="F15" s="19">
        <f>+F16+F17</f>
        <v>238500</v>
      </c>
      <c r="G15" s="19">
        <f>+G16+G17</f>
        <v>242098.11000000002</v>
      </c>
      <c r="H15" s="19">
        <f t="shared" si="0"/>
        <v>101.50864150943397</v>
      </c>
      <c r="I15" s="19">
        <f t="shared" si="1"/>
        <v>101.50864150943397</v>
      </c>
      <c r="J15" s="19">
        <f t="shared" si="2"/>
        <v>38.803539224553703</v>
      </c>
    </row>
    <row r="16" spans="1:10" ht="15" hidden="1" outlineLevel="1" x14ac:dyDescent="0.2">
      <c r="A16" s="17">
        <v>7044</v>
      </c>
      <c r="B16" s="18"/>
      <c r="C16" s="18" t="s">
        <v>144</v>
      </c>
      <c r="D16" s="19">
        <v>5042.54</v>
      </c>
      <c r="E16" s="19">
        <v>10000</v>
      </c>
      <c r="F16" s="19">
        <v>10000</v>
      </c>
      <c r="G16" s="19">
        <v>5549.35</v>
      </c>
      <c r="H16" s="19">
        <f t="shared" si="0"/>
        <v>55.493500000000004</v>
      </c>
      <c r="I16" s="19">
        <f t="shared" si="1"/>
        <v>55.493500000000004</v>
      </c>
      <c r="J16" s="19">
        <f t="shared" si="2"/>
        <v>110.05068874019841</v>
      </c>
    </row>
    <row r="17" spans="1:10" ht="15" hidden="1" outlineLevel="1" x14ac:dyDescent="0.2">
      <c r="A17" s="17">
        <v>7047</v>
      </c>
      <c r="B17" s="18"/>
      <c r="C17" s="18" t="s">
        <v>145</v>
      </c>
      <c r="D17" s="19">
        <v>618864.75</v>
      </c>
      <c r="E17" s="19">
        <v>228500</v>
      </c>
      <c r="F17" s="19">
        <v>228500</v>
      </c>
      <c r="G17" s="19">
        <v>236548.76</v>
      </c>
      <c r="H17" s="19">
        <f t="shared" si="0"/>
        <v>103.52243326039388</v>
      </c>
      <c r="I17" s="19">
        <f t="shared" si="1"/>
        <v>103.52243326039388</v>
      </c>
      <c r="J17" s="19">
        <f t="shared" si="2"/>
        <v>38.223013994576363</v>
      </c>
    </row>
    <row r="18" spans="1:10" ht="15" collapsed="1" x14ac:dyDescent="0.2">
      <c r="A18" s="17">
        <v>706</v>
      </c>
      <c r="B18" s="18"/>
      <c r="C18" s="18" t="s">
        <v>17</v>
      </c>
      <c r="D18" s="19">
        <f>+D19</f>
        <v>48.41</v>
      </c>
      <c r="E18" s="19">
        <f>+E19</f>
        <v>0</v>
      </c>
      <c r="F18" s="19">
        <f>+F19</f>
        <v>0</v>
      </c>
      <c r="G18" s="19">
        <f>+G19</f>
        <v>40239.51</v>
      </c>
      <c r="H18" s="19">
        <f t="shared" si="0"/>
        <v>0</v>
      </c>
      <c r="I18" s="19">
        <f t="shared" si="1"/>
        <v>0</v>
      </c>
      <c r="J18" s="19">
        <f t="shared" si="2"/>
        <v>83122.309440198325</v>
      </c>
    </row>
    <row r="19" spans="1:10" ht="15" hidden="1" outlineLevel="1" x14ac:dyDescent="0.2">
      <c r="A19" s="17">
        <v>7060</v>
      </c>
      <c r="B19" s="18"/>
      <c r="C19" s="18" t="s">
        <v>17</v>
      </c>
      <c r="D19" s="19">
        <v>48.41</v>
      </c>
      <c r="E19" s="19">
        <v>0</v>
      </c>
      <c r="F19" s="19">
        <v>0</v>
      </c>
      <c r="G19" s="19">
        <v>40239.51</v>
      </c>
      <c r="H19" s="19">
        <f t="shared" si="0"/>
        <v>0</v>
      </c>
      <c r="I19" s="19">
        <f t="shared" si="1"/>
        <v>0</v>
      </c>
      <c r="J19" s="19">
        <f t="shared" si="2"/>
        <v>83122.309440198325</v>
      </c>
    </row>
    <row r="20" spans="1:10" ht="15.75" collapsed="1" x14ac:dyDescent="0.2">
      <c r="A20" s="35">
        <v>71</v>
      </c>
      <c r="B20" s="36"/>
      <c r="C20" s="36" t="s">
        <v>68</v>
      </c>
      <c r="D20" s="37">
        <f>+D21+D25+D27+D29+D31</f>
        <v>2766621.74</v>
      </c>
      <c r="E20" s="37">
        <f>+E21+E25+E27+E29+E31</f>
        <v>1711903.15</v>
      </c>
      <c r="F20" s="37">
        <f>+F21+F25+F27+F29+F31</f>
        <v>1711903.15</v>
      </c>
      <c r="G20" s="37">
        <f>+G21+G25+G27+G29+G31</f>
        <v>2217069.11</v>
      </c>
      <c r="H20" s="37">
        <f t="shared" si="0"/>
        <v>129.50902683951483</v>
      </c>
      <c r="I20" s="37">
        <f t="shared" si="1"/>
        <v>129.50902683951483</v>
      </c>
      <c r="J20" s="37">
        <f t="shared" si="2"/>
        <v>80.136329370418366</v>
      </c>
    </row>
    <row r="21" spans="1:10" ht="15" x14ac:dyDescent="0.2">
      <c r="A21" s="17">
        <v>710</v>
      </c>
      <c r="B21" s="18"/>
      <c r="C21" s="18" t="s">
        <v>18</v>
      </c>
      <c r="D21" s="19">
        <f>+D22+D23+D24</f>
        <v>2062989.28</v>
      </c>
      <c r="E21" s="19">
        <f>+E22+E23+E24</f>
        <v>1468953.15</v>
      </c>
      <c r="F21" s="19">
        <f>+F22+F23+F24</f>
        <v>1468953.15</v>
      </c>
      <c r="G21" s="19">
        <f>+G22+G23+G24</f>
        <v>1803986.75</v>
      </c>
      <c r="H21" s="19">
        <f t="shared" si="0"/>
        <v>122.80764366106571</v>
      </c>
      <c r="I21" s="19">
        <f t="shared" si="1"/>
        <v>122.80764366106571</v>
      </c>
      <c r="J21" s="19">
        <f t="shared" si="2"/>
        <v>87.445279890160165</v>
      </c>
    </row>
    <row r="22" spans="1:10" ht="15" hidden="1" outlineLevel="1" x14ac:dyDescent="0.2">
      <c r="A22" s="17">
        <v>7100</v>
      </c>
      <c r="B22" s="18"/>
      <c r="C22" s="18" t="s">
        <v>146</v>
      </c>
      <c r="D22" s="19">
        <v>125000</v>
      </c>
      <c r="E22" s="19">
        <v>0</v>
      </c>
      <c r="F22" s="19">
        <v>0</v>
      </c>
      <c r="G22" s="19">
        <v>0</v>
      </c>
      <c r="H22" s="19">
        <f t="shared" si="0"/>
        <v>0</v>
      </c>
      <c r="I22" s="19">
        <f t="shared" si="1"/>
        <v>0</v>
      </c>
      <c r="J22" s="19">
        <f t="shared" si="2"/>
        <v>0</v>
      </c>
    </row>
    <row r="23" spans="1:10" ht="15" hidden="1" outlineLevel="1" x14ac:dyDescent="0.2">
      <c r="A23" s="17">
        <v>7102</v>
      </c>
      <c r="B23" s="18"/>
      <c r="C23" s="18" t="s">
        <v>147</v>
      </c>
      <c r="D23" s="19">
        <v>21136.17</v>
      </c>
      <c r="E23" s="19">
        <v>20087.509999999998</v>
      </c>
      <c r="F23" s="19">
        <v>20087.509999999998</v>
      </c>
      <c r="G23" s="19">
        <v>7083.97</v>
      </c>
      <c r="H23" s="19">
        <f t="shared" si="0"/>
        <v>35.265545605204437</v>
      </c>
      <c r="I23" s="19">
        <f t="shared" si="1"/>
        <v>35.265545605204437</v>
      </c>
      <c r="J23" s="19">
        <f t="shared" si="2"/>
        <v>33.515864037808178</v>
      </c>
    </row>
    <row r="24" spans="1:10" ht="15" hidden="1" outlineLevel="1" x14ac:dyDescent="0.2">
      <c r="A24" s="17">
        <v>7103</v>
      </c>
      <c r="B24" s="18"/>
      <c r="C24" s="18" t="s">
        <v>148</v>
      </c>
      <c r="D24" s="19">
        <v>1916853.11</v>
      </c>
      <c r="E24" s="19">
        <v>1448865.64</v>
      </c>
      <c r="F24" s="19">
        <v>1448865.64</v>
      </c>
      <c r="G24" s="19">
        <v>1796902.78</v>
      </c>
      <c r="H24" s="19">
        <f t="shared" si="0"/>
        <v>124.02135369846994</v>
      </c>
      <c r="I24" s="19">
        <f t="shared" si="1"/>
        <v>124.02135369846994</v>
      </c>
      <c r="J24" s="19">
        <f t="shared" si="2"/>
        <v>93.742330626471428</v>
      </c>
    </row>
    <row r="25" spans="1:10" ht="15" collapsed="1" x14ac:dyDescent="0.2">
      <c r="A25" s="17">
        <v>711</v>
      </c>
      <c r="B25" s="18"/>
      <c r="C25" s="18" t="s">
        <v>8</v>
      </c>
      <c r="D25" s="19">
        <f>+D26</f>
        <v>7713.85</v>
      </c>
      <c r="E25" s="19">
        <f>+E26</f>
        <v>5000</v>
      </c>
      <c r="F25" s="19">
        <f>+F26</f>
        <v>5000</v>
      </c>
      <c r="G25" s="19">
        <f>+G26</f>
        <v>10480</v>
      </c>
      <c r="H25" s="19">
        <f t="shared" si="0"/>
        <v>209.60000000000002</v>
      </c>
      <c r="I25" s="19">
        <f t="shared" si="1"/>
        <v>209.60000000000002</v>
      </c>
      <c r="J25" s="19">
        <f t="shared" si="2"/>
        <v>135.85952539911978</v>
      </c>
    </row>
    <row r="26" spans="1:10" ht="15" hidden="1" outlineLevel="1" x14ac:dyDescent="0.2">
      <c r="A26" s="17">
        <v>7111</v>
      </c>
      <c r="B26" s="18"/>
      <c r="C26" s="18" t="s">
        <v>149</v>
      </c>
      <c r="D26" s="19">
        <v>7713.85</v>
      </c>
      <c r="E26" s="19">
        <v>5000</v>
      </c>
      <c r="F26" s="19">
        <v>5000</v>
      </c>
      <c r="G26" s="19">
        <v>10480</v>
      </c>
      <c r="H26" s="19">
        <f t="shared" si="0"/>
        <v>209.60000000000002</v>
      </c>
      <c r="I26" s="19">
        <f t="shared" si="1"/>
        <v>209.60000000000002</v>
      </c>
      <c r="J26" s="19">
        <f t="shared" si="2"/>
        <v>135.85952539911978</v>
      </c>
    </row>
    <row r="27" spans="1:10" ht="15" collapsed="1" x14ac:dyDescent="0.2">
      <c r="A27" s="17">
        <v>712</v>
      </c>
      <c r="B27" s="18"/>
      <c r="C27" s="18" t="s">
        <v>57</v>
      </c>
      <c r="D27" s="19">
        <f>+D28</f>
        <v>37694.129999999997</v>
      </c>
      <c r="E27" s="19">
        <f>+E28</f>
        <v>35000</v>
      </c>
      <c r="F27" s="19">
        <f>+F28</f>
        <v>35000</v>
      </c>
      <c r="G27" s="19">
        <f>+G28</f>
        <v>36196.39</v>
      </c>
      <c r="H27" s="19">
        <f t="shared" si="0"/>
        <v>103.41825714285716</v>
      </c>
      <c r="I27" s="19">
        <f t="shared" si="1"/>
        <v>103.41825714285716</v>
      </c>
      <c r="J27" s="19">
        <f t="shared" si="2"/>
        <v>96.026596183543703</v>
      </c>
    </row>
    <row r="28" spans="1:10" ht="15" hidden="1" outlineLevel="1" x14ac:dyDescent="0.2">
      <c r="A28" s="17">
        <v>7120</v>
      </c>
      <c r="B28" s="18"/>
      <c r="C28" s="18" t="s">
        <v>150</v>
      </c>
      <c r="D28" s="19">
        <v>37694.129999999997</v>
      </c>
      <c r="E28" s="19">
        <v>35000</v>
      </c>
      <c r="F28" s="19">
        <v>35000</v>
      </c>
      <c r="G28" s="19">
        <v>36196.39</v>
      </c>
      <c r="H28" s="19">
        <f t="shared" si="0"/>
        <v>103.41825714285716</v>
      </c>
      <c r="I28" s="19">
        <f t="shared" si="1"/>
        <v>103.41825714285716</v>
      </c>
      <c r="J28" s="19">
        <f t="shared" si="2"/>
        <v>96.026596183543703</v>
      </c>
    </row>
    <row r="29" spans="1:10" ht="15" collapsed="1" x14ac:dyDescent="0.2">
      <c r="A29" s="17">
        <v>713</v>
      </c>
      <c r="B29" s="18"/>
      <c r="C29" s="18" t="s">
        <v>9</v>
      </c>
      <c r="D29" s="19">
        <f>+D30</f>
        <v>88832.3</v>
      </c>
      <c r="E29" s="19">
        <f>+E30</f>
        <v>26100</v>
      </c>
      <c r="F29" s="19">
        <f>+F30</f>
        <v>26100</v>
      </c>
      <c r="G29" s="19">
        <f>+G30</f>
        <v>26128.84</v>
      </c>
      <c r="H29" s="19">
        <f t="shared" si="0"/>
        <v>100.11049808429118</v>
      </c>
      <c r="I29" s="19">
        <f t="shared" si="1"/>
        <v>100.11049808429118</v>
      </c>
      <c r="J29" s="19">
        <f t="shared" si="2"/>
        <v>29.413670477968033</v>
      </c>
    </row>
    <row r="30" spans="1:10" ht="15" hidden="1" outlineLevel="1" x14ac:dyDescent="0.2">
      <c r="A30" s="17">
        <v>7130</v>
      </c>
      <c r="B30" s="18"/>
      <c r="C30" s="18" t="s">
        <v>9</v>
      </c>
      <c r="D30" s="19">
        <v>88832.3</v>
      </c>
      <c r="E30" s="19">
        <v>26100</v>
      </c>
      <c r="F30" s="19">
        <v>26100</v>
      </c>
      <c r="G30" s="19">
        <v>26128.84</v>
      </c>
      <c r="H30" s="19">
        <f t="shared" si="0"/>
        <v>100.11049808429118</v>
      </c>
      <c r="I30" s="19">
        <f t="shared" si="1"/>
        <v>100.11049808429118</v>
      </c>
      <c r="J30" s="19">
        <f t="shared" si="2"/>
        <v>29.413670477968033</v>
      </c>
    </row>
    <row r="31" spans="1:10" ht="15" collapsed="1" x14ac:dyDescent="0.2">
      <c r="A31" s="17">
        <v>714</v>
      </c>
      <c r="B31" s="18"/>
      <c r="C31" s="18" t="s">
        <v>10</v>
      </c>
      <c r="D31" s="19">
        <f>+D32</f>
        <v>569392.18000000005</v>
      </c>
      <c r="E31" s="19">
        <f>+E32</f>
        <v>176850</v>
      </c>
      <c r="F31" s="19">
        <f>+F32</f>
        <v>176850</v>
      </c>
      <c r="G31" s="19">
        <f>+G32</f>
        <v>340277.13</v>
      </c>
      <c r="H31" s="19">
        <f t="shared" si="0"/>
        <v>192.41002544529263</v>
      </c>
      <c r="I31" s="19">
        <f t="shared" si="1"/>
        <v>192.41002544529263</v>
      </c>
      <c r="J31" s="19">
        <f t="shared" si="2"/>
        <v>59.76146879994031</v>
      </c>
    </row>
    <row r="32" spans="1:10" ht="15" hidden="1" outlineLevel="1" x14ac:dyDescent="0.2">
      <c r="A32" s="17">
        <v>7141</v>
      </c>
      <c r="B32" s="18"/>
      <c r="C32" s="18" t="s">
        <v>10</v>
      </c>
      <c r="D32" s="19">
        <v>569392.18000000005</v>
      </c>
      <c r="E32" s="19">
        <v>176850</v>
      </c>
      <c r="F32" s="19">
        <v>176850</v>
      </c>
      <c r="G32" s="19">
        <v>340277.13</v>
      </c>
      <c r="H32" s="19">
        <f t="shared" si="0"/>
        <v>192.41002544529263</v>
      </c>
      <c r="I32" s="19">
        <f t="shared" si="1"/>
        <v>192.41002544529263</v>
      </c>
      <c r="J32" s="19">
        <f t="shared" si="2"/>
        <v>59.76146879994031</v>
      </c>
    </row>
    <row r="33" spans="1:10" ht="15.75" collapsed="1" x14ac:dyDescent="0.2">
      <c r="A33" s="35">
        <v>72</v>
      </c>
      <c r="B33" s="36" t="s">
        <v>19</v>
      </c>
      <c r="C33" s="36" t="s">
        <v>70</v>
      </c>
      <c r="D33" s="37">
        <f>+D34+D38+D39</f>
        <v>67027.990000000005</v>
      </c>
      <c r="E33" s="37">
        <f>+E34+E38+E39</f>
        <v>346298.33999999997</v>
      </c>
      <c r="F33" s="37">
        <f>+F34+F38+F39</f>
        <v>346298.33999999997</v>
      </c>
      <c r="G33" s="37">
        <f>+G34+G38+G39</f>
        <v>305542.87</v>
      </c>
      <c r="H33" s="37">
        <f t="shared" si="0"/>
        <v>88.231110203993481</v>
      </c>
      <c r="I33" s="37">
        <f t="shared" si="1"/>
        <v>88.231110203993481</v>
      </c>
      <c r="J33" s="37">
        <f t="shared" si="2"/>
        <v>455.84370051973809</v>
      </c>
    </row>
    <row r="34" spans="1:10" ht="15" x14ac:dyDescent="0.2">
      <c r="A34" s="17">
        <v>720</v>
      </c>
      <c r="B34" s="18"/>
      <c r="C34" s="18" t="s">
        <v>11</v>
      </c>
      <c r="D34" s="19">
        <f>+D35+D36+D37</f>
        <v>9775.9699999999993</v>
      </c>
      <c r="E34" s="19">
        <f>+E35+E36+E37</f>
        <v>161035.53</v>
      </c>
      <c r="F34" s="19">
        <f>+F35+F36+F37</f>
        <v>161035.53</v>
      </c>
      <c r="G34" s="19">
        <f>+G35+G36+G37</f>
        <v>132624.70000000001</v>
      </c>
      <c r="H34" s="19">
        <f t="shared" si="0"/>
        <v>82.357415161734821</v>
      </c>
      <c r="I34" s="19">
        <f t="shared" si="1"/>
        <v>82.357415161734821</v>
      </c>
      <c r="J34" s="19">
        <f t="shared" si="2"/>
        <v>1356.6398014723861</v>
      </c>
    </row>
    <row r="35" spans="1:10" ht="15" hidden="1" outlineLevel="1" x14ac:dyDescent="0.2">
      <c r="A35" s="17">
        <v>7200</v>
      </c>
      <c r="B35" s="18"/>
      <c r="C35" s="18" t="s">
        <v>151</v>
      </c>
      <c r="D35" s="19">
        <v>9559.7099999999991</v>
      </c>
      <c r="E35" s="19">
        <v>161035.53</v>
      </c>
      <c r="F35" s="19">
        <v>161035.53</v>
      </c>
      <c r="G35" s="19">
        <v>129336.58</v>
      </c>
      <c r="H35" s="19">
        <f t="shared" si="0"/>
        <v>80.315555206978246</v>
      </c>
      <c r="I35" s="19">
        <f t="shared" si="1"/>
        <v>80.315555206978246</v>
      </c>
      <c r="J35" s="19">
        <f t="shared" si="2"/>
        <v>1352.9341371234066</v>
      </c>
    </row>
    <row r="36" spans="1:10" ht="15" hidden="1" outlineLevel="1" x14ac:dyDescent="0.2">
      <c r="A36" s="17">
        <v>7201</v>
      </c>
      <c r="B36" s="18"/>
      <c r="C36" s="18" t="s">
        <v>152</v>
      </c>
      <c r="D36" s="19">
        <v>0</v>
      </c>
      <c r="E36" s="19">
        <v>0</v>
      </c>
      <c r="F36" s="19">
        <v>0</v>
      </c>
      <c r="G36" s="19">
        <v>820</v>
      </c>
      <c r="H36" s="19">
        <f t="shared" si="0"/>
        <v>0</v>
      </c>
      <c r="I36" s="19">
        <f t="shared" si="1"/>
        <v>0</v>
      </c>
      <c r="J36" s="19">
        <f t="shared" si="2"/>
        <v>0</v>
      </c>
    </row>
    <row r="37" spans="1:10" ht="15" hidden="1" outlineLevel="1" x14ac:dyDescent="0.2">
      <c r="A37" s="17">
        <v>7202</v>
      </c>
      <c r="B37" s="18"/>
      <c r="C37" s="18" t="s">
        <v>153</v>
      </c>
      <c r="D37" s="19">
        <v>216.26</v>
      </c>
      <c r="E37" s="19">
        <v>0</v>
      </c>
      <c r="F37" s="19">
        <v>0</v>
      </c>
      <c r="G37" s="19">
        <v>2468.12</v>
      </c>
      <c r="H37" s="19">
        <f t="shared" ref="H37:H68" si="3">IF(F37&lt;&gt;0,G37/F37*100,0)</f>
        <v>0</v>
      </c>
      <c r="I37" s="19">
        <f t="shared" ref="I37:I68" si="4">IF(E37&lt;&gt;0,G37/E37*100,0)</f>
        <v>0</v>
      </c>
      <c r="J37" s="19">
        <f t="shared" ref="J37:J68" si="5">IF(D37&lt;&gt;0,G37/D37*100,0)</f>
        <v>1141.274391935633</v>
      </c>
    </row>
    <row r="38" spans="1:10" ht="15" collapsed="1" x14ac:dyDescent="0.2">
      <c r="A38" s="17">
        <v>721</v>
      </c>
      <c r="B38" s="18"/>
      <c r="C38" s="18" t="s">
        <v>20</v>
      </c>
      <c r="D38" s="19">
        <v>0</v>
      </c>
      <c r="E38" s="19">
        <v>0</v>
      </c>
      <c r="F38" s="19">
        <v>0</v>
      </c>
      <c r="G38" s="19">
        <v>0</v>
      </c>
      <c r="H38" s="19">
        <f t="shared" si="3"/>
        <v>0</v>
      </c>
      <c r="I38" s="19">
        <f t="shared" si="4"/>
        <v>0</v>
      </c>
      <c r="J38" s="19">
        <f t="shared" si="5"/>
        <v>0</v>
      </c>
    </row>
    <row r="39" spans="1:10" ht="16.5" customHeight="1" x14ac:dyDescent="0.2">
      <c r="A39" s="17">
        <v>722</v>
      </c>
      <c r="B39" s="18"/>
      <c r="C39" s="21" t="s">
        <v>60</v>
      </c>
      <c r="D39" s="19">
        <f>+D40+D41</f>
        <v>57252.020000000004</v>
      </c>
      <c r="E39" s="19">
        <f>+E40+E41</f>
        <v>185262.81</v>
      </c>
      <c r="F39" s="19">
        <f>+F40+F41</f>
        <v>185262.81</v>
      </c>
      <c r="G39" s="19">
        <f>+G40+G41</f>
        <v>172918.17</v>
      </c>
      <c r="H39" s="19">
        <f t="shared" si="3"/>
        <v>93.336687487359185</v>
      </c>
      <c r="I39" s="19">
        <f t="shared" si="4"/>
        <v>93.336687487359185</v>
      </c>
      <c r="J39" s="19">
        <f t="shared" si="5"/>
        <v>302.02981484321424</v>
      </c>
    </row>
    <row r="40" spans="1:10" ht="16.5" hidden="1" customHeight="1" outlineLevel="1" x14ac:dyDescent="0.2">
      <c r="A40" s="17">
        <v>7220</v>
      </c>
      <c r="B40" s="18"/>
      <c r="C40" s="21" t="s">
        <v>154</v>
      </c>
      <c r="D40" s="19">
        <v>43278.75</v>
      </c>
      <c r="E40" s="19">
        <v>110373.31</v>
      </c>
      <c r="F40" s="19">
        <v>110373.31</v>
      </c>
      <c r="G40" s="19">
        <v>130667.63</v>
      </c>
      <c r="H40" s="19">
        <f t="shared" si="3"/>
        <v>118.38698141788085</v>
      </c>
      <c r="I40" s="19">
        <f t="shared" si="4"/>
        <v>118.38698141788085</v>
      </c>
      <c r="J40" s="19">
        <f t="shared" si="5"/>
        <v>301.92098893798919</v>
      </c>
    </row>
    <row r="41" spans="1:10" ht="16.5" hidden="1" customHeight="1" outlineLevel="1" x14ac:dyDescent="0.2">
      <c r="A41" s="17">
        <v>7221</v>
      </c>
      <c r="B41" s="18"/>
      <c r="C41" s="21" t="s">
        <v>155</v>
      </c>
      <c r="D41" s="19">
        <v>13973.27</v>
      </c>
      <c r="E41" s="19">
        <v>74889.5</v>
      </c>
      <c r="F41" s="19">
        <v>74889.5</v>
      </c>
      <c r="G41" s="19">
        <v>42250.54</v>
      </c>
      <c r="H41" s="19">
        <f t="shared" si="3"/>
        <v>56.417174637298949</v>
      </c>
      <c r="I41" s="19">
        <f t="shared" si="4"/>
        <v>56.417174637298949</v>
      </c>
      <c r="J41" s="19">
        <f t="shared" si="5"/>
        <v>302.36687618574604</v>
      </c>
    </row>
    <row r="42" spans="1:10" ht="15.75" collapsed="1" x14ac:dyDescent="0.2">
      <c r="A42" s="35">
        <v>73</v>
      </c>
      <c r="B42" s="36" t="s">
        <v>16</v>
      </c>
      <c r="C42" s="36" t="s">
        <v>71</v>
      </c>
      <c r="D42" s="37">
        <f>+D43+D46</f>
        <v>248385.7</v>
      </c>
      <c r="E42" s="37">
        <f>+E43+E46</f>
        <v>23600</v>
      </c>
      <c r="F42" s="37">
        <f>+F43+F46</f>
        <v>23600</v>
      </c>
      <c r="G42" s="37">
        <f>+G43+G46</f>
        <v>4819.5199999999995</v>
      </c>
      <c r="H42" s="37">
        <f t="shared" si="3"/>
        <v>20.421694915254236</v>
      </c>
      <c r="I42" s="37">
        <f t="shared" si="4"/>
        <v>20.421694915254236</v>
      </c>
      <c r="J42" s="37">
        <f t="shared" si="5"/>
        <v>1.940337145012776</v>
      </c>
    </row>
    <row r="43" spans="1:10" ht="15" x14ac:dyDescent="0.2">
      <c r="A43" s="17">
        <v>730</v>
      </c>
      <c r="B43" s="18"/>
      <c r="C43" s="18" t="s">
        <v>21</v>
      </c>
      <c r="D43" s="19">
        <f>+D44+D45</f>
        <v>4655</v>
      </c>
      <c r="E43" s="19">
        <f>+E44+E45</f>
        <v>23600</v>
      </c>
      <c r="F43" s="19">
        <f>+F44+F45</f>
        <v>23600</v>
      </c>
      <c r="G43" s="19">
        <f>+G44+G45</f>
        <v>4182.32</v>
      </c>
      <c r="H43" s="19">
        <f t="shared" si="3"/>
        <v>17.721694915254236</v>
      </c>
      <c r="I43" s="19">
        <f t="shared" si="4"/>
        <v>17.721694915254236</v>
      </c>
      <c r="J43" s="19">
        <f t="shared" si="5"/>
        <v>89.84575725026852</v>
      </c>
    </row>
    <row r="44" spans="1:10" ht="15" hidden="1" outlineLevel="1" x14ac:dyDescent="0.2">
      <c r="A44" s="17">
        <v>7300</v>
      </c>
      <c r="B44" s="18"/>
      <c r="C44" s="18" t="s">
        <v>156</v>
      </c>
      <c r="D44" s="19">
        <v>3690</v>
      </c>
      <c r="E44" s="19">
        <v>21800</v>
      </c>
      <c r="F44" s="19">
        <v>21800</v>
      </c>
      <c r="G44" s="19">
        <v>3657.32</v>
      </c>
      <c r="H44" s="19">
        <f t="shared" si="3"/>
        <v>16.776697247706423</v>
      </c>
      <c r="I44" s="19">
        <f t="shared" si="4"/>
        <v>16.776697247706423</v>
      </c>
      <c r="J44" s="19">
        <f t="shared" si="5"/>
        <v>99.114363143631451</v>
      </c>
    </row>
    <row r="45" spans="1:10" ht="15" hidden="1" outlineLevel="1" x14ac:dyDescent="0.2">
      <c r="A45" s="17">
        <v>7301</v>
      </c>
      <c r="B45" s="18"/>
      <c r="C45" s="18" t="s">
        <v>157</v>
      </c>
      <c r="D45" s="19">
        <v>965</v>
      </c>
      <c r="E45" s="19">
        <v>1800</v>
      </c>
      <c r="F45" s="19">
        <v>1800</v>
      </c>
      <c r="G45" s="19">
        <v>525</v>
      </c>
      <c r="H45" s="19">
        <f t="shared" si="3"/>
        <v>29.166666666666668</v>
      </c>
      <c r="I45" s="19">
        <f t="shared" si="4"/>
        <v>29.166666666666668</v>
      </c>
      <c r="J45" s="19">
        <f t="shared" si="5"/>
        <v>54.404145077720209</v>
      </c>
    </row>
    <row r="46" spans="1:10" ht="15" collapsed="1" x14ac:dyDescent="0.2">
      <c r="A46" s="17">
        <v>731</v>
      </c>
      <c r="B46" s="18"/>
      <c r="C46" s="18" t="s">
        <v>12</v>
      </c>
      <c r="D46" s="19">
        <f>+D47</f>
        <v>243730.7</v>
      </c>
      <c r="E46" s="19">
        <f>+E47</f>
        <v>0</v>
      </c>
      <c r="F46" s="19">
        <f>+F47</f>
        <v>0</v>
      </c>
      <c r="G46" s="19">
        <f>+G47</f>
        <v>637.20000000000005</v>
      </c>
      <c r="H46" s="19">
        <f t="shared" si="3"/>
        <v>0</v>
      </c>
      <c r="I46" s="19">
        <f t="shared" si="4"/>
        <v>0</v>
      </c>
      <c r="J46" s="19">
        <f t="shared" si="5"/>
        <v>0.2614360849905244</v>
      </c>
    </row>
    <row r="47" spans="1:10" ht="15" hidden="1" outlineLevel="1" x14ac:dyDescent="0.2">
      <c r="A47" s="17">
        <v>7311</v>
      </c>
      <c r="B47" s="18"/>
      <c r="C47" s="18" t="s">
        <v>158</v>
      </c>
      <c r="D47" s="19">
        <v>243730.7</v>
      </c>
      <c r="E47" s="19">
        <v>0</v>
      </c>
      <c r="F47" s="19">
        <v>0</v>
      </c>
      <c r="G47" s="19">
        <v>637.20000000000005</v>
      </c>
      <c r="H47" s="19">
        <f t="shared" si="3"/>
        <v>0</v>
      </c>
      <c r="I47" s="19">
        <f t="shared" si="4"/>
        <v>0</v>
      </c>
      <c r="J47" s="19">
        <f t="shared" si="5"/>
        <v>0.2614360849905244</v>
      </c>
    </row>
    <row r="48" spans="1:10" ht="15.75" collapsed="1" x14ac:dyDescent="0.2">
      <c r="A48" s="35">
        <v>74</v>
      </c>
      <c r="B48" s="36" t="s">
        <v>16</v>
      </c>
      <c r="C48" s="36" t="s">
        <v>72</v>
      </c>
      <c r="D48" s="37">
        <f>+D49+D51</f>
        <v>798733.33</v>
      </c>
      <c r="E48" s="37">
        <f>+E49+E51</f>
        <v>277236</v>
      </c>
      <c r="F48" s="37">
        <f>+F49+F51</f>
        <v>277236</v>
      </c>
      <c r="G48" s="37">
        <f>+G49+G51</f>
        <v>501919.3</v>
      </c>
      <c r="H48" s="37">
        <f t="shared" si="3"/>
        <v>181.04405632746108</v>
      </c>
      <c r="I48" s="37">
        <f t="shared" si="4"/>
        <v>181.04405632746108</v>
      </c>
      <c r="J48" s="37">
        <f t="shared" si="5"/>
        <v>62.839408491943118</v>
      </c>
    </row>
    <row r="49" spans="1:10" ht="15.75" customHeight="1" x14ac:dyDescent="0.2">
      <c r="A49" s="17">
        <v>740</v>
      </c>
      <c r="B49" s="18"/>
      <c r="C49" s="21" t="s">
        <v>13</v>
      </c>
      <c r="D49" s="19">
        <f>+D50</f>
        <v>619035.24</v>
      </c>
      <c r="E49" s="19">
        <f>+E50</f>
        <v>234736</v>
      </c>
      <c r="F49" s="19">
        <f>+F50</f>
        <v>234736</v>
      </c>
      <c r="G49" s="19">
        <f>+G50</f>
        <v>475548.47</v>
      </c>
      <c r="H49" s="19">
        <f t="shared" si="3"/>
        <v>202.58864000408968</v>
      </c>
      <c r="I49" s="19">
        <f t="shared" si="4"/>
        <v>202.58864000408968</v>
      </c>
      <c r="J49" s="19">
        <f t="shared" si="5"/>
        <v>76.820904412485476</v>
      </c>
    </row>
    <row r="50" spans="1:10" ht="15.75" hidden="1" customHeight="1" outlineLevel="1" x14ac:dyDescent="0.2">
      <c r="A50" s="17">
        <v>7400</v>
      </c>
      <c r="B50" s="18"/>
      <c r="C50" s="21" t="s">
        <v>159</v>
      </c>
      <c r="D50" s="19">
        <v>619035.24</v>
      </c>
      <c r="E50" s="19">
        <v>234736</v>
      </c>
      <c r="F50" s="19">
        <v>234736</v>
      </c>
      <c r="G50" s="19">
        <v>475548.47</v>
      </c>
      <c r="H50" s="19">
        <f t="shared" si="3"/>
        <v>202.58864000408968</v>
      </c>
      <c r="I50" s="19">
        <f t="shared" si="4"/>
        <v>202.58864000408968</v>
      </c>
      <c r="J50" s="19">
        <f t="shared" si="5"/>
        <v>76.820904412485476</v>
      </c>
    </row>
    <row r="51" spans="1:10" ht="35.25" customHeight="1" collapsed="1" x14ac:dyDescent="0.2">
      <c r="A51" s="17">
        <v>741</v>
      </c>
      <c r="B51" s="18"/>
      <c r="C51" s="21" t="s">
        <v>54</v>
      </c>
      <c r="D51" s="19">
        <f>+D52+D53+D54+D55</f>
        <v>179698.09</v>
      </c>
      <c r="E51" s="19">
        <f>+E52+E53+E54+E55</f>
        <v>42500</v>
      </c>
      <c r="F51" s="19">
        <f>+F52+F53+F54+F55</f>
        <v>42500</v>
      </c>
      <c r="G51" s="19">
        <f>+G52+G53+G54+G55</f>
        <v>26370.83</v>
      </c>
      <c r="H51" s="19">
        <f t="shared" si="3"/>
        <v>62.049011764705888</v>
      </c>
      <c r="I51" s="19">
        <f t="shared" si="4"/>
        <v>62.049011764705888</v>
      </c>
      <c r="J51" s="19">
        <f t="shared" si="5"/>
        <v>14.675075288780198</v>
      </c>
    </row>
    <row r="52" spans="1:10" ht="21" hidden="1" customHeight="1" outlineLevel="1" x14ac:dyDescent="0.2">
      <c r="A52" s="17">
        <v>7411</v>
      </c>
      <c r="B52" s="18"/>
      <c r="C52" s="21" t="s">
        <v>160</v>
      </c>
      <c r="D52" s="19">
        <v>23843.15</v>
      </c>
      <c r="E52" s="19">
        <v>0</v>
      </c>
      <c r="F52" s="19">
        <v>0</v>
      </c>
      <c r="G52" s="19">
        <v>0</v>
      </c>
      <c r="H52" s="19">
        <f t="shared" si="3"/>
        <v>0</v>
      </c>
      <c r="I52" s="19">
        <f t="shared" si="4"/>
        <v>0</v>
      </c>
      <c r="J52" s="19">
        <f t="shared" si="5"/>
        <v>0</v>
      </c>
    </row>
    <row r="53" spans="1:10" ht="21" hidden="1" customHeight="1" outlineLevel="1" x14ac:dyDescent="0.2">
      <c r="A53" s="17">
        <v>7412</v>
      </c>
      <c r="B53" s="18"/>
      <c r="C53" s="21" t="s">
        <v>160</v>
      </c>
      <c r="D53" s="19">
        <v>155854.94</v>
      </c>
      <c r="E53" s="19">
        <v>21250</v>
      </c>
      <c r="F53" s="19">
        <v>21250</v>
      </c>
      <c r="G53" s="19">
        <v>0</v>
      </c>
      <c r="H53" s="19">
        <f t="shared" si="3"/>
        <v>0</v>
      </c>
      <c r="I53" s="19">
        <f t="shared" si="4"/>
        <v>0</v>
      </c>
      <c r="J53" s="19">
        <f t="shared" si="5"/>
        <v>0</v>
      </c>
    </row>
    <row r="54" spans="1:10" ht="21" hidden="1" customHeight="1" outlineLevel="1" x14ac:dyDescent="0.2">
      <c r="A54" s="17">
        <v>7413</v>
      </c>
      <c r="B54" s="18"/>
      <c r="C54" s="21" t="s">
        <v>160</v>
      </c>
      <c r="D54" s="19">
        <v>0</v>
      </c>
      <c r="E54" s="19">
        <v>0</v>
      </c>
      <c r="F54" s="19">
        <v>0</v>
      </c>
      <c r="G54" s="19">
        <v>13185.62</v>
      </c>
      <c r="H54" s="19">
        <f t="shared" si="3"/>
        <v>0</v>
      </c>
      <c r="I54" s="19">
        <f t="shared" si="4"/>
        <v>0</v>
      </c>
      <c r="J54" s="19">
        <f t="shared" si="5"/>
        <v>0</v>
      </c>
    </row>
    <row r="55" spans="1:10" ht="21" hidden="1" customHeight="1" outlineLevel="1" x14ac:dyDescent="0.2">
      <c r="A55" s="17">
        <v>7416</v>
      </c>
      <c r="B55" s="18"/>
      <c r="C55" s="21" t="s">
        <v>161</v>
      </c>
      <c r="D55" s="19">
        <v>0</v>
      </c>
      <c r="E55" s="19">
        <v>21250</v>
      </c>
      <c r="F55" s="19">
        <v>21250</v>
      </c>
      <c r="G55" s="19">
        <v>13185.21</v>
      </c>
      <c r="H55" s="19">
        <f t="shared" si="3"/>
        <v>62.048047058823528</v>
      </c>
      <c r="I55" s="19">
        <f t="shared" si="4"/>
        <v>62.048047058823528</v>
      </c>
      <c r="J55" s="19">
        <f t="shared" si="5"/>
        <v>0</v>
      </c>
    </row>
    <row r="56" spans="1:10" ht="15.75" customHeight="1" collapsed="1" x14ac:dyDescent="0.2">
      <c r="A56" s="35">
        <v>78</v>
      </c>
      <c r="B56" s="36" t="s">
        <v>16</v>
      </c>
      <c r="C56" s="36" t="s">
        <v>69</v>
      </c>
      <c r="D56" s="37">
        <f>+D57+D58</f>
        <v>0</v>
      </c>
      <c r="E56" s="37">
        <f>+E57+E58</f>
        <v>0</v>
      </c>
      <c r="F56" s="37">
        <f>+F57+F58</f>
        <v>0</v>
      </c>
      <c r="G56" s="37">
        <f>+G57+G58</f>
        <v>0</v>
      </c>
      <c r="H56" s="37">
        <f t="shared" si="3"/>
        <v>0</v>
      </c>
      <c r="I56" s="37">
        <f t="shared" si="4"/>
        <v>0</v>
      </c>
      <c r="J56" s="37">
        <f t="shared" si="5"/>
        <v>0</v>
      </c>
    </row>
    <row r="57" spans="1:10" ht="15.75" customHeight="1" x14ac:dyDescent="0.2">
      <c r="A57" s="17">
        <v>786</v>
      </c>
      <c r="B57" s="18"/>
      <c r="C57" s="21" t="s">
        <v>51</v>
      </c>
      <c r="D57" s="19">
        <v>0</v>
      </c>
      <c r="E57" s="19">
        <v>0</v>
      </c>
      <c r="F57" s="19">
        <v>0</v>
      </c>
      <c r="G57" s="19">
        <v>0</v>
      </c>
      <c r="H57" s="19">
        <f t="shared" si="3"/>
        <v>0</v>
      </c>
      <c r="I57" s="19">
        <f t="shared" si="4"/>
        <v>0</v>
      </c>
      <c r="J57" s="19">
        <f t="shared" si="5"/>
        <v>0</v>
      </c>
    </row>
    <row r="58" spans="1:10" ht="15.75" customHeight="1" x14ac:dyDescent="0.2">
      <c r="A58" s="17">
        <v>787</v>
      </c>
      <c r="B58" s="18"/>
      <c r="C58" s="21" t="s">
        <v>56</v>
      </c>
      <c r="D58" s="19">
        <v>0</v>
      </c>
      <c r="E58" s="19">
        <v>0</v>
      </c>
      <c r="F58" s="19">
        <v>0</v>
      </c>
      <c r="G58" s="19">
        <v>0</v>
      </c>
      <c r="H58" s="19">
        <f t="shared" si="3"/>
        <v>0</v>
      </c>
      <c r="I58" s="19">
        <f t="shared" si="4"/>
        <v>0</v>
      </c>
      <c r="J58" s="19">
        <f t="shared" si="5"/>
        <v>0</v>
      </c>
    </row>
    <row r="59" spans="1:10" ht="18" x14ac:dyDescent="0.2">
      <c r="A59" s="13" t="s">
        <v>15</v>
      </c>
      <c r="B59" s="39" t="s">
        <v>1</v>
      </c>
      <c r="C59" s="22" t="s">
        <v>22</v>
      </c>
      <c r="D59" s="38">
        <f>D60+D88+D104+D115</f>
        <v>12068444.810000001</v>
      </c>
      <c r="E59" s="38">
        <f>E60+E88+E104+E115</f>
        <v>14818374.619999999</v>
      </c>
      <c r="F59" s="38">
        <f>F60+F88+F104+F115</f>
        <v>14818374.620000001</v>
      </c>
      <c r="G59" s="38">
        <f>G60+G88+G104+G115</f>
        <v>11711752.129999999</v>
      </c>
      <c r="H59" s="38">
        <f t="shared" si="3"/>
        <v>79.035335725639783</v>
      </c>
      <c r="I59" s="38">
        <f t="shared" si="4"/>
        <v>79.035335725639783</v>
      </c>
      <c r="J59" s="38">
        <f t="shared" si="5"/>
        <v>97.044418849192198</v>
      </c>
    </row>
    <row r="60" spans="1:10" ht="15.75" x14ac:dyDescent="0.2">
      <c r="A60" s="35">
        <v>40</v>
      </c>
      <c r="B60" s="36" t="s">
        <v>19</v>
      </c>
      <c r="C60" s="36" t="s">
        <v>23</v>
      </c>
      <c r="D60" s="37">
        <f>+D61+D68+D74+D84+D86</f>
        <v>4383959.59</v>
      </c>
      <c r="E60" s="37">
        <f>+E61+E68+E74+E84+E86</f>
        <v>4367590.6199999992</v>
      </c>
      <c r="F60" s="37">
        <f>+F61+F68+F74+F84+F86</f>
        <v>4649303.5599999996</v>
      </c>
      <c r="G60" s="37">
        <f>+G61+G68+G74+G84+G86</f>
        <v>4001344.2199999997</v>
      </c>
      <c r="H60" s="37">
        <f t="shared" si="3"/>
        <v>86.063303210083362</v>
      </c>
      <c r="I60" s="37">
        <f t="shared" si="4"/>
        <v>91.614452180502226</v>
      </c>
      <c r="J60" s="37">
        <f t="shared" si="5"/>
        <v>91.272379178111905</v>
      </c>
    </row>
    <row r="61" spans="1:10" ht="15" x14ac:dyDescent="0.2">
      <c r="A61" s="17">
        <v>400</v>
      </c>
      <c r="B61" s="18"/>
      <c r="C61" s="18" t="s">
        <v>24</v>
      </c>
      <c r="D61" s="20">
        <f>+D62+D63+D64+D65+D66+D67</f>
        <v>810477.99</v>
      </c>
      <c r="E61" s="20">
        <f>+E62+E63+E64+E65+E66+E67</f>
        <v>947819.67000000016</v>
      </c>
      <c r="F61" s="20">
        <f>+F62+F63+F64+F65+F66+F67</f>
        <v>925749.06</v>
      </c>
      <c r="G61" s="20">
        <f>+G62+G63+G64+G65+G66+G67</f>
        <v>813140.55</v>
      </c>
      <c r="H61" s="20">
        <f t="shared" si="3"/>
        <v>87.835957402970521</v>
      </c>
      <c r="I61" s="20">
        <f t="shared" si="4"/>
        <v>85.790638845889305</v>
      </c>
      <c r="J61" s="20">
        <f t="shared" si="5"/>
        <v>100.32851724943204</v>
      </c>
    </row>
    <row r="62" spans="1:10" ht="15" hidden="1" outlineLevel="1" x14ac:dyDescent="0.2">
      <c r="A62" s="17">
        <v>4000</v>
      </c>
      <c r="B62" s="18"/>
      <c r="C62" s="18" t="s">
        <v>91</v>
      </c>
      <c r="D62" s="20">
        <v>709935.97</v>
      </c>
      <c r="E62" s="20">
        <v>827580.14</v>
      </c>
      <c r="F62" s="20">
        <v>808767.52</v>
      </c>
      <c r="G62" s="20">
        <v>718158.87</v>
      </c>
      <c r="H62" s="20">
        <f t="shared" si="3"/>
        <v>88.796700193895035</v>
      </c>
      <c r="I62" s="20">
        <f t="shared" si="4"/>
        <v>86.778166281273982</v>
      </c>
      <c r="J62" s="20">
        <f t="shared" si="5"/>
        <v>101.15825938499779</v>
      </c>
    </row>
    <row r="63" spans="1:10" ht="15" hidden="1" outlineLevel="1" x14ac:dyDescent="0.2">
      <c r="A63" s="17">
        <v>4001</v>
      </c>
      <c r="B63" s="18"/>
      <c r="C63" s="18" t="s">
        <v>92</v>
      </c>
      <c r="D63" s="20">
        <v>13111.54</v>
      </c>
      <c r="E63" s="20">
        <v>25954.28</v>
      </c>
      <c r="F63" s="20">
        <v>25954.28</v>
      </c>
      <c r="G63" s="20">
        <v>22773.72</v>
      </c>
      <c r="H63" s="20">
        <f t="shared" si="3"/>
        <v>87.745527905224122</v>
      </c>
      <c r="I63" s="20">
        <f t="shared" si="4"/>
        <v>87.745527905224122</v>
      </c>
      <c r="J63" s="20">
        <f t="shared" si="5"/>
        <v>173.69218261165355</v>
      </c>
    </row>
    <row r="64" spans="1:10" ht="15" hidden="1" outlineLevel="1" x14ac:dyDescent="0.2">
      <c r="A64" s="17">
        <v>4002</v>
      </c>
      <c r="B64" s="18"/>
      <c r="C64" s="18" t="s">
        <v>93</v>
      </c>
      <c r="D64" s="20">
        <v>54167.45</v>
      </c>
      <c r="E64" s="20">
        <v>55444.19</v>
      </c>
      <c r="F64" s="20">
        <v>55507.26</v>
      </c>
      <c r="G64" s="20">
        <v>53164.800000000003</v>
      </c>
      <c r="H64" s="20">
        <f t="shared" si="3"/>
        <v>95.779903385611178</v>
      </c>
      <c r="I64" s="20">
        <f t="shared" si="4"/>
        <v>95.888856884733997</v>
      </c>
      <c r="J64" s="20">
        <f t="shared" si="5"/>
        <v>98.148980614741888</v>
      </c>
    </row>
    <row r="65" spans="1:10" ht="15" hidden="1" outlineLevel="1" x14ac:dyDescent="0.2">
      <c r="A65" s="17">
        <v>4003</v>
      </c>
      <c r="B65" s="18"/>
      <c r="C65" s="18" t="s">
        <v>94</v>
      </c>
      <c r="D65" s="20">
        <v>19883.330000000002</v>
      </c>
      <c r="E65" s="20">
        <v>30000</v>
      </c>
      <c r="F65" s="20">
        <v>26678.94</v>
      </c>
      <c r="G65" s="20">
        <v>16891.84</v>
      </c>
      <c r="H65" s="20">
        <f t="shared" si="3"/>
        <v>63.315259151975312</v>
      </c>
      <c r="I65" s="20">
        <f t="shared" si="4"/>
        <v>56.306133333333328</v>
      </c>
      <c r="J65" s="20">
        <f t="shared" si="5"/>
        <v>84.954783730894164</v>
      </c>
    </row>
    <row r="66" spans="1:10" ht="15" hidden="1" outlineLevel="1" x14ac:dyDescent="0.2">
      <c r="A66" s="17">
        <v>4004</v>
      </c>
      <c r="B66" s="18"/>
      <c r="C66" s="18" t="s">
        <v>95</v>
      </c>
      <c r="D66" s="20">
        <v>8478.67</v>
      </c>
      <c r="E66" s="20">
        <v>8050</v>
      </c>
      <c r="F66" s="20">
        <v>8050</v>
      </c>
      <c r="G66" s="20">
        <v>1429.43</v>
      </c>
      <c r="H66" s="20">
        <f t="shared" si="3"/>
        <v>17.756894409937889</v>
      </c>
      <c r="I66" s="20">
        <f t="shared" si="4"/>
        <v>17.756894409937889</v>
      </c>
      <c r="J66" s="20">
        <f t="shared" si="5"/>
        <v>16.859130028648362</v>
      </c>
    </row>
    <row r="67" spans="1:10" ht="15" hidden="1" outlineLevel="1" x14ac:dyDescent="0.2">
      <c r="A67" s="17">
        <v>4009</v>
      </c>
      <c r="B67" s="18"/>
      <c r="C67" s="18" t="s">
        <v>96</v>
      </c>
      <c r="D67" s="20">
        <v>4901.03</v>
      </c>
      <c r="E67" s="20">
        <v>791.06</v>
      </c>
      <c r="F67" s="20">
        <v>791.06</v>
      </c>
      <c r="G67" s="20">
        <v>721.89</v>
      </c>
      <c r="H67" s="20">
        <f t="shared" si="3"/>
        <v>91.256036204586252</v>
      </c>
      <c r="I67" s="20">
        <f t="shared" si="4"/>
        <v>91.256036204586252</v>
      </c>
      <c r="J67" s="20">
        <f t="shared" si="5"/>
        <v>14.72935280951147</v>
      </c>
    </row>
    <row r="68" spans="1:10" ht="15" collapsed="1" x14ac:dyDescent="0.2">
      <c r="A68" s="17">
        <v>401</v>
      </c>
      <c r="B68" s="18"/>
      <c r="C68" s="18" t="s">
        <v>25</v>
      </c>
      <c r="D68" s="20">
        <f>+D69+D70+D71+D72+D73</f>
        <v>122103.75</v>
      </c>
      <c r="E68" s="20">
        <f>+E69+E70+E71+E72+E73</f>
        <v>149114.32</v>
      </c>
      <c r="F68" s="20">
        <f>+F69+F70+F71+F72+F73</f>
        <v>149139.16</v>
      </c>
      <c r="G68" s="20">
        <f>+G69+G70+G71+G72+G73</f>
        <v>121898.62000000001</v>
      </c>
      <c r="H68" s="20">
        <f t="shared" si="3"/>
        <v>81.734817334360741</v>
      </c>
      <c r="I68" s="20">
        <f t="shared" si="4"/>
        <v>81.748433014347654</v>
      </c>
      <c r="J68" s="20">
        <f t="shared" si="5"/>
        <v>99.832003521595368</v>
      </c>
    </row>
    <row r="69" spans="1:10" ht="15" hidden="1" outlineLevel="1" x14ac:dyDescent="0.2">
      <c r="A69" s="17">
        <v>4010</v>
      </c>
      <c r="B69" s="18"/>
      <c r="C69" s="18" t="s">
        <v>97</v>
      </c>
      <c r="D69" s="20">
        <v>66146.48</v>
      </c>
      <c r="E69" s="20">
        <v>79597.600000000006</v>
      </c>
      <c r="F69" s="20">
        <v>79610.600000000006</v>
      </c>
      <c r="G69" s="20">
        <v>66074.13</v>
      </c>
      <c r="H69" s="20">
        <f t="shared" ref="H69:H100" si="6">IF(F69&lt;&gt;0,G69/F69*100,0)</f>
        <v>82.996648687486342</v>
      </c>
      <c r="I69" s="20">
        <f t="shared" ref="I69:I100" si="7">IF(E69&lt;&gt;0,G69/E69*100,0)</f>
        <v>83.010203825240964</v>
      </c>
      <c r="J69" s="20">
        <f t="shared" ref="J69:J100" si="8">IF(D69&lt;&gt;0,G69/D69*100,0)</f>
        <v>99.890621541766095</v>
      </c>
    </row>
    <row r="70" spans="1:10" ht="15" hidden="1" outlineLevel="1" x14ac:dyDescent="0.2">
      <c r="A70" s="17">
        <v>4011</v>
      </c>
      <c r="B70" s="18"/>
      <c r="C70" s="18" t="s">
        <v>98</v>
      </c>
      <c r="D70" s="20">
        <v>52942.8</v>
      </c>
      <c r="E70" s="20">
        <v>63707.040000000001</v>
      </c>
      <c r="F70" s="20">
        <v>63718.879999999997</v>
      </c>
      <c r="G70" s="20">
        <v>52866.79</v>
      </c>
      <c r="H70" s="20">
        <f t="shared" si="6"/>
        <v>82.968799828245579</v>
      </c>
      <c r="I70" s="20">
        <f t="shared" si="7"/>
        <v>82.98421964040395</v>
      </c>
      <c r="J70" s="20">
        <f t="shared" si="8"/>
        <v>99.856429958370157</v>
      </c>
    </row>
    <row r="71" spans="1:10" ht="15" hidden="1" outlineLevel="1" x14ac:dyDescent="0.2">
      <c r="A71" s="17">
        <v>4012</v>
      </c>
      <c r="B71" s="18"/>
      <c r="C71" s="18" t="s">
        <v>99</v>
      </c>
      <c r="D71" s="20">
        <v>431.77</v>
      </c>
      <c r="E71" s="20">
        <v>562.02</v>
      </c>
      <c r="F71" s="20">
        <v>562.02</v>
      </c>
      <c r="G71" s="20">
        <v>436.46</v>
      </c>
      <c r="H71" s="20">
        <f t="shared" si="6"/>
        <v>77.65915803708053</v>
      </c>
      <c r="I71" s="20">
        <f t="shared" si="7"/>
        <v>77.65915803708053</v>
      </c>
      <c r="J71" s="20">
        <f t="shared" si="8"/>
        <v>101.08622646316326</v>
      </c>
    </row>
    <row r="72" spans="1:10" ht="15" hidden="1" outlineLevel="1" x14ac:dyDescent="0.2">
      <c r="A72" s="17">
        <v>4013</v>
      </c>
      <c r="B72" s="18"/>
      <c r="C72" s="18" t="s">
        <v>100</v>
      </c>
      <c r="D72" s="20">
        <v>747.36</v>
      </c>
      <c r="E72" s="20">
        <v>898.29</v>
      </c>
      <c r="F72" s="20">
        <v>898.29</v>
      </c>
      <c r="G72" s="20">
        <v>745.62</v>
      </c>
      <c r="H72" s="20">
        <f t="shared" si="6"/>
        <v>83.004374979127022</v>
      </c>
      <c r="I72" s="20">
        <f t="shared" si="7"/>
        <v>83.004374979127022</v>
      </c>
      <c r="J72" s="20">
        <f t="shared" si="8"/>
        <v>99.767180475272951</v>
      </c>
    </row>
    <row r="73" spans="1:10" ht="15" hidden="1" outlineLevel="1" x14ac:dyDescent="0.2">
      <c r="A73" s="17">
        <v>4015</v>
      </c>
      <c r="B73" s="18"/>
      <c r="C73" s="18" t="s">
        <v>101</v>
      </c>
      <c r="D73" s="20">
        <v>1835.34</v>
      </c>
      <c r="E73" s="20">
        <v>4349.37</v>
      </c>
      <c r="F73" s="20">
        <v>4349.37</v>
      </c>
      <c r="G73" s="20">
        <v>1775.62</v>
      </c>
      <c r="H73" s="20">
        <f t="shared" si="6"/>
        <v>40.824763126613739</v>
      </c>
      <c r="I73" s="20">
        <f t="shared" si="7"/>
        <v>40.824763126613739</v>
      </c>
      <c r="J73" s="20">
        <f t="shared" si="8"/>
        <v>96.746106988350931</v>
      </c>
    </row>
    <row r="74" spans="1:10" ht="15" collapsed="1" x14ac:dyDescent="0.2">
      <c r="A74" s="17">
        <v>402</v>
      </c>
      <c r="B74" s="18"/>
      <c r="C74" s="18" t="s">
        <v>26</v>
      </c>
      <c r="D74" s="19">
        <f>+D75+D76+D77+D78+D79+D80+D81+D82+D83</f>
        <v>3258569.8800000004</v>
      </c>
      <c r="E74" s="19">
        <f>+E75+E76+E77+E78+E79+E80+E81+E82+E83</f>
        <v>3039235.3799999994</v>
      </c>
      <c r="F74" s="19">
        <f>+F75+F76+F77+F78+F79+F80+F81+F82+F83</f>
        <v>3361401.3</v>
      </c>
      <c r="G74" s="19">
        <f>+G75+G76+G77+G78+G79+G80+G81+G82+G83</f>
        <v>2905974.13</v>
      </c>
      <c r="H74" s="19">
        <f t="shared" si="6"/>
        <v>86.451270486508108</v>
      </c>
      <c r="I74" s="19">
        <f t="shared" si="7"/>
        <v>95.615303412268133</v>
      </c>
      <c r="J74" s="19">
        <f t="shared" si="8"/>
        <v>89.179432604342352</v>
      </c>
    </row>
    <row r="75" spans="1:10" ht="15" hidden="1" outlineLevel="1" x14ac:dyDescent="0.2">
      <c r="A75" s="17">
        <v>4020</v>
      </c>
      <c r="B75" s="18"/>
      <c r="C75" s="18" t="s">
        <v>102</v>
      </c>
      <c r="D75" s="19">
        <v>529223.18000000005</v>
      </c>
      <c r="E75" s="19">
        <v>772485.84</v>
      </c>
      <c r="F75" s="19">
        <v>830863.05</v>
      </c>
      <c r="G75" s="19">
        <v>622938.21</v>
      </c>
      <c r="H75" s="19">
        <f t="shared" si="6"/>
        <v>74.974836105661453</v>
      </c>
      <c r="I75" s="19">
        <f t="shared" si="7"/>
        <v>80.640728637822022</v>
      </c>
      <c r="J75" s="19">
        <f t="shared" si="8"/>
        <v>117.70803576668729</v>
      </c>
    </row>
    <row r="76" spans="1:10" ht="15" hidden="1" outlineLevel="1" x14ac:dyDescent="0.2">
      <c r="A76" s="17">
        <v>4021</v>
      </c>
      <c r="B76" s="18"/>
      <c r="C76" s="18" t="s">
        <v>103</v>
      </c>
      <c r="D76" s="19">
        <v>176005.46</v>
      </c>
      <c r="E76" s="19">
        <v>182050.23</v>
      </c>
      <c r="F76" s="19">
        <v>260344.8</v>
      </c>
      <c r="G76" s="19">
        <v>213528.7</v>
      </c>
      <c r="H76" s="19">
        <f t="shared" si="6"/>
        <v>82.017655048228349</v>
      </c>
      <c r="I76" s="19">
        <f t="shared" si="7"/>
        <v>117.29109048640038</v>
      </c>
      <c r="J76" s="19">
        <f t="shared" si="8"/>
        <v>121.31936134254018</v>
      </c>
    </row>
    <row r="77" spans="1:10" ht="15" hidden="1" outlineLevel="1" x14ac:dyDescent="0.2">
      <c r="A77" s="17">
        <v>4022</v>
      </c>
      <c r="B77" s="18"/>
      <c r="C77" s="18" t="s">
        <v>104</v>
      </c>
      <c r="D77" s="19">
        <v>220485.15</v>
      </c>
      <c r="E77" s="19">
        <v>230760.83</v>
      </c>
      <c r="F77" s="19">
        <v>237223.36</v>
      </c>
      <c r="G77" s="19">
        <v>211906.72</v>
      </c>
      <c r="H77" s="19">
        <f t="shared" si="6"/>
        <v>89.327931279617673</v>
      </c>
      <c r="I77" s="19">
        <f t="shared" si="7"/>
        <v>91.829588236443769</v>
      </c>
      <c r="J77" s="19">
        <f t="shared" si="8"/>
        <v>96.109293528385024</v>
      </c>
    </row>
    <row r="78" spans="1:10" ht="15" hidden="1" outlineLevel="1" x14ac:dyDescent="0.2">
      <c r="A78" s="17">
        <v>4023</v>
      </c>
      <c r="B78" s="18"/>
      <c r="C78" s="18" t="s">
        <v>105</v>
      </c>
      <c r="D78" s="19">
        <v>10674.27</v>
      </c>
      <c r="E78" s="19">
        <v>11646.18</v>
      </c>
      <c r="F78" s="19">
        <v>20624.060000000001</v>
      </c>
      <c r="G78" s="19">
        <v>17747.54</v>
      </c>
      <c r="H78" s="19">
        <f t="shared" si="6"/>
        <v>86.052600700347071</v>
      </c>
      <c r="I78" s="19">
        <f t="shared" si="7"/>
        <v>152.38936715729966</v>
      </c>
      <c r="J78" s="19">
        <f t="shared" si="8"/>
        <v>166.26467196351601</v>
      </c>
    </row>
    <row r="79" spans="1:10" ht="15" hidden="1" outlineLevel="1" x14ac:dyDescent="0.2">
      <c r="A79" s="17">
        <v>4024</v>
      </c>
      <c r="B79" s="18"/>
      <c r="C79" s="18" t="s">
        <v>106</v>
      </c>
      <c r="D79" s="19">
        <v>2558.85</v>
      </c>
      <c r="E79" s="19">
        <v>10663.75</v>
      </c>
      <c r="F79" s="19">
        <v>10783.75</v>
      </c>
      <c r="G79" s="19">
        <v>3161.98</v>
      </c>
      <c r="H79" s="19">
        <f t="shared" si="6"/>
        <v>29.321710907615628</v>
      </c>
      <c r="I79" s="19">
        <f t="shared" si="7"/>
        <v>29.651670378619155</v>
      </c>
      <c r="J79" s="19">
        <f t="shared" si="8"/>
        <v>123.57035386990249</v>
      </c>
    </row>
    <row r="80" spans="1:10" ht="15" hidden="1" outlineLevel="1" x14ac:dyDescent="0.2">
      <c r="A80" s="17">
        <v>4025</v>
      </c>
      <c r="B80" s="18"/>
      <c r="C80" s="18" t="s">
        <v>107</v>
      </c>
      <c r="D80" s="19">
        <v>1627823.85</v>
      </c>
      <c r="E80" s="19">
        <v>1489675.65</v>
      </c>
      <c r="F80" s="19">
        <v>1625841.54</v>
      </c>
      <c r="G80" s="19">
        <v>1531255.99</v>
      </c>
      <c r="H80" s="19">
        <f t="shared" si="6"/>
        <v>94.182363553092628</v>
      </c>
      <c r="I80" s="19">
        <f t="shared" si="7"/>
        <v>102.79123445429212</v>
      </c>
      <c r="J80" s="19">
        <f t="shared" si="8"/>
        <v>94.067671388399916</v>
      </c>
    </row>
    <row r="81" spans="1:10" ht="15" hidden="1" outlineLevel="1" x14ac:dyDescent="0.2">
      <c r="A81" s="17">
        <v>4026</v>
      </c>
      <c r="B81" s="18"/>
      <c r="C81" s="18" t="s">
        <v>108</v>
      </c>
      <c r="D81" s="19">
        <v>84470.83</v>
      </c>
      <c r="E81" s="19">
        <v>91253.33</v>
      </c>
      <c r="F81" s="19">
        <v>102845.55</v>
      </c>
      <c r="G81" s="19">
        <v>80038.23</v>
      </c>
      <c r="H81" s="19">
        <f t="shared" si="6"/>
        <v>77.823717214794414</v>
      </c>
      <c r="I81" s="19">
        <f t="shared" si="7"/>
        <v>87.709927955505833</v>
      </c>
      <c r="J81" s="19">
        <f t="shared" si="8"/>
        <v>94.752508055147558</v>
      </c>
    </row>
    <row r="82" spans="1:10" ht="15" hidden="1" outlineLevel="1" x14ac:dyDescent="0.2">
      <c r="A82" s="17">
        <v>4027</v>
      </c>
      <c r="B82" s="18"/>
      <c r="C82" s="18" t="s">
        <v>109</v>
      </c>
      <c r="D82" s="19">
        <v>408803.13</v>
      </c>
      <c r="E82" s="19">
        <v>16193</v>
      </c>
      <c r="F82" s="19">
        <v>16193</v>
      </c>
      <c r="G82" s="19">
        <v>14113</v>
      </c>
      <c r="H82" s="19">
        <f t="shared" si="6"/>
        <v>87.154943494102383</v>
      </c>
      <c r="I82" s="19">
        <f t="shared" si="7"/>
        <v>87.154943494102383</v>
      </c>
      <c r="J82" s="19">
        <f t="shared" si="8"/>
        <v>3.4522729803952332</v>
      </c>
    </row>
    <row r="83" spans="1:10" ht="15" hidden="1" outlineLevel="1" x14ac:dyDescent="0.2">
      <c r="A83" s="17">
        <v>4029</v>
      </c>
      <c r="B83" s="18"/>
      <c r="C83" s="18" t="s">
        <v>110</v>
      </c>
      <c r="D83" s="19">
        <v>198525.16</v>
      </c>
      <c r="E83" s="19">
        <v>234506.57</v>
      </c>
      <c r="F83" s="19">
        <v>256682.19</v>
      </c>
      <c r="G83" s="19">
        <v>211283.76</v>
      </c>
      <c r="H83" s="19">
        <f t="shared" si="6"/>
        <v>82.313369696588609</v>
      </c>
      <c r="I83" s="19">
        <f t="shared" si="7"/>
        <v>90.097160177644483</v>
      </c>
      <c r="J83" s="19">
        <f t="shared" si="8"/>
        <v>106.42669171000793</v>
      </c>
    </row>
    <row r="84" spans="1:10" ht="15" collapsed="1" x14ac:dyDescent="0.2">
      <c r="A84" s="17">
        <v>403</v>
      </c>
      <c r="B84" s="18"/>
      <c r="C84" s="18" t="s">
        <v>27</v>
      </c>
      <c r="D84" s="19">
        <f>+D85</f>
        <v>69942.41</v>
      </c>
      <c r="E84" s="19">
        <f>+E85</f>
        <v>75000</v>
      </c>
      <c r="F84" s="19">
        <f>+F85</f>
        <v>75000</v>
      </c>
      <c r="G84" s="19">
        <f>+G85</f>
        <v>44414.19</v>
      </c>
      <c r="H84" s="19">
        <f t="shared" si="6"/>
        <v>59.218920000000011</v>
      </c>
      <c r="I84" s="19">
        <f t="shared" si="7"/>
        <v>59.218920000000011</v>
      </c>
      <c r="J84" s="19">
        <f t="shared" si="8"/>
        <v>63.501086107842156</v>
      </c>
    </row>
    <row r="85" spans="1:10" ht="15" hidden="1" outlineLevel="1" x14ac:dyDescent="0.2">
      <c r="A85" s="17">
        <v>4031</v>
      </c>
      <c r="B85" s="18"/>
      <c r="C85" s="18" t="s">
        <v>111</v>
      </c>
      <c r="D85" s="19">
        <v>69942.41</v>
      </c>
      <c r="E85" s="19">
        <v>75000</v>
      </c>
      <c r="F85" s="19">
        <v>75000</v>
      </c>
      <c r="G85" s="19">
        <v>44414.19</v>
      </c>
      <c r="H85" s="19">
        <f t="shared" si="6"/>
        <v>59.218920000000011</v>
      </c>
      <c r="I85" s="19">
        <f t="shared" si="7"/>
        <v>59.218920000000011</v>
      </c>
      <c r="J85" s="19">
        <f t="shared" si="8"/>
        <v>63.501086107842156</v>
      </c>
    </row>
    <row r="86" spans="1:10" ht="15" collapsed="1" x14ac:dyDescent="0.2">
      <c r="A86" s="17">
        <v>409</v>
      </c>
      <c r="B86" s="18"/>
      <c r="C86" s="18" t="s">
        <v>55</v>
      </c>
      <c r="D86" s="20">
        <f>+D87</f>
        <v>122865.56</v>
      </c>
      <c r="E86" s="20">
        <f>+E87</f>
        <v>156421.25</v>
      </c>
      <c r="F86" s="20">
        <f>+F87</f>
        <v>138014.04</v>
      </c>
      <c r="G86" s="20">
        <f>+G87</f>
        <v>115916.73</v>
      </c>
      <c r="H86" s="20">
        <f t="shared" si="6"/>
        <v>83.989085458262068</v>
      </c>
      <c r="I86" s="20">
        <f t="shared" si="7"/>
        <v>74.105487585606184</v>
      </c>
      <c r="J86" s="20">
        <f t="shared" si="8"/>
        <v>94.344363058289076</v>
      </c>
    </row>
    <row r="87" spans="1:10" ht="15" hidden="1" outlineLevel="1" x14ac:dyDescent="0.2">
      <c r="A87" s="17">
        <v>4091</v>
      </c>
      <c r="B87" s="18"/>
      <c r="C87" s="18" t="s">
        <v>112</v>
      </c>
      <c r="D87" s="20">
        <v>122865.56</v>
      </c>
      <c r="E87" s="20">
        <v>156421.25</v>
      </c>
      <c r="F87" s="20">
        <v>138014.04</v>
      </c>
      <c r="G87" s="20">
        <v>115916.73</v>
      </c>
      <c r="H87" s="20">
        <f t="shared" si="6"/>
        <v>83.989085458262068</v>
      </c>
      <c r="I87" s="20">
        <f t="shared" si="7"/>
        <v>74.105487585606184</v>
      </c>
      <c r="J87" s="20">
        <f t="shared" si="8"/>
        <v>94.344363058289076</v>
      </c>
    </row>
    <row r="88" spans="1:10" ht="15.75" collapsed="1" x14ac:dyDescent="0.2">
      <c r="A88" s="35">
        <v>41</v>
      </c>
      <c r="B88" s="36"/>
      <c r="C88" s="36" t="s">
        <v>73</v>
      </c>
      <c r="D88" s="37">
        <f>+D89+D92+D96+D98</f>
        <v>4598205.42</v>
      </c>
      <c r="E88" s="37">
        <f>+E89+E92+E96+E98</f>
        <v>4964858.6399999997</v>
      </c>
      <c r="F88" s="37">
        <f>+F89+F92+F96+F98</f>
        <v>5061973.8699999992</v>
      </c>
      <c r="G88" s="37">
        <f>+G89+G92+G96+G98</f>
        <v>4702365.59</v>
      </c>
      <c r="H88" s="37">
        <f t="shared" si="6"/>
        <v>92.895888259494328</v>
      </c>
      <c r="I88" s="37">
        <f t="shared" si="7"/>
        <v>94.712980388098217</v>
      </c>
      <c r="J88" s="37">
        <f t="shared" si="8"/>
        <v>102.26523524910289</v>
      </c>
    </row>
    <row r="89" spans="1:10" ht="15" x14ac:dyDescent="0.2">
      <c r="A89" s="17">
        <v>410</v>
      </c>
      <c r="B89" s="18"/>
      <c r="C89" s="18" t="s">
        <v>28</v>
      </c>
      <c r="D89" s="19">
        <f>+D90+D91</f>
        <v>622144.79</v>
      </c>
      <c r="E89" s="19">
        <f>+E90+E91</f>
        <v>836021.82</v>
      </c>
      <c r="F89" s="19">
        <f>+F90+F91</f>
        <v>773422.72</v>
      </c>
      <c r="G89" s="19">
        <f>+G90+G91</f>
        <v>539893.13</v>
      </c>
      <c r="H89" s="19">
        <f t="shared" si="6"/>
        <v>69.805698234466135</v>
      </c>
      <c r="I89" s="19">
        <f t="shared" si="7"/>
        <v>64.57883240415903</v>
      </c>
      <c r="J89" s="19">
        <f t="shared" si="8"/>
        <v>86.77933797372151</v>
      </c>
    </row>
    <row r="90" spans="1:10" ht="15" hidden="1" outlineLevel="1" x14ac:dyDescent="0.2">
      <c r="A90" s="17">
        <v>4100</v>
      </c>
      <c r="B90" s="18"/>
      <c r="C90" s="18" t="s">
        <v>113</v>
      </c>
      <c r="D90" s="19">
        <v>469429.59</v>
      </c>
      <c r="E90" s="19">
        <v>594854.84</v>
      </c>
      <c r="F90" s="19">
        <v>462846.15</v>
      </c>
      <c r="G90" s="19">
        <v>284239.55</v>
      </c>
      <c r="H90" s="19">
        <f t="shared" si="6"/>
        <v>61.411237837886304</v>
      </c>
      <c r="I90" s="19">
        <f t="shared" si="7"/>
        <v>47.783010389559912</v>
      </c>
      <c r="J90" s="19">
        <f t="shared" si="8"/>
        <v>60.54998578168027</v>
      </c>
    </row>
    <row r="91" spans="1:10" ht="15" hidden="1" outlineLevel="1" x14ac:dyDescent="0.2">
      <c r="A91" s="17">
        <v>4102</v>
      </c>
      <c r="B91" s="18"/>
      <c r="C91" s="18" t="s">
        <v>114</v>
      </c>
      <c r="D91" s="19">
        <v>152715.20000000001</v>
      </c>
      <c r="E91" s="19">
        <v>241166.98</v>
      </c>
      <c r="F91" s="19">
        <v>310576.57</v>
      </c>
      <c r="G91" s="19">
        <v>255653.58</v>
      </c>
      <c r="H91" s="19">
        <f t="shared" si="6"/>
        <v>82.315797357154139</v>
      </c>
      <c r="I91" s="19">
        <f t="shared" si="7"/>
        <v>106.00687540226276</v>
      </c>
      <c r="J91" s="19">
        <f t="shared" si="8"/>
        <v>167.40545800287069</v>
      </c>
    </row>
    <row r="92" spans="1:10" ht="15" collapsed="1" x14ac:dyDescent="0.2">
      <c r="A92" s="17">
        <v>411</v>
      </c>
      <c r="B92" s="18"/>
      <c r="C92" s="18" t="s">
        <v>29</v>
      </c>
      <c r="D92" s="19">
        <f>+D93+D94+D95</f>
        <v>2398817.17</v>
      </c>
      <c r="E92" s="19">
        <f>+E93+E94+E95</f>
        <v>2454984</v>
      </c>
      <c r="F92" s="19">
        <f>+F93+F94+F95</f>
        <v>2566686.7599999998</v>
      </c>
      <c r="G92" s="19">
        <f>+G93+G94+G95</f>
        <v>2525584.7000000002</v>
      </c>
      <c r="H92" s="19">
        <f t="shared" si="6"/>
        <v>98.3986335753725</v>
      </c>
      <c r="I92" s="19">
        <f t="shared" si="7"/>
        <v>102.87581100324891</v>
      </c>
      <c r="J92" s="19">
        <f t="shared" si="8"/>
        <v>105.28458490231669</v>
      </c>
    </row>
    <row r="93" spans="1:10" ht="15" hidden="1" outlineLevel="1" x14ac:dyDescent="0.2">
      <c r="A93" s="17">
        <v>4111</v>
      </c>
      <c r="B93" s="18"/>
      <c r="C93" s="18" t="s">
        <v>115</v>
      </c>
      <c r="D93" s="19">
        <v>30360</v>
      </c>
      <c r="E93" s="19">
        <v>33210</v>
      </c>
      <c r="F93" s="19">
        <v>33210</v>
      </c>
      <c r="G93" s="19">
        <v>28600</v>
      </c>
      <c r="H93" s="19">
        <f t="shared" si="6"/>
        <v>86.118638964167417</v>
      </c>
      <c r="I93" s="19">
        <f t="shared" si="7"/>
        <v>86.118638964167417</v>
      </c>
      <c r="J93" s="19">
        <f t="shared" si="8"/>
        <v>94.20289855072464</v>
      </c>
    </row>
    <row r="94" spans="1:10" ht="15" hidden="1" outlineLevel="1" x14ac:dyDescent="0.2">
      <c r="A94" s="17">
        <v>4115</v>
      </c>
      <c r="B94" s="18"/>
      <c r="C94" s="18" t="s">
        <v>116</v>
      </c>
      <c r="D94" s="19">
        <v>0</v>
      </c>
      <c r="E94" s="19">
        <v>249.32</v>
      </c>
      <c r="F94" s="19">
        <v>249.32</v>
      </c>
      <c r="G94" s="19">
        <v>0</v>
      </c>
      <c r="H94" s="19">
        <f t="shared" si="6"/>
        <v>0</v>
      </c>
      <c r="I94" s="19">
        <f t="shared" si="7"/>
        <v>0</v>
      </c>
      <c r="J94" s="19">
        <f t="shared" si="8"/>
        <v>0</v>
      </c>
    </row>
    <row r="95" spans="1:10" ht="15" hidden="1" outlineLevel="1" x14ac:dyDescent="0.2">
      <c r="A95" s="17">
        <v>4119</v>
      </c>
      <c r="B95" s="18"/>
      <c r="C95" s="18" t="s">
        <v>117</v>
      </c>
      <c r="D95" s="19">
        <v>2368457.17</v>
      </c>
      <c r="E95" s="19">
        <v>2421524.6800000002</v>
      </c>
      <c r="F95" s="19">
        <v>2533227.44</v>
      </c>
      <c r="G95" s="19">
        <v>2496984.7000000002</v>
      </c>
      <c r="H95" s="19">
        <f t="shared" si="6"/>
        <v>98.569305723295031</v>
      </c>
      <c r="I95" s="19">
        <f t="shared" si="7"/>
        <v>103.11621932343881</v>
      </c>
      <c r="J95" s="19">
        <f t="shared" si="8"/>
        <v>105.4266351795587</v>
      </c>
    </row>
    <row r="96" spans="1:10" ht="15" collapsed="1" x14ac:dyDescent="0.2">
      <c r="A96" s="17">
        <v>412</v>
      </c>
      <c r="B96" s="18"/>
      <c r="C96" s="18" t="s">
        <v>58</v>
      </c>
      <c r="D96" s="19">
        <f>+D97</f>
        <v>571681.68000000005</v>
      </c>
      <c r="E96" s="19">
        <f>+E97</f>
        <v>563348.94999999995</v>
      </c>
      <c r="F96" s="19">
        <f>+F97</f>
        <v>608119.44999999995</v>
      </c>
      <c r="G96" s="19">
        <f>+G97</f>
        <v>578210.93000000005</v>
      </c>
      <c r="H96" s="19">
        <f t="shared" si="6"/>
        <v>95.08180177430603</v>
      </c>
      <c r="I96" s="19">
        <f t="shared" si="7"/>
        <v>102.63814816731265</v>
      </c>
      <c r="J96" s="19">
        <f t="shared" si="8"/>
        <v>101.14211286252868</v>
      </c>
    </row>
    <row r="97" spans="1:10" ht="15" hidden="1" outlineLevel="1" x14ac:dyDescent="0.2">
      <c r="A97" s="17">
        <v>4120</v>
      </c>
      <c r="B97" s="18"/>
      <c r="C97" s="18" t="s">
        <v>118</v>
      </c>
      <c r="D97" s="19">
        <v>571681.68000000005</v>
      </c>
      <c r="E97" s="19">
        <v>563348.94999999995</v>
      </c>
      <c r="F97" s="19">
        <v>608119.44999999995</v>
      </c>
      <c r="G97" s="19">
        <v>578210.93000000005</v>
      </c>
      <c r="H97" s="19">
        <f t="shared" si="6"/>
        <v>95.08180177430603</v>
      </c>
      <c r="I97" s="19">
        <f t="shared" si="7"/>
        <v>102.63814816731265</v>
      </c>
      <c r="J97" s="19">
        <f t="shared" si="8"/>
        <v>101.14211286252868</v>
      </c>
    </row>
    <row r="98" spans="1:10" ht="15" collapsed="1" x14ac:dyDescent="0.2">
      <c r="A98" s="17">
        <v>413</v>
      </c>
      <c r="B98" s="18"/>
      <c r="C98" s="18" t="s">
        <v>30</v>
      </c>
      <c r="D98" s="19">
        <f>+D99+D100+D101+D102</f>
        <v>1005561.78</v>
      </c>
      <c r="E98" s="19">
        <f>+E99+E100+E101+E102</f>
        <v>1110503.8700000001</v>
      </c>
      <c r="F98" s="19">
        <f>+F99+F100+F101+F102</f>
        <v>1113744.94</v>
      </c>
      <c r="G98" s="19">
        <f>+G99+G100+G101+G102</f>
        <v>1058676.83</v>
      </c>
      <c r="H98" s="19">
        <f t="shared" si="6"/>
        <v>95.055590555589873</v>
      </c>
      <c r="I98" s="19">
        <f t="shared" si="7"/>
        <v>95.333015813803513</v>
      </c>
      <c r="J98" s="19">
        <f t="shared" si="8"/>
        <v>105.28212697185052</v>
      </c>
    </row>
    <row r="99" spans="1:10" ht="15" hidden="1" outlineLevel="1" x14ac:dyDescent="0.2">
      <c r="A99" s="17">
        <v>4130</v>
      </c>
      <c r="B99" s="18"/>
      <c r="C99" s="18" t="s">
        <v>119</v>
      </c>
      <c r="D99" s="19">
        <v>85389.94</v>
      </c>
      <c r="E99" s="19">
        <v>130696.33</v>
      </c>
      <c r="F99" s="19">
        <v>130287.99</v>
      </c>
      <c r="G99" s="19">
        <v>108971.45</v>
      </c>
      <c r="H99" s="19">
        <f t="shared" si="6"/>
        <v>83.638906394979301</v>
      </c>
      <c r="I99" s="19">
        <f t="shared" si="7"/>
        <v>83.377589868055196</v>
      </c>
      <c r="J99" s="19">
        <f t="shared" si="8"/>
        <v>127.61626252460184</v>
      </c>
    </row>
    <row r="100" spans="1:10" ht="15" hidden="1" outlineLevel="1" x14ac:dyDescent="0.2">
      <c r="A100" s="17">
        <v>4131</v>
      </c>
      <c r="B100" s="18"/>
      <c r="C100" s="18" t="s">
        <v>120</v>
      </c>
      <c r="D100" s="19">
        <v>106743.07</v>
      </c>
      <c r="E100" s="19">
        <v>110000</v>
      </c>
      <c r="F100" s="19">
        <v>110000</v>
      </c>
      <c r="G100" s="19">
        <v>106482.37</v>
      </c>
      <c r="H100" s="19">
        <f t="shared" si="6"/>
        <v>96.802154545454542</v>
      </c>
      <c r="I100" s="19">
        <f t="shared" si="7"/>
        <v>96.802154545454542</v>
      </c>
      <c r="J100" s="19">
        <f t="shared" si="8"/>
        <v>99.755768688309217</v>
      </c>
    </row>
    <row r="101" spans="1:10" ht="15" hidden="1" outlineLevel="1" x14ac:dyDescent="0.2">
      <c r="A101" s="17">
        <v>4133</v>
      </c>
      <c r="B101" s="18"/>
      <c r="C101" s="18" t="s">
        <v>121</v>
      </c>
      <c r="D101" s="19">
        <v>813428.77</v>
      </c>
      <c r="E101" s="19">
        <v>849807.54</v>
      </c>
      <c r="F101" s="19">
        <v>864436.96</v>
      </c>
      <c r="G101" s="19">
        <v>843223.01</v>
      </c>
      <c r="H101" s="19">
        <f t="shared" ref="H101:H132" si="9">IF(F101&lt;&gt;0,G101/F101*100,0)</f>
        <v>97.545922839763819</v>
      </c>
      <c r="I101" s="19">
        <f t="shared" ref="I101:I123" si="10">IF(E101&lt;&gt;0,G101/E101*100,0)</f>
        <v>99.22517397292097</v>
      </c>
      <c r="J101" s="19">
        <f t="shared" ref="J101:J123" si="11">IF(D101&lt;&gt;0,G101/D101*100,0)</f>
        <v>103.66279643637388</v>
      </c>
    </row>
    <row r="102" spans="1:10" ht="15" hidden="1" outlineLevel="1" x14ac:dyDescent="0.2">
      <c r="A102" s="17">
        <v>4135</v>
      </c>
      <c r="B102" s="18"/>
      <c r="C102" s="18" t="s">
        <v>122</v>
      </c>
      <c r="D102" s="19">
        <v>0</v>
      </c>
      <c r="E102" s="19">
        <v>20000</v>
      </c>
      <c r="F102" s="19">
        <v>9019.99</v>
      </c>
      <c r="G102" s="19">
        <v>0</v>
      </c>
      <c r="H102" s="19">
        <f t="shared" si="9"/>
        <v>0</v>
      </c>
      <c r="I102" s="19">
        <f t="shared" si="10"/>
        <v>0</v>
      </c>
      <c r="J102" s="19">
        <f t="shared" si="11"/>
        <v>0</v>
      </c>
    </row>
    <row r="103" spans="1:10" ht="15" collapsed="1" x14ac:dyDescent="0.2">
      <c r="A103" s="17">
        <v>414</v>
      </c>
      <c r="B103" s="18"/>
      <c r="C103" s="18" t="s">
        <v>83</v>
      </c>
      <c r="D103" s="19">
        <v>0</v>
      </c>
      <c r="E103" s="19">
        <v>0</v>
      </c>
      <c r="F103" s="19">
        <v>0</v>
      </c>
      <c r="G103" s="19">
        <v>0</v>
      </c>
      <c r="H103" s="19">
        <f t="shared" si="9"/>
        <v>0</v>
      </c>
      <c r="I103" s="19">
        <f t="shared" si="10"/>
        <v>0</v>
      </c>
      <c r="J103" s="19">
        <f t="shared" si="11"/>
        <v>0</v>
      </c>
    </row>
    <row r="104" spans="1:10" ht="15.75" x14ac:dyDescent="0.2">
      <c r="A104" s="35">
        <v>42</v>
      </c>
      <c r="B104" s="36" t="s">
        <v>31</v>
      </c>
      <c r="C104" s="36" t="s">
        <v>74</v>
      </c>
      <c r="D104" s="37">
        <f>+D105</f>
        <v>2860994.13</v>
      </c>
      <c r="E104" s="37">
        <f>+E105</f>
        <v>5100008.8900000006</v>
      </c>
      <c r="F104" s="37">
        <f>+F105</f>
        <v>4781787.28</v>
      </c>
      <c r="G104" s="37">
        <f>+G105</f>
        <v>2839800.81</v>
      </c>
      <c r="H104" s="37">
        <f t="shared" si="9"/>
        <v>59.387853196179819</v>
      </c>
      <c r="I104" s="37">
        <f t="shared" si="10"/>
        <v>55.682271761687062</v>
      </c>
      <c r="J104" s="37">
        <f t="shared" si="11"/>
        <v>99.259232314468264</v>
      </c>
    </row>
    <row r="105" spans="1:10" ht="15" x14ac:dyDescent="0.2">
      <c r="A105" s="17">
        <v>420</v>
      </c>
      <c r="B105" s="18"/>
      <c r="C105" s="18" t="s">
        <v>32</v>
      </c>
      <c r="D105" s="19">
        <f>+D106+D107+D108+D109+D110+D111+D112+D113+D114</f>
        <v>2860994.13</v>
      </c>
      <c r="E105" s="19">
        <f>+E106+E107+E108+E109+E110+E111+E112+E113+E114</f>
        <v>5100008.8900000006</v>
      </c>
      <c r="F105" s="19">
        <f>+F106+F107+F108+F109+F110+F111+F112+F113+F114</f>
        <v>4781787.28</v>
      </c>
      <c r="G105" s="19">
        <f>+G106+G107+G108+G109+G110+G111+G112+G113+G114</f>
        <v>2839800.81</v>
      </c>
      <c r="H105" s="19">
        <f t="shared" si="9"/>
        <v>59.387853196179819</v>
      </c>
      <c r="I105" s="19">
        <f t="shared" si="10"/>
        <v>55.682271761687062</v>
      </c>
      <c r="J105" s="19">
        <f t="shared" si="11"/>
        <v>99.259232314468264</v>
      </c>
    </row>
    <row r="106" spans="1:10" ht="15" hidden="1" outlineLevel="1" x14ac:dyDescent="0.2">
      <c r="A106" s="17">
        <v>4200</v>
      </c>
      <c r="B106" s="18"/>
      <c r="C106" s="18" t="s">
        <v>123</v>
      </c>
      <c r="D106" s="19">
        <v>0</v>
      </c>
      <c r="E106" s="19">
        <v>31000</v>
      </c>
      <c r="F106" s="19">
        <v>0</v>
      </c>
      <c r="G106" s="19">
        <v>0</v>
      </c>
      <c r="H106" s="19">
        <f t="shared" si="9"/>
        <v>0</v>
      </c>
      <c r="I106" s="19">
        <f t="shared" si="10"/>
        <v>0</v>
      </c>
      <c r="J106" s="19">
        <f t="shared" si="11"/>
        <v>0</v>
      </c>
    </row>
    <row r="107" spans="1:10" ht="15" hidden="1" outlineLevel="1" x14ac:dyDescent="0.2">
      <c r="A107" s="17">
        <v>4201</v>
      </c>
      <c r="B107" s="18"/>
      <c r="C107" s="18" t="s">
        <v>124</v>
      </c>
      <c r="D107" s="19">
        <v>9900</v>
      </c>
      <c r="E107" s="19">
        <v>0</v>
      </c>
      <c r="F107" s="19">
        <v>0</v>
      </c>
      <c r="G107" s="19">
        <v>0</v>
      </c>
      <c r="H107" s="19">
        <f t="shared" si="9"/>
        <v>0</v>
      </c>
      <c r="I107" s="19">
        <f t="shared" si="10"/>
        <v>0</v>
      </c>
      <c r="J107" s="19">
        <f t="shared" si="11"/>
        <v>0</v>
      </c>
    </row>
    <row r="108" spans="1:10" ht="15" hidden="1" outlineLevel="1" x14ac:dyDescent="0.2">
      <c r="A108" s="17">
        <v>4202</v>
      </c>
      <c r="B108" s="18"/>
      <c r="C108" s="18" t="s">
        <v>125</v>
      </c>
      <c r="D108" s="19">
        <v>161138.20000000001</v>
      </c>
      <c r="E108" s="19">
        <v>359866.73</v>
      </c>
      <c r="F108" s="19">
        <v>410545.58</v>
      </c>
      <c r="G108" s="19">
        <v>185011.8</v>
      </c>
      <c r="H108" s="19">
        <f t="shared" si="9"/>
        <v>45.064862225529254</v>
      </c>
      <c r="I108" s="19">
        <f t="shared" si="10"/>
        <v>51.411198806847189</v>
      </c>
      <c r="J108" s="19">
        <f t="shared" si="11"/>
        <v>114.8156054864706</v>
      </c>
    </row>
    <row r="109" spans="1:10" ht="15" hidden="1" outlineLevel="1" x14ac:dyDescent="0.2">
      <c r="A109" s="17">
        <v>4203</v>
      </c>
      <c r="B109" s="18"/>
      <c r="C109" s="18" t="s">
        <v>126</v>
      </c>
      <c r="D109" s="19">
        <v>1400</v>
      </c>
      <c r="E109" s="19">
        <v>851.24</v>
      </c>
      <c r="F109" s="19">
        <v>31094.38</v>
      </c>
      <c r="G109" s="19">
        <v>31092.33</v>
      </c>
      <c r="H109" s="19">
        <f t="shared" si="9"/>
        <v>99.993407168755255</v>
      </c>
      <c r="I109" s="19">
        <f t="shared" si="10"/>
        <v>3652.5926883135194</v>
      </c>
      <c r="J109" s="19">
        <f t="shared" si="11"/>
        <v>2220.8807142857145</v>
      </c>
    </row>
    <row r="110" spans="1:10" ht="15" hidden="1" outlineLevel="1" x14ac:dyDescent="0.2">
      <c r="A110" s="17">
        <v>4204</v>
      </c>
      <c r="B110" s="18"/>
      <c r="C110" s="18" t="s">
        <v>127</v>
      </c>
      <c r="D110" s="19">
        <v>756673.75</v>
      </c>
      <c r="E110" s="19">
        <v>903035.57</v>
      </c>
      <c r="F110" s="19">
        <v>1040047.77</v>
      </c>
      <c r="G110" s="19">
        <v>651130.61</v>
      </c>
      <c r="H110" s="19">
        <f t="shared" si="9"/>
        <v>62.605836845359519</v>
      </c>
      <c r="I110" s="19">
        <f t="shared" si="10"/>
        <v>72.104646996352542</v>
      </c>
      <c r="J110" s="19">
        <f t="shared" si="11"/>
        <v>86.051697974192976</v>
      </c>
    </row>
    <row r="111" spans="1:10" ht="15" hidden="1" outlineLevel="1" x14ac:dyDescent="0.2">
      <c r="A111" s="17">
        <v>4205</v>
      </c>
      <c r="B111" s="18"/>
      <c r="C111" s="18" t="s">
        <v>128</v>
      </c>
      <c r="D111" s="19">
        <v>1615489.98</v>
      </c>
      <c r="E111" s="19">
        <v>2387696.14</v>
      </c>
      <c r="F111" s="19">
        <v>2066227.97</v>
      </c>
      <c r="G111" s="19">
        <v>1228586.82</v>
      </c>
      <c r="H111" s="19">
        <f t="shared" si="9"/>
        <v>59.460371161271233</v>
      </c>
      <c r="I111" s="19">
        <f t="shared" si="10"/>
        <v>51.454906653239384</v>
      </c>
      <c r="J111" s="19">
        <f t="shared" si="11"/>
        <v>76.050414128845304</v>
      </c>
    </row>
    <row r="112" spans="1:10" ht="15" hidden="1" outlineLevel="1" x14ac:dyDescent="0.2">
      <c r="A112" s="17">
        <v>4206</v>
      </c>
      <c r="B112" s="18"/>
      <c r="C112" s="18" t="s">
        <v>129</v>
      </c>
      <c r="D112" s="19">
        <v>81690.64</v>
      </c>
      <c r="E112" s="19">
        <v>680643.11</v>
      </c>
      <c r="F112" s="19">
        <v>686410.5</v>
      </c>
      <c r="G112" s="19">
        <v>529182.61</v>
      </c>
      <c r="H112" s="19">
        <f t="shared" si="9"/>
        <v>77.09418926429592</v>
      </c>
      <c r="I112" s="19">
        <f t="shared" si="10"/>
        <v>77.747442415159398</v>
      </c>
      <c r="J112" s="19">
        <f t="shared" si="11"/>
        <v>647.78854713342923</v>
      </c>
    </row>
    <row r="113" spans="1:10" ht="15" hidden="1" outlineLevel="1" x14ac:dyDescent="0.2">
      <c r="A113" s="17">
        <v>4207</v>
      </c>
      <c r="B113" s="18"/>
      <c r="C113" s="18" t="s">
        <v>130</v>
      </c>
      <c r="D113" s="19">
        <v>8137.99</v>
      </c>
      <c r="E113" s="19">
        <v>8918.7900000000009</v>
      </c>
      <c r="F113" s="19">
        <v>10198.25</v>
      </c>
      <c r="G113" s="19">
        <v>10198.25</v>
      </c>
      <c r="H113" s="19">
        <f t="shared" si="9"/>
        <v>100</v>
      </c>
      <c r="I113" s="19">
        <f t="shared" si="10"/>
        <v>114.3456679661703</v>
      </c>
      <c r="J113" s="19">
        <f t="shared" si="11"/>
        <v>125.31657079942345</v>
      </c>
    </row>
    <row r="114" spans="1:10" ht="15" hidden="1" outlineLevel="1" x14ac:dyDescent="0.2">
      <c r="A114" s="17">
        <v>4208</v>
      </c>
      <c r="B114" s="18"/>
      <c r="C114" s="18" t="s">
        <v>131</v>
      </c>
      <c r="D114" s="19">
        <v>226563.57</v>
      </c>
      <c r="E114" s="19">
        <v>727997.31</v>
      </c>
      <c r="F114" s="19">
        <v>537262.82999999996</v>
      </c>
      <c r="G114" s="19">
        <v>204598.39</v>
      </c>
      <c r="H114" s="19">
        <f t="shared" si="9"/>
        <v>38.081620126223889</v>
      </c>
      <c r="I114" s="19">
        <f t="shared" si="10"/>
        <v>28.104278297401951</v>
      </c>
      <c r="J114" s="19">
        <f t="shared" si="11"/>
        <v>90.305069786815238</v>
      </c>
    </row>
    <row r="115" spans="1:10" ht="15.75" collapsed="1" x14ac:dyDescent="0.2">
      <c r="A115" s="35">
        <v>43</v>
      </c>
      <c r="B115" s="36"/>
      <c r="C115" s="36" t="s">
        <v>75</v>
      </c>
      <c r="D115" s="37">
        <f>D116+D120</f>
        <v>225285.67</v>
      </c>
      <c r="E115" s="37">
        <f>E116+E120</f>
        <v>385916.47</v>
      </c>
      <c r="F115" s="37">
        <f>F116+F120</f>
        <v>325309.91000000003</v>
      </c>
      <c r="G115" s="37">
        <f>G116+G120</f>
        <v>168241.51</v>
      </c>
      <c r="H115" s="37">
        <f t="shared" si="9"/>
        <v>51.71730243323973</v>
      </c>
      <c r="I115" s="37">
        <f t="shared" si="10"/>
        <v>43.595317401198244</v>
      </c>
      <c r="J115" s="37">
        <f t="shared" si="11"/>
        <v>74.679188427741536</v>
      </c>
    </row>
    <row r="116" spans="1:10" s="50" customFormat="1" ht="15" x14ac:dyDescent="0.2">
      <c r="A116" s="51">
        <v>431</v>
      </c>
      <c r="B116" s="52"/>
      <c r="C116" s="52" t="s">
        <v>49</v>
      </c>
      <c r="D116" s="53">
        <f>+D117+D118+D119</f>
        <v>0</v>
      </c>
      <c r="E116" s="53">
        <f>+E117+E118+E119</f>
        <v>162374.72</v>
      </c>
      <c r="F116" s="53">
        <f>+F117+F118+F119</f>
        <v>150000.82</v>
      </c>
      <c r="G116" s="53">
        <f>+G117+G118+G119</f>
        <v>0</v>
      </c>
      <c r="H116" s="53">
        <f t="shared" si="9"/>
        <v>0</v>
      </c>
      <c r="I116" s="53">
        <f t="shared" si="10"/>
        <v>0</v>
      </c>
      <c r="J116" s="53">
        <f t="shared" si="11"/>
        <v>0</v>
      </c>
    </row>
    <row r="117" spans="1:10" s="50" customFormat="1" ht="15" hidden="1" outlineLevel="1" x14ac:dyDescent="0.2">
      <c r="A117" s="51">
        <v>4310</v>
      </c>
      <c r="B117" s="52"/>
      <c r="C117" s="52" t="s">
        <v>132</v>
      </c>
      <c r="D117" s="53">
        <v>0</v>
      </c>
      <c r="E117" s="53">
        <v>100000</v>
      </c>
      <c r="F117" s="53">
        <v>100000</v>
      </c>
      <c r="G117" s="53">
        <v>0</v>
      </c>
      <c r="H117" s="53">
        <f t="shared" si="9"/>
        <v>0</v>
      </c>
      <c r="I117" s="53">
        <f t="shared" si="10"/>
        <v>0</v>
      </c>
      <c r="J117" s="53">
        <f t="shared" si="11"/>
        <v>0</v>
      </c>
    </row>
    <row r="118" spans="1:10" s="50" customFormat="1" ht="15" hidden="1" outlineLevel="1" x14ac:dyDescent="0.2">
      <c r="A118" s="51">
        <v>4313</v>
      </c>
      <c r="B118" s="52"/>
      <c r="C118" s="52" t="s">
        <v>133</v>
      </c>
      <c r="D118" s="53">
        <v>0</v>
      </c>
      <c r="E118" s="53">
        <v>15000</v>
      </c>
      <c r="F118" s="53">
        <v>15000</v>
      </c>
      <c r="G118" s="53">
        <v>0</v>
      </c>
      <c r="H118" s="53">
        <f t="shared" si="9"/>
        <v>0</v>
      </c>
      <c r="I118" s="53">
        <f t="shared" si="10"/>
        <v>0</v>
      </c>
      <c r="J118" s="53">
        <f t="shared" si="11"/>
        <v>0</v>
      </c>
    </row>
    <row r="119" spans="1:10" s="50" customFormat="1" ht="15" hidden="1" outlineLevel="1" x14ac:dyDescent="0.2">
      <c r="A119" s="51">
        <v>4314</v>
      </c>
      <c r="B119" s="52"/>
      <c r="C119" s="52" t="s">
        <v>134</v>
      </c>
      <c r="D119" s="53">
        <v>0</v>
      </c>
      <c r="E119" s="53">
        <v>47374.720000000001</v>
      </c>
      <c r="F119" s="53">
        <v>35000.82</v>
      </c>
      <c r="G119" s="53">
        <v>0</v>
      </c>
      <c r="H119" s="53">
        <f t="shared" si="9"/>
        <v>0</v>
      </c>
      <c r="I119" s="53">
        <f t="shared" si="10"/>
        <v>0</v>
      </c>
      <c r="J119" s="53">
        <f t="shared" si="11"/>
        <v>0</v>
      </c>
    </row>
    <row r="120" spans="1:10" ht="15" collapsed="1" x14ac:dyDescent="0.2">
      <c r="A120" s="17">
        <v>432</v>
      </c>
      <c r="B120" s="18"/>
      <c r="C120" s="18" t="s">
        <v>50</v>
      </c>
      <c r="D120" s="19">
        <f>+D121+D122</f>
        <v>225285.67</v>
      </c>
      <c r="E120" s="19">
        <f>+E121+E122</f>
        <v>223541.75</v>
      </c>
      <c r="F120" s="19">
        <f>+F121+F122</f>
        <v>175309.09</v>
      </c>
      <c r="G120" s="19">
        <f>+G121+G122</f>
        <v>168241.51</v>
      </c>
      <c r="H120" s="19">
        <f t="shared" si="9"/>
        <v>95.968503401620538</v>
      </c>
      <c r="I120" s="19">
        <f t="shared" si="10"/>
        <v>75.261784431767225</v>
      </c>
      <c r="J120" s="19">
        <f t="shared" si="11"/>
        <v>74.679188427741536</v>
      </c>
    </row>
    <row r="121" spans="1:10" ht="15" hidden="1" outlineLevel="1" x14ac:dyDescent="0.2">
      <c r="A121" s="17">
        <v>4320</v>
      </c>
      <c r="B121" s="18"/>
      <c r="C121" s="18" t="s">
        <v>135</v>
      </c>
      <c r="D121" s="19">
        <v>992.6</v>
      </c>
      <c r="E121" s="19">
        <v>1558.25</v>
      </c>
      <c r="F121" s="19">
        <v>1966.59</v>
      </c>
      <c r="G121" s="19">
        <v>1966.59</v>
      </c>
      <c r="H121" s="19">
        <f t="shared" si="9"/>
        <v>100</v>
      </c>
      <c r="I121" s="19">
        <f t="shared" si="10"/>
        <v>126.20503770255094</v>
      </c>
      <c r="J121" s="19">
        <f t="shared" si="11"/>
        <v>198.12512593189601</v>
      </c>
    </row>
    <row r="122" spans="1:10" ht="15" hidden="1" outlineLevel="1" x14ac:dyDescent="0.2">
      <c r="A122" s="17">
        <v>4323</v>
      </c>
      <c r="B122" s="18"/>
      <c r="C122" s="18" t="s">
        <v>136</v>
      </c>
      <c r="D122" s="19">
        <v>224293.07</v>
      </c>
      <c r="E122" s="19">
        <v>221983.5</v>
      </c>
      <c r="F122" s="19">
        <v>173342.5</v>
      </c>
      <c r="G122" s="19">
        <v>166274.92000000001</v>
      </c>
      <c r="H122" s="19">
        <f t="shared" si="9"/>
        <v>95.922765622971866</v>
      </c>
      <c r="I122" s="19">
        <f t="shared" si="10"/>
        <v>74.904179815166444</v>
      </c>
      <c r="J122" s="19">
        <f t="shared" si="11"/>
        <v>74.132883374417233</v>
      </c>
    </row>
    <row r="123" spans="1:10" ht="18" collapsed="1" x14ac:dyDescent="0.2">
      <c r="A123" s="13"/>
      <c r="B123" s="39" t="s">
        <v>2</v>
      </c>
      <c r="C123" s="25" t="s">
        <v>62</v>
      </c>
      <c r="D123" s="38">
        <f>+D5-D59</f>
        <v>571373.8599999994</v>
      </c>
      <c r="E123" s="38">
        <f>+E5-E59</f>
        <v>-3746016.129999999</v>
      </c>
      <c r="F123" s="38">
        <f>+F5-F59</f>
        <v>-3746016.1300000008</v>
      </c>
      <c r="G123" s="38">
        <f>+G5-G59</f>
        <v>403579.14999999851</v>
      </c>
      <c r="H123" s="38">
        <f t="shared" si="9"/>
        <v>-10.77355611920439</v>
      </c>
      <c r="I123" s="38">
        <f t="shared" si="10"/>
        <v>-10.773556119204395</v>
      </c>
      <c r="J123" s="38">
        <f t="shared" si="11"/>
        <v>70.633114017501413</v>
      </c>
    </row>
    <row r="124" spans="1:10" ht="20.25" x14ac:dyDescent="0.2">
      <c r="A124" s="2" t="s">
        <v>33</v>
      </c>
      <c r="B124" s="3"/>
      <c r="C124" s="3"/>
      <c r="D124" s="11"/>
      <c r="E124" s="11"/>
      <c r="F124" s="11"/>
      <c r="G124" s="11"/>
      <c r="H124" s="11"/>
      <c r="I124" s="11"/>
      <c r="J124" s="11"/>
    </row>
    <row r="125" spans="1:10" ht="36" x14ac:dyDescent="0.2">
      <c r="A125" s="35">
        <v>75</v>
      </c>
      <c r="B125" s="40" t="s">
        <v>3</v>
      </c>
      <c r="C125" s="41" t="s">
        <v>76</v>
      </c>
      <c r="D125" s="37">
        <f>+D126+D127+D128</f>
        <v>0</v>
      </c>
      <c r="E125" s="37">
        <f>+E126+E127+E128</f>
        <v>0</v>
      </c>
      <c r="F125" s="37">
        <f>+F126+F127+F128</f>
        <v>0</v>
      </c>
      <c r="G125" s="37">
        <f>+G126+G127+G128</f>
        <v>0</v>
      </c>
      <c r="H125" s="37">
        <f t="shared" ref="H125:H133" si="12">IF(F125&lt;&gt;0,G125/F125*100,0)</f>
        <v>0</v>
      </c>
      <c r="I125" s="37">
        <f t="shared" ref="I125:I133" si="13">IF(E125&lt;&gt;0,G125/E125*100,0)</f>
        <v>0</v>
      </c>
      <c r="J125" s="37">
        <f t="shared" ref="J125:J133" si="14">IF(D125&lt;&gt;0,G125/D125*100,0)</f>
        <v>0</v>
      </c>
    </row>
    <row r="126" spans="1:10" ht="15" x14ac:dyDescent="0.2">
      <c r="A126" s="17">
        <v>750</v>
      </c>
      <c r="B126" s="18"/>
      <c r="C126" s="18" t="s">
        <v>34</v>
      </c>
      <c r="D126" s="19">
        <v>0</v>
      </c>
      <c r="E126" s="19">
        <v>0</v>
      </c>
      <c r="F126" s="19">
        <v>0</v>
      </c>
      <c r="G126" s="19">
        <v>0</v>
      </c>
      <c r="H126" s="19">
        <f t="shared" si="12"/>
        <v>0</v>
      </c>
      <c r="I126" s="19">
        <f t="shared" si="13"/>
        <v>0</v>
      </c>
      <c r="J126" s="19">
        <f t="shared" si="14"/>
        <v>0</v>
      </c>
    </row>
    <row r="127" spans="1:10" ht="15" x14ac:dyDescent="0.2">
      <c r="A127" s="17">
        <v>751</v>
      </c>
      <c r="B127" s="18"/>
      <c r="C127" s="18" t="s">
        <v>35</v>
      </c>
      <c r="D127" s="19">
        <v>0</v>
      </c>
      <c r="E127" s="19">
        <v>0</v>
      </c>
      <c r="F127" s="19">
        <v>0</v>
      </c>
      <c r="G127" s="19">
        <v>0</v>
      </c>
      <c r="H127" s="19">
        <f t="shared" si="12"/>
        <v>0</v>
      </c>
      <c r="I127" s="19">
        <f t="shared" si="13"/>
        <v>0</v>
      </c>
      <c r="J127" s="19">
        <f t="shared" si="14"/>
        <v>0</v>
      </c>
    </row>
    <row r="128" spans="1:10" ht="15" x14ac:dyDescent="0.25">
      <c r="A128" s="54" t="s">
        <v>52</v>
      </c>
      <c r="B128" s="55"/>
      <c r="C128" s="56" t="s">
        <v>53</v>
      </c>
      <c r="D128" s="19">
        <v>0</v>
      </c>
      <c r="E128" s="19">
        <v>0</v>
      </c>
      <c r="F128" s="19">
        <v>0</v>
      </c>
      <c r="G128" s="19">
        <v>0</v>
      </c>
      <c r="H128" s="19">
        <f t="shared" si="12"/>
        <v>0</v>
      </c>
      <c r="I128" s="19">
        <f t="shared" si="13"/>
        <v>0</v>
      </c>
      <c r="J128" s="19">
        <f t="shared" si="14"/>
        <v>0</v>
      </c>
    </row>
    <row r="129" spans="1:10" ht="36" x14ac:dyDescent="0.2">
      <c r="A129" s="42" t="s">
        <v>36</v>
      </c>
      <c r="B129" s="40" t="s">
        <v>37</v>
      </c>
      <c r="C129" s="41" t="s">
        <v>38</v>
      </c>
      <c r="D129" s="37">
        <f>+D130+D131</f>
        <v>0</v>
      </c>
      <c r="E129" s="37">
        <f>+E130+E131</f>
        <v>12453.85</v>
      </c>
      <c r="F129" s="37">
        <f>+F130+F131</f>
        <v>12453.85</v>
      </c>
      <c r="G129" s="37">
        <f>+G130+G131</f>
        <v>3900.93</v>
      </c>
      <c r="H129" s="37">
        <f t="shared" si="12"/>
        <v>31.323084829189362</v>
      </c>
      <c r="I129" s="37">
        <f t="shared" si="13"/>
        <v>31.323084829189362</v>
      </c>
      <c r="J129" s="37">
        <f t="shared" si="14"/>
        <v>0</v>
      </c>
    </row>
    <row r="130" spans="1:10" ht="15" x14ac:dyDescent="0.2">
      <c r="A130" s="17">
        <v>440</v>
      </c>
      <c r="B130" s="18"/>
      <c r="C130" s="18" t="s">
        <v>39</v>
      </c>
      <c r="D130" s="19">
        <v>0</v>
      </c>
      <c r="E130" s="19">
        <v>0</v>
      </c>
      <c r="F130" s="19">
        <v>0</v>
      </c>
      <c r="G130" s="19">
        <v>0</v>
      </c>
      <c r="H130" s="19">
        <f t="shared" si="12"/>
        <v>0</v>
      </c>
      <c r="I130" s="19">
        <f t="shared" si="13"/>
        <v>0</v>
      </c>
      <c r="J130" s="19">
        <f t="shared" si="14"/>
        <v>0</v>
      </c>
    </row>
    <row r="131" spans="1:10" ht="15" x14ac:dyDescent="0.2">
      <c r="A131" s="17">
        <v>441</v>
      </c>
      <c r="B131" s="18"/>
      <c r="C131" s="18" t="s">
        <v>59</v>
      </c>
      <c r="D131" s="19">
        <f>+D132</f>
        <v>0</v>
      </c>
      <c r="E131" s="19">
        <f>+E132</f>
        <v>12453.85</v>
      </c>
      <c r="F131" s="19">
        <f>+F132</f>
        <v>12453.85</v>
      </c>
      <c r="G131" s="19">
        <f>+G132</f>
        <v>3900.93</v>
      </c>
      <c r="H131" s="19">
        <f t="shared" si="12"/>
        <v>31.323084829189362</v>
      </c>
      <c r="I131" s="19">
        <f t="shared" si="13"/>
        <v>31.323084829189362</v>
      </c>
      <c r="J131" s="19">
        <f t="shared" si="14"/>
        <v>0</v>
      </c>
    </row>
    <row r="132" spans="1:10" ht="15" hidden="1" outlineLevel="1" x14ac:dyDescent="0.2">
      <c r="A132" s="17">
        <v>4415</v>
      </c>
      <c r="B132" s="18"/>
      <c r="C132" s="18" t="s">
        <v>137</v>
      </c>
      <c r="D132" s="19">
        <v>0</v>
      </c>
      <c r="E132" s="19">
        <v>12453.85</v>
      </c>
      <c r="F132" s="19">
        <v>12453.85</v>
      </c>
      <c r="G132" s="19">
        <v>3900.93</v>
      </c>
      <c r="H132" s="19">
        <f t="shared" si="12"/>
        <v>31.323084829189362</v>
      </c>
      <c r="I132" s="19">
        <f t="shared" si="13"/>
        <v>31.323084829189362</v>
      </c>
      <c r="J132" s="19">
        <f t="shared" si="14"/>
        <v>0</v>
      </c>
    </row>
    <row r="133" spans="1:10" ht="36" collapsed="1" x14ac:dyDescent="0.2">
      <c r="A133" s="13" t="s">
        <v>15</v>
      </c>
      <c r="B133" s="39" t="s">
        <v>40</v>
      </c>
      <c r="C133" s="25" t="s">
        <v>77</v>
      </c>
      <c r="D133" s="38">
        <f>+D125-D129</f>
        <v>0</v>
      </c>
      <c r="E133" s="38">
        <f>+E125-E129</f>
        <v>-12453.85</v>
      </c>
      <c r="F133" s="38">
        <f>+F125-F129</f>
        <v>-12453.85</v>
      </c>
      <c r="G133" s="38">
        <f>+G125-G129</f>
        <v>-3900.93</v>
      </c>
      <c r="H133" s="38">
        <f t="shared" si="12"/>
        <v>31.323084829189362</v>
      </c>
      <c r="I133" s="38">
        <f t="shared" si="13"/>
        <v>31.323084829189362</v>
      </c>
      <c r="J133" s="38">
        <f t="shared" si="14"/>
        <v>0</v>
      </c>
    </row>
    <row r="134" spans="1:10" ht="20.25" x14ac:dyDescent="0.2">
      <c r="A134" s="2" t="s">
        <v>65</v>
      </c>
      <c r="B134" s="3"/>
      <c r="C134" s="3"/>
      <c r="D134" s="11"/>
      <c r="E134" s="11"/>
      <c r="F134" s="11"/>
      <c r="G134" s="11"/>
      <c r="H134" s="11"/>
      <c r="I134" s="11"/>
      <c r="J134" s="11"/>
    </row>
    <row r="135" spans="1:10" ht="18" x14ac:dyDescent="0.2">
      <c r="A135" s="43">
        <v>50</v>
      </c>
      <c r="B135" s="40" t="s">
        <v>41</v>
      </c>
      <c r="C135" s="44" t="s">
        <v>43</v>
      </c>
      <c r="D135" s="37">
        <f>+D136</f>
        <v>0</v>
      </c>
      <c r="E135" s="37">
        <f>+E136</f>
        <v>0</v>
      </c>
      <c r="F135" s="37">
        <f>+F136</f>
        <v>0</v>
      </c>
      <c r="G135" s="37">
        <f>+G136</f>
        <v>0</v>
      </c>
      <c r="H135" s="37">
        <f t="shared" ref="H135:H142" si="15">IF(F135&lt;&gt;0,G135/F135*100,0)</f>
        <v>0</v>
      </c>
      <c r="I135" s="37">
        <f t="shared" ref="I135:I142" si="16">IF(E135&lt;&gt;0,G135/E135*100,0)</f>
        <v>0</v>
      </c>
      <c r="J135" s="37">
        <f t="shared" ref="J135:J142" si="17">IF(D135&lt;&gt;0,G135/D135*100,0)</f>
        <v>0</v>
      </c>
    </row>
    <row r="136" spans="1:10" ht="15" x14ac:dyDescent="0.2">
      <c r="A136" s="17">
        <v>500</v>
      </c>
      <c r="B136" s="18"/>
      <c r="C136" s="18" t="s">
        <v>44</v>
      </c>
      <c r="D136" s="19">
        <v>0</v>
      </c>
      <c r="E136" s="19">
        <v>0</v>
      </c>
      <c r="F136" s="19">
        <v>0</v>
      </c>
      <c r="G136" s="19">
        <v>0</v>
      </c>
      <c r="H136" s="19">
        <f t="shared" si="15"/>
        <v>0</v>
      </c>
      <c r="I136" s="19">
        <f t="shared" si="16"/>
        <v>0</v>
      </c>
      <c r="J136" s="19">
        <f t="shared" si="17"/>
        <v>0</v>
      </c>
    </row>
    <row r="137" spans="1:10" ht="18" x14ac:dyDescent="0.2">
      <c r="A137" s="43">
        <v>55</v>
      </c>
      <c r="B137" s="40" t="s">
        <v>42</v>
      </c>
      <c r="C137" s="44" t="s">
        <v>46</v>
      </c>
      <c r="D137" s="37">
        <f t="shared" ref="D137:G138" si="18">+D138</f>
        <v>506975.64</v>
      </c>
      <c r="E137" s="37">
        <f t="shared" si="18"/>
        <v>506976</v>
      </c>
      <c r="F137" s="37">
        <f t="shared" si="18"/>
        <v>506976</v>
      </c>
      <c r="G137" s="37">
        <f t="shared" si="18"/>
        <v>506975.64</v>
      </c>
      <c r="H137" s="37">
        <f t="shared" si="15"/>
        <v>99.999928990721457</v>
      </c>
      <c r="I137" s="37">
        <f t="shared" si="16"/>
        <v>99.999928990721457</v>
      </c>
      <c r="J137" s="37">
        <f t="shared" si="17"/>
        <v>100</v>
      </c>
    </row>
    <row r="138" spans="1:10" ht="15" x14ac:dyDescent="0.2">
      <c r="A138" s="17">
        <v>550</v>
      </c>
      <c r="B138" s="18"/>
      <c r="C138" s="18" t="s">
        <v>47</v>
      </c>
      <c r="D138" s="19">
        <f t="shared" si="18"/>
        <v>506975.64</v>
      </c>
      <c r="E138" s="19">
        <f t="shared" si="18"/>
        <v>506976</v>
      </c>
      <c r="F138" s="19">
        <f t="shared" si="18"/>
        <v>506976</v>
      </c>
      <c r="G138" s="19">
        <f t="shared" si="18"/>
        <v>506975.64</v>
      </c>
      <c r="H138" s="19">
        <f t="shared" si="15"/>
        <v>99.999928990721457</v>
      </c>
      <c r="I138" s="19">
        <f t="shared" si="16"/>
        <v>99.999928990721457</v>
      </c>
      <c r="J138" s="19">
        <f t="shared" si="17"/>
        <v>100</v>
      </c>
    </row>
    <row r="139" spans="1:10" ht="15" hidden="1" outlineLevel="1" x14ac:dyDescent="0.2">
      <c r="A139" s="17">
        <v>5501</v>
      </c>
      <c r="B139" s="18"/>
      <c r="C139" s="18" t="s">
        <v>138</v>
      </c>
      <c r="D139" s="19">
        <v>506975.64</v>
      </c>
      <c r="E139" s="19">
        <v>506976</v>
      </c>
      <c r="F139" s="19">
        <v>506976</v>
      </c>
      <c r="G139" s="19">
        <v>506975.64</v>
      </c>
      <c r="H139" s="19">
        <f t="shared" si="15"/>
        <v>99.999928990721457</v>
      </c>
      <c r="I139" s="19">
        <f t="shared" si="16"/>
        <v>99.999928990721457</v>
      </c>
      <c r="J139" s="19">
        <f t="shared" si="17"/>
        <v>100</v>
      </c>
    </row>
    <row r="140" spans="1:10" ht="36" collapsed="1" x14ac:dyDescent="0.2">
      <c r="A140" s="13" t="s">
        <v>15</v>
      </c>
      <c r="B140" s="39" t="s">
        <v>45</v>
      </c>
      <c r="C140" s="25" t="s">
        <v>81</v>
      </c>
      <c r="D140" s="45">
        <f>ROUND(+D123+D133+D141,2)</f>
        <v>64398.22</v>
      </c>
      <c r="E140" s="45">
        <f>ROUND(+E123+E133+E141,2)</f>
        <v>-4265445.9800000004</v>
      </c>
      <c r="F140" s="45">
        <f>ROUND(+F123+F133+F141,2)</f>
        <v>-4265445.9800000004</v>
      </c>
      <c r="G140" s="45">
        <f>ROUND(+G123+G133+G141,2)</f>
        <v>-107297.42</v>
      </c>
      <c r="H140" s="45">
        <f t="shared" si="15"/>
        <v>2.5155029627171599</v>
      </c>
      <c r="I140" s="45">
        <f t="shared" si="16"/>
        <v>2.5155029627171599</v>
      </c>
      <c r="J140" s="45">
        <f t="shared" si="17"/>
        <v>-166.61550583230405</v>
      </c>
    </row>
    <row r="141" spans="1:10" ht="18" x14ac:dyDescent="0.2">
      <c r="A141" s="13" t="s">
        <v>15</v>
      </c>
      <c r="B141" s="39" t="s">
        <v>48</v>
      </c>
      <c r="C141" s="22" t="s">
        <v>80</v>
      </c>
      <c r="D141" s="38">
        <f>+D135-D137</f>
        <v>-506975.64</v>
      </c>
      <c r="E141" s="38">
        <f>+E135-E137</f>
        <v>-506976</v>
      </c>
      <c r="F141" s="38">
        <f>+F135-F137</f>
        <v>-506976</v>
      </c>
      <c r="G141" s="38">
        <f>+G135-G137</f>
        <v>-506975.64</v>
      </c>
      <c r="H141" s="38">
        <f t="shared" si="15"/>
        <v>99.999928990721457</v>
      </c>
      <c r="I141" s="38">
        <f t="shared" si="16"/>
        <v>99.999928990721457</v>
      </c>
      <c r="J141" s="38">
        <f t="shared" si="17"/>
        <v>100</v>
      </c>
    </row>
    <row r="142" spans="1:10" ht="18" x14ac:dyDescent="0.2">
      <c r="A142" s="13" t="s">
        <v>15</v>
      </c>
      <c r="B142" s="39" t="s">
        <v>79</v>
      </c>
      <c r="C142" s="22" t="s">
        <v>82</v>
      </c>
      <c r="D142" s="38">
        <f>+D133+D141-D140</f>
        <v>-571373.86</v>
      </c>
      <c r="E142" s="38">
        <f>+E133+E141-E140</f>
        <v>3746016.1300000004</v>
      </c>
      <c r="F142" s="38">
        <f>+F133+F141-F140</f>
        <v>3746016.1300000004</v>
      </c>
      <c r="G142" s="38">
        <f>+G133+G141-G140</f>
        <v>-403579.15</v>
      </c>
      <c r="H142" s="38">
        <f t="shared" si="15"/>
        <v>-10.77355611920443</v>
      </c>
      <c r="I142" s="38">
        <f t="shared" si="16"/>
        <v>-10.77355611920443</v>
      </c>
      <c r="J142" s="38">
        <f t="shared" si="17"/>
        <v>70.633114017501612</v>
      </c>
    </row>
    <row r="143" spans="1:10" ht="15.75" x14ac:dyDescent="0.2">
      <c r="A143" s="13"/>
      <c r="B143" s="16"/>
      <c r="C143" s="26" t="s">
        <v>61</v>
      </c>
      <c r="D143" s="46"/>
      <c r="E143" s="46"/>
      <c r="F143" s="46"/>
      <c r="G143" s="46"/>
      <c r="H143" s="46"/>
      <c r="I143" s="46"/>
      <c r="J143" s="46"/>
    </row>
    <row r="144" spans="1:10" ht="16.5" thickBot="1" x14ac:dyDescent="0.25">
      <c r="A144" s="27"/>
      <c r="B144" s="28"/>
      <c r="C144" s="29" t="s">
        <v>78</v>
      </c>
      <c r="D144" s="47"/>
      <c r="E144" s="47"/>
      <c r="F144" s="47"/>
      <c r="G144" s="47"/>
      <c r="H144" s="47"/>
      <c r="I144" s="47"/>
      <c r="J144" s="47"/>
    </row>
    <row r="145" spans="1:10" ht="15" x14ac:dyDescent="0.2">
      <c r="A145" s="31"/>
      <c r="B145" s="32"/>
      <c r="C145" s="33"/>
      <c r="D145" s="24"/>
      <c r="E145" s="24"/>
      <c r="F145" s="24"/>
      <c r="G145" s="24"/>
      <c r="H145" s="24"/>
      <c r="I145" s="24"/>
      <c r="J145" s="24"/>
    </row>
    <row r="146" spans="1:10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" x14ac:dyDescent="0.2">
      <c r="A147" s="30"/>
      <c r="B147" s="30"/>
      <c r="C147" s="30"/>
      <c r="D147" s="48"/>
      <c r="E147" s="48"/>
      <c r="F147" s="48"/>
      <c r="G147" s="48"/>
      <c r="H147" s="48"/>
      <c r="I147" s="48"/>
      <c r="J147" s="48"/>
    </row>
    <row r="148" spans="1:10" ht="15" x14ac:dyDescent="0.2">
      <c r="A148" s="30"/>
      <c r="B148" s="30"/>
      <c r="C148" s="49"/>
      <c r="D148" s="30"/>
      <c r="E148" s="30"/>
      <c r="F148" s="30"/>
      <c r="G148" s="30"/>
      <c r="H148" s="30"/>
      <c r="I148" s="30"/>
      <c r="J148" s="30"/>
    </row>
    <row r="149" spans="1:10" ht="15" x14ac:dyDescent="0.2">
      <c r="A149" s="34"/>
      <c r="B149" s="33"/>
      <c r="C149" s="33"/>
      <c r="D149" s="34"/>
      <c r="E149" s="34"/>
      <c r="F149" s="34"/>
      <c r="G149" s="34"/>
      <c r="H149" s="34"/>
      <c r="I149" s="34"/>
      <c r="J149" s="34"/>
    </row>
    <row r="150" spans="1:10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</sheetData>
  <mergeCells count="2">
    <mergeCell ref="B2:C2"/>
    <mergeCell ref="A1:J1"/>
  </mergeCells>
  <phoneticPr fontId="0" type="noConversion"/>
  <pageMargins left="0.82677165354330717" right="0.74803149606299213" top="0.39370078740157483" bottom="0.78740157480314965" header="0" footer="0"/>
  <pageSetup paperSize="9" scale="67" fitToHeight="0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2017-03-22T13:14:53Z</cp:lastPrinted>
  <dcterms:created xsi:type="dcterms:W3CDTF">1999-09-22T06:59:43Z</dcterms:created>
  <dcterms:modified xsi:type="dcterms:W3CDTF">2017-03-22T13:15:19Z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