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6\ZR\Gradivo OS\"/>
    </mc:Choice>
  </mc:AlternateContent>
  <bookViews>
    <workbookView xWindow="0" yWindow="0" windowWidth="13515" windowHeight="13500"/>
  </bookViews>
  <sheets>
    <sheet name="List1" sheetId="1" r:id="rId1"/>
  </sheets>
  <definedNames>
    <definedName name="_xlnm._FilterDatabase" localSheetId="0" hidden="1">List1!$K$3:$K$1233</definedName>
    <definedName name="_xlnm.Print_Titles" localSheetId="0">List1!$3:$4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3" i="1" l="1"/>
  <c r="M1232" i="1"/>
  <c r="L1232" i="1"/>
  <c r="K1232" i="1"/>
  <c r="M1231" i="1"/>
  <c r="L1231" i="1"/>
  <c r="K1231" i="1"/>
  <c r="M1230" i="1"/>
  <c r="L1230" i="1"/>
  <c r="K1230" i="1"/>
  <c r="M1229" i="1"/>
  <c r="L1229" i="1"/>
  <c r="K1229" i="1"/>
  <c r="M1228" i="1"/>
  <c r="L1228" i="1"/>
  <c r="K1228" i="1"/>
  <c r="M1227" i="1"/>
  <c r="L1227" i="1"/>
  <c r="K1227" i="1"/>
  <c r="M1226" i="1"/>
  <c r="L1226" i="1"/>
  <c r="K1226" i="1"/>
  <c r="M1225" i="1"/>
  <c r="L1225" i="1"/>
  <c r="K1225" i="1"/>
  <c r="M1224" i="1"/>
  <c r="L1224" i="1"/>
  <c r="K1224" i="1"/>
  <c r="M1223" i="1"/>
  <c r="L1223" i="1"/>
  <c r="K1223" i="1"/>
  <c r="M1222" i="1"/>
  <c r="L1222" i="1"/>
  <c r="K1222" i="1"/>
  <c r="J1221" i="1"/>
  <c r="I1221" i="1"/>
  <c r="I1220" i="1" s="1"/>
  <c r="H1221" i="1"/>
  <c r="H1220" i="1" s="1"/>
  <c r="G1221" i="1"/>
  <c r="J1220" i="1"/>
  <c r="J1219" i="1" s="1"/>
  <c r="J1218" i="1" s="1"/>
  <c r="M1217" i="1"/>
  <c r="L1217" i="1"/>
  <c r="K1217" i="1"/>
  <c r="M1216" i="1"/>
  <c r="L1216" i="1"/>
  <c r="K1216" i="1"/>
  <c r="M1215" i="1"/>
  <c r="L1215" i="1"/>
  <c r="K1215" i="1"/>
  <c r="M1214" i="1"/>
  <c r="L1214" i="1"/>
  <c r="K1214" i="1"/>
  <c r="M1213" i="1"/>
  <c r="L1213" i="1"/>
  <c r="K1213" i="1"/>
  <c r="M1212" i="1"/>
  <c r="L1212" i="1"/>
  <c r="K1212" i="1"/>
  <c r="J1211" i="1"/>
  <c r="J1210" i="1" s="1"/>
  <c r="J1209" i="1" s="1"/>
  <c r="I1211" i="1"/>
  <c r="H1211" i="1"/>
  <c r="G1211" i="1"/>
  <c r="G1210" i="1" s="1"/>
  <c r="I1210" i="1"/>
  <c r="H1210" i="1"/>
  <c r="H1209" i="1" s="1"/>
  <c r="M1208" i="1"/>
  <c r="L1208" i="1"/>
  <c r="K1208" i="1"/>
  <c r="M1207" i="1"/>
  <c r="L1207" i="1"/>
  <c r="K1207" i="1"/>
  <c r="M1206" i="1"/>
  <c r="L1206" i="1"/>
  <c r="K1206" i="1"/>
  <c r="M1205" i="1"/>
  <c r="L1205" i="1"/>
  <c r="K1205" i="1"/>
  <c r="J1204" i="1"/>
  <c r="I1204" i="1"/>
  <c r="H1204" i="1"/>
  <c r="G1204" i="1"/>
  <c r="G1203" i="1" s="1"/>
  <c r="J1203" i="1"/>
  <c r="I1203" i="1"/>
  <c r="I1198" i="1" s="1"/>
  <c r="H1203" i="1"/>
  <c r="M1202" i="1"/>
  <c r="L1202" i="1"/>
  <c r="K1202" i="1"/>
  <c r="M1201" i="1"/>
  <c r="L1201" i="1"/>
  <c r="K1201" i="1"/>
  <c r="J1200" i="1"/>
  <c r="I1200" i="1"/>
  <c r="H1200" i="1"/>
  <c r="G1200" i="1"/>
  <c r="J1199" i="1"/>
  <c r="I1199" i="1"/>
  <c r="H1199" i="1"/>
  <c r="G1199" i="1"/>
  <c r="M1197" i="1"/>
  <c r="L1197" i="1"/>
  <c r="K1197" i="1"/>
  <c r="M1196" i="1"/>
  <c r="L1196" i="1"/>
  <c r="K1196" i="1"/>
  <c r="M1195" i="1"/>
  <c r="L1195" i="1"/>
  <c r="K1195" i="1"/>
  <c r="J1194" i="1"/>
  <c r="I1194" i="1"/>
  <c r="K1194" i="1" s="1"/>
  <c r="H1194" i="1"/>
  <c r="L1194" i="1" s="1"/>
  <c r="G1194" i="1"/>
  <c r="M1193" i="1"/>
  <c r="L1193" i="1"/>
  <c r="K1193" i="1"/>
  <c r="M1192" i="1"/>
  <c r="L1192" i="1"/>
  <c r="K1192" i="1"/>
  <c r="M1191" i="1"/>
  <c r="L1191" i="1"/>
  <c r="K1191" i="1"/>
  <c r="M1190" i="1"/>
  <c r="L1190" i="1"/>
  <c r="K1190" i="1"/>
  <c r="M1189" i="1"/>
  <c r="L1189" i="1"/>
  <c r="K1189" i="1"/>
  <c r="M1188" i="1"/>
  <c r="L1188" i="1"/>
  <c r="K1188" i="1"/>
  <c r="M1187" i="1"/>
  <c r="L1187" i="1"/>
  <c r="K1187" i="1"/>
  <c r="M1186" i="1"/>
  <c r="L1186" i="1"/>
  <c r="K1186" i="1"/>
  <c r="M1185" i="1"/>
  <c r="L1185" i="1"/>
  <c r="K1185" i="1"/>
  <c r="M1184" i="1"/>
  <c r="L1184" i="1"/>
  <c r="K1184" i="1"/>
  <c r="M1183" i="1"/>
  <c r="L1183" i="1"/>
  <c r="K1183" i="1"/>
  <c r="M1182" i="1"/>
  <c r="L1182" i="1"/>
  <c r="K1182" i="1"/>
  <c r="J1181" i="1"/>
  <c r="I1181" i="1"/>
  <c r="H1181" i="1"/>
  <c r="G1181" i="1"/>
  <c r="G1180" i="1" s="1"/>
  <c r="J1180" i="1"/>
  <c r="J1179" i="1" s="1"/>
  <c r="M1177" i="1"/>
  <c r="L1177" i="1"/>
  <c r="K1177" i="1"/>
  <c r="M1176" i="1"/>
  <c r="L1176" i="1"/>
  <c r="K1176" i="1"/>
  <c r="M1175" i="1"/>
  <c r="L1175" i="1"/>
  <c r="K1175" i="1"/>
  <c r="M1174" i="1"/>
  <c r="L1174" i="1"/>
  <c r="K1174" i="1"/>
  <c r="M1173" i="1"/>
  <c r="L1173" i="1"/>
  <c r="K1173" i="1"/>
  <c r="M1172" i="1"/>
  <c r="L1172" i="1"/>
  <c r="K1172" i="1"/>
  <c r="M1171" i="1"/>
  <c r="L1171" i="1"/>
  <c r="K1171" i="1"/>
  <c r="M1170" i="1"/>
  <c r="L1170" i="1"/>
  <c r="K1170" i="1"/>
  <c r="M1169" i="1"/>
  <c r="L1169" i="1"/>
  <c r="K1169" i="1"/>
  <c r="J1168" i="1"/>
  <c r="I1168" i="1"/>
  <c r="I1167" i="1" s="1"/>
  <c r="H1168" i="1"/>
  <c r="G1168" i="1"/>
  <c r="G1167" i="1" s="1"/>
  <c r="J1167" i="1"/>
  <c r="J1166" i="1" s="1"/>
  <c r="J1165" i="1" s="1"/>
  <c r="M1164" i="1"/>
  <c r="L1164" i="1"/>
  <c r="K1164" i="1"/>
  <c r="M1163" i="1"/>
  <c r="L1163" i="1"/>
  <c r="K1163" i="1"/>
  <c r="M1162" i="1"/>
  <c r="L1162" i="1"/>
  <c r="K1162" i="1"/>
  <c r="M1161" i="1"/>
  <c r="L1161" i="1"/>
  <c r="K1161" i="1"/>
  <c r="M1160" i="1"/>
  <c r="L1160" i="1"/>
  <c r="K1160" i="1"/>
  <c r="M1159" i="1"/>
  <c r="L1159" i="1"/>
  <c r="K1159" i="1"/>
  <c r="M1158" i="1"/>
  <c r="L1158" i="1"/>
  <c r="K1158" i="1"/>
  <c r="M1157" i="1"/>
  <c r="L1157" i="1"/>
  <c r="K1157" i="1"/>
  <c r="M1156" i="1"/>
  <c r="L1156" i="1"/>
  <c r="K1156" i="1"/>
  <c r="J1155" i="1"/>
  <c r="I1155" i="1"/>
  <c r="I1154" i="1" s="1"/>
  <c r="H1155" i="1"/>
  <c r="H1154" i="1" s="1"/>
  <c r="G1155" i="1"/>
  <c r="G1154" i="1" s="1"/>
  <c r="J1154" i="1"/>
  <c r="J1153" i="1" s="1"/>
  <c r="J1152" i="1" s="1"/>
  <c r="M1151" i="1"/>
  <c r="L1151" i="1"/>
  <c r="K1151" i="1"/>
  <c r="M1150" i="1"/>
  <c r="L1150" i="1"/>
  <c r="K1150" i="1"/>
  <c r="M1149" i="1"/>
  <c r="L1149" i="1"/>
  <c r="K1149" i="1"/>
  <c r="M1148" i="1"/>
  <c r="L1148" i="1"/>
  <c r="K1148" i="1"/>
  <c r="M1147" i="1"/>
  <c r="L1147" i="1"/>
  <c r="K1147" i="1"/>
  <c r="M1146" i="1"/>
  <c r="L1146" i="1"/>
  <c r="K1146" i="1"/>
  <c r="M1145" i="1"/>
  <c r="L1145" i="1"/>
  <c r="K1145" i="1"/>
  <c r="M1144" i="1"/>
  <c r="L1144" i="1"/>
  <c r="K1144" i="1"/>
  <c r="M1143" i="1"/>
  <c r="L1143" i="1"/>
  <c r="K1143" i="1"/>
  <c r="J1142" i="1"/>
  <c r="I1142" i="1"/>
  <c r="I1141" i="1" s="1"/>
  <c r="H1142" i="1"/>
  <c r="H1141" i="1" s="1"/>
  <c r="G1142" i="1"/>
  <c r="G1141" i="1" s="1"/>
  <c r="J1141" i="1"/>
  <c r="J1140" i="1" s="1"/>
  <c r="J1139" i="1" s="1"/>
  <c r="M1138" i="1"/>
  <c r="L1138" i="1"/>
  <c r="K1138" i="1"/>
  <c r="M1137" i="1"/>
  <c r="L1137" i="1"/>
  <c r="K1137" i="1"/>
  <c r="M1136" i="1"/>
  <c r="L1136" i="1"/>
  <c r="K1136" i="1"/>
  <c r="M1135" i="1"/>
  <c r="L1135" i="1"/>
  <c r="K1135" i="1"/>
  <c r="J1134" i="1"/>
  <c r="I1134" i="1"/>
  <c r="H1134" i="1"/>
  <c r="G1134" i="1"/>
  <c r="G1133" i="1" s="1"/>
  <c r="J1133" i="1"/>
  <c r="J1132" i="1" s="1"/>
  <c r="I1133" i="1"/>
  <c r="H1133" i="1"/>
  <c r="H1132" i="1" s="1"/>
  <c r="M1131" i="1"/>
  <c r="L1131" i="1"/>
  <c r="K1131" i="1"/>
  <c r="M1130" i="1"/>
  <c r="L1130" i="1"/>
  <c r="K1130" i="1"/>
  <c r="M1129" i="1"/>
  <c r="L1129" i="1"/>
  <c r="K1129" i="1"/>
  <c r="M1128" i="1"/>
  <c r="L1128" i="1"/>
  <c r="K1128" i="1"/>
  <c r="M1127" i="1"/>
  <c r="L1127" i="1"/>
  <c r="K1127" i="1"/>
  <c r="M1126" i="1"/>
  <c r="L1126" i="1"/>
  <c r="K1126" i="1"/>
  <c r="M1125" i="1"/>
  <c r="L1125" i="1"/>
  <c r="K1125" i="1"/>
  <c r="M1124" i="1"/>
  <c r="L1124" i="1"/>
  <c r="K1124" i="1"/>
  <c r="M1123" i="1"/>
  <c r="L1123" i="1"/>
  <c r="K1123" i="1"/>
  <c r="J1122" i="1"/>
  <c r="J1121" i="1" s="1"/>
  <c r="J1120" i="1" s="1"/>
  <c r="I1122" i="1"/>
  <c r="I1121" i="1" s="1"/>
  <c r="H1122" i="1"/>
  <c r="H1121" i="1" s="1"/>
  <c r="H1120" i="1" s="1"/>
  <c r="G1122" i="1"/>
  <c r="G1121" i="1" s="1"/>
  <c r="M1118" i="1"/>
  <c r="L1118" i="1"/>
  <c r="K1118" i="1"/>
  <c r="M1117" i="1"/>
  <c r="L1117" i="1"/>
  <c r="K1117" i="1"/>
  <c r="M1116" i="1"/>
  <c r="L1116" i="1"/>
  <c r="K1116" i="1"/>
  <c r="M1115" i="1"/>
  <c r="L1115" i="1"/>
  <c r="K1115" i="1"/>
  <c r="M1114" i="1"/>
  <c r="L1114" i="1"/>
  <c r="K1114" i="1"/>
  <c r="M1113" i="1"/>
  <c r="L1113" i="1"/>
  <c r="K1113" i="1"/>
  <c r="M1112" i="1"/>
  <c r="L1112" i="1"/>
  <c r="K1112" i="1"/>
  <c r="J1111" i="1"/>
  <c r="I1111" i="1"/>
  <c r="H1111" i="1"/>
  <c r="G1111" i="1"/>
  <c r="J1110" i="1"/>
  <c r="J1109" i="1" s="1"/>
  <c r="J1108" i="1" s="1"/>
  <c r="M1107" i="1"/>
  <c r="L1107" i="1"/>
  <c r="K1107" i="1"/>
  <c r="M1106" i="1"/>
  <c r="L1106" i="1"/>
  <c r="K1106" i="1"/>
  <c r="M1105" i="1"/>
  <c r="L1105" i="1"/>
  <c r="K1105" i="1"/>
  <c r="M1104" i="1"/>
  <c r="L1104" i="1"/>
  <c r="K1104" i="1"/>
  <c r="J1103" i="1"/>
  <c r="I1103" i="1"/>
  <c r="I1102" i="1" s="1"/>
  <c r="H1103" i="1"/>
  <c r="G1103" i="1"/>
  <c r="G1102" i="1" s="1"/>
  <c r="J1102" i="1"/>
  <c r="J1101" i="1" s="1"/>
  <c r="M1100" i="1"/>
  <c r="L1100" i="1"/>
  <c r="K1100" i="1"/>
  <c r="M1099" i="1"/>
  <c r="L1099" i="1"/>
  <c r="K1099" i="1"/>
  <c r="M1098" i="1"/>
  <c r="L1098" i="1"/>
  <c r="K1098" i="1"/>
  <c r="M1097" i="1"/>
  <c r="L1097" i="1"/>
  <c r="K1097" i="1"/>
  <c r="M1096" i="1"/>
  <c r="L1096" i="1"/>
  <c r="K1096" i="1"/>
  <c r="M1095" i="1"/>
  <c r="L1095" i="1"/>
  <c r="K1095" i="1"/>
  <c r="J1094" i="1"/>
  <c r="I1094" i="1"/>
  <c r="H1094" i="1"/>
  <c r="H1093" i="1" s="1"/>
  <c r="G1094" i="1"/>
  <c r="J1093" i="1"/>
  <c r="J1092" i="1" s="1"/>
  <c r="I1093" i="1"/>
  <c r="I1092" i="1" s="1"/>
  <c r="M1090" i="1"/>
  <c r="L1090" i="1"/>
  <c r="K1090" i="1"/>
  <c r="M1089" i="1"/>
  <c r="L1089" i="1"/>
  <c r="K1089" i="1"/>
  <c r="J1088" i="1"/>
  <c r="I1088" i="1"/>
  <c r="H1088" i="1"/>
  <c r="G1088" i="1"/>
  <c r="G1087" i="1" s="1"/>
  <c r="J1087" i="1"/>
  <c r="J1086" i="1" s="1"/>
  <c r="I1087" i="1"/>
  <c r="K1087" i="1" s="1"/>
  <c r="H1087" i="1"/>
  <c r="H1086" i="1" s="1"/>
  <c r="L1086" i="1" s="1"/>
  <c r="M1085" i="1"/>
  <c r="L1085" i="1"/>
  <c r="K1085" i="1"/>
  <c r="M1084" i="1"/>
  <c r="L1084" i="1"/>
  <c r="K1084" i="1"/>
  <c r="J1083" i="1"/>
  <c r="K1083" i="1" s="1"/>
  <c r="I1083" i="1"/>
  <c r="H1083" i="1"/>
  <c r="G1083" i="1"/>
  <c r="G1082" i="1" s="1"/>
  <c r="J1082" i="1"/>
  <c r="J1081" i="1" s="1"/>
  <c r="I1082" i="1"/>
  <c r="I1081" i="1" s="1"/>
  <c r="H1082" i="1"/>
  <c r="H1081" i="1" s="1"/>
  <c r="M1080" i="1"/>
  <c r="L1080" i="1"/>
  <c r="K1080" i="1"/>
  <c r="M1079" i="1"/>
  <c r="L1079" i="1"/>
  <c r="K1079" i="1"/>
  <c r="M1078" i="1"/>
  <c r="L1078" i="1"/>
  <c r="K1078" i="1"/>
  <c r="M1077" i="1"/>
  <c r="L1077" i="1"/>
  <c r="K1077" i="1"/>
  <c r="M1076" i="1"/>
  <c r="L1076" i="1"/>
  <c r="K1076" i="1"/>
  <c r="M1075" i="1"/>
  <c r="L1075" i="1"/>
  <c r="K1075" i="1"/>
  <c r="M1074" i="1"/>
  <c r="L1074" i="1"/>
  <c r="K1074" i="1"/>
  <c r="M1073" i="1"/>
  <c r="L1073" i="1"/>
  <c r="K1073" i="1"/>
  <c r="M1072" i="1"/>
  <c r="L1072" i="1"/>
  <c r="K1072" i="1"/>
  <c r="J1071" i="1"/>
  <c r="I1071" i="1"/>
  <c r="I1070" i="1" s="1"/>
  <c r="H1071" i="1"/>
  <c r="H1070" i="1" s="1"/>
  <c r="H1069" i="1" s="1"/>
  <c r="G1071" i="1"/>
  <c r="G1070" i="1" s="1"/>
  <c r="J1070" i="1"/>
  <c r="J1069" i="1" s="1"/>
  <c r="M1067" i="1"/>
  <c r="L1067" i="1"/>
  <c r="K1067" i="1"/>
  <c r="M1066" i="1"/>
  <c r="L1066" i="1"/>
  <c r="K1066" i="1"/>
  <c r="M1065" i="1"/>
  <c r="L1065" i="1"/>
  <c r="K1065" i="1"/>
  <c r="M1064" i="1"/>
  <c r="L1064" i="1"/>
  <c r="K1064" i="1"/>
  <c r="J1063" i="1"/>
  <c r="I1063" i="1"/>
  <c r="H1063" i="1"/>
  <c r="G1063" i="1"/>
  <c r="G1062" i="1" s="1"/>
  <c r="J1062" i="1"/>
  <c r="J1061" i="1" s="1"/>
  <c r="I1062" i="1"/>
  <c r="H1062" i="1"/>
  <c r="H1061" i="1" s="1"/>
  <c r="M1060" i="1"/>
  <c r="L1060" i="1"/>
  <c r="K1060" i="1"/>
  <c r="M1059" i="1"/>
  <c r="L1059" i="1"/>
  <c r="K1059" i="1"/>
  <c r="M1058" i="1"/>
  <c r="L1058" i="1"/>
  <c r="K1058" i="1"/>
  <c r="J1057" i="1"/>
  <c r="I1057" i="1"/>
  <c r="H1057" i="1"/>
  <c r="G1057" i="1"/>
  <c r="G1056" i="1" s="1"/>
  <c r="J1056" i="1"/>
  <c r="I1056" i="1"/>
  <c r="H1056" i="1"/>
  <c r="M1055" i="1"/>
  <c r="L1055" i="1"/>
  <c r="K1055" i="1"/>
  <c r="J1054" i="1"/>
  <c r="I1054" i="1"/>
  <c r="K1054" i="1" s="1"/>
  <c r="H1054" i="1"/>
  <c r="G1054" i="1"/>
  <c r="M1054" i="1" s="1"/>
  <c r="J1053" i="1"/>
  <c r="H1053" i="1"/>
  <c r="G1053" i="1"/>
  <c r="M1051" i="1"/>
  <c r="L1051" i="1"/>
  <c r="K1051" i="1"/>
  <c r="M1050" i="1"/>
  <c r="L1050" i="1"/>
  <c r="K1050" i="1"/>
  <c r="M1049" i="1"/>
  <c r="L1049" i="1"/>
  <c r="K1049" i="1"/>
  <c r="M1048" i="1"/>
  <c r="L1048" i="1"/>
  <c r="K1048" i="1"/>
  <c r="M1047" i="1"/>
  <c r="L1047" i="1"/>
  <c r="K1047" i="1"/>
  <c r="M1046" i="1"/>
  <c r="L1046" i="1"/>
  <c r="K1046" i="1"/>
  <c r="M1045" i="1"/>
  <c r="L1045" i="1"/>
  <c r="K1045" i="1"/>
  <c r="M1044" i="1"/>
  <c r="L1044" i="1"/>
  <c r="K1044" i="1"/>
  <c r="M1043" i="1"/>
  <c r="L1043" i="1"/>
  <c r="K1043" i="1"/>
  <c r="M1042" i="1"/>
  <c r="L1042" i="1"/>
  <c r="K1042" i="1"/>
  <c r="M1041" i="1"/>
  <c r="L1041" i="1"/>
  <c r="K1041" i="1"/>
  <c r="J1040" i="1"/>
  <c r="J1039" i="1" s="1"/>
  <c r="J1038" i="1" s="1"/>
  <c r="I1040" i="1"/>
  <c r="I1039" i="1" s="1"/>
  <c r="H1040" i="1"/>
  <c r="H1039" i="1" s="1"/>
  <c r="G1040" i="1"/>
  <c r="G1039" i="1" s="1"/>
  <c r="M1036" i="1"/>
  <c r="L1036" i="1"/>
  <c r="K1036" i="1"/>
  <c r="M1035" i="1"/>
  <c r="L1035" i="1"/>
  <c r="K1035" i="1"/>
  <c r="J1034" i="1"/>
  <c r="I1034" i="1"/>
  <c r="K1034" i="1" s="1"/>
  <c r="H1034" i="1"/>
  <c r="L1034" i="1" s="1"/>
  <c r="G1034" i="1"/>
  <c r="G1033" i="1" s="1"/>
  <c r="J1033" i="1"/>
  <c r="J1032" i="1" s="1"/>
  <c r="I1033" i="1"/>
  <c r="I1032" i="1" s="1"/>
  <c r="K1032" i="1" s="1"/>
  <c r="H1033" i="1"/>
  <c r="H1032" i="1" s="1"/>
  <c r="L1032" i="1" s="1"/>
  <c r="M1031" i="1"/>
  <c r="L1031" i="1"/>
  <c r="K1031" i="1"/>
  <c r="M1030" i="1"/>
  <c r="L1030" i="1"/>
  <c r="K1030" i="1"/>
  <c r="M1029" i="1"/>
  <c r="L1029" i="1"/>
  <c r="K1029" i="1"/>
  <c r="M1028" i="1"/>
  <c r="L1028" i="1"/>
  <c r="K1028" i="1"/>
  <c r="M1027" i="1"/>
  <c r="L1027" i="1"/>
  <c r="K1027" i="1"/>
  <c r="M1026" i="1"/>
  <c r="L1026" i="1"/>
  <c r="K1026" i="1"/>
  <c r="M1025" i="1"/>
  <c r="L1025" i="1"/>
  <c r="K1025" i="1"/>
  <c r="M1024" i="1"/>
  <c r="L1024" i="1"/>
  <c r="K1024" i="1"/>
  <c r="J1023" i="1"/>
  <c r="I1023" i="1"/>
  <c r="I1022" i="1" s="1"/>
  <c r="H1023" i="1"/>
  <c r="G1023" i="1"/>
  <c r="J1022" i="1"/>
  <c r="J1021" i="1" s="1"/>
  <c r="M1019" i="1"/>
  <c r="L1019" i="1"/>
  <c r="K1019" i="1"/>
  <c r="M1018" i="1"/>
  <c r="L1018" i="1"/>
  <c r="K1018" i="1"/>
  <c r="M1017" i="1"/>
  <c r="L1017" i="1"/>
  <c r="K1017" i="1"/>
  <c r="J1016" i="1"/>
  <c r="I1016" i="1"/>
  <c r="I1015" i="1" s="1"/>
  <c r="H1016" i="1"/>
  <c r="G1016" i="1"/>
  <c r="G1015" i="1" s="1"/>
  <c r="J1015" i="1"/>
  <c r="J1014" i="1" s="1"/>
  <c r="M1013" i="1"/>
  <c r="L1013" i="1"/>
  <c r="K1013" i="1"/>
  <c r="J1012" i="1"/>
  <c r="I1012" i="1"/>
  <c r="H1012" i="1"/>
  <c r="G1012" i="1"/>
  <c r="J1011" i="1"/>
  <c r="I1011" i="1"/>
  <c r="H1011" i="1"/>
  <c r="G1011" i="1"/>
  <c r="J1010" i="1"/>
  <c r="I1010" i="1"/>
  <c r="H1010" i="1"/>
  <c r="G1010" i="1"/>
  <c r="M1009" i="1"/>
  <c r="L1009" i="1"/>
  <c r="K1009" i="1"/>
  <c r="M1008" i="1"/>
  <c r="L1008" i="1"/>
  <c r="K1008" i="1"/>
  <c r="M1007" i="1"/>
  <c r="L1007" i="1"/>
  <c r="K1007" i="1"/>
  <c r="M1006" i="1"/>
  <c r="L1006" i="1"/>
  <c r="K1006" i="1"/>
  <c r="M1005" i="1"/>
  <c r="L1005" i="1"/>
  <c r="K1005" i="1"/>
  <c r="M1004" i="1"/>
  <c r="L1004" i="1"/>
  <c r="K1004" i="1"/>
  <c r="M1003" i="1"/>
  <c r="L1003" i="1"/>
  <c r="K1003" i="1"/>
  <c r="M1002" i="1"/>
  <c r="L1002" i="1"/>
  <c r="K1002" i="1"/>
  <c r="M1001" i="1"/>
  <c r="L1001" i="1"/>
  <c r="K1001" i="1"/>
  <c r="M1000" i="1"/>
  <c r="L1000" i="1"/>
  <c r="K1000" i="1"/>
  <c r="M999" i="1"/>
  <c r="L999" i="1"/>
  <c r="K999" i="1"/>
  <c r="J998" i="1"/>
  <c r="I998" i="1"/>
  <c r="I997" i="1" s="1"/>
  <c r="H998" i="1"/>
  <c r="G998" i="1"/>
  <c r="J997" i="1"/>
  <c r="J996" i="1" s="1"/>
  <c r="M994" i="1"/>
  <c r="L994" i="1"/>
  <c r="K994" i="1"/>
  <c r="M993" i="1"/>
  <c r="L993" i="1"/>
  <c r="K993" i="1"/>
  <c r="J992" i="1"/>
  <c r="J991" i="1" s="1"/>
  <c r="J990" i="1" s="1"/>
  <c r="I992" i="1"/>
  <c r="I991" i="1" s="1"/>
  <c r="H992" i="1"/>
  <c r="G992" i="1"/>
  <c r="M989" i="1"/>
  <c r="L989" i="1"/>
  <c r="K989" i="1"/>
  <c r="M988" i="1"/>
  <c r="L988" i="1"/>
  <c r="K988" i="1"/>
  <c r="M987" i="1"/>
  <c r="L987" i="1"/>
  <c r="K987" i="1"/>
  <c r="M986" i="1"/>
  <c r="L986" i="1"/>
  <c r="K986" i="1"/>
  <c r="M985" i="1"/>
  <c r="L985" i="1"/>
  <c r="K985" i="1"/>
  <c r="M984" i="1"/>
  <c r="L984" i="1"/>
  <c r="K984" i="1"/>
  <c r="M983" i="1"/>
  <c r="L983" i="1"/>
  <c r="K983" i="1"/>
  <c r="M982" i="1"/>
  <c r="L982" i="1"/>
  <c r="K982" i="1"/>
  <c r="M981" i="1"/>
  <c r="L981" i="1"/>
  <c r="K981" i="1"/>
  <c r="M980" i="1"/>
  <c r="L980" i="1"/>
  <c r="K980" i="1"/>
  <c r="M979" i="1"/>
  <c r="L979" i="1"/>
  <c r="K979" i="1"/>
  <c r="M978" i="1"/>
  <c r="L978" i="1"/>
  <c r="K978" i="1"/>
  <c r="M977" i="1"/>
  <c r="L977" i="1"/>
  <c r="K977" i="1"/>
  <c r="J976" i="1"/>
  <c r="J975" i="1" s="1"/>
  <c r="J974" i="1" s="1"/>
  <c r="I976" i="1"/>
  <c r="I975" i="1" s="1"/>
  <c r="H976" i="1"/>
  <c r="H975" i="1" s="1"/>
  <c r="G976" i="1"/>
  <c r="G975" i="1" s="1"/>
  <c r="M972" i="1"/>
  <c r="L972" i="1"/>
  <c r="K972" i="1"/>
  <c r="M971" i="1"/>
  <c r="L971" i="1"/>
  <c r="K971" i="1"/>
  <c r="M970" i="1"/>
  <c r="L970" i="1"/>
  <c r="K970" i="1"/>
  <c r="M969" i="1"/>
  <c r="L969" i="1"/>
  <c r="K969" i="1"/>
  <c r="M968" i="1"/>
  <c r="L968" i="1"/>
  <c r="K968" i="1"/>
  <c r="M967" i="1"/>
  <c r="L967" i="1"/>
  <c r="K967" i="1"/>
  <c r="M966" i="1"/>
  <c r="L966" i="1"/>
  <c r="K966" i="1"/>
  <c r="M965" i="1"/>
  <c r="L965" i="1"/>
  <c r="K965" i="1"/>
  <c r="M964" i="1"/>
  <c r="L964" i="1"/>
  <c r="K964" i="1"/>
  <c r="M963" i="1"/>
  <c r="L963" i="1"/>
  <c r="K963" i="1"/>
  <c r="M962" i="1"/>
  <c r="L962" i="1"/>
  <c r="K962" i="1"/>
  <c r="M961" i="1"/>
  <c r="L961" i="1"/>
  <c r="K961" i="1"/>
  <c r="J960" i="1"/>
  <c r="I960" i="1"/>
  <c r="I959" i="1" s="1"/>
  <c r="H960" i="1"/>
  <c r="G960" i="1"/>
  <c r="G959" i="1" s="1"/>
  <c r="J959" i="1"/>
  <c r="M958" i="1"/>
  <c r="L958" i="1"/>
  <c r="K958" i="1"/>
  <c r="J957" i="1"/>
  <c r="I957" i="1"/>
  <c r="K957" i="1" s="1"/>
  <c r="H957" i="1"/>
  <c r="L957" i="1" s="1"/>
  <c r="G957" i="1"/>
  <c r="G956" i="1" s="1"/>
  <c r="J956" i="1"/>
  <c r="I956" i="1"/>
  <c r="H956" i="1"/>
  <c r="M954" i="1"/>
  <c r="L954" i="1"/>
  <c r="K954" i="1"/>
  <c r="J953" i="1"/>
  <c r="I953" i="1"/>
  <c r="K953" i="1" s="1"/>
  <c r="H953" i="1"/>
  <c r="G953" i="1"/>
  <c r="G952" i="1" s="1"/>
  <c r="J952" i="1"/>
  <c r="J951" i="1" s="1"/>
  <c r="H952" i="1"/>
  <c r="L952" i="1" s="1"/>
  <c r="M950" i="1"/>
  <c r="L950" i="1"/>
  <c r="K950" i="1"/>
  <c r="M949" i="1"/>
  <c r="L949" i="1"/>
  <c r="K949" i="1"/>
  <c r="M948" i="1"/>
  <c r="L948" i="1"/>
  <c r="K948" i="1"/>
  <c r="M947" i="1"/>
  <c r="L947" i="1"/>
  <c r="K947" i="1"/>
  <c r="J946" i="1"/>
  <c r="I946" i="1"/>
  <c r="H946" i="1"/>
  <c r="G946" i="1"/>
  <c r="G945" i="1" s="1"/>
  <c r="J945" i="1"/>
  <c r="I945" i="1"/>
  <c r="H945" i="1"/>
  <c r="M944" i="1"/>
  <c r="L944" i="1"/>
  <c r="K944" i="1"/>
  <c r="J943" i="1"/>
  <c r="J942" i="1" s="1"/>
  <c r="I943" i="1"/>
  <c r="H943" i="1"/>
  <c r="G943" i="1"/>
  <c r="I942" i="1"/>
  <c r="H942" i="1"/>
  <c r="G942" i="1"/>
  <c r="M941" i="1"/>
  <c r="L941" i="1"/>
  <c r="K941" i="1"/>
  <c r="J940" i="1"/>
  <c r="I940" i="1"/>
  <c r="K940" i="1" s="1"/>
  <c r="H940" i="1"/>
  <c r="G940" i="1"/>
  <c r="J939" i="1"/>
  <c r="I939" i="1"/>
  <c r="K939" i="1" s="1"/>
  <c r="H939" i="1"/>
  <c r="G939" i="1"/>
  <c r="M938" i="1"/>
  <c r="L938" i="1"/>
  <c r="K938" i="1"/>
  <c r="M937" i="1"/>
  <c r="L937" i="1"/>
  <c r="K937" i="1"/>
  <c r="M936" i="1"/>
  <c r="L936" i="1"/>
  <c r="K936" i="1"/>
  <c r="M935" i="1"/>
  <c r="L935" i="1"/>
  <c r="K935" i="1"/>
  <c r="M934" i="1"/>
  <c r="L934" i="1"/>
  <c r="K934" i="1"/>
  <c r="J933" i="1"/>
  <c r="I933" i="1"/>
  <c r="I932" i="1" s="1"/>
  <c r="H933" i="1"/>
  <c r="G933" i="1"/>
  <c r="G932" i="1" s="1"/>
  <c r="J932" i="1"/>
  <c r="M931" i="1"/>
  <c r="L931" i="1"/>
  <c r="K931" i="1"/>
  <c r="J930" i="1"/>
  <c r="I930" i="1"/>
  <c r="K930" i="1" s="1"/>
  <c r="H930" i="1"/>
  <c r="L930" i="1" s="1"/>
  <c r="G930" i="1"/>
  <c r="J929" i="1"/>
  <c r="I929" i="1"/>
  <c r="K929" i="1" s="1"/>
  <c r="H929" i="1"/>
  <c r="L929" i="1" s="1"/>
  <c r="G929" i="1"/>
  <c r="M928" i="1"/>
  <c r="L928" i="1"/>
  <c r="K928" i="1"/>
  <c r="J927" i="1"/>
  <c r="I927" i="1"/>
  <c r="K927" i="1" s="1"/>
  <c r="H927" i="1"/>
  <c r="L927" i="1" s="1"/>
  <c r="G927" i="1"/>
  <c r="M927" i="1" s="1"/>
  <c r="J926" i="1"/>
  <c r="I926" i="1"/>
  <c r="K926" i="1" s="1"/>
  <c r="H926" i="1"/>
  <c r="L926" i="1" s="1"/>
  <c r="G926" i="1"/>
  <c r="M926" i="1" s="1"/>
  <c r="M925" i="1"/>
  <c r="L925" i="1"/>
  <c r="K925" i="1"/>
  <c r="J924" i="1"/>
  <c r="I924" i="1"/>
  <c r="H924" i="1"/>
  <c r="G924" i="1"/>
  <c r="J923" i="1"/>
  <c r="I923" i="1"/>
  <c r="H923" i="1"/>
  <c r="G923" i="1"/>
  <c r="M922" i="1"/>
  <c r="L922" i="1"/>
  <c r="K922" i="1"/>
  <c r="J921" i="1"/>
  <c r="I921" i="1"/>
  <c r="I920" i="1" s="1"/>
  <c r="K920" i="1" s="1"/>
  <c r="H921" i="1"/>
  <c r="G921" i="1"/>
  <c r="J920" i="1"/>
  <c r="H920" i="1"/>
  <c r="L920" i="1" s="1"/>
  <c r="M919" i="1"/>
  <c r="L919" i="1"/>
  <c r="K919" i="1"/>
  <c r="J918" i="1"/>
  <c r="I918" i="1"/>
  <c r="H918" i="1"/>
  <c r="G918" i="1"/>
  <c r="J917" i="1"/>
  <c r="I917" i="1"/>
  <c r="H917" i="1"/>
  <c r="G917" i="1"/>
  <c r="M916" i="1"/>
  <c r="L916" i="1"/>
  <c r="K916" i="1"/>
  <c r="M915" i="1"/>
  <c r="L915" i="1"/>
  <c r="K915" i="1"/>
  <c r="J914" i="1"/>
  <c r="I914" i="1"/>
  <c r="I913" i="1" s="1"/>
  <c r="H914" i="1"/>
  <c r="G914" i="1"/>
  <c r="G913" i="1" s="1"/>
  <c r="J913" i="1"/>
  <c r="M912" i="1"/>
  <c r="L912" i="1"/>
  <c r="K912" i="1"/>
  <c r="J911" i="1"/>
  <c r="I911" i="1"/>
  <c r="K911" i="1" s="1"/>
  <c r="H911" i="1"/>
  <c r="L911" i="1" s="1"/>
  <c r="G911" i="1"/>
  <c r="J910" i="1"/>
  <c r="I910" i="1"/>
  <c r="K910" i="1" s="1"/>
  <c r="H910" i="1"/>
  <c r="L910" i="1" s="1"/>
  <c r="G910" i="1"/>
  <c r="M909" i="1"/>
  <c r="L909" i="1"/>
  <c r="K909" i="1"/>
  <c r="J908" i="1"/>
  <c r="I908" i="1"/>
  <c r="I907" i="1" s="1"/>
  <c r="K907" i="1" s="1"/>
  <c r="H908" i="1"/>
  <c r="L908" i="1" s="1"/>
  <c r="G908" i="1"/>
  <c r="G907" i="1" s="1"/>
  <c r="M907" i="1" s="1"/>
  <c r="J907" i="1"/>
  <c r="H907" i="1"/>
  <c r="L907" i="1" s="1"/>
  <c r="M906" i="1"/>
  <c r="L906" i="1"/>
  <c r="K906" i="1"/>
  <c r="M905" i="1"/>
  <c r="L905" i="1"/>
  <c r="K905" i="1"/>
  <c r="J904" i="1"/>
  <c r="I904" i="1"/>
  <c r="H904" i="1"/>
  <c r="G904" i="1"/>
  <c r="G903" i="1" s="1"/>
  <c r="J903" i="1"/>
  <c r="I903" i="1"/>
  <c r="H903" i="1"/>
  <c r="M901" i="1"/>
  <c r="L901" i="1"/>
  <c r="K901" i="1"/>
  <c r="M900" i="1"/>
  <c r="L900" i="1"/>
  <c r="K900" i="1"/>
  <c r="M899" i="1"/>
  <c r="L899" i="1"/>
  <c r="K899" i="1"/>
  <c r="J898" i="1"/>
  <c r="I898" i="1"/>
  <c r="H898" i="1"/>
  <c r="G898" i="1"/>
  <c r="M898" i="1" s="1"/>
  <c r="M897" i="1"/>
  <c r="L897" i="1"/>
  <c r="K897" i="1"/>
  <c r="M896" i="1"/>
  <c r="L896" i="1"/>
  <c r="K896" i="1"/>
  <c r="M895" i="1"/>
  <c r="L895" i="1"/>
  <c r="K895" i="1"/>
  <c r="J894" i="1"/>
  <c r="I894" i="1"/>
  <c r="H894" i="1"/>
  <c r="G894" i="1"/>
  <c r="J893" i="1"/>
  <c r="M892" i="1"/>
  <c r="L892" i="1"/>
  <c r="K892" i="1"/>
  <c r="M891" i="1"/>
  <c r="L891" i="1"/>
  <c r="K891" i="1"/>
  <c r="M890" i="1"/>
  <c r="L890" i="1"/>
  <c r="K890" i="1"/>
  <c r="M889" i="1"/>
  <c r="L889" i="1"/>
  <c r="K889" i="1"/>
  <c r="M888" i="1"/>
  <c r="L888" i="1"/>
  <c r="K888" i="1"/>
  <c r="M887" i="1"/>
  <c r="L887" i="1"/>
  <c r="K887" i="1"/>
  <c r="M886" i="1"/>
  <c r="L886" i="1"/>
  <c r="K886" i="1"/>
  <c r="M885" i="1"/>
  <c r="L885" i="1"/>
  <c r="K885" i="1"/>
  <c r="J884" i="1"/>
  <c r="I884" i="1"/>
  <c r="I883" i="1" s="1"/>
  <c r="H884" i="1"/>
  <c r="H883" i="1" s="1"/>
  <c r="G884" i="1"/>
  <c r="G883" i="1" s="1"/>
  <c r="J883" i="1"/>
  <c r="M882" i="1"/>
  <c r="L882" i="1"/>
  <c r="K882" i="1"/>
  <c r="M881" i="1"/>
  <c r="L881" i="1"/>
  <c r="K881" i="1"/>
  <c r="M880" i="1"/>
  <c r="L880" i="1"/>
  <c r="K880" i="1"/>
  <c r="M879" i="1"/>
  <c r="L879" i="1"/>
  <c r="K879" i="1"/>
  <c r="J878" i="1"/>
  <c r="J877" i="1" s="1"/>
  <c r="I878" i="1"/>
  <c r="I877" i="1" s="1"/>
  <c r="H878" i="1"/>
  <c r="H877" i="1" s="1"/>
  <c r="G878" i="1"/>
  <c r="G877" i="1" s="1"/>
  <c r="M876" i="1"/>
  <c r="L876" i="1"/>
  <c r="K876" i="1"/>
  <c r="M875" i="1"/>
  <c r="L875" i="1"/>
  <c r="K875" i="1"/>
  <c r="J874" i="1"/>
  <c r="J871" i="1" s="1"/>
  <c r="I874" i="1"/>
  <c r="I871" i="1" s="1"/>
  <c r="H874" i="1"/>
  <c r="G874" i="1"/>
  <c r="M873" i="1"/>
  <c r="L873" i="1"/>
  <c r="K873" i="1"/>
  <c r="J872" i="1"/>
  <c r="I872" i="1"/>
  <c r="K872" i="1" s="1"/>
  <c r="H872" i="1"/>
  <c r="L872" i="1" s="1"/>
  <c r="G872" i="1"/>
  <c r="M870" i="1"/>
  <c r="L870" i="1"/>
  <c r="K870" i="1"/>
  <c r="J869" i="1"/>
  <c r="I869" i="1"/>
  <c r="K869" i="1" s="1"/>
  <c r="H869" i="1"/>
  <c r="L869" i="1" s="1"/>
  <c r="G869" i="1"/>
  <c r="M868" i="1"/>
  <c r="L868" i="1"/>
  <c r="K868" i="1"/>
  <c r="M867" i="1"/>
  <c r="L867" i="1"/>
  <c r="K867" i="1"/>
  <c r="M866" i="1"/>
  <c r="L866" i="1"/>
  <c r="K866" i="1"/>
  <c r="J865" i="1"/>
  <c r="I865" i="1"/>
  <c r="H865" i="1"/>
  <c r="G865" i="1"/>
  <c r="G864" i="1" s="1"/>
  <c r="J864" i="1"/>
  <c r="I864" i="1"/>
  <c r="M863" i="1"/>
  <c r="L863" i="1"/>
  <c r="K863" i="1"/>
  <c r="J862" i="1"/>
  <c r="J859" i="1" s="1"/>
  <c r="I862" i="1"/>
  <c r="H862" i="1"/>
  <c r="G862" i="1"/>
  <c r="M861" i="1"/>
  <c r="L861" i="1"/>
  <c r="K861" i="1"/>
  <c r="J860" i="1"/>
  <c r="I860" i="1"/>
  <c r="K860" i="1" s="1"/>
  <c r="H860" i="1"/>
  <c r="G860" i="1"/>
  <c r="G859" i="1" s="1"/>
  <c r="H859" i="1"/>
  <c r="M858" i="1"/>
  <c r="L858" i="1"/>
  <c r="K858" i="1"/>
  <c r="M857" i="1"/>
  <c r="L857" i="1"/>
  <c r="K857" i="1"/>
  <c r="M856" i="1"/>
  <c r="L856" i="1"/>
  <c r="K856" i="1"/>
  <c r="M855" i="1"/>
  <c r="L855" i="1"/>
  <c r="K855" i="1"/>
  <c r="J854" i="1"/>
  <c r="I854" i="1"/>
  <c r="H854" i="1"/>
  <c r="L854" i="1" s="1"/>
  <c r="G854" i="1"/>
  <c r="G851" i="1" s="1"/>
  <c r="M853" i="1"/>
  <c r="L853" i="1"/>
  <c r="K853" i="1"/>
  <c r="J852" i="1"/>
  <c r="I852" i="1"/>
  <c r="H852" i="1"/>
  <c r="G852" i="1"/>
  <c r="M850" i="1"/>
  <c r="L850" i="1"/>
  <c r="K850" i="1"/>
  <c r="J849" i="1"/>
  <c r="J846" i="1" s="1"/>
  <c r="I849" i="1"/>
  <c r="K849" i="1" s="1"/>
  <c r="H849" i="1"/>
  <c r="G849" i="1"/>
  <c r="M848" i="1"/>
  <c r="L848" i="1"/>
  <c r="K848" i="1"/>
  <c r="J847" i="1"/>
  <c r="I847" i="1"/>
  <c r="K847" i="1" s="1"/>
  <c r="H847" i="1"/>
  <c r="L847" i="1" s="1"/>
  <c r="G847" i="1"/>
  <c r="H846" i="1"/>
  <c r="M845" i="1"/>
  <c r="L845" i="1"/>
  <c r="K845" i="1"/>
  <c r="J844" i="1"/>
  <c r="J841" i="1" s="1"/>
  <c r="I844" i="1"/>
  <c r="K844" i="1" s="1"/>
  <c r="H844" i="1"/>
  <c r="G844" i="1"/>
  <c r="M843" i="1"/>
  <c r="L843" i="1"/>
  <c r="K843" i="1"/>
  <c r="J842" i="1"/>
  <c r="I842" i="1"/>
  <c r="K842" i="1" s="1"/>
  <c r="H842" i="1"/>
  <c r="L842" i="1" s="1"/>
  <c r="G842" i="1"/>
  <c r="I841" i="1"/>
  <c r="H841" i="1"/>
  <c r="G841" i="1"/>
  <c r="M840" i="1"/>
  <c r="L840" i="1"/>
  <c r="K840" i="1"/>
  <c r="J839" i="1"/>
  <c r="J838" i="1" s="1"/>
  <c r="I839" i="1"/>
  <c r="K839" i="1" s="1"/>
  <c r="H839" i="1"/>
  <c r="H838" i="1" s="1"/>
  <c r="L838" i="1" s="1"/>
  <c r="G839" i="1"/>
  <c r="G838" i="1" s="1"/>
  <c r="M838" i="1" s="1"/>
  <c r="I838" i="1"/>
  <c r="K838" i="1" s="1"/>
  <c r="M837" i="1"/>
  <c r="L837" i="1"/>
  <c r="K837" i="1"/>
  <c r="J836" i="1"/>
  <c r="I836" i="1"/>
  <c r="I835" i="1" s="1"/>
  <c r="K835" i="1" s="1"/>
  <c r="H836" i="1"/>
  <c r="L836" i="1" s="1"/>
  <c r="G836" i="1"/>
  <c r="M836" i="1" s="1"/>
  <c r="J835" i="1"/>
  <c r="G835" i="1"/>
  <c r="M835" i="1" s="1"/>
  <c r="M834" i="1"/>
  <c r="L834" i="1"/>
  <c r="K834" i="1"/>
  <c r="J833" i="1"/>
  <c r="I833" i="1"/>
  <c r="K833" i="1" s="1"/>
  <c r="H833" i="1"/>
  <c r="L833" i="1" s="1"/>
  <c r="G833" i="1"/>
  <c r="M832" i="1"/>
  <c r="L832" i="1"/>
  <c r="K832" i="1"/>
  <c r="M831" i="1"/>
  <c r="L831" i="1"/>
  <c r="K831" i="1"/>
  <c r="M830" i="1"/>
  <c r="L830" i="1"/>
  <c r="K830" i="1"/>
  <c r="J829" i="1"/>
  <c r="I829" i="1"/>
  <c r="H829" i="1"/>
  <c r="G829" i="1"/>
  <c r="J828" i="1"/>
  <c r="M826" i="1"/>
  <c r="L826" i="1"/>
  <c r="K826" i="1"/>
  <c r="M825" i="1"/>
  <c r="L825" i="1"/>
  <c r="K825" i="1"/>
  <c r="M824" i="1"/>
  <c r="L824" i="1"/>
  <c r="K824" i="1"/>
  <c r="J823" i="1"/>
  <c r="I823" i="1"/>
  <c r="H823" i="1"/>
  <c r="G823" i="1"/>
  <c r="G822" i="1" s="1"/>
  <c r="M822" i="1" s="1"/>
  <c r="J822" i="1"/>
  <c r="I822" i="1"/>
  <c r="H822" i="1"/>
  <c r="M821" i="1"/>
  <c r="L821" i="1"/>
  <c r="K821" i="1"/>
  <c r="M820" i="1"/>
  <c r="L820" i="1"/>
  <c r="K820" i="1"/>
  <c r="M819" i="1"/>
  <c r="L819" i="1"/>
  <c r="K819" i="1"/>
  <c r="J818" i="1"/>
  <c r="I818" i="1"/>
  <c r="H818" i="1"/>
  <c r="G818" i="1"/>
  <c r="M818" i="1" s="1"/>
  <c r="M817" i="1"/>
  <c r="L817" i="1"/>
  <c r="K817" i="1"/>
  <c r="J816" i="1"/>
  <c r="J811" i="1" s="1"/>
  <c r="I816" i="1"/>
  <c r="K816" i="1" s="1"/>
  <c r="H816" i="1"/>
  <c r="L816" i="1" s="1"/>
  <c r="G816" i="1"/>
  <c r="M815" i="1"/>
  <c r="L815" i="1"/>
  <c r="K815" i="1"/>
  <c r="M814" i="1"/>
  <c r="L814" i="1"/>
  <c r="K814" i="1"/>
  <c r="M813" i="1"/>
  <c r="L813" i="1"/>
  <c r="K813" i="1"/>
  <c r="J812" i="1"/>
  <c r="I812" i="1"/>
  <c r="H812" i="1"/>
  <c r="L812" i="1" s="1"/>
  <c r="G812" i="1"/>
  <c r="M810" i="1"/>
  <c r="L810" i="1"/>
  <c r="K810" i="1"/>
  <c r="M809" i="1"/>
  <c r="L809" i="1"/>
  <c r="K809" i="1"/>
  <c r="J808" i="1"/>
  <c r="J805" i="1" s="1"/>
  <c r="I808" i="1"/>
  <c r="I805" i="1" s="1"/>
  <c r="H808" i="1"/>
  <c r="G808" i="1"/>
  <c r="G805" i="1" s="1"/>
  <c r="M807" i="1"/>
  <c r="L807" i="1"/>
  <c r="K807" i="1"/>
  <c r="J806" i="1"/>
  <c r="I806" i="1"/>
  <c r="K806" i="1" s="1"/>
  <c r="H806" i="1"/>
  <c r="L806" i="1" s="1"/>
  <c r="G806" i="1"/>
  <c r="M804" i="1"/>
  <c r="L804" i="1"/>
  <c r="K804" i="1"/>
  <c r="M803" i="1"/>
  <c r="L803" i="1"/>
  <c r="K803" i="1"/>
  <c r="M802" i="1"/>
  <c r="L802" i="1"/>
  <c r="K802" i="1"/>
  <c r="J801" i="1"/>
  <c r="I801" i="1"/>
  <c r="H801" i="1"/>
  <c r="G801" i="1"/>
  <c r="G800" i="1" s="1"/>
  <c r="J800" i="1"/>
  <c r="I800" i="1"/>
  <c r="H800" i="1"/>
  <c r="M799" i="1"/>
  <c r="L799" i="1"/>
  <c r="K799" i="1"/>
  <c r="J798" i="1"/>
  <c r="I798" i="1"/>
  <c r="I797" i="1" s="1"/>
  <c r="K797" i="1" s="1"/>
  <c r="H798" i="1"/>
  <c r="L798" i="1" s="1"/>
  <c r="G798" i="1"/>
  <c r="G797" i="1" s="1"/>
  <c r="J797" i="1"/>
  <c r="M796" i="1"/>
  <c r="L796" i="1"/>
  <c r="K796" i="1"/>
  <c r="M795" i="1"/>
  <c r="L795" i="1"/>
  <c r="K795" i="1"/>
  <c r="M794" i="1"/>
  <c r="L794" i="1"/>
  <c r="K794" i="1"/>
  <c r="J793" i="1"/>
  <c r="J792" i="1" s="1"/>
  <c r="I793" i="1"/>
  <c r="I792" i="1" s="1"/>
  <c r="H793" i="1"/>
  <c r="H792" i="1" s="1"/>
  <c r="G793" i="1"/>
  <c r="G792" i="1" s="1"/>
  <c r="M791" i="1"/>
  <c r="L791" i="1"/>
  <c r="K791" i="1"/>
  <c r="M790" i="1"/>
  <c r="L790" i="1"/>
  <c r="K790" i="1"/>
  <c r="M789" i="1"/>
  <c r="L789" i="1"/>
  <c r="K789" i="1"/>
  <c r="J788" i="1"/>
  <c r="I788" i="1"/>
  <c r="I787" i="1" s="1"/>
  <c r="H788" i="1"/>
  <c r="G788" i="1"/>
  <c r="G787" i="1" s="1"/>
  <c r="J787" i="1"/>
  <c r="M786" i="1"/>
  <c r="L786" i="1"/>
  <c r="K786" i="1"/>
  <c r="J785" i="1"/>
  <c r="I785" i="1"/>
  <c r="K785" i="1" s="1"/>
  <c r="H785" i="1"/>
  <c r="L785" i="1" s="1"/>
  <c r="G785" i="1"/>
  <c r="M785" i="1" s="1"/>
  <c r="J784" i="1"/>
  <c r="I784" i="1"/>
  <c r="K784" i="1" s="1"/>
  <c r="H784" i="1"/>
  <c r="L784" i="1" s="1"/>
  <c r="G784" i="1"/>
  <c r="M784" i="1" s="1"/>
  <c r="M783" i="1"/>
  <c r="L783" i="1"/>
  <c r="K783" i="1"/>
  <c r="M782" i="1"/>
  <c r="L782" i="1"/>
  <c r="K782" i="1"/>
  <c r="M781" i="1"/>
  <c r="L781" i="1"/>
  <c r="K781" i="1"/>
  <c r="M780" i="1"/>
  <c r="L780" i="1"/>
  <c r="K780" i="1"/>
  <c r="M779" i="1"/>
  <c r="L779" i="1"/>
  <c r="K779" i="1"/>
  <c r="M778" i="1"/>
  <c r="L778" i="1"/>
  <c r="K778" i="1"/>
  <c r="M777" i="1"/>
  <c r="L777" i="1"/>
  <c r="K777" i="1"/>
  <c r="M776" i="1"/>
  <c r="L776" i="1"/>
  <c r="K776" i="1"/>
  <c r="M775" i="1"/>
  <c r="L775" i="1"/>
  <c r="K775" i="1"/>
  <c r="J774" i="1"/>
  <c r="J773" i="1" s="1"/>
  <c r="I774" i="1"/>
  <c r="I773" i="1" s="1"/>
  <c r="H774" i="1"/>
  <c r="G774" i="1"/>
  <c r="G773" i="1" s="1"/>
  <c r="M772" i="1"/>
  <c r="L772" i="1"/>
  <c r="K772" i="1"/>
  <c r="M771" i="1"/>
  <c r="L771" i="1"/>
  <c r="K771" i="1"/>
  <c r="M770" i="1"/>
  <c r="L770" i="1"/>
  <c r="K770" i="1"/>
  <c r="J769" i="1"/>
  <c r="I769" i="1"/>
  <c r="H769" i="1"/>
  <c r="G769" i="1"/>
  <c r="G768" i="1" s="1"/>
  <c r="J768" i="1"/>
  <c r="I768" i="1"/>
  <c r="H768" i="1"/>
  <c r="M767" i="1"/>
  <c r="L767" i="1"/>
  <c r="K767" i="1"/>
  <c r="M766" i="1"/>
  <c r="L766" i="1"/>
  <c r="K766" i="1"/>
  <c r="M765" i="1"/>
  <c r="L765" i="1"/>
  <c r="K765" i="1"/>
  <c r="J764" i="1"/>
  <c r="I764" i="1"/>
  <c r="H764" i="1"/>
  <c r="G764" i="1"/>
  <c r="G763" i="1" s="1"/>
  <c r="J763" i="1"/>
  <c r="I763" i="1"/>
  <c r="H763" i="1"/>
  <c r="M762" i="1"/>
  <c r="L762" i="1"/>
  <c r="K762" i="1"/>
  <c r="M761" i="1"/>
  <c r="L761" i="1"/>
  <c r="K761" i="1"/>
  <c r="M760" i="1"/>
  <c r="L760" i="1"/>
  <c r="K760" i="1"/>
  <c r="M759" i="1"/>
  <c r="L759" i="1"/>
  <c r="K759" i="1"/>
  <c r="M758" i="1"/>
  <c r="L758" i="1"/>
  <c r="K758" i="1"/>
  <c r="M757" i="1"/>
  <c r="L757" i="1"/>
  <c r="K757" i="1"/>
  <c r="M756" i="1"/>
  <c r="L756" i="1"/>
  <c r="K756" i="1"/>
  <c r="J755" i="1"/>
  <c r="J754" i="1" s="1"/>
  <c r="I755" i="1"/>
  <c r="I754" i="1" s="1"/>
  <c r="H755" i="1"/>
  <c r="H754" i="1" s="1"/>
  <c r="G755" i="1"/>
  <c r="G754" i="1" s="1"/>
  <c r="M753" i="1"/>
  <c r="L753" i="1"/>
  <c r="K753" i="1"/>
  <c r="M752" i="1"/>
  <c r="L752" i="1"/>
  <c r="K752" i="1"/>
  <c r="M751" i="1"/>
  <c r="L751" i="1"/>
  <c r="K751" i="1"/>
  <c r="J750" i="1"/>
  <c r="J749" i="1" s="1"/>
  <c r="I750" i="1"/>
  <c r="I749" i="1" s="1"/>
  <c r="H750" i="1"/>
  <c r="G750" i="1"/>
  <c r="G749" i="1" s="1"/>
  <c r="M748" i="1"/>
  <c r="L748" i="1"/>
  <c r="K748" i="1"/>
  <c r="M747" i="1"/>
  <c r="L747" i="1"/>
  <c r="K747" i="1"/>
  <c r="M746" i="1"/>
  <c r="L746" i="1"/>
  <c r="K746" i="1"/>
  <c r="M745" i="1"/>
  <c r="L745" i="1"/>
  <c r="K745" i="1"/>
  <c r="J744" i="1"/>
  <c r="J741" i="1" s="1"/>
  <c r="I744" i="1"/>
  <c r="H744" i="1"/>
  <c r="G744" i="1"/>
  <c r="M743" i="1"/>
  <c r="L743" i="1"/>
  <c r="K743" i="1"/>
  <c r="J742" i="1"/>
  <c r="I742" i="1"/>
  <c r="H742" i="1"/>
  <c r="L742" i="1" s="1"/>
  <c r="G742" i="1"/>
  <c r="M740" i="1"/>
  <c r="L740" i="1"/>
  <c r="K740" i="1"/>
  <c r="M739" i="1"/>
  <c r="L739" i="1"/>
  <c r="K739" i="1"/>
  <c r="J738" i="1"/>
  <c r="J734" i="1" s="1"/>
  <c r="I738" i="1"/>
  <c r="H738" i="1"/>
  <c r="G738" i="1"/>
  <c r="G734" i="1" s="1"/>
  <c r="M737" i="1"/>
  <c r="L737" i="1"/>
  <c r="K737" i="1"/>
  <c r="M736" i="1"/>
  <c r="L736" i="1"/>
  <c r="K736" i="1"/>
  <c r="J735" i="1"/>
  <c r="I735" i="1"/>
  <c r="H735" i="1"/>
  <c r="L735" i="1" s="1"/>
  <c r="G735" i="1"/>
  <c r="M733" i="1"/>
  <c r="L733" i="1"/>
  <c r="K733" i="1"/>
  <c r="J732" i="1"/>
  <c r="I732" i="1"/>
  <c r="K732" i="1" s="1"/>
  <c r="H732" i="1"/>
  <c r="L732" i="1" s="1"/>
  <c r="G732" i="1"/>
  <c r="M732" i="1" s="1"/>
  <c r="J731" i="1"/>
  <c r="I731" i="1"/>
  <c r="K731" i="1" s="1"/>
  <c r="H731" i="1"/>
  <c r="L731" i="1" s="1"/>
  <c r="G731" i="1"/>
  <c r="M731" i="1" s="1"/>
  <c r="M730" i="1"/>
  <c r="L730" i="1"/>
  <c r="K730" i="1"/>
  <c r="M729" i="1"/>
  <c r="L729" i="1"/>
  <c r="K729" i="1"/>
  <c r="M728" i="1"/>
  <c r="L728" i="1"/>
  <c r="K728" i="1"/>
  <c r="M727" i="1"/>
  <c r="L727" i="1"/>
  <c r="K727" i="1"/>
  <c r="M726" i="1"/>
  <c r="L726" i="1"/>
  <c r="K726" i="1"/>
  <c r="M725" i="1"/>
  <c r="L725" i="1"/>
  <c r="K725" i="1"/>
  <c r="J724" i="1"/>
  <c r="I724" i="1"/>
  <c r="H724" i="1"/>
  <c r="G724" i="1"/>
  <c r="M724" i="1" s="1"/>
  <c r="M723" i="1"/>
  <c r="L723" i="1"/>
  <c r="K723" i="1"/>
  <c r="M722" i="1"/>
  <c r="L722" i="1"/>
  <c r="K722" i="1"/>
  <c r="M721" i="1"/>
  <c r="L721" i="1"/>
  <c r="K721" i="1"/>
  <c r="M720" i="1"/>
  <c r="L720" i="1"/>
  <c r="K720" i="1"/>
  <c r="M719" i="1"/>
  <c r="L719" i="1"/>
  <c r="K719" i="1"/>
  <c r="M718" i="1"/>
  <c r="L718" i="1"/>
  <c r="K718" i="1"/>
  <c r="M717" i="1"/>
  <c r="L717" i="1"/>
  <c r="K717" i="1"/>
  <c r="J716" i="1"/>
  <c r="I716" i="1"/>
  <c r="H716" i="1"/>
  <c r="G716" i="1"/>
  <c r="M714" i="1"/>
  <c r="L714" i="1"/>
  <c r="K714" i="1"/>
  <c r="M713" i="1"/>
  <c r="L713" i="1"/>
  <c r="K713" i="1"/>
  <c r="M712" i="1"/>
  <c r="L712" i="1"/>
  <c r="K712" i="1"/>
  <c r="M711" i="1"/>
  <c r="L711" i="1"/>
  <c r="K711" i="1"/>
  <c r="M710" i="1"/>
  <c r="L710" i="1"/>
  <c r="K710" i="1"/>
  <c r="M709" i="1"/>
  <c r="L709" i="1"/>
  <c r="K709" i="1"/>
  <c r="M708" i="1"/>
  <c r="L708" i="1"/>
  <c r="K708" i="1"/>
  <c r="M707" i="1"/>
  <c r="L707" i="1"/>
  <c r="K707" i="1"/>
  <c r="J706" i="1"/>
  <c r="J705" i="1" s="1"/>
  <c r="I706" i="1"/>
  <c r="I705" i="1" s="1"/>
  <c r="H706" i="1"/>
  <c r="H705" i="1" s="1"/>
  <c r="G706" i="1"/>
  <c r="M703" i="1"/>
  <c r="L703" i="1"/>
  <c r="K703" i="1"/>
  <c r="M702" i="1"/>
  <c r="L702" i="1"/>
  <c r="K702" i="1"/>
  <c r="M701" i="1"/>
  <c r="L701" i="1"/>
  <c r="K701" i="1"/>
  <c r="M700" i="1"/>
  <c r="L700" i="1"/>
  <c r="K700" i="1"/>
  <c r="J699" i="1"/>
  <c r="I699" i="1"/>
  <c r="I698" i="1" s="1"/>
  <c r="H699" i="1"/>
  <c r="G699" i="1"/>
  <c r="G698" i="1" s="1"/>
  <c r="J698" i="1"/>
  <c r="M697" i="1"/>
  <c r="L697" i="1"/>
  <c r="K697" i="1"/>
  <c r="J696" i="1"/>
  <c r="I696" i="1"/>
  <c r="K696" i="1" s="1"/>
  <c r="H696" i="1"/>
  <c r="L696" i="1" s="1"/>
  <c r="G696" i="1"/>
  <c r="M696" i="1" s="1"/>
  <c r="J695" i="1"/>
  <c r="I695" i="1"/>
  <c r="H695" i="1"/>
  <c r="G695" i="1"/>
  <c r="M695" i="1" s="1"/>
  <c r="M694" i="1"/>
  <c r="L694" i="1"/>
  <c r="K694" i="1"/>
  <c r="J693" i="1"/>
  <c r="J692" i="1" s="1"/>
  <c r="I693" i="1"/>
  <c r="H693" i="1"/>
  <c r="G693" i="1"/>
  <c r="I692" i="1"/>
  <c r="H692" i="1"/>
  <c r="G692" i="1"/>
  <c r="M690" i="1"/>
  <c r="L690" i="1"/>
  <c r="K690" i="1"/>
  <c r="M689" i="1"/>
  <c r="L689" i="1"/>
  <c r="K689" i="1"/>
  <c r="J688" i="1"/>
  <c r="I688" i="1"/>
  <c r="H688" i="1"/>
  <c r="G688" i="1"/>
  <c r="M688" i="1" s="1"/>
  <c r="M687" i="1"/>
  <c r="L687" i="1"/>
  <c r="K687" i="1"/>
  <c r="M686" i="1"/>
  <c r="L686" i="1"/>
  <c r="K686" i="1"/>
  <c r="M685" i="1"/>
  <c r="L685" i="1"/>
  <c r="K685" i="1"/>
  <c r="M684" i="1"/>
  <c r="L684" i="1"/>
  <c r="K684" i="1"/>
  <c r="J683" i="1"/>
  <c r="I683" i="1"/>
  <c r="H683" i="1"/>
  <c r="L683" i="1" s="1"/>
  <c r="G683" i="1"/>
  <c r="G682" i="1" s="1"/>
  <c r="J682" i="1"/>
  <c r="I682" i="1"/>
  <c r="H682" i="1"/>
  <c r="L682" i="1" s="1"/>
  <c r="M681" i="1"/>
  <c r="L681" i="1"/>
  <c r="K681" i="1"/>
  <c r="M680" i="1"/>
  <c r="L680" i="1"/>
  <c r="K680" i="1"/>
  <c r="J679" i="1"/>
  <c r="I679" i="1"/>
  <c r="I678" i="1" s="1"/>
  <c r="H679" i="1"/>
  <c r="G679" i="1"/>
  <c r="G678" i="1" s="1"/>
  <c r="J678" i="1"/>
  <c r="M677" i="1"/>
  <c r="L677" i="1"/>
  <c r="K677" i="1"/>
  <c r="M676" i="1"/>
  <c r="L676" i="1"/>
  <c r="K676" i="1"/>
  <c r="M675" i="1"/>
  <c r="L675" i="1"/>
  <c r="K675" i="1"/>
  <c r="M674" i="1"/>
  <c r="L674" i="1"/>
  <c r="K674" i="1"/>
  <c r="M673" i="1"/>
  <c r="L673" i="1"/>
  <c r="K673" i="1"/>
  <c r="J672" i="1"/>
  <c r="I672" i="1"/>
  <c r="I671" i="1" s="1"/>
  <c r="H672" i="1"/>
  <c r="G672" i="1"/>
  <c r="J671" i="1"/>
  <c r="H671" i="1"/>
  <c r="G671" i="1"/>
  <c r="M670" i="1"/>
  <c r="L670" i="1"/>
  <c r="K670" i="1"/>
  <c r="J669" i="1"/>
  <c r="I669" i="1"/>
  <c r="K669" i="1" s="1"/>
  <c r="H669" i="1"/>
  <c r="L669" i="1" s="1"/>
  <c r="G669" i="1"/>
  <c r="M669" i="1" s="1"/>
  <c r="M668" i="1"/>
  <c r="L668" i="1"/>
  <c r="K668" i="1"/>
  <c r="M667" i="1"/>
  <c r="L667" i="1"/>
  <c r="K667" i="1"/>
  <c r="M666" i="1"/>
  <c r="L666" i="1"/>
  <c r="K666" i="1"/>
  <c r="M665" i="1"/>
  <c r="L665" i="1"/>
  <c r="K665" i="1"/>
  <c r="M664" i="1"/>
  <c r="L664" i="1"/>
  <c r="K664" i="1"/>
  <c r="M663" i="1"/>
  <c r="L663" i="1"/>
  <c r="K663" i="1"/>
  <c r="J662" i="1"/>
  <c r="I662" i="1"/>
  <c r="K662" i="1" s="1"/>
  <c r="H662" i="1"/>
  <c r="L662" i="1" s="1"/>
  <c r="G662" i="1"/>
  <c r="M661" i="1"/>
  <c r="L661" i="1"/>
  <c r="K661" i="1"/>
  <c r="M660" i="1"/>
  <c r="L660" i="1"/>
  <c r="K660" i="1"/>
  <c r="M659" i="1"/>
  <c r="L659" i="1"/>
  <c r="K659" i="1"/>
  <c r="M658" i="1"/>
  <c r="L658" i="1"/>
  <c r="K658" i="1"/>
  <c r="M657" i="1"/>
  <c r="L657" i="1"/>
  <c r="K657" i="1"/>
  <c r="J656" i="1"/>
  <c r="I656" i="1"/>
  <c r="H656" i="1"/>
  <c r="G656" i="1"/>
  <c r="M655" i="1"/>
  <c r="L655" i="1"/>
  <c r="K655" i="1"/>
  <c r="M654" i="1"/>
  <c r="L654" i="1"/>
  <c r="K654" i="1"/>
  <c r="M653" i="1"/>
  <c r="L653" i="1"/>
  <c r="K653" i="1"/>
  <c r="M652" i="1"/>
  <c r="L652" i="1"/>
  <c r="K652" i="1"/>
  <c r="M651" i="1"/>
  <c r="L651" i="1"/>
  <c r="K651" i="1"/>
  <c r="M650" i="1"/>
  <c r="L650" i="1"/>
  <c r="K650" i="1"/>
  <c r="J649" i="1"/>
  <c r="I649" i="1"/>
  <c r="H649" i="1"/>
  <c r="G649" i="1"/>
  <c r="M648" i="1"/>
  <c r="L648" i="1"/>
  <c r="K648" i="1"/>
  <c r="J647" i="1"/>
  <c r="I647" i="1"/>
  <c r="K647" i="1" s="1"/>
  <c r="H647" i="1"/>
  <c r="L647" i="1" s="1"/>
  <c r="G647" i="1"/>
  <c r="M646" i="1"/>
  <c r="L646" i="1"/>
  <c r="K646" i="1"/>
  <c r="M645" i="1"/>
  <c r="L645" i="1"/>
  <c r="K645" i="1"/>
  <c r="M644" i="1"/>
  <c r="L644" i="1"/>
  <c r="K644" i="1"/>
  <c r="M643" i="1"/>
  <c r="L643" i="1"/>
  <c r="K643" i="1"/>
  <c r="M642" i="1"/>
  <c r="L642" i="1"/>
  <c r="K642" i="1"/>
  <c r="J641" i="1"/>
  <c r="I641" i="1"/>
  <c r="H641" i="1"/>
  <c r="G641" i="1"/>
  <c r="M640" i="1"/>
  <c r="L640" i="1"/>
  <c r="K640" i="1"/>
  <c r="M639" i="1"/>
  <c r="L639" i="1"/>
  <c r="K639" i="1"/>
  <c r="J638" i="1"/>
  <c r="I638" i="1"/>
  <c r="H638" i="1"/>
  <c r="G638" i="1"/>
  <c r="M638" i="1" s="1"/>
  <c r="M637" i="1"/>
  <c r="L637" i="1"/>
  <c r="K637" i="1"/>
  <c r="M636" i="1"/>
  <c r="L636" i="1"/>
  <c r="K636" i="1"/>
  <c r="M635" i="1"/>
  <c r="L635" i="1"/>
  <c r="K635" i="1"/>
  <c r="J634" i="1"/>
  <c r="I634" i="1"/>
  <c r="H634" i="1"/>
  <c r="G634" i="1"/>
  <c r="M634" i="1" s="1"/>
  <c r="M633" i="1"/>
  <c r="L633" i="1"/>
  <c r="K633" i="1"/>
  <c r="M632" i="1"/>
  <c r="L632" i="1"/>
  <c r="K632" i="1"/>
  <c r="M631" i="1"/>
  <c r="L631" i="1"/>
  <c r="K631" i="1"/>
  <c r="M630" i="1"/>
  <c r="L630" i="1"/>
  <c r="K630" i="1"/>
  <c r="M629" i="1"/>
  <c r="L629" i="1"/>
  <c r="K629" i="1"/>
  <c r="M628" i="1"/>
  <c r="L628" i="1"/>
  <c r="K628" i="1"/>
  <c r="M627" i="1"/>
  <c r="L627" i="1"/>
  <c r="K627" i="1"/>
  <c r="M626" i="1"/>
  <c r="L626" i="1"/>
  <c r="K626" i="1"/>
  <c r="M625" i="1"/>
  <c r="L625" i="1"/>
  <c r="K625" i="1"/>
  <c r="M624" i="1"/>
  <c r="L624" i="1"/>
  <c r="K624" i="1"/>
  <c r="J623" i="1"/>
  <c r="I623" i="1"/>
  <c r="H623" i="1"/>
  <c r="G623" i="1"/>
  <c r="M622" i="1"/>
  <c r="L622" i="1"/>
  <c r="K622" i="1"/>
  <c r="J621" i="1"/>
  <c r="I621" i="1"/>
  <c r="K621" i="1" s="1"/>
  <c r="H621" i="1"/>
  <c r="L621" i="1" s="1"/>
  <c r="G621" i="1"/>
  <c r="M619" i="1"/>
  <c r="L619" i="1"/>
  <c r="K619" i="1"/>
  <c r="J618" i="1"/>
  <c r="I618" i="1"/>
  <c r="K618" i="1" s="1"/>
  <c r="H618" i="1"/>
  <c r="L618" i="1" s="1"/>
  <c r="G618" i="1"/>
  <c r="M618" i="1" s="1"/>
  <c r="J617" i="1"/>
  <c r="I617" i="1"/>
  <c r="K617" i="1" s="1"/>
  <c r="H617" i="1"/>
  <c r="L617" i="1" s="1"/>
  <c r="G617" i="1"/>
  <c r="M617" i="1" s="1"/>
  <c r="M616" i="1"/>
  <c r="L616" i="1"/>
  <c r="K616" i="1"/>
  <c r="M615" i="1"/>
  <c r="L615" i="1"/>
  <c r="K615" i="1"/>
  <c r="M614" i="1"/>
  <c r="L614" i="1"/>
  <c r="K614" i="1"/>
  <c r="M613" i="1"/>
  <c r="L613" i="1"/>
  <c r="K613" i="1"/>
  <c r="M612" i="1"/>
  <c r="L612" i="1"/>
  <c r="K612" i="1"/>
  <c r="M611" i="1"/>
  <c r="L611" i="1"/>
  <c r="K611" i="1"/>
  <c r="M610" i="1"/>
  <c r="L610" i="1"/>
  <c r="K610" i="1"/>
  <c r="J609" i="1"/>
  <c r="I609" i="1"/>
  <c r="I608" i="1" s="1"/>
  <c r="H609" i="1"/>
  <c r="H608" i="1" s="1"/>
  <c r="G609" i="1"/>
  <c r="G608" i="1" s="1"/>
  <c r="J608" i="1"/>
  <c r="M607" i="1"/>
  <c r="L607" i="1"/>
  <c r="K607" i="1"/>
  <c r="J606" i="1"/>
  <c r="J605" i="1" s="1"/>
  <c r="I606" i="1"/>
  <c r="K606" i="1" s="1"/>
  <c r="H606" i="1"/>
  <c r="L606" i="1" s="1"/>
  <c r="G606" i="1"/>
  <c r="G605" i="1"/>
  <c r="M605" i="1" s="1"/>
  <c r="M604" i="1"/>
  <c r="L604" i="1"/>
  <c r="K604" i="1"/>
  <c r="M603" i="1"/>
  <c r="L603" i="1"/>
  <c r="K603" i="1"/>
  <c r="J602" i="1"/>
  <c r="I602" i="1"/>
  <c r="I601" i="1" s="1"/>
  <c r="H602" i="1"/>
  <c r="G602" i="1"/>
  <c r="G601" i="1" s="1"/>
  <c r="J601" i="1"/>
  <c r="M600" i="1"/>
  <c r="L600" i="1"/>
  <c r="K600" i="1"/>
  <c r="M599" i="1"/>
  <c r="L599" i="1"/>
  <c r="K599" i="1"/>
  <c r="M598" i="1"/>
  <c r="L598" i="1"/>
  <c r="K598" i="1"/>
  <c r="M597" i="1"/>
  <c r="L597" i="1"/>
  <c r="K597" i="1"/>
  <c r="J596" i="1"/>
  <c r="I596" i="1"/>
  <c r="H596" i="1"/>
  <c r="G596" i="1"/>
  <c r="G595" i="1" s="1"/>
  <c r="J595" i="1"/>
  <c r="I595" i="1"/>
  <c r="H595" i="1"/>
  <c r="L595" i="1" s="1"/>
  <c r="M594" i="1"/>
  <c r="L594" i="1"/>
  <c r="K594" i="1"/>
  <c r="M593" i="1"/>
  <c r="L593" i="1"/>
  <c r="K593" i="1"/>
  <c r="M592" i="1"/>
  <c r="L592" i="1"/>
  <c r="K592" i="1"/>
  <c r="M591" i="1"/>
  <c r="L591" i="1"/>
  <c r="K591" i="1"/>
  <c r="M590" i="1"/>
  <c r="L590" i="1"/>
  <c r="K590" i="1"/>
  <c r="M589" i="1"/>
  <c r="L589" i="1"/>
  <c r="K589" i="1"/>
  <c r="J588" i="1"/>
  <c r="J587" i="1" s="1"/>
  <c r="I588" i="1"/>
  <c r="I587" i="1" s="1"/>
  <c r="H588" i="1"/>
  <c r="G588" i="1"/>
  <c r="G587" i="1" s="1"/>
  <c r="M586" i="1"/>
  <c r="L586" i="1"/>
  <c r="K586" i="1"/>
  <c r="M585" i="1"/>
  <c r="L585" i="1"/>
  <c r="K585" i="1"/>
  <c r="M584" i="1"/>
  <c r="L584" i="1"/>
  <c r="K584" i="1"/>
  <c r="M583" i="1"/>
  <c r="L583" i="1"/>
  <c r="K583" i="1"/>
  <c r="M582" i="1"/>
  <c r="L582" i="1"/>
  <c r="K582" i="1"/>
  <c r="M581" i="1"/>
  <c r="L581" i="1"/>
  <c r="K581" i="1"/>
  <c r="M580" i="1"/>
  <c r="L580" i="1"/>
  <c r="K580" i="1"/>
  <c r="J579" i="1"/>
  <c r="J578" i="1" s="1"/>
  <c r="I579" i="1"/>
  <c r="H579" i="1"/>
  <c r="G579" i="1"/>
  <c r="G578" i="1" s="1"/>
  <c r="I578" i="1"/>
  <c r="H578" i="1"/>
  <c r="M577" i="1"/>
  <c r="L577" i="1"/>
  <c r="K577" i="1"/>
  <c r="M576" i="1"/>
  <c r="L576" i="1"/>
  <c r="K576" i="1"/>
  <c r="M575" i="1"/>
  <c r="L575" i="1"/>
  <c r="K575" i="1"/>
  <c r="M574" i="1"/>
  <c r="L574" i="1"/>
  <c r="K574" i="1"/>
  <c r="J573" i="1"/>
  <c r="J572" i="1" s="1"/>
  <c r="I573" i="1"/>
  <c r="I572" i="1" s="1"/>
  <c r="H573" i="1"/>
  <c r="G573" i="1"/>
  <c r="G572" i="1" s="1"/>
  <c r="M571" i="1"/>
  <c r="L571" i="1"/>
  <c r="K571" i="1"/>
  <c r="M570" i="1"/>
  <c r="L570" i="1"/>
  <c r="K570" i="1"/>
  <c r="M569" i="1"/>
  <c r="L569" i="1"/>
  <c r="K569" i="1"/>
  <c r="M568" i="1"/>
  <c r="L568" i="1"/>
  <c r="K568" i="1"/>
  <c r="M567" i="1"/>
  <c r="L567" i="1"/>
  <c r="K567" i="1"/>
  <c r="M566" i="1"/>
  <c r="L566" i="1"/>
  <c r="K566" i="1"/>
  <c r="M565" i="1"/>
  <c r="L565" i="1"/>
  <c r="K565" i="1"/>
  <c r="J564" i="1"/>
  <c r="J563" i="1" s="1"/>
  <c r="I564" i="1"/>
  <c r="I563" i="1" s="1"/>
  <c r="H564" i="1"/>
  <c r="G564" i="1"/>
  <c r="M561" i="1"/>
  <c r="L561" i="1"/>
  <c r="K561" i="1"/>
  <c r="M560" i="1"/>
  <c r="L560" i="1"/>
  <c r="K560" i="1"/>
  <c r="M559" i="1"/>
  <c r="L559" i="1"/>
  <c r="K559" i="1"/>
  <c r="M558" i="1"/>
  <c r="L558" i="1"/>
  <c r="K558" i="1"/>
  <c r="M557" i="1"/>
  <c r="L557" i="1"/>
  <c r="K557" i="1"/>
  <c r="J556" i="1"/>
  <c r="J555" i="1" s="1"/>
  <c r="I556" i="1"/>
  <c r="I555" i="1" s="1"/>
  <c r="H556" i="1"/>
  <c r="G556" i="1"/>
  <c r="G555" i="1" s="1"/>
  <c r="M554" i="1"/>
  <c r="L554" i="1"/>
  <c r="K554" i="1"/>
  <c r="M553" i="1"/>
  <c r="L553" i="1"/>
  <c r="K553" i="1"/>
  <c r="M552" i="1"/>
  <c r="L552" i="1"/>
  <c r="K552" i="1"/>
  <c r="J551" i="1"/>
  <c r="I551" i="1"/>
  <c r="H551" i="1"/>
  <c r="G551" i="1"/>
  <c r="M551" i="1" s="1"/>
  <c r="M550" i="1"/>
  <c r="L550" i="1"/>
  <c r="K550" i="1"/>
  <c r="M549" i="1"/>
  <c r="L549" i="1"/>
  <c r="K549" i="1"/>
  <c r="M548" i="1"/>
  <c r="L548" i="1"/>
  <c r="K548" i="1"/>
  <c r="J547" i="1"/>
  <c r="I547" i="1"/>
  <c r="H547" i="1"/>
  <c r="G547" i="1"/>
  <c r="M547" i="1" s="1"/>
  <c r="M546" i="1"/>
  <c r="L546" i="1"/>
  <c r="K546" i="1"/>
  <c r="M545" i="1"/>
  <c r="L545" i="1"/>
  <c r="K545" i="1"/>
  <c r="J544" i="1"/>
  <c r="I544" i="1"/>
  <c r="H544" i="1"/>
  <c r="G544" i="1"/>
  <c r="M544" i="1" s="1"/>
  <c r="M543" i="1"/>
  <c r="L543" i="1"/>
  <c r="K543" i="1"/>
  <c r="J542" i="1"/>
  <c r="I542" i="1"/>
  <c r="K542" i="1" s="1"/>
  <c r="H542" i="1"/>
  <c r="G542" i="1"/>
  <c r="M542" i="1" s="1"/>
  <c r="M541" i="1"/>
  <c r="L541" i="1"/>
  <c r="K541" i="1"/>
  <c r="J540" i="1"/>
  <c r="I540" i="1"/>
  <c r="K540" i="1" s="1"/>
  <c r="H540" i="1"/>
  <c r="L540" i="1" s="1"/>
  <c r="G540" i="1"/>
  <c r="M539" i="1"/>
  <c r="L539" i="1"/>
  <c r="K539" i="1"/>
  <c r="M538" i="1"/>
  <c r="L538" i="1"/>
  <c r="K538" i="1"/>
  <c r="J537" i="1"/>
  <c r="I537" i="1"/>
  <c r="H537" i="1"/>
  <c r="G537" i="1"/>
  <c r="M535" i="1"/>
  <c r="L535" i="1"/>
  <c r="K535" i="1"/>
  <c r="J534" i="1"/>
  <c r="J533" i="1" s="1"/>
  <c r="I534" i="1"/>
  <c r="K534" i="1" s="1"/>
  <c r="H534" i="1"/>
  <c r="G534" i="1"/>
  <c r="M534" i="1" s="1"/>
  <c r="I533" i="1"/>
  <c r="H533" i="1"/>
  <c r="G533" i="1"/>
  <c r="M533" i="1" s="1"/>
  <c r="M532" i="1"/>
  <c r="L532" i="1"/>
  <c r="K532" i="1"/>
  <c r="M531" i="1"/>
  <c r="L531" i="1"/>
  <c r="K531" i="1"/>
  <c r="J530" i="1"/>
  <c r="I530" i="1"/>
  <c r="H530" i="1"/>
  <c r="G530" i="1"/>
  <c r="G529" i="1" s="1"/>
  <c r="J529" i="1"/>
  <c r="I529" i="1"/>
  <c r="H529" i="1"/>
  <c r="L529" i="1" s="1"/>
  <c r="M528" i="1"/>
  <c r="L528" i="1"/>
  <c r="K528" i="1"/>
  <c r="M527" i="1"/>
  <c r="L527" i="1"/>
  <c r="K527" i="1"/>
  <c r="M526" i="1"/>
  <c r="L526" i="1"/>
  <c r="K526" i="1"/>
  <c r="M525" i="1"/>
  <c r="L525" i="1"/>
  <c r="K525" i="1"/>
  <c r="J524" i="1"/>
  <c r="J523" i="1" s="1"/>
  <c r="I524" i="1"/>
  <c r="I523" i="1" s="1"/>
  <c r="H524" i="1"/>
  <c r="H523" i="1" s="1"/>
  <c r="G524" i="1"/>
  <c r="G523" i="1" s="1"/>
  <c r="M522" i="1"/>
  <c r="L522" i="1"/>
  <c r="K522" i="1"/>
  <c r="M521" i="1"/>
  <c r="L521" i="1"/>
  <c r="K521" i="1"/>
  <c r="M520" i="1"/>
  <c r="L520" i="1"/>
  <c r="K520" i="1"/>
  <c r="J519" i="1"/>
  <c r="I519" i="1"/>
  <c r="H519" i="1"/>
  <c r="G519" i="1"/>
  <c r="G518" i="1" s="1"/>
  <c r="J518" i="1"/>
  <c r="I518" i="1"/>
  <c r="H518" i="1"/>
  <c r="M517" i="1"/>
  <c r="L517" i="1"/>
  <c r="K517" i="1"/>
  <c r="M516" i="1"/>
  <c r="L516" i="1"/>
  <c r="K516" i="1"/>
  <c r="M515" i="1"/>
  <c r="L515" i="1"/>
  <c r="K515" i="1"/>
  <c r="J514" i="1"/>
  <c r="I514" i="1"/>
  <c r="H514" i="1"/>
  <c r="G514" i="1"/>
  <c r="M513" i="1"/>
  <c r="L513" i="1"/>
  <c r="K513" i="1"/>
  <c r="J512" i="1"/>
  <c r="I512" i="1"/>
  <c r="K512" i="1" s="1"/>
  <c r="H512" i="1"/>
  <c r="L512" i="1" s="1"/>
  <c r="G512" i="1"/>
  <c r="M512" i="1" s="1"/>
  <c r="M511" i="1"/>
  <c r="L511" i="1"/>
  <c r="K511" i="1"/>
  <c r="M510" i="1"/>
  <c r="L510" i="1"/>
  <c r="K510" i="1"/>
  <c r="M509" i="1"/>
  <c r="L509" i="1"/>
  <c r="K509" i="1"/>
  <c r="M508" i="1"/>
  <c r="L508" i="1"/>
  <c r="K508" i="1"/>
  <c r="M507" i="1"/>
  <c r="L507" i="1"/>
  <c r="K507" i="1"/>
  <c r="M506" i="1"/>
  <c r="L506" i="1"/>
  <c r="K506" i="1"/>
  <c r="J505" i="1"/>
  <c r="I505" i="1"/>
  <c r="H505" i="1"/>
  <c r="G505" i="1"/>
  <c r="M504" i="1"/>
  <c r="L504" i="1"/>
  <c r="K504" i="1"/>
  <c r="J503" i="1"/>
  <c r="I503" i="1"/>
  <c r="K503" i="1" s="1"/>
  <c r="H503" i="1"/>
  <c r="L503" i="1" s="1"/>
  <c r="G503" i="1"/>
  <c r="M502" i="1"/>
  <c r="L502" i="1"/>
  <c r="K502" i="1"/>
  <c r="M501" i="1"/>
  <c r="L501" i="1"/>
  <c r="K501" i="1"/>
  <c r="M500" i="1"/>
  <c r="L500" i="1"/>
  <c r="K500" i="1"/>
  <c r="M499" i="1"/>
  <c r="L499" i="1"/>
  <c r="K499" i="1"/>
  <c r="M498" i="1"/>
  <c r="L498" i="1"/>
  <c r="K498" i="1"/>
  <c r="M497" i="1"/>
  <c r="L497" i="1"/>
  <c r="K497" i="1"/>
  <c r="J496" i="1"/>
  <c r="I496" i="1"/>
  <c r="H496" i="1"/>
  <c r="G496" i="1"/>
  <c r="M495" i="1"/>
  <c r="L495" i="1"/>
  <c r="K495" i="1"/>
  <c r="M494" i="1"/>
  <c r="L494" i="1"/>
  <c r="K494" i="1"/>
  <c r="J493" i="1"/>
  <c r="I493" i="1"/>
  <c r="H493" i="1"/>
  <c r="L493" i="1" s="1"/>
  <c r="G493" i="1"/>
  <c r="M493" i="1" s="1"/>
  <c r="M492" i="1"/>
  <c r="L492" i="1"/>
  <c r="K492" i="1"/>
  <c r="M491" i="1"/>
  <c r="L491" i="1"/>
  <c r="K491" i="1"/>
  <c r="M490" i="1"/>
  <c r="L490" i="1"/>
  <c r="K490" i="1"/>
  <c r="M489" i="1"/>
  <c r="L489" i="1"/>
  <c r="K489" i="1"/>
  <c r="J488" i="1"/>
  <c r="I488" i="1"/>
  <c r="H488" i="1"/>
  <c r="G488" i="1"/>
  <c r="M487" i="1"/>
  <c r="L487" i="1"/>
  <c r="K487" i="1"/>
  <c r="J486" i="1"/>
  <c r="I486" i="1"/>
  <c r="H486" i="1"/>
  <c r="L486" i="1" s="1"/>
  <c r="G486" i="1"/>
  <c r="M486" i="1" s="1"/>
  <c r="M485" i="1"/>
  <c r="L485" i="1"/>
  <c r="K485" i="1"/>
  <c r="M484" i="1"/>
  <c r="L484" i="1"/>
  <c r="K484" i="1"/>
  <c r="M483" i="1"/>
  <c r="L483" i="1"/>
  <c r="K483" i="1"/>
  <c r="M482" i="1"/>
  <c r="L482" i="1"/>
  <c r="K482" i="1"/>
  <c r="M481" i="1"/>
  <c r="L481" i="1"/>
  <c r="K481" i="1"/>
  <c r="M480" i="1"/>
  <c r="L480" i="1"/>
  <c r="K480" i="1"/>
  <c r="M479" i="1"/>
  <c r="L479" i="1"/>
  <c r="K479" i="1"/>
  <c r="M478" i="1"/>
  <c r="L478" i="1"/>
  <c r="K478" i="1"/>
  <c r="M477" i="1"/>
  <c r="L477" i="1"/>
  <c r="K477" i="1"/>
  <c r="M476" i="1"/>
  <c r="L476" i="1"/>
  <c r="K476" i="1"/>
  <c r="J475" i="1"/>
  <c r="I475" i="1"/>
  <c r="H475" i="1"/>
  <c r="G475" i="1"/>
  <c r="M472" i="1"/>
  <c r="L472" i="1"/>
  <c r="K472" i="1"/>
  <c r="M471" i="1"/>
  <c r="L471" i="1"/>
  <c r="K471" i="1"/>
  <c r="M470" i="1"/>
  <c r="L470" i="1"/>
  <c r="K470" i="1"/>
  <c r="M469" i="1"/>
  <c r="L469" i="1"/>
  <c r="K469" i="1"/>
  <c r="M468" i="1"/>
  <c r="L468" i="1"/>
  <c r="K468" i="1"/>
  <c r="M467" i="1"/>
  <c r="L467" i="1"/>
  <c r="K467" i="1"/>
  <c r="M466" i="1"/>
  <c r="L466" i="1"/>
  <c r="K466" i="1"/>
  <c r="M465" i="1"/>
  <c r="L465" i="1"/>
  <c r="K465" i="1"/>
  <c r="M464" i="1"/>
  <c r="L464" i="1"/>
  <c r="K464" i="1"/>
  <c r="M463" i="1"/>
  <c r="L463" i="1"/>
  <c r="K463" i="1"/>
  <c r="J462" i="1"/>
  <c r="I462" i="1"/>
  <c r="I461" i="1" s="1"/>
  <c r="H462" i="1"/>
  <c r="H461" i="1" s="1"/>
  <c r="G462" i="1"/>
  <c r="G461" i="1" s="1"/>
  <c r="J461" i="1"/>
  <c r="M460" i="1"/>
  <c r="L460" i="1"/>
  <c r="K460" i="1"/>
  <c r="M459" i="1"/>
  <c r="L459" i="1"/>
  <c r="K459" i="1"/>
  <c r="M458" i="1"/>
  <c r="L458" i="1"/>
  <c r="K458" i="1"/>
  <c r="M457" i="1"/>
  <c r="L457" i="1"/>
  <c r="K457" i="1"/>
  <c r="M456" i="1"/>
  <c r="L456" i="1"/>
  <c r="K456" i="1"/>
  <c r="J455" i="1"/>
  <c r="I455" i="1"/>
  <c r="I451" i="1" s="1"/>
  <c r="H455" i="1"/>
  <c r="G455" i="1"/>
  <c r="M454" i="1"/>
  <c r="L454" i="1"/>
  <c r="K454" i="1"/>
  <c r="M453" i="1"/>
  <c r="L453" i="1"/>
  <c r="K453" i="1"/>
  <c r="J452" i="1"/>
  <c r="I452" i="1"/>
  <c r="K452" i="1" s="1"/>
  <c r="H452" i="1"/>
  <c r="L452" i="1" s="1"/>
  <c r="G452" i="1"/>
  <c r="H451" i="1"/>
  <c r="M450" i="1"/>
  <c r="L450" i="1"/>
  <c r="K450" i="1"/>
  <c r="M449" i="1"/>
  <c r="L449" i="1"/>
  <c r="K449" i="1"/>
  <c r="M448" i="1"/>
  <c r="L448" i="1"/>
  <c r="K448" i="1"/>
  <c r="M447" i="1"/>
  <c r="L447" i="1"/>
  <c r="K447" i="1"/>
  <c r="M446" i="1"/>
  <c r="L446" i="1"/>
  <c r="K446" i="1"/>
  <c r="M445" i="1"/>
  <c r="L445" i="1"/>
  <c r="K445" i="1"/>
  <c r="M444" i="1"/>
  <c r="L444" i="1"/>
  <c r="K444" i="1"/>
  <c r="M443" i="1"/>
  <c r="L443" i="1"/>
  <c r="K443" i="1"/>
  <c r="J442" i="1"/>
  <c r="J435" i="1" s="1"/>
  <c r="I442" i="1"/>
  <c r="H442" i="1"/>
  <c r="G442" i="1"/>
  <c r="M442" i="1" s="1"/>
  <c r="M441" i="1"/>
  <c r="L441" i="1"/>
  <c r="K441" i="1"/>
  <c r="M440" i="1"/>
  <c r="L440" i="1"/>
  <c r="K440" i="1"/>
  <c r="M439" i="1"/>
  <c r="L439" i="1"/>
  <c r="K439" i="1"/>
  <c r="M438" i="1"/>
  <c r="L438" i="1"/>
  <c r="K438" i="1"/>
  <c r="M437" i="1"/>
  <c r="L437" i="1"/>
  <c r="K437" i="1"/>
  <c r="J436" i="1"/>
  <c r="I436" i="1"/>
  <c r="H436" i="1"/>
  <c r="L436" i="1" s="1"/>
  <c r="G436" i="1"/>
  <c r="M434" i="1"/>
  <c r="L434" i="1"/>
  <c r="K434" i="1"/>
  <c r="M433" i="1"/>
  <c r="L433" i="1"/>
  <c r="K433" i="1"/>
  <c r="M432" i="1"/>
  <c r="L432" i="1"/>
  <c r="K432" i="1"/>
  <c r="M431" i="1"/>
  <c r="L431" i="1"/>
  <c r="K431" i="1"/>
  <c r="J430" i="1"/>
  <c r="I430" i="1"/>
  <c r="I429" i="1" s="1"/>
  <c r="H430" i="1"/>
  <c r="G430" i="1"/>
  <c r="M430" i="1" s="1"/>
  <c r="J429" i="1"/>
  <c r="M428" i="1"/>
  <c r="L428" i="1"/>
  <c r="K428" i="1"/>
  <c r="M427" i="1"/>
  <c r="L427" i="1"/>
  <c r="K427" i="1"/>
  <c r="M426" i="1"/>
  <c r="L426" i="1"/>
  <c r="K426" i="1"/>
  <c r="M425" i="1"/>
  <c r="L425" i="1"/>
  <c r="K425" i="1"/>
  <c r="M424" i="1"/>
  <c r="L424" i="1"/>
  <c r="K424" i="1"/>
  <c r="M423" i="1"/>
  <c r="L423" i="1"/>
  <c r="K423" i="1"/>
  <c r="M422" i="1"/>
  <c r="L422" i="1"/>
  <c r="K422" i="1"/>
  <c r="M421" i="1"/>
  <c r="L421" i="1"/>
  <c r="K421" i="1"/>
  <c r="M420" i="1"/>
  <c r="L420" i="1"/>
  <c r="K420" i="1"/>
  <c r="J419" i="1"/>
  <c r="J418" i="1" s="1"/>
  <c r="I419" i="1"/>
  <c r="I418" i="1" s="1"/>
  <c r="H419" i="1"/>
  <c r="H418" i="1" s="1"/>
  <c r="G419" i="1"/>
  <c r="G418" i="1" s="1"/>
  <c r="M417" i="1"/>
  <c r="L417" i="1"/>
  <c r="K417" i="1"/>
  <c r="M416" i="1"/>
  <c r="L416" i="1"/>
  <c r="K416" i="1"/>
  <c r="M415" i="1"/>
  <c r="L415" i="1"/>
  <c r="K415" i="1"/>
  <c r="M414" i="1"/>
  <c r="L414" i="1"/>
  <c r="K414" i="1"/>
  <c r="J413" i="1"/>
  <c r="J403" i="1" s="1"/>
  <c r="I413" i="1"/>
  <c r="H413" i="1"/>
  <c r="G413" i="1"/>
  <c r="M412" i="1"/>
  <c r="L412" i="1"/>
  <c r="K412" i="1"/>
  <c r="M411" i="1"/>
  <c r="L411" i="1"/>
  <c r="K411" i="1"/>
  <c r="M410" i="1"/>
  <c r="L410" i="1"/>
  <c r="K410" i="1"/>
  <c r="J409" i="1"/>
  <c r="I409" i="1"/>
  <c r="H409" i="1"/>
  <c r="G409" i="1"/>
  <c r="M408" i="1"/>
  <c r="L408" i="1"/>
  <c r="K408" i="1"/>
  <c r="M407" i="1"/>
  <c r="L407" i="1"/>
  <c r="K407" i="1"/>
  <c r="M406" i="1"/>
  <c r="L406" i="1"/>
  <c r="K406" i="1"/>
  <c r="M405" i="1"/>
  <c r="L405" i="1"/>
  <c r="K405" i="1"/>
  <c r="J404" i="1"/>
  <c r="I404" i="1"/>
  <c r="H404" i="1"/>
  <c r="G404" i="1"/>
  <c r="M402" i="1"/>
  <c r="L402" i="1"/>
  <c r="K402" i="1"/>
  <c r="M401" i="1"/>
  <c r="L401" i="1"/>
  <c r="K401" i="1"/>
  <c r="M400" i="1"/>
  <c r="L400" i="1"/>
  <c r="K400" i="1"/>
  <c r="M399" i="1"/>
  <c r="L399" i="1"/>
  <c r="K399" i="1"/>
  <c r="M398" i="1"/>
  <c r="L398" i="1"/>
  <c r="K398" i="1"/>
  <c r="M397" i="1"/>
  <c r="L397" i="1"/>
  <c r="K397" i="1"/>
  <c r="J396" i="1"/>
  <c r="J395" i="1" s="1"/>
  <c r="I396" i="1"/>
  <c r="I395" i="1" s="1"/>
  <c r="H396" i="1"/>
  <c r="H395" i="1" s="1"/>
  <c r="G396" i="1"/>
  <c r="G395" i="1" s="1"/>
  <c r="M394" i="1"/>
  <c r="L394" i="1"/>
  <c r="K394" i="1"/>
  <c r="M393" i="1"/>
  <c r="L393" i="1"/>
  <c r="K393" i="1"/>
  <c r="M392" i="1"/>
  <c r="L392" i="1"/>
  <c r="K392" i="1"/>
  <c r="M391" i="1"/>
  <c r="L391" i="1"/>
  <c r="K391" i="1"/>
  <c r="M390" i="1"/>
  <c r="L390" i="1"/>
  <c r="K390" i="1"/>
  <c r="M389" i="1"/>
  <c r="L389" i="1"/>
  <c r="K389" i="1"/>
  <c r="J388" i="1"/>
  <c r="I388" i="1"/>
  <c r="H388" i="1"/>
  <c r="G388" i="1"/>
  <c r="M388" i="1" s="1"/>
  <c r="M387" i="1"/>
  <c r="L387" i="1"/>
  <c r="K387" i="1"/>
  <c r="M386" i="1"/>
  <c r="L386" i="1"/>
  <c r="K386" i="1"/>
  <c r="J385" i="1"/>
  <c r="I385" i="1"/>
  <c r="H385" i="1"/>
  <c r="L385" i="1" s="1"/>
  <c r="G385" i="1"/>
  <c r="M383" i="1"/>
  <c r="L383" i="1"/>
  <c r="K383" i="1"/>
  <c r="M382" i="1"/>
  <c r="L382" i="1"/>
  <c r="K382" i="1"/>
  <c r="M381" i="1"/>
  <c r="L381" i="1"/>
  <c r="K381" i="1"/>
  <c r="M380" i="1"/>
  <c r="L380" i="1"/>
  <c r="K380" i="1"/>
  <c r="M379" i="1"/>
  <c r="L379" i="1"/>
  <c r="K379" i="1"/>
  <c r="M378" i="1"/>
  <c r="L378" i="1"/>
  <c r="K378" i="1"/>
  <c r="M377" i="1"/>
  <c r="L377" i="1"/>
  <c r="K377" i="1"/>
  <c r="M376" i="1"/>
  <c r="L376" i="1"/>
  <c r="K376" i="1"/>
  <c r="J375" i="1"/>
  <c r="J374" i="1" s="1"/>
  <c r="I375" i="1"/>
  <c r="I374" i="1" s="1"/>
  <c r="H375" i="1"/>
  <c r="G375" i="1"/>
  <c r="G374" i="1" s="1"/>
  <c r="M373" i="1"/>
  <c r="L373" i="1"/>
  <c r="K373" i="1"/>
  <c r="M372" i="1"/>
  <c r="L372" i="1"/>
  <c r="K372" i="1"/>
  <c r="M371" i="1"/>
  <c r="L371" i="1"/>
  <c r="K371" i="1"/>
  <c r="J370" i="1"/>
  <c r="I370" i="1"/>
  <c r="H370" i="1"/>
  <c r="G370" i="1"/>
  <c r="M370" i="1" s="1"/>
  <c r="M369" i="1"/>
  <c r="L369" i="1"/>
  <c r="K369" i="1"/>
  <c r="M368" i="1"/>
  <c r="L368" i="1"/>
  <c r="K368" i="1"/>
  <c r="M367" i="1"/>
  <c r="L367" i="1"/>
  <c r="K367" i="1"/>
  <c r="M366" i="1"/>
  <c r="L366" i="1"/>
  <c r="K366" i="1"/>
  <c r="M365" i="1"/>
  <c r="L365" i="1"/>
  <c r="K365" i="1"/>
  <c r="M364" i="1"/>
  <c r="L364" i="1"/>
  <c r="K364" i="1"/>
  <c r="M363" i="1"/>
  <c r="L363" i="1"/>
  <c r="K363" i="1"/>
  <c r="M362" i="1"/>
  <c r="L362" i="1"/>
  <c r="K362" i="1"/>
  <c r="J361" i="1"/>
  <c r="I361" i="1"/>
  <c r="I360" i="1" s="1"/>
  <c r="H361" i="1"/>
  <c r="H360" i="1" s="1"/>
  <c r="G361" i="1"/>
  <c r="G360" i="1" s="1"/>
  <c r="J360" i="1"/>
  <c r="M358" i="1"/>
  <c r="L358" i="1"/>
  <c r="K358" i="1"/>
  <c r="M357" i="1"/>
  <c r="L357" i="1"/>
  <c r="K357" i="1"/>
  <c r="M356" i="1"/>
  <c r="L356" i="1"/>
  <c r="K356" i="1"/>
  <c r="M355" i="1"/>
  <c r="L355" i="1"/>
  <c r="K355" i="1"/>
  <c r="M354" i="1"/>
  <c r="L354" i="1"/>
  <c r="K354" i="1"/>
  <c r="J353" i="1"/>
  <c r="J352" i="1" s="1"/>
  <c r="I353" i="1"/>
  <c r="I352" i="1" s="1"/>
  <c r="H353" i="1"/>
  <c r="G353" i="1"/>
  <c r="G352" i="1" s="1"/>
  <c r="M351" i="1"/>
  <c r="L351" i="1"/>
  <c r="K351" i="1"/>
  <c r="M350" i="1"/>
  <c r="L350" i="1"/>
  <c r="K350" i="1"/>
  <c r="M349" i="1"/>
  <c r="L349" i="1"/>
  <c r="K349" i="1"/>
  <c r="J348" i="1"/>
  <c r="I348" i="1"/>
  <c r="I347" i="1" s="1"/>
  <c r="K347" i="1" s="1"/>
  <c r="H348" i="1"/>
  <c r="H347" i="1" s="1"/>
  <c r="L347" i="1" s="1"/>
  <c r="G348" i="1"/>
  <c r="G347" i="1" s="1"/>
  <c r="J347" i="1"/>
  <c r="M346" i="1"/>
  <c r="L346" i="1"/>
  <c r="K346" i="1"/>
  <c r="M345" i="1"/>
  <c r="L345" i="1"/>
  <c r="K345" i="1"/>
  <c r="J344" i="1"/>
  <c r="I344" i="1"/>
  <c r="I343" i="1" s="1"/>
  <c r="K343" i="1" s="1"/>
  <c r="H344" i="1"/>
  <c r="L344" i="1" s="1"/>
  <c r="G344" i="1"/>
  <c r="J343" i="1"/>
  <c r="H343" i="1"/>
  <c r="L343" i="1" s="1"/>
  <c r="G343" i="1"/>
  <c r="M343" i="1" s="1"/>
  <c r="M342" i="1"/>
  <c r="L342" i="1"/>
  <c r="K342" i="1"/>
  <c r="M341" i="1"/>
  <c r="L341" i="1"/>
  <c r="K341" i="1"/>
  <c r="M340" i="1"/>
  <c r="L340" i="1"/>
  <c r="K340" i="1"/>
  <c r="J339" i="1"/>
  <c r="I339" i="1"/>
  <c r="H339" i="1"/>
  <c r="G339" i="1"/>
  <c r="M339" i="1" s="1"/>
  <c r="M338" i="1"/>
  <c r="L338" i="1"/>
  <c r="K338" i="1"/>
  <c r="J337" i="1"/>
  <c r="I337" i="1"/>
  <c r="H337" i="1"/>
  <c r="G337" i="1"/>
  <c r="M337" i="1" s="1"/>
  <c r="M336" i="1"/>
  <c r="L336" i="1"/>
  <c r="K336" i="1"/>
  <c r="M335" i="1"/>
  <c r="L335" i="1"/>
  <c r="K335" i="1"/>
  <c r="M334" i="1"/>
  <c r="L334" i="1"/>
  <c r="K334" i="1"/>
  <c r="J333" i="1"/>
  <c r="I333" i="1"/>
  <c r="H333" i="1"/>
  <c r="G333" i="1"/>
  <c r="M333" i="1" s="1"/>
  <c r="M332" i="1"/>
  <c r="L332" i="1"/>
  <c r="K332" i="1"/>
  <c r="M331" i="1"/>
  <c r="L331" i="1"/>
  <c r="K331" i="1"/>
  <c r="J330" i="1"/>
  <c r="I330" i="1"/>
  <c r="H330" i="1"/>
  <c r="G330" i="1"/>
  <c r="M330" i="1" s="1"/>
  <c r="M329" i="1"/>
  <c r="L329" i="1"/>
  <c r="K329" i="1"/>
  <c r="M328" i="1"/>
  <c r="L328" i="1"/>
  <c r="K328" i="1"/>
  <c r="J327" i="1"/>
  <c r="I327" i="1"/>
  <c r="H327" i="1"/>
  <c r="G327" i="1"/>
  <c r="M327" i="1" s="1"/>
  <c r="M326" i="1"/>
  <c r="L326" i="1"/>
  <c r="K326" i="1"/>
  <c r="M325" i="1"/>
  <c r="L325" i="1"/>
  <c r="K325" i="1"/>
  <c r="M324" i="1"/>
  <c r="L324" i="1"/>
  <c r="K324" i="1"/>
  <c r="M323" i="1"/>
  <c r="L323" i="1"/>
  <c r="K323" i="1"/>
  <c r="M322" i="1"/>
  <c r="L322" i="1"/>
  <c r="K322" i="1"/>
  <c r="M321" i="1"/>
  <c r="L321" i="1"/>
  <c r="K321" i="1"/>
  <c r="M320" i="1"/>
  <c r="L320" i="1"/>
  <c r="K320" i="1"/>
  <c r="M319" i="1"/>
  <c r="L319" i="1"/>
  <c r="K319" i="1"/>
  <c r="M318" i="1"/>
  <c r="L318" i="1"/>
  <c r="K318" i="1"/>
  <c r="M317" i="1"/>
  <c r="L317" i="1"/>
  <c r="K317" i="1"/>
  <c r="J316" i="1"/>
  <c r="I316" i="1"/>
  <c r="H316" i="1"/>
  <c r="G316" i="1"/>
  <c r="M314" i="1"/>
  <c r="L314" i="1"/>
  <c r="K314" i="1"/>
  <c r="M313" i="1"/>
  <c r="L313" i="1"/>
  <c r="K313" i="1"/>
  <c r="M312" i="1"/>
  <c r="L312" i="1"/>
  <c r="K312" i="1"/>
  <c r="J311" i="1"/>
  <c r="J310" i="1" s="1"/>
  <c r="I311" i="1"/>
  <c r="I310" i="1" s="1"/>
  <c r="H311" i="1"/>
  <c r="G311" i="1"/>
  <c r="G310" i="1" s="1"/>
  <c r="H310" i="1"/>
  <c r="M309" i="1"/>
  <c r="L309" i="1"/>
  <c r="K309" i="1"/>
  <c r="M308" i="1"/>
  <c r="L308" i="1"/>
  <c r="K308" i="1"/>
  <c r="M307" i="1"/>
  <c r="L307" i="1"/>
  <c r="K307" i="1"/>
  <c r="M306" i="1"/>
  <c r="L306" i="1"/>
  <c r="K306" i="1"/>
  <c r="M305" i="1"/>
  <c r="L305" i="1"/>
  <c r="K305" i="1"/>
  <c r="M304" i="1"/>
  <c r="L304" i="1"/>
  <c r="K304" i="1"/>
  <c r="J303" i="1"/>
  <c r="J288" i="1" s="1"/>
  <c r="I303" i="1"/>
  <c r="H303" i="1"/>
  <c r="G303" i="1"/>
  <c r="M302" i="1"/>
  <c r="L302" i="1"/>
  <c r="K302" i="1"/>
  <c r="M301" i="1"/>
  <c r="L301" i="1"/>
  <c r="K301" i="1"/>
  <c r="J300" i="1"/>
  <c r="I300" i="1"/>
  <c r="H300" i="1"/>
  <c r="L300" i="1" s="1"/>
  <c r="G300" i="1"/>
  <c r="M299" i="1"/>
  <c r="L299" i="1"/>
  <c r="K299" i="1"/>
  <c r="J298" i="1"/>
  <c r="I298" i="1"/>
  <c r="K298" i="1" s="1"/>
  <c r="H298" i="1"/>
  <c r="L298" i="1" s="1"/>
  <c r="G298" i="1"/>
  <c r="M298" i="1" s="1"/>
  <c r="M297" i="1"/>
  <c r="L297" i="1"/>
  <c r="K297" i="1"/>
  <c r="M296" i="1"/>
  <c r="L296" i="1"/>
  <c r="K296" i="1"/>
  <c r="J295" i="1"/>
  <c r="I295" i="1"/>
  <c r="K295" i="1" s="1"/>
  <c r="H295" i="1"/>
  <c r="L295" i="1" s="1"/>
  <c r="G295" i="1"/>
  <c r="M294" i="1"/>
  <c r="L294" i="1"/>
  <c r="K294" i="1"/>
  <c r="M293" i="1"/>
  <c r="L293" i="1"/>
  <c r="K293" i="1"/>
  <c r="M292" i="1"/>
  <c r="L292" i="1"/>
  <c r="K292" i="1"/>
  <c r="M291" i="1"/>
  <c r="L291" i="1"/>
  <c r="K291" i="1"/>
  <c r="M290" i="1"/>
  <c r="L290" i="1"/>
  <c r="K290" i="1"/>
  <c r="J289" i="1"/>
  <c r="I289" i="1"/>
  <c r="H289" i="1"/>
  <c r="G289" i="1"/>
  <c r="M287" i="1"/>
  <c r="L287" i="1"/>
  <c r="K287" i="1"/>
  <c r="J286" i="1"/>
  <c r="I286" i="1"/>
  <c r="K286" i="1" s="1"/>
  <c r="H286" i="1"/>
  <c r="L286" i="1" s="1"/>
  <c r="G286" i="1"/>
  <c r="M286" i="1" s="1"/>
  <c r="J285" i="1"/>
  <c r="I285" i="1"/>
  <c r="K285" i="1" s="1"/>
  <c r="H285" i="1"/>
  <c r="L285" i="1" s="1"/>
  <c r="M283" i="1"/>
  <c r="L283" i="1"/>
  <c r="K283" i="1"/>
  <c r="M282" i="1"/>
  <c r="L282" i="1"/>
  <c r="K282" i="1"/>
  <c r="J281" i="1"/>
  <c r="I281" i="1"/>
  <c r="K281" i="1" s="1"/>
  <c r="H281" i="1"/>
  <c r="L281" i="1" s="1"/>
  <c r="G281" i="1"/>
  <c r="M280" i="1"/>
  <c r="L280" i="1"/>
  <c r="K280" i="1"/>
  <c r="M279" i="1"/>
  <c r="L279" i="1"/>
  <c r="K279" i="1"/>
  <c r="M278" i="1"/>
  <c r="L278" i="1"/>
  <c r="K278" i="1"/>
  <c r="J277" i="1"/>
  <c r="J273" i="1" s="1"/>
  <c r="J272" i="1" s="1"/>
  <c r="I277" i="1"/>
  <c r="H277" i="1"/>
  <c r="G277" i="1"/>
  <c r="G273" i="1" s="1"/>
  <c r="G272" i="1" s="1"/>
  <c r="M276" i="1"/>
  <c r="L276" i="1"/>
  <c r="K276" i="1"/>
  <c r="M275" i="1"/>
  <c r="L275" i="1"/>
  <c r="K275" i="1"/>
  <c r="J274" i="1"/>
  <c r="I274" i="1"/>
  <c r="H274" i="1"/>
  <c r="G274" i="1"/>
  <c r="M271" i="1"/>
  <c r="L271" i="1"/>
  <c r="K271" i="1"/>
  <c r="M270" i="1"/>
  <c r="L270" i="1"/>
  <c r="K270" i="1"/>
  <c r="M269" i="1"/>
  <c r="L269" i="1"/>
  <c r="K269" i="1"/>
  <c r="M268" i="1"/>
  <c r="L268" i="1"/>
  <c r="K268" i="1"/>
  <c r="J267" i="1"/>
  <c r="J266" i="1" s="1"/>
  <c r="I267" i="1"/>
  <c r="I266" i="1" s="1"/>
  <c r="H267" i="1"/>
  <c r="H266" i="1" s="1"/>
  <c r="G267" i="1"/>
  <c r="G266" i="1" s="1"/>
  <c r="M265" i="1"/>
  <c r="L265" i="1"/>
  <c r="K265" i="1"/>
  <c r="M264" i="1"/>
  <c r="L264" i="1"/>
  <c r="K264" i="1"/>
  <c r="M263" i="1"/>
  <c r="L263" i="1"/>
  <c r="K263" i="1"/>
  <c r="M262" i="1"/>
  <c r="L262" i="1"/>
  <c r="K262" i="1"/>
  <c r="M261" i="1"/>
  <c r="L261" i="1"/>
  <c r="K261" i="1"/>
  <c r="J260" i="1"/>
  <c r="J259" i="1" s="1"/>
  <c r="I260" i="1"/>
  <c r="K260" i="1" s="1"/>
  <c r="H260" i="1"/>
  <c r="L260" i="1" s="1"/>
  <c r="G260" i="1"/>
  <c r="G259" i="1" s="1"/>
  <c r="I259" i="1"/>
  <c r="K259" i="1" s="1"/>
  <c r="H259" i="1"/>
  <c r="L259" i="1" s="1"/>
  <c r="M258" i="1"/>
  <c r="L258" i="1"/>
  <c r="K258" i="1"/>
  <c r="J257" i="1"/>
  <c r="I257" i="1"/>
  <c r="K257" i="1" s="1"/>
  <c r="H257" i="1"/>
  <c r="L257" i="1" s="1"/>
  <c r="G257" i="1"/>
  <c r="M257" i="1" s="1"/>
  <c r="J256" i="1"/>
  <c r="I256" i="1"/>
  <c r="K256" i="1" s="1"/>
  <c r="H256" i="1"/>
  <c r="L256" i="1" s="1"/>
  <c r="G256" i="1"/>
  <c r="M256" i="1" s="1"/>
  <c r="M255" i="1"/>
  <c r="L255" i="1"/>
  <c r="K255" i="1"/>
  <c r="J254" i="1"/>
  <c r="I254" i="1"/>
  <c r="K254" i="1" s="1"/>
  <c r="H254" i="1"/>
  <c r="L254" i="1" s="1"/>
  <c r="G254" i="1"/>
  <c r="M254" i="1" s="1"/>
  <c r="J253" i="1"/>
  <c r="I253" i="1"/>
  <c r="H253" i="1"/>
  <c r="L253" i="1" s="1"/>
  <c r="G253" i="1"/>
  <c r="M253" i="1" s="1"/>
  <c r="M252" i="1"/>
  <c r="L252" i="1"/>
  <c r="K252" i="1"/>
  <c r="M251" i="1"/>
  <c r="L251" i="1"/>
  <c r="K251" i="1"/>
  <c r="M250" i="1"/>
  <c r="L250" i="1"/>
  <c r="K250" i="1"/>
  <c r="M249" i="1"/>
  <c r="L249" i="1"/>
  <c r="K249" i="1"/>
  <c r="J248" i="1"/>
  <c r="I248" i="1"/>
  <c r="I247" i="1" s="1"/>
  <c r="H248" i="1"/>
  <c r="G248" i="1"/>
  <c r="G247" i="1" s="1"/>
  <c r="J247" i="1"/>
  <c r="M246" i="1"/>
  <c r="L246" i="1"/>
  <c r="K246" i="1"/>
  <c r="J245" i="1"/>
  <c r="I245" i="1"/>
  <c r="K245" i="1" s="1"/>
  <c r="H245" i="1"/>
  <c r="L245" i="1" s="1"/>
  <c r="G245" i="1"/>
  <c r="M245" i="1" s="1"/>
  <c r="J244" i="1"/>
  <c r="I244" i="1"/>
  <c r="K244" i="1" s="1"/>
  <c r="H244" i="1"/>
  <c r="L244" i="1" s="1"/>
  <c r="G244" i="1"/>
  <c r="M244" i="1" s="1"/>
  <c r="M243" i="1"/>
  <c r="L243" i="1"/>
  <c r="K243" i="1"/>
  <c r="M242" i="1"/>
  <c r="L242" i="1"/>
  <c r="K242" i="1"/>
  <c r="J241" i="1"/>
  <c r="I241" i="1"/>
  <c r="K241" i="1" s="1"/>
  <c r="H241" i="1"/>
  <c r="L241" i="1" s="1"/>
  <c r="G241" i="1"/>
  <c r="G240" i="1" s="1"/>
  <c r="J240" i="1"/>
  <c r="I240" i="1"/>
  <c r="K240" i="1" s="1"/>
  <c r="H240" i="1"/>
  <c r="L240" i="1" s="1"/>
  <c r="M239" i="1"/>
  <c r="L239" i="1"/>
  <c r="K239" i="1"/>
  <c r="J238" i="1"/>
  <c r="I238" i="1"/>
  <c r="K238" i="1" s="1"/>
  <c r="H238" i="1"/>
  <c r="L238" i="1" s="1"/>
  <c r="G238" i="1"/>
  <c r="G237" i="1" s="1"/>
  <c r="M237" i="1" s="1"/>
  <c r="J237" i="1"/>
  <c r="I237" i="1"/>
  <c r="K237" i="1" s="1"/>
  <c r="H237" i="1"/>
  <c r="L237" i="1" s="1"/>
  <c r="M236" i="1"/>
  <c r="L236" i="1"/>
  <c r="K236" i="1"/>
  <c r="M235" i="1"/>
  <c r="L235" i="1"/>
  <c r="K235" i="1"/>
  <c r="M234" i="1"/>
  <c r="L234" i="1"/>
  <c r="K234" i="1"/>
  <c r="J233" i="1"/>
  <c r="I233" i="1"/>
  <c r="H233" i="1"/>
  <c r="G233" i="1"/>
  <c r="M232" i="1"/>
  <c r="L232" i="1"/>
  <c r="K232" i="1"/>
  <c r="M231" i="1"/>
  <c r="L231" i="1"/>
  <c r="K231" i="1"/>
  <c r="J230" i="1"/>
  <c r="I230" i="1"/>
  <c r="H230" i="1"/>
  <c r="G230" i="1"/>
  <c r="M227" i="1"/>
  <c r="L227" i="1"/>
  <c r="K227" i="1"/>
  <c r="M226" i="1"/>
  <c r="L226" i="1"/>
  <c r="K226" i="1"/>
  <c r="M225" i="1"/>
  <c r="L225" i="1"/>
  <c r="K225" i="1"/>
  <c r="M224" i="1"/>
  <c r="L224" i="1"/>
  <c r="K224" i="1"/>
  <c r="M223" i="1"/>
  <c r="L223" i="1"/>
  <c r="K223" i="1"/>
  <c r="M222" i="1"/>
  <c r="L222" i="1"/>
  <c r="K222" i="1"/>
  <c r="M221" i="1"/>
  <c r="L221" i="1"/>
  <c r="K221" i="1"/>
  <c r="M220" i="1"/>
  <c r="L220" i="1"/>
  <c r="K220" i="1"/>
  <c r="M219" i="1"/>
  <c r="L219" i="1"/>
  <c r="K219" i="1"/>
  <c r="M218" i="1"/>
  <c r="L218" i="1"/>
  <c r="K218" i="1"/>
  <c r="M217" i="1"/>
  <c r="L217" i="1"/>
  <c r="K217" i="1"/>
  <c r="M216" i="1"/>
  <c r="L216" i="1"/>
  <c r="K216" i="1"/>
  <c r="M215" i="1"/>
  <c r="L215" i="1"/>
  <c r="K215" i="1"/>
  <c r="M214" i="1"/>
  <c r="L214" i="1"/>
  <c r="K214" i="1"/>
  <c r="J213" i="1"/>
  <c r="J212" i="1" s="1"/>
  <c r="J211" i="1" s="1"/>
  <c r="I213" i="1"/>
  <c r="I212" i="1" s="1"/>
  <c r="H213" i="1"/>
  <c r="H212" i="1" s="1"/>
  <c r="G213" i="1"/>
  <c r="M210" i="1"/>
  <c r="L210" i="1"/>
  <c r="K210" i="1"/>
  <c r="M209" i="1"/>
  <c r="L209" i="1"/>
  <c r="K209" i="1"/>
  <c r="M208" i="1"/>
  <c r="L208" i="1"/>
  <c r="K208" i="1"/>
  <c r="J207" i="1"/>
  <c r="J206" i="1" s="1"/>
  <c r="J205" i="1" s="1"/>
  <c r="I207" i="1"/>
  <c r="H207" i="1"/>
  <c r="G207" i="1"/>
  <c r="G206" i="1" s="1"/>
  <c r="I206" i="1"/>
  <c r="I205" i="1" s="1"/>
  <c r="H206" i="1"/>
  <c r="H205" i="1" s="1"/>
  <c r="M204" i="1"/>
  <c r="L204" i="1"/>
  <c r="K204" i="1"/>
  <c r="M203" i="1"/>
  <c r="L203" i="1"/>
  <c r="K203" i="1"/>
  <c r="J202" i="1"/>
  <c r="I202" i="1"/>
  <c r="H202" i="1"/>
  <c r="L202" i="1" s="1"/>
  <c r="G202" i="1"/>
  <c r="M201" i="1"/>
  <c r="L201" i="1"/>
  <c r="K201" i="1"/>
  <c r="M200" i="1"/>
  <c r="L200" i="1"/>
  <c r="K200" i="1"/>
  <c r="J199" i="1"/>
  <c r="I199" i="1"/>
  <c r="H199" i="1"/>
  <c r="G199" i="1"/>
  <c r="I198" i="1"/>
  <c r="M197" i="1"/>
  <c r="L197" i="1"/>
  <c r="K197" i="1"/>
  <c r="M196" i="1"/>
  <c r="L196" i="1"/>
  <c r="K196" i="1"/>
  <c r="M195" i="1"/>
  <c r="L195" i="1"/>
  <c r="K195" i="1"/>
  <c r="M194" i="1"/>
  <c r="L194" i="1"/>
  <c r="K194" i="1"/>
  <c r="M193" i="1"/>
  <c r="L193" i="1"/>
  <c r="K193" i="1"/>
  <c r="M192" i="1"/>
  <c r="L192" i="1"/>
  <c r="K192" i="1"/>
  <c r="M191" i="1"/>
  <c r="L191" i="1"/>
  <c r="K191" i="1"/>
  <c r="J190" i="1"/>
  <c r="I190" i="1"/>
  <c r="I189" i="1" s="1"/>
  <c r="H190" i="1"/>
  <c r="H189" i="1" s="1"/>
  <c r="G190" i="1"/>
  <c r="G189" i="1" s="1"/>
  <c r="J189" i="1"/>
  <c r="M187" i="1"/>
  <c r="L187" i="1"/>
  <c r="K187" i="1"/>
  <c r="J186" i="1"/>
  <c r="I186" i="1"/>
  <c r="K186" i="1" s="1"/>
  <c r="H186" i="1"/>
  <c r="L186" i="1" s="1"/>
  <c r="G186" i="1"/>
  <c r="M186" i="1" s="1"/>
  <c r="M185" i="1"/>
  <c r="L185" i="1"/>
  <c r="K185" i="1"/>
  <c r="M184" i="1"/>
  <c r="L184" i="1"/>
  <c r="K184" i="1"/>
  <c r="M183" i="1"/>
  <c r="L183" i="1"/>
  <c r="K183" i="1"/>
  <c r="M182" i="1"/>
  <c r="L182" i="1"/>
  <c r="K182" i="1"/>
  <c r="J181" i="1"/>
  <c r="I181" i="1"/>
  <c r="H181" i="1"/>
  <c r="G181" i="1"/>
  <c r="M181" i="1" s="1"/>
  <c r="M180" i="1"/>
  <c r="L180" i="1"/>
  <c r="K180" i="1"/>
  <c r="M179" i="1"/>
  <c r="L179" i="1"/>
  <c r="K179" i="1"/>
  <c r="M178" i="1"/>
  <c r="L178" i="1"/>
  <c r="K178" i="1"/>
  <c r="M177" i="1"/>
  <c r="L177" i="1"/>
  <c r="K177" i="1"/>
  <c r="M176" i="1"/>
  <c r="L176" i="1"/>
  <c r="K176" i="1"/>
  <c r="M175" i="1"/>
  <c r="L175" i="1"/>
  <c r="K175" i="1"/>
  <c r="M174" i="1"/>
  <c r="L174" i="1"/>
  <c r="K174" i="1"/>
  <c r="J173" i="1"/>
  <c r="I173" i="1"/>
  <c r="H173" i="1"/>
  <c r="G173" i="1"/>
  <c r="M172" i="1"/>
  <c r="L172" i="1"/>
  <c r="K172" i="1"/>
  <c r="M171" i="1"/>
  <c r="L171" i="1"/>
  <c r="K171" i="1"/>
  <c r="M170" i="1"/>
  <c r="L170" i="1"/>
  <c r="K170" i="1"/>
  <c r="M169" i="1"/>
  <c r="L169" i="1"/>
  <c r="K169" i="1"/>
  <c r="M168" i="1"/>
  <c r="L168" i="1"/>
  <c r="K168" i="1"/>
  <c r="J167" i="1"/>
  <c r="I167" i="1"/>
  <c r="H167" i="1"/>
  <c r="G167" i="1"/>
  <c r="M165" i="1"/>
  <c r="L165" i="1"/>
  <c r="K165" i="1"/>
  <c r="J164" i="1"/>
  <c r="I164" i="1"/>
  <c r="K164" i="1" s="1"/>
  <c r="H164" i="1"/>
  <c r="L164" i="1" s="1"/>
  <c r="G164" i="1"/>
  <c r="M164" i="1" s="1"/>
  <c r="M163" i="1"/>
  <c r="L163" i="1"/>
  <c r="K163" i="1"/>
  <c r="M162" i="1"/>
  <c r="L162" i="1"/>
  <c r="K162" i="1"/>
  <c r="J161" i="1"/>
  <c r="I161" i="1"/>
  <c r="H161" i="1"/>
  <c r="G161" i="1"/>
  <c r="M161" i="1" s="1"/>
  <c r="M160" i="1"/>
  <c r="L160" i="1"/>
  <c r="K160" i="1"/>
  <c r="M159" i="1"/>
  <c r="L159" i="1"/>
  <c r="K159" i="1"/>
  <c r="M158" i="1"/>
  <c r="L158" i="1"/>
  <c r="K158" i="1"/>
  <c r="M157" i="1"/>
  <c r="L157" i="1"/>
  <c r="K157" i="1"/>
  <c r="J156" i="1"/>
  <c r="J155" i="1" s="1"/>
  <c r="I156" i="1"/>
  <c r="I155" i="1" s="1"/>
  <c r="H156" i="1"/>
  <c r="G156" i="1"/>
  <c r="G155" i="1" s="1"/>
  <c r="H155" i="1"/>
  <c r="M154" i="1"/>
  <c r="L154" i="1"/>
  <c r="K154" i="1"/>
  <c r="M153" i="1"/>
  <c r="L153" i="1"/>
  <c r="K153" i="1"/>
  <c r="J152" i="1"/>
  <c r="K152" i="1" s="1"/>
  <c r="I152" i="1"/>
  <c r="H152" i="1"/>
  <c r="G152" i="1"/>
  <c r="G151" i="1" s="1"/>
  <c r="J151" i="1"/>
  <c r="I151" i="1"/>
  <c r="H151" i="1"/>
  <c r="M150" i="1"/>
  <c r="L150" i="1"/>
  <c r="K150" i="1"/>
  <c r="M149" i="1"/>
  <c r="L149" i="1"/>
  <c r="K149" i="1"/>
  <c r="J148" i="1"/>
  <c r="I148" i="1"/>
  <c r="I147" i="1" s="1"/>
  <c r="H148" i="1"/>
  <c r="G148" i="1"/>
  <c r="G147" i="1" s="1"/>
  <c r="J147" i="1"/>
  <c r="M146" i="1"/>
  <c r="L146" i="1"/>
  <c r="K146" i="1"/>
  <c r="M145" i="1"/>
  <c r="L145" i="1"/>
  <c r="K145" i="1"/>
  <c r="J144" i="1"/>
  <c r="J143" i="1" s="1"/>
  <c r="I144" i="1"/>
  <c r="H144" i="1"/>
  <c r="H143" i="1" s="1"/>
  <c r="G144" i="1"/>
  <c r="I143" i="1"/>
  <c r="M142" i="1"/>
  <c r="L142" i="1"/>
  <c r="K142" i="1"/>
  <c r="M141" i="1"/>
  <c r="L141" i="1"/>
  <c r="K141" i="1"/>
  <c r="M140" i="1"/>
  <c r="L140" i="1"/>
  <c r="K140" i="1"/>
  <c r="M139" i="1"/>
  <c r="L139" i="1"/>
  <c r="K139" i="1"/>
  <c r="M138" i="1"/>
  <c r="L138" i="1"/>
  <c r="K138" i="1"/>
  <c r="M137" i="1"/>
  <c r="L137" i="1"/>
  <c r="K137" i="1"/>
  <c r="J136" i="1"/>
  <c r="J135" i="1" s="1"/>
  <c r="I136" i="1"/>
  <c r="I135" i="1" s="1"/>
  <c r="H136" i="1"/>
  <c r="H135" i="1" s="1"/>
  <c r="G136" i="1"/>
  <c r="G135" i="1" s="1"/>
  <c r="M134" i="1"/>
  <c r="L134" i="1"/>
  <c r="K134" i="1"/>
  <c r="M133" i="1"/>
  <c r="L133" i="1"/>
  <c r="K133" i="1"/>
  <c r="M132" i="1"/>
  <c r="L132" i="1"/>
  <c r="K132" i="1"/>
  <c r="M131" i="1"/>
  <c r="L131" i="1"/>
  <c r="K131" i="1"/>
  <c r="M130" i="1"/>
  <c r="L130" i="1"/>
  <c r="K130" i="1"/>
  <c r="M129" i="1"/>
  <c r="L129" i="1"/>
  <c r="K129" i="1"/>
  <c r="M128" i="1"/>
  <c r="L128" i="1"/>
  <c r="K128" i="1"/>
  <c r="M127" i="1"/>
  <c r="L127" i="1"/>
  <c r="K127" i="1"/>
  <c r="M126" i="1"/>
  <c r="L126" i="1"/>
  <c r="K126" i="1"/>
  <c r="M125" i="1"/>
  <c r="L125" i="1"/>
  <c r="K125" i="1"/>
  <c r="M124" i="1"/>
  <c r="L124" i="1"/>
  <c r="K124" i="1"/>
  <c r="M123" i="1"/>
  <c r="L123" i="1"/>
  <c r="K123" i="1"/>
  <c r="J122" i="1"/>
  <c r="J121" i="1" s="1"/>
  <c r="I122" i="1"/>
  <c r="I121" i="1" s="1"/>
  <c r="H122" i="1"/>
  <c r="H121" i="1" s="1"/>
  <c r="G122" i="1"/>
  <c r="G121" i="1" s="1"/>
  <c r="M120" i="1"/>
  <c r="L120" i="1"/>
  <c r="K120" i="1"/>
  <c r="M119" i="1"/>
  <c r="L119" i="1"/>
  <c r="K119" i="1"/>
  <c r="M118" i="1"/>
  <c r="L118" i="1"/>
  <c r="K118" i="1"/>
  <c r="M117" i="1"/>
  <c r="L117" i="1"/>
  <c r="K117" i="1"/>
  <c r="M116" i="1"/>
  <c r="L116" i="1"/>
  <c r="K116" i="1"/>
  <c r="M115" i="1"/>
  <c r="L115" i="1"/>
  <c r="K115" i="1"/>
  <c r="M114" i="1"/>
  <c r="L114" i="1"/>
  <c r="K114" i="1"/>
  <c r="M113" i="1"/>
  <c r="L113" i="1"/>
  <c r="K113" i="1"/>
  <c r="M112" i="1"/>
  <c r="L112" i="1"/>
  <c r="K112" i="1"/>
  <c r="M111" i="1"/>
  <c r="L111" i="1"/>
  <c r="K111" i="1"/>
  <c r="M110" i="1"/>
  <c r="L110" i="1"/>
  <c r="K110" i="1"/>
  <c r="J109" i="1"/>
  <c r="I109" i="1"/>
  <c r="I108" i="1" s="1"/>
  <c r="H109" i="1"/>
  <c r="H108" i="1" s="1"/>
  <c r="G109" i="1"/>
  <c r="G108" i="1" s="1"/>
  <c r="J108" i="1"/>
  <c r="M106" i="1"/>
  <c r="L106" i="1"/>
  <c r="K106" i="1"/>
  <c r="J105" i="1"/>
  <c r="I105" i="1"/>
  <c r="K105" i="1" s="1"/>
  <c r="H105" i="1"/>
  <c r="L105" i="1" s="1"/>
  <c r="G105" i="1"/>
  <c r="M105" i="1" s="1"/>
  <c r="M104" i="1"/>
  <c r="L104" i="1"/>
  <c r="K104" i="1"/>
  <c r="J103" i="1"/>
  <c r="I103" i="1"/>
  <c r="H103" i="1"/>
  <c r="L103" i="1" s="1"/>
  <c r="G103" i="1"/>
  <c r="M103" i="1" s="1"/>
  <c r="M102" i="1"/>
  <c r="L102" i="1"/>
  <c r="K102" i="1"/>
  <c r="M101" i="1"/>
  <c r="L101" i="1"/>
  <c r="K101" i="1"/>
  <c r="M100" i="1"/>
  <c r="L100" i="1"/>
  <c r="K100" i="1"/>
  <c r="M99" i="1"/>
  <c r="L99" i="1"/>
  <c r="K99" i="1"/>
  <c r="M98" i="1"/>
  <c r="L98" i="1"/>
  <c r="K98" i="1"/>
  <c r="J97" i="1"/>
  <c r="J96" i="1" s="1"/>
  <c r="I97" i="1"/>
  <c r="H97" i="1"/>
  <c r="H96" i="1" s="1"/>
  <c r="G97" i="1"/>
  <c r="M95" i="1"/>
  <c r="L95" i="1"/>
  <c r="K95" i="1"/>
  <c r="M94" i="1"/>
  <c r="L94" i="1"/>
  <c r="K94" i="1"/>
  <c r="M93" i="1"/>
  <c r="L93" i="1"/>
  <c r="K93" i="1"/>
  <c r="M92" i="1"/>
  <c r="L92" i="1"/>
  <c r="K92" i="1"/>
  <c r="M91" i="1"/>
  <c r="L91" i="1"/>
  <c r="K91" i="1"/>
  <c r="M90" i="1"/>
  <c r="L90" i="1"/>
  <c r="K90" i="1"/>
  <c r="J89" i="1"/>
  <c r="J88" i="1" s="1"/>
  <c r="I89" i="1"/>
  <c r="I88" i="1" s="1"/>
  <c r="H89" i="1"/>
  <c r="G89" i="1"/>
  <c r="M87" i="1"/>
  <c r="L87" i="1"/>
  <c r="K87" i="1"/>
  <c r="M86" i="1"/>
  <c r="L86" i="1"/>
  <c r="K86" i="1"/>
  <c r="M85" i="1"/>
  <c r="L85" i="1"/>
  <c r="K85" i="1"/>
  <c r="M84" i="1"/>
  <c r="L84" i="1"/>
  <c r="K84" i="1"/>
  <c r="J83" i="1"/>
  <c r="J82" i="1" s="1"/>
  <c r="I83" i="1"/>
  <c r="I82" i="1" s="1"/>
  <c r="H83" i="1"/>
  <c r="G83" i="1"/>
  <c r="G82" i="1" s="1"/>
  <c r="M81" i="1"/>
  <c r="L81" i="1"/>
  <c r="K81" i="1"/>
  <c r="J80" i="1"/>
  <c r="I80" i="1"/>
  <c r="H80" i="1"/>
  <c r="G80" i="1"/>
  <c r="J79" i="1"/>
  <c r="I79" i="1"/>
  <c r="H79" i="1"/>
  <c r="G79" i="1"/>
  <c r="M78" i="1"/>
  <c r="L78" i="1"/>
  <c r="K78" i="1"/>
  <c r="M77" i="1"/>
  <c r="L77" i="1"/>
  <c r="K77" i="1"/>
  <c r="M76" i="1"/>
  <c r="L76" i="1"/>
  <c r="K76" i="1"/>
  <c r="J75" i="1"/>
  <c r="I75" i="1"/>
  <c r="I74" i="1" s="1"/>
  <c r="H75" i="1"/>
  <c r="G75" i="1"/>
  <c r="G74" i="1" s="1"/>
  <c r="J74" i="1"/>
  <c r="M73" i="1"/>
  <c r="L73" i="1"/>
  <c r="K73" i="1"/>
  <c r="M72" i="1"/>
  <c r="L72" i="1"/>
  <c r="K72" i="1"/>
  <c r="M71" i="1"/>
  <c r="L71" i="1"/>
  <c r="K71" i="1"/>
  <c r="M70" i="1"/>
  <c r="L70" i="1"/>
  <c r="K70" i="1"/>
  <c r="M69" i="1"/>
  <c r="L69" i="1"/>
  <c r="K69" i="1"/>
  <c r="M68" i="1"/>
  <c r="L68" i="1"/>
  <c r="K68" i="1"/>
  <c r="J67" i="1"/>
  <c r="J66" i="1" s="1"/>
  <c r="I67" i="1"/>
  <c r="I66" i="1" s="1"/>
  <c r="H67" i="1"/>
  <c r="H66" i="1" s="1"/>
  <c r="G67" i="1"/>
  <c r="G66" i="1" s="1"/>
  <c r="M65" i="1"/>
  <c r="L65" i="1"/>
  <c r="K65" i="1"/>
  <c r="M64" i="1"/>
  <c r="L64" i="1"/>
  <c r="K64" i="1"/>
  <c r="M63" i="1"/>
  <c r="L63" i="1"/>
  <c r="K63" i="1"/>
  <c r="M62" i="1"/>
  <c r="L62" i="1"/>
  <c r="K62" i="1"/>
  <c r="M61" i="1"/>
  <c r="L61" i="1"/>
  <c r="K61" i="1"/>
  <c r="J60" i="1"/>
  <c r="J59" i="1" s="1"/>
  <c r="I60" i="1"/>
  <c r="I59" i="1" s="1"/>
  <c r="H60" i="1"/>
  <c r="H59" i="1" s="1"/>
  <c r="G60" i="1"/>
  <c r="G59" i="1" s="1"/>
  <c r="M57" i="1"/>
  <c r="L57" i="1"/>
  <c r="K57" i="1"/>
  <c r="M56" i="1"/>
  <c r="L56" i="1"/>
  <c r="K56" i="1"/>
  <c r="M55" i="1"/>
  <c r="L55" i="1"/>
  <c r="K55" i="1"/>
  <c r="M54" i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J49" i="1"/>
  <c r="J48" i="1" s="1"/>
  <c r="J47" i="1" s="1"/>
  <c r="I49" i="1"/>
  <c r="I48" i="1" s="1"/>
  <c r="H49" i="1"/>
  <c r="G49" i="1"/>
  <c r="G48" i="1" s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J32" i="1"/>
  <c r="J31" i="1" s="1"/>
  <c r="J30" i="1" s="1"/>
  <c r="J29" i="1" s="1"/>
  <c r="I32" i="1"/>
  <c r="I31" i="1" s="1"/>
  <c r="H32" i="1"/>
  <c r="H31" i="1" s="1"/>
  <c r="G32" i="1"/>
  <c r="G31" i="1" s="1"/>
  <c r="M28" i="1"/>
  <c r="L28" i="1"/>
  <c r="K28" i="1"/>
  <c r="M27" i="1"/>
  <c r="L27" i="1"/>
  <c r="K27" i="1"/>
  <c r="J26" i="1"/>
  <c r="I26" i="1"/>
  <c r="H26" i="1"/>
  <c r="G26" i="1"/>
  <c r="G25" i="1" s="1"/>
  <c r="J25" i="1"/>
  <c r="J24" i="1" s="1"/>
  <c r="J23" i="1" s="1"/>
  <c r="I25" i="1"/>
  <c r="I24" i="1" s="1"/>
  <c r="I23" i="1" s="1"/>
  <c r="H25" i="1"/>
  <c r="H24" i="1" s="1"/>
  <c r="M22" i="1"/>
  <c r="L22" i="1"/>
  <c r="K22" i="1"/>
  <c r="M21" i="1"/>
  <c r="L21" i="1"/>
  <c r="K21" i="1"/>
  <c r="J20" i="1"/>
  <c r="I20" i="1"/>
  <c r="I19" i="1" s="1"/>
  <c r="K19" i="1" s="1"/>
  <c r="H20" i="1"/>
  <c r="L20" i="1" s="1"/>
  <c r="G20" i="1"/>
  <c r="G19" i="1" s="1"/>
  <c r="J19" i="1"/>
  <c r="H19" i="1"/>
  <c r="L19" i="1" s="1"/>
  <c r="M18" i="1"/>
  <c r="L18" i="1"/>
  <c r="K18" i="1"/>
  <c r="J17" i="1"/>
  <c r="J16" i="1" s="1"/>
  <c r="I17" i="1"/>
  <c r="K17" i="1" s="1"/>
  <c r="H17" i="1"/>
  <c r="H16" i="1" s="1"/>
  <c r="G17" i="1"/>
  <c r="G16" i="1" s="1"/>
  <c r="I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J8" i="1"/>
  <c r="J7" i="1" s="1"/>
  <c r="I8" i="1"/>
  <c r="I7" i="1" s="1"/>
  <c r="H8" i="1"/>
  <c r="H7" i="1" s="1"/>
  <c r="G8" i="1"/>
  <c r="G7" i="1" s="1"/>
  <c r="M79" i="1" l="1"/>
  <c r="M693" i="1"/>
  <c r="J715" i="1"/>
  <c r="M816" i="1"/>
  <c r="M852" i="1"/>
  <c r="M862" i="1"/>
  <c r="M917" i="1"/>
  <c r="M918" i="1"/>
  <c r="M923" i="1"/>
  <c r="M924" i="1"/>
  <c r="M942" i="1"/>
  <c r="M943" i="1"/>
  <c r="M1010" i="1"/>
  <c r="M1011" i="1"/>
  <c r="M1012" i="1"/>
  <c r="J1198" i="1"/>
  <c r="L1198" i="1" s="1"/>
  <c r="K16" i="1"/>
  <c r="K533" i="1"/>
  <c r="M80" i="1"/>
  <c r="J6" i="1"/>
  <c r="J5" i="1" s="1"/>
  <c r="M16" i="1"/>
  <c r="L79" i="1"/>
  <c r="L80" i="1"/>
  <c r="K103" i="1"/>
  <c r="K253" i="1"/>
  <c r="L337" i="1"/>
  <c r="J384" i="1"/>
  <c r="J536" i="1"/>
  <c r="M536" i="1" s="1"/>
  <c r="L638" i="1"/>
  <c r="M647" i="1"/>
  <c r="L692" i="1"/>
  <c r="L693" i="1"/>
  <c r="M806" i="1"/>
  <c r="M844" i="1"/>
  <c r="M849" i="1"/>
  <c r="L852" i="1"/>
  <c r="M874" i="1"/>
  <c r="L917" i="1"/>
  <c r="L918" i="1"/>
  <c r="M921" i="1"/>
  <c r="L923" i="1"/>
  <c r="L924" i="1"/>
  <c r="M939" i="1"/>
  <c r="M940" i="1"/>
  <c r="L942" i="1"/>
  <c r="L943" i="1"/>
  <c r="L992" i="1"/>
  <c r="L1010" i="1"/>
  <c r="L1011" i="1"/>
  <c r="L1012" i="1"/>
  <c r="L1054" i="1"/>
  <c r="J1052" i="1"/>
  <c r="J1037" i="1" s="1"/>
  <c r="L1199" i="1"/>
  <c r="L16" i="1"/>
  <c r="K79" i="1"/>
  <c r="K80" i="1"/>
  <c r="J229" i="1"/>
  <c r="M281" i="1"/>
  <c r="K337" i="1"/>
  <c r="J451" i="1"/>
  <c r="K451" i="1" s="1"/>
  <c r="M503" i="1"/>
  <c r="L533" i="1"/>
  <c r="L534" i="1"/>
  <c r="L542" i="1"/>
  <c r="M606" i="1"/>
  <c r="M641" i="1"/>
  <c r="K692" i="1"/>
  <c r="K693" i="1"/>
  <c r="J691" i="1"/>
  <c r="M797" i="1"/>
  <c r="K800" i="1"/>
  <c r="M833" i="1"/>
  <c r="M842" i="1"/>
  <c r="L844" i="1"/>
  <c r="L849" i="1"/>
  <c r="J851" i="1"/>
  <c r="M851" i="1" s="1"/>
  <c r="L860" i="1"/>
  <c r="M869" i="1"/>
  <c r="M910" i="1"/>
  <c r="M911" i="1"/>
  <c r="K917" i="1"/>
  <c r="K918" i="1"/>
  <c r="L921" i="1"/>
  <c r="K923" i="1"/>
  <c r="K924" i="1"/>
  <c r="M929" i="1"/>
  <c r="M930" i="1"/>
  <c r="L939" i="1"/>
  <c r="L940" i="1"/>
  <c r="K942" i="1"/>
  <c r="K943" i="1"/>
  <c r="L953" i="1"/>
  <c r="J955" i="1"/>
  <c r="K1010" i="1"/>
  <c r="K1011" i="1"/>
  <c r="K1012" i="1"/>
  <c r="L1053" i="1"/>
  <c r="L1081" i="1"/>
  <c r="I952" i="1"/>
  <c r="I1053" i="1"/>
  <c r="K486" i="1"/>
  <c r="I605" i="1"/>
  <c r="K605" i="1" s="1"/>
  <c r="I828" i="1"/>
  <c r="I859" i="1"/>
  <c r="I96" i="1"/>
  <c r="I811" i="1"/>
  <c r="K811" i="1" s="1"/>
  <c r="I846" i="1"/>
  <c r="H734" i="1"/>
  <c r="H605" i="1"/>
  <c r="L605" i="1" s="1"/>
  <c r="H797" i="1"/>
  <c r="L797" i="1" s="1"/>
  <c r="H951" i="1"/>
  <c r="H1198" i="1"/>
  <c r="M1221" i="1"/>
  <c r="K1221" i="1"/>
  <c r="L1221" i="1"/>
  <c r="G1220" i="1"/>
  <c r="I1219" i="1"/>
  <c r="K1220" i="1"/>
  <c r="L1220" i="1"/>
  <c r="H1219" i="1"/>
  <c r="L1209" i="1"/>
  <c r="L1211" i="1"/>
  <c r="K1210" i="1"/>
  <c r="K1211" i="1"/>
  <c r="I1209" i="1"/>
  <c r="K1209" i="1" s="1"/>
  <c r="M1211" i="1"/>
  <c r="L1210" i="1"/>
  <c r="G1209" i="1"/>
  <c r="M1209" i="1" s="1"/>
  <c r="M1210" i="1"/>
  <c r="L1204" i="1"/>
  <c r="K1204" i="1"/>
  <c r="M1204" i="1"/>
  <c r="K1203" i="1"/>
  <c r="L1203" i="1"/>
  <c r="G1198" i="1"/>
  <c r="M1203" i="1"/>
  <c r="M1199" i="1"/>
  <c r="M1200" i="1"/>
  <c r="L1200" i="1"/>
  <c r="K1199" i="1"/>
  <c r="K1200" i="1"/>
  <c r="M1194" i="1"/>
  <c r="L1181" i="1"/>
  <c r="K1181" i="1"/>
  <c r="I1180" i="1"/>
  <c r="H1180" i="1"/>
  <c r="H1179" i="1" s="1"/>
  <c r="H1178" i="1" s="1"/>
  <c r="M1181" i="1"/>
  <c r="G1179" i="1"/>
  <c r="G1178" i="1" s="1"/>
  <c r="M1180" i="1"/>
  <c r="L1168" i="1"/>
  <c r="K1168" i="1"/>
  <c r="H1167" i="1"/>
  <c r="H1166" i="1" s="1"/>
  <c r="H1165" i="1" s="1"/>
  <c r="L1165" i="1" s="1"/>
  <c r="M1168" i="1"/>
  <c r="I1166" i="1"/>
  <c r="I1165" i="1" s="1"/>
  <c r="K1165" i="1" s="1"/>
  <c r="K1167" i="1"/>
  <c r="L1167" i="1"/>
  <c r="G1166" i="1"/>
  <c r="G1165" i="1" s="1"/>
  <c r="M1165" i="1" s="1"/>
  <c r="M1167" i="1"/>
  <c r="L1166" i="1"/>
  <c r="M1166" i="1"/>
  <c r="K1155" i="1"/>
  <c r="L1155" i="1"/>
  <c r="M1155" i="1"/>
  <c r="K1154" i="1"/>
  <c r="I1153" i="1"/>
  <c r="H1153" i="1"/>
  <c r="L1154" i="1"/>
  <c r="M1154" i="1"/>
  <c r="G1153" i="1"/>
  <c r="G1152" i="1" s="1"/>
  <c r="M1152" i="1" s="1"/>
  <c r="K1142" i="1"/>
  <c r="L1142" i="1"/>
  <c r="M1142" i="1"/>
  <c r="I1140" i="1"/>
  <c r="I1139" i="1" s="1"/>
  <c r="K1139" i="1" s="1"/>
  <c r="K1141" i="1"/>
  <c r="H1140" i="1"/>
  <c r="L1141" i="1"/>
  <c r="M1141" i="1"/>
  <c r="G1140" i="1"/>
  <c r="L1134" i="1"/>
  <c r="K1133" i="1"/>
  <c r="K1134" i="1"/>
  <c r="L1132" i="1"/>
  <c r="I1132" i="1"/>
  <c r="K1132" i="1" s="1"/>
  <c r="M1134" i="1"/>
  <c r="J1119" i="1"/>
  <c r="L1133" i="1"/>
  <c r="G1132" i="1"/>
  <c r="M1132" i="1" s="1"/>
  <c r="M1133" i="1"/>
  <c r="H1119" i="1"/>
  <c r="L1119" i="1" s="1"/>
  <c r="L1122" i="1"/>
  <c r="K1122" i="1"/>
  <c r="M1122" i="1"/>
  <c r="I1120" i="1"/>
  <c r="K1120" i="1" s="1"/>
  <c r="K1121" i="1"/>
  <c r="L1121" i="1"/>
  <c r="G1120" i="1"/>
  <c r="M1120" i="1" s="1"/>
  <c r="M1121" i="1"/>
  <c r="L1120" i="1"/>
  <c r="G1119" i="1"/>
  <c r="M1111" i="1"/>
  <c r="L1111" i="1"/>
  <c r="K1111" i="1"/>
  <c r="I1110" i="1"/>
  <c r="H1110" i="1"/>
  <c r="L1110" i="1" s="1"/>
  <c r="G1110" i="1"/>
  <c r="G1109" i="1" s="1"/>
  <c r="M1109" i="1" s="1"/>
  <c r="L1103" i="1"/>
  <c r="K1103" i="1"/>
  <c r="H1102" i="1"/>
  <c r="H1101" i="1" s="1"/>
  <c r="L1101" i="1" s="1"/>
  <c r="M1103" i="1"/>
  <c r="I1101" i="1"/>
  <c r="K1101" i="1" s="1"/>
  <c r="K1102" i="1"/>
  <c r="L1102" i="1"/>
  <c r="M1102" i="1"/>
  <c r="G1101" i="1"/>
  <c r="M1101" i="1" s="1"/>
  <c r="J1091" i="1"/>
  <c r="M1094" i="1"/>
  <c r="K1094" i="1"/>
  <c r="L1094" i="1"/>
  <c r="G1093" i="1"/>
  <c r="G1092" i="1" s="1"/>
  <c r="M1092" i="1" s="1"/>
  <c r="K1093" i="1"/>
  <c r="L1093" i="1"/>
  <c r="H1092" i="1"/>
  <c r="M1093" i="1"/>
  <c r="K1092" i="1"/>
  <c r="L1088" i="1"/>
  <c r="K1088" i="1"/>
  <c r="I1086" i="1"/>
  <c r="K1086" i="1" s="1"/>
  <c r="M1088" i="1"/>
  <c r="L1087" i="1"/>
  <c r="M1087" i="1"/>
  <c r="G1086" i="1"/>
  <c r="M1086" i="1" s="1"/>
  <c r="L1083" i="1"/>
  <c r="K1081" i="1"/>
  <c r="M1083" i="1"/>
  <c r="J1068" i="1"/>
  <c r="K1082" i="1"/>
  <c r="L1082" i="1"/>
  <c r="M1082" i="1"/>
  <c r="G1081" i="1"/>
  <c r="M1081" i="1" s="1"/>
  <c r="L1071" i="1"/>
  <c r="K1071" i="1"/>
  <c r="M1071" i="1"/>
  <c r="I1069" i="1"/>
  <c r="I1068" i="1" s="1"/>
  <c r="K1068" i="1" s="1"/>
  <c r="K1070" i="1"/>
  <c r="L1069" i="1"/>
  <c r="H1068" i="1"/>
  <c r="L1070" i="1"/>
  <c r="G1069" i="1"/>
  <c r="M1070" i="1"/>
  <c r="M1069" i="1"/>
  <c r="K1062" i="1"/>
  <c r="K1063" i="1"/>
  <c r="L1061" i="1"/>
  <c r="L1063" i="1"/>
  <c r="I1061" i="1"/>
  <c r="K1061" i="1" s="1"/>
  <c r="M1063" i="1"/>
  <c r="L1062" i="1"/>
  <c r="M1062" i="1"/>
  <c r="G1061" i="1"/>
  <c r="M1061" i="1" s="1"/>
  <c r="L1056" i="1"/>
  <c r="L1057" i="1"/>
  <c r="K1056" i="1"/>
  <c r="K1057" i="1"/>
  <c r="I1052" i="1"/>
  <c r="M1056" i="1"/>
  <c r="M1057" i="1"/>
  <c r="G1052" i="1"/>
  <c r="M1052" i="1" s="1"/>
  <c r="H1052" i="1"/>
  <c r="K1053" i="1"/>
  <c r="M1053" i="1"/>
  <c r="K1040" i="1"/>
  <c r="L1040" i="1"/>
  <c r="M1040" i="1"/>
  <c r="K1039" i="1"/>
  <c r="I1038" i="1"/>
  <c r="H1038" i="1"/>
  <c r="L1039" i="1"/>
  <c r="M1039" i="1"/>
  <c r="G1038" i="1"/>
  <c r="M1034" i="1"/>
  <c r="J1020" i="1"/>
  <c r="K1033" i="1"/>
  <c r="L1033" i="1"/>
  <c r="M1033" i="1"/>
  <c r="G1032" i="1"/>
  <c r="M1032" i="1" s="1"/>
  <c r="M1023" i="1"/>
  <c r="L1023" i="1"/>
  <c r="K1023" i="1"/>
  <c r="H1022" i="1"/>
  <c r="H1021" i="1" s="1"/>
  <c r="H1020" i="1" s="1"/>
  <c r="L1020" i="1" s="1"/>
  <c r="G1022" i="1"/>
  <c r="G1021" i="1" s="1"/>
  <c r="M1021" i="1" s="1"/>
  <c r="I1021" i="1"/>
  <c r="K1021" i="1" s="1"/>
  <c r="K1022" i="1"/>
  <c r="L1022" i="1"/>
  <c r="L1016" i="1"/>
  <c r="K1016" i="1"/>
  <c r="H1015" i="1"/>
  <c r="H1014" i="1" s="1"/>
  <c r="L1014" i="1" s="1"/>
  <c r="M1016" i="1"/>
  <c r="J995" i="1"/>
  <c r="I1014" i="1"/>
  <c r="K1014" i="1" s="1"/>
  <c r="K1015" i="1"/>
  <c r="G1014" i="1"/>
  <c r="M1014" i="1" s="1"/>
  <c r="M1015" i="1"/>
  <c r="M998" i="1"/>
  <c r="L998" i="1"/>
  <c r="K998" i="1"/>
  <c r="H997" i="1"/>
  <c r="H996" i="1" s="1"/>
  <c r="G997" i="1"/>
  <c r="G996" i="1" s="1"/>
  <c r="I996" i="1"/>
  <c r="K997" i="1"/>
  <c r="L997" i="1"/>
  <c r="M992" i="1"/>
  <c r="J973" i="1"/>
  <c r="K992" i="1"/>
  <c r="H991" i="1"/>
  <c r="H990" i="1" s="1"/>
  <c r="L990" i="1" s="1"/>
  <c r="G991" i="1"/>
  <c r="M991" i="1" s="1"/>
  <c r="I990" i="1"/>
  <c r="K990" i="1" s="1"/>
  <c r="K991" i="1"/>
  <c r="L991" i="1"/>
  <c r="G990" i="1"/>
  <c r="M990" i="1" s="1"/>
  <c r="K976" i="1"/>
  <c r="L976" i="1"/>
  <c r="M976" i="1"/>
  <c r="K975" i="1"/>
  <c r="I974" i="1"/>
  <c r="I973" i="1" s="1"/>
  <c r="K973" i="1" s="1"/>
  <c r="H974" i="1"/>
  <c r="L975" i="1"/>
  <c r="G974" i="1"/>
  <c r="M974" i="1" s="1"/>
  <c r="M975" i="1"/>
  <c r="L974" i="1"/>
  <c r="L960" i="1"/>
  <c r="M959" i="1"/>
  <c r="K959" i="1"/>
  <c r="K960" i="1"/>
  <c r="H959" i="1"/>
  <c r="L959" i="1" s="1"/>
  <c r="M960" i="1"/>
  <c r="I955" i="1"/>
  <c r="K955" i="1" s="1"/>
  <c r="M957" i="1"/>
  <c r="K956" i="1"/>
  <c r="L956" i="1"/>
  <c r="M956" i="1"/>
  <c r="G955" i="1"/>
  <c r="M955" i="1" s="1"/>
  <c r="L951" i="1"/>
  <c r="M953" i="1"/>
  <c r="G951" i="1"/>
  <c r="M951" i="1" s="1"/>
  <c r="M952" i="1"/>
  <c r="L945" i="1"/>
  <c r="K945" i="1"/>
  <c r="K946" i="1"/>
  <c r="L946" i="1"/>
  <c r="M945" i="1"/>
  <c r="M946" i="1"/>
  <c r="J902" i="1"/>
  <c r="M932" i="1"/>
  <c r="L933" i="1"/>
  <c r="K932" i="1"/>
  <c r="K933" i="1"/>
  <c r="H932" i="1"/>
  <c r="L932" i="1" s="1"/>
  <c r="M933" i="1"/>
  <c r="K921" i="1"/>
  <c r="G920" i="1"/>
  <c r="M920" i="1" s="1"/>
  <c r="M913" i="1"/>
  <c r="L914" i="1"/>
  <c r="K913" i="1"/>
  <c r="K914" i="1"/>
  <c r="H913" i="1"/>
  <c r="L913" i="1" s="1"/>
  <c r="M914" i="1"/>
  <c r="K908" i="1"/>
  <c r="M908" i="1"/>
  <c r="H902" i="1"/>
  <c r="I902" i="1"/>
  <c r="L904" i="1"/>
  <c r="K904" i="1"/>
  <c r="M904" i="1"/>
  <c r="K903" i="1"/>
  <c r="L903" i="1"/>
  <c r="M903" i="1"/>
  <c r="G902" i="1"/>
  <c r="L898" i="1"/>
  <c r="K898" i="1"/>
  <c r="I893" i="1"/>
  <c r="H893" i="1"/>
  <c r="L893" i="1" s="1"/>
  <c r="G893" i="1"/>
  <c r="M893" i="1" s="1"/>
  <c r="L894" i="1"/>
  <c r="K893" i="1"/>
  <c r="K894" i="1"/>
  <c r="M894" i="1"/>
  <c r="L883" i="1"/>
  <c r="M883" i="1"/>
  <c r="L884" i="1"/>
  <c r="K883" i="1"/>
  <c r="K884" i="1"/>
  <c r="M884" i="1"/>
  <c r="M877" i="1"/>
  <c r="K877" i="1"/>
  <c r="L877" i="1"/>
  <c r="K878" i="1"/>
  <c r="L878" i="1"/>
  <c r="M878" i="1"/>
  <c r="L874" i="1"/>
  <c r="K871" i="1"/>
  <c r="K874" i="1"/>
  <c r="H871" i="1"/>
  <c r="L871" i="1" s="1"/>
  <c r="G871" i="1"/>
  <c r="M871" i="1" s="1"/>
  <c r="M872" i="1"/>
  <c r="H864" i="1"/>
  <c r="L864" i="1" s="1"/>
  <c r="M864" i="1"/>
  <c r="L865" i="1"/>
  <c r="K864" i="1"/>
  <c r="K865" i="1"/>
  <c r="M865" i="1"/>
  <c r="L862" i="1"/>
  <c r="L859" i="1"/>
  <c r="K862" i="1"/>
  <c r="K859" i="1"/>
  <c r="M859" i="1"/>
  <c r="M860" i="1"/>
  <c r="K854" i="1"/>
  <c r="H851" i="1"/>
  <c r="I851" i="1"/>
  <c r="I827" i="1" s="1"/>
  <c r="M854" i="1"/>
  <c r="K851" i="1"/>
  <c r="K852" i="1"/>
  <c r="L846" i="1"/>
  <c r="K846" i="1"/>
  <c r="G846" i="1"/>
  <c r="M846" i="1" s="1"/>
  <c r="M847" i="1"/>
  <c r="L841" i="1"/>
  <c r="M841" i="1"/>
  <c r="K841" i="1"/>
  <c r="L839" i="1"/>
  <c r="M839" i="1"/>
  <c r="K836" i="1"/>
  <c r="H835" i="1"/>
  <c r="L835" i="1" s="1"/>
  <c r="G828" i="1"/>
  <c r="L829" i="1"/>
  <c r="K829" i="1"/>
  <c r="H828" i="1"/>
  <c r="L828" i="1" s="1"/>
  <c r="M829" i="1"/>
  <c r="K828" i="1"/>
  <c r="M828" i="1"/>
  <c r="G827" i="1"/>
  <c r="L822" i="1"/>
  <c r="L823" i="1"/>
  <c r="K822" i="1"/>
  <c r="K823" i="1"/>
  <c r="M823" i="1"/>
  <c r="L818" i="1"/>
  <c r="K818" i="1"/>
  <c r="G811" i="1"/>
  <c r="M811" i="1" s="1"/>
  <c r="K812" i="1"/>
  <c r="H811" i="1"/>
  <c r="L811" i="1" s="1"/>
  <c r="M812" i="1"/>
  <c r="L808" i="1"/>
  <c r="K808" i="1"/>
  <c r="K805" i="1"/>
  <c r="H805" i="1"/>
  <c r="L805" i="1" s="1"/>
  <c r="M808" i="1"/>
  <c r="M805" i="1"/>
  <c r="L800" i="1"/>
  <c r="M800" i="1"/>
  <c r="L801" i="1"/>
  <c r="K801" i="1"/>
  <c r="M801" i="1"/>
  <c r="K798" i="1"/>
  <c r="M798" i="1"/>
  <c r="M792" i="1"/>
  <c r="M793" i="1"/>
  <c r="L792" i="1"/>
  <c r="L793" i="1"/>
  <c r="K792" i="1"/>
  <c r="K793" i="1"/>
  <c r="M787" i="1"/>
  <c r="L788" i="1"/>
  <c r="K787" i="1"/>
  <c r="K788" i="1"/>
  <c r="H787" i="1"/>
  <c r="L787" i="1" s="1"/>
  <c r="M788" i="1"/>
  <c r="M773" i="1"/>
  <c r="L774" i="1"/>
  <c r="K773" i="1"/>
  <c r="K774" i="1"/>
  <c r="H773" i="1"/>
  <c r="L773" i="1" s="1"/>
  <c r="M774" i="1"/>
  <c r="L768" i="1"/>
  <c r="M768" i="1"/>
  <c r="L769" i="1"/>
  <c r="K768" i="1"/>
  <c r="K769" i="1"/>
  <c r="M769" i="1"/>
  <c r="M763" i="1"/>
  <c r="L763" i="1"/>
  <c r="L764" i="1"/>
  <c r="K763" i="1"/>
  <c r="K764" i="1"/>
  <c r="M764" i="1"/>
  <c r="M754" i="1"/>
  <c r="L754" i="1"/>
  <c r="K754" i="1"/>
  <c r="K755" i="1"/>
  <c r="L755" i="1"/>
  <c r="M755" i="1"/>
  <c r="K749" i="1"/>
  <c r="M749" i="1"/>
  <c r="L750" i="1"/>
  <c r="K750" i="1"/>
  <c r="H749" i="1"/>
  <c r="L749" i="1" s="1"/>
  <c r="M750" i="1"/>
  <c r="L744" i="1"/>
  <c r="K744" i="1"/>
  <c r="I741" i="1"/>
  <c r="M744" i="1"/>
  <c r="H741" i="1"/>
  <c r="L741" i="1" s="1"/>
  <c r="G741" i="1"/>
  <c r="M741" i="1" s="1"/>
  <c r="K741" i="1"/>
  <c r="K742" i="1"/>
  <c r="M742" i="1"/>
  <c r="L738" i="1"/>
  <c r="K738" i="1"/>
  <c r="I734" i="1"/>
  <c r="K734" i="1" s="1"/>
  <c r="M738" i="1"/>
  <c r="L734" i="1"/>
  <c r="M734" i="1"/>
  <c r="M735" i="1"/>
  <c r="K735" i="1"/>
  <c r="L724" i="1"/>
  <c r="K724" i="1"/>
  <c r="H715" i="1"/>
  <c r="I715" i="1"/>
  <c r="G715" i="1"/>
  <c r="M715" i="1" s="1"/>
  <c r="J704" i="1"/>
  <c r="L715" i="1"/>
  <c r="K715" i="1"/>
  <c r="K716" i="1"/>
  <c r="L716" i="1"/>
  <c r="M716" i="1"/>
  <c r="M706" i="1"/>
  <c r="K706" i="1"/>
  <c r="L706" i="1"/>
  <c r="G705" i="1"/>
  <c r="K705" i="1"/>
  <c r="L705" i="1"/>
  <c r="M698" i="1"/>
  <c r="K698" i="1"/>
  <c r="L699" i="1"/>
  <c r="K699" i="1"/>
  <c r="H698" i="1"/>
  <c r="L698" i="1" s="1"/>
  <c r="M699" i="1"/>
  <c r="I691" i="1"/>
  <c r="K691" i="1" s="1"/>
  <c r="K695" i="1"/>
  <c r="L695" i="1"/>
  <c r="G691" i="1"/>
  <c r="M691" i="1" s="1"/>
  <c r="M692" i="1"/>
  <c r="L688" i="1"/>
  <c r="K688" i="1"/>
  <c r="M682" i="1"/>
  <c r="K682" i="1"/>
  <c r="K683" i="1"/>
  <c r="M683" i="1"/>
  <c r="M678" i="1"/>
  <c r="L679" i="1"/>
  <c r="K678" i="1"/>
  <c r="K679" i="1"/>
  <c r="H678" i="1"/>
  <c r="L678" i="1" s="1"/>
  <c r="M679" i="1"/>
  <c r="M671" i="1"/>
  <c r="L671" i="1"/>
  <c r="M672" i="1"/>
  <c r="L672" i="1"/>
  <c r="K671" i="1"/>
  <c r="K672" i="1"/>
  <c r="M662" i="1"/>
  <c r="M656" i="1"/>
  <c r="K656" i="1"/>
  <c r="L656" i="1"/>
  <c r="L649" i="1"/>
  <c r="M649" i="1"/>
  <c r="K649" i="1"/>
  <c r="L641" i="1"/>
  <c r="K641" i="1"/>
  <c r="K638" i="1"/>
  <c r="J620" i="1"/>
  <c r="L634" i="1"/>
  <c r="K634" i="1"/>
  <c r="I620" i="1"/>
  <c r="H620" i="1"/>
  <c r="M623" i="1"/>
  <c r="K623" i="1"/>
  <c r="L623" i="1"/>
  <c r="G620" i="1"/>
  <c r="M621" i="1"/>
  <c r="M608" i="1"/>
  <c r="L608" i="1"/>
  <c r="K608" i="1"/>
  <c r="K609" i="1"/>
  <c r="L609" i="1"/>
  <c r="M609" i="1"/>
  <c r="M601" i="1"/>
  <c r="L602" i="1"/>
  <c r="K601" i="1"/>
  <c r="K602" i="1"/>
  <c r="H601" i="1"/>
  <c r="L601" i="1" s="1"/>
  <c r="M602" i="1"/>
  <c r="L596" i="1"/>
  <c r="M595" i="1"/>
  <c r="K595" i="1"/>
  <c r="K596" i="1"/>
  <c r="M596" i="1"/>
  <c r="M587" i="1"/>
  <c r="L588" i="1"/>
  <c r="K587" i="1"/>
  <c r="K588" i="1"/>
  <c r="H587" i="1"/>
  <c r="L587" i="1" s="1"/>
  <c r="M588" i="1"/>
  <c r="M578" i="1"/>
  <c r="L578" i="1"/>
  <c r="K578" i="1"/>
  <c r="L579" i="1"/>
  <c r="K579" i="1"/>
  <c r="M579" i="1"/>
  <c r="M572" i="1"/>
  <c r="J562" i="1"/>
  <c r="L573" i="1"/>
  <c r="K572" i="1"/>
  <c r="K573" i="1"/>
  <c r="H572" i="1"/>
  <c r="L572" i="1" s="1"/>
  <c r="M573" i="1"/>
  <c r="M564" i="1"/>
  <c r="L564" i="1"/>
  <c r="K564" i="1"/>
  <c r="H563" i="1"/>
  <c r="G563" i="1"/>
  <c r="I562" i="1"/>
  <c r="K563" i="1"/>
  <c r="M555" i="1"/>
  <c r="L556" i="1"/>
  <c r="K555" i="1"/>
  <c r="H555" i="1"/>
  <c r="L555" i="1" s="1"/>
  <c r="K556" i="1"/>
  <c r="M556" i="1"/>
  <c r="I536" i="1"/>
  <c r="I473" i="1" s="1"/>
  <c r="L551" i="1"/>
  <c r="K551" i="1"/>
  <c r="L547" i="1"/>
  <c r="K547" i="1"/>
  <c r="L544" i="1"/>
  <c r="K544" i="1"/>
  <c r="G536" i="1"/>
  <c r="H536" i="1"/>
  <c r="M540" i="1"/>
  <c r="M537" i="1"/>
  <c r="L537" i="1"/>
  <c r="K537" i="1"/>
  <c r="M529" i="1"/>
  <c r="L530" i="1"/>
  <c r="K529" i="1"/>
  <c r="K530" i="1"/>
  <c r="M530" i="1"/>
  <c r="M523" i="1"/>
  <c r="L523" i="1"/>
  <c r="K523" i="1"/>
  <c r="K524" i="1"/>
  <c r="L524" i="1"/>
  <c r="M524" i="1"/>
  <c r="M518" i="1"/>
  <c r="L518" i="1"/>
  <c r="L519" i="1"/>
  <c r="K518" i="1"/>
  <c r="K519" i="1"/>
  <c r="M519" i="1"/>
  <c r="M514" i="1"/>
  <c r="L514" i="1"/>
  <c r="K514" i="1"/>
  <c r="M505" i="1"/>
  <c r="K505" i="1"/>
  <c r="L505" i="1"/>
  <c r="L496" i="1"/>
  <c r="M496" i="1"/>
  <c r="K496" i="1"/>
  <c r="K493" i="1"/>
  <c r="M488" i="1"/>
  <c r="J474" i="1"/>
  <c r="I474" i="1"/>
  <c r="L488" i="1"/>
  <c r="K488" i="1"/>
  <c r="G474" i="1"/>
  <c r="M474" i="1" s="1"/>
  <c r="L475" i="1"/>
  <c r="K475" i="1"/>
  <c r="H474" i="1"/>
  <c r="M475" i="1"/>
  <c r="M461" i="1"/>
  <c r="L461" i="1"/>
  <c r="K461" i="1"/>
  <c r="K462" i="1"/>
  <c r="L462" i="1"/>
  <c r="M462" i="1"/>
  <c r="M455" i="1"/>
  <c r="L455" i="1"/>
  <c r="K455" i="1"/>
  <c r="G451" i="1"/>
  <c r="M452" i="1"/>
  <c r="L442" i="1"/>
  <c r="K442" i="1"/>
  <c r="I435" i="1"/>
  <c r="K435" i="1" s="1"/>
  <c r="G435" i="1"/>
  <c r="M435" i="1" s="1"/>
  <c r="K436" i="1"/>
  <c r="H435" i="1"/>
  <c r="L435" i="1" s="1"/>
  <c r="M436" i="1"/>
  <c r="L430" i="1"/>
  <c r="K429" i="1"/>
  <c r="K430" i="1"/>
  <c r="H429" i="1"/>
  <c r="L429" i="1" s="1"/>
  <c r="G429" i="1"/>
  <c r="M429" i="1" s="1"/>
  <c r="M418" i="1"/>
  <c r="L418" i="1"/>
  <c r="K418" i="1"/>
  <c r="K419" i="1"/>
  <c r="L419" i="1"/>
  <c r="M419" i="1"/>
  <c r="M413" i="1"/>
  <c r="L413" i="1"/>
  <c r="K413" i="1"/>
  <c r="I403" i="1"/>
  <c r="K403" i="1" s="1"/>
  <c r="G403" i="1"/>
  <c r="M403" i="1" s="1"/>
  <c r="M409" i="1"/>
  <c r="L409" i="1"/>
  <c r="K409" i="1"/>
  <c r="L404" i="1"/>
  <c r="K404" i="1"/>
  <c r="H403" i="1"/>
  <c r="L403" i="1" s="1"/>
  <c r="M404" i="1"/>
  <c r="M395" i="1"/>
  <c r="L395" i="1"/>
  <c r="K395" i="1"/>
  <c r="K396" i="1"/>
  <c r="L396" i="1"/>
  <c r="M396" i="1"/>
  <c r="K388" i="1"/>
  <c r="L388" i="1"/>
  <c r="I384" i="1"/>
  <c r="K384" i="1" s="1"/>
  <c r="G384" i="1"/>
  <c r="M384" i="1" s="1"/>
  <c r="H384" i="1"/>
  <c r="L384" i="1" s="1"/>
  <c r="K385" i="1"/>
  <c r="M385" i="1"/>
  <c r="J359" i="1"/>
  <c r="L375" i="1"/>
  <c r="H374" i="1"/>
  <c r="L374" i="1" s="1"/>
  <c r="M374" i="1"/>
  <c r="K374" i="1"/>
  <c r="K375" i="1"/>
  <c r="M375" i="1"/>
  <c r="L370" i="1"/>
  <c r="K370" i="1"/>
  <c r="K361" i="1"/>
  <c r="L361" i="1"/>
  <c r="M361" i="1"/>
  <c r="K360" i="1"/>
  <c r="L360" i="1"/>
  <c r="M360" i="1"/>
  <c r="L353" i="1"/>
  <c r="M352" i="1"/>
  <c r="K352" i="1"/>
  <c r="K353" i="1"/>
  <c r="H352" i="1"/>
  <c r="L352" i="1" s="1"/>
  <c r="M353" i="1"/>
  <c r="M347" i="1"/>
  <c r="K348" i="1"/>
  <c r="L348" i="1"/>
  <c r="M348" i="1"/>
  <c r="M344" i="1"/>
  <c r="K344" i="1"/>
  <c r="L339" i="1"/>
  <c r="K339" i="1"/>
  <c r="L333" i="1"/>
  <c r="K333" i="1"/>
  <c r="I315" i="1"/>
  <c r="L330" i="1"/>
  <c r="K330" i="1"/>
  <c r="L327" i="1"/>
  <c r="K327" i="1"/>
  <c r="G315" i="1"/>
  <c r="J315" i="1"/>
  <c r="J284" i="1" s="1"/>
  <c r="H315" i="1"/>
  <c r="K316" i="1"/>
  <c r="L316" i="1"/>
  <c r="M316" i="1"/>
  <c r="L310" i="1"/>
  <c r="M310" i="1"/>
  <c r="L311" i="1"/>
  <c r="K310" i="1"/>
  <c r="K311" i="1"/>
  <c r="M311" i="1"/>
  <c r="M303" i="1"/>
  <c r="L303" i="1"/>
  <c r="K303" i="1"/>
  <c r="M300" i="1"/>
  <c r="K300" i="1"/>
  <c r="M295" i="1"/>
  <c r="G288" i="1"/>
  <c r="M288" i="1" s="1"/>
  <c r="I288" i="1"/>
  <c r="K288" i="1" s="1"/>
  <c r="L289" i="1"/>
  <c r="K289" i="1"/>
  <c r="H288" i="1"/>
  <c r="L288" i="1" s="1"/>
  <c r="M289" i="1"/>
  <c r="G285" i="1"/>
  <c r="L277" i="1"/>
  <c r="K277" i="1"/>
  <c r="H273" i="1"/>
  <c r="H272" i="1" s="1"/>
  <c r="L272" i="1" s="1"/>
  <c r="I273" i="1"/>
  <c r="I272" i="1" s="1"/>
  <c r="K272" i="1" s="1"/>
  <c r="M277" i="1"/>
  <c r="M272" i="1"/>
  <c r="M274" i="1"/>
  <c r="L274" i="1"/>
  <c r="K274" i="1"/>
  <c r="M273" i="1"/>
  <c r="M266" i="1"/>
  <c r="L266" i="1"/>
  <c r="L267" i="1"/>
  <c r="K266" i="1"/>
  <c r="K267" i="1"/>
  <c r="M267" i="1"/>
  <c r="M259" i="1"/>
  <c r="M260" i="1"/>
  <c r="M247" i="1"/>
  <c r="L248" i="1"/>
  <c r="K247" i="1"/>
  <c r="H247" i="1"/>
  <c r="L247" i="1" s="1"/>
  <c r="K248" i="1"/>
  <c r="M248" i="1"/>
  <c r="M240" i="1"/>
  <c r="M241" i="1"/>
  <c r="M238" i="1"/>
  <c r="J228" i="1"/>
  <c r="M233" i="1"/>
  <c r="L233" i="1"/>
  <c r="K233" i="1"/>
  <c r="I229" i="1"/>
  <c r="I228" i="1" s="1"/>
  <c r="M230" i="1"/>
  <c r="L230" i="1"/>
  <c r="K230" i="1"/>
  <c r="H229" i="1"/>
  <c r="H228" i="1" s="1"/>
  <c r="G229" i="1"/>
  <c r="G228" i="1" s="1"/>
  <c r="K229" i="1"/>
  <c r="L229" i="1"/>
  <c r="M213" i="1"/>
  <c r="K213" i="1"/>
  <c r="L213" i="1"/>
  <c r="G212" i="1"/>
  <c r="M212" i="1" s="1"/>
  <c r="I211" i="1"/>
  <c r="K211" i="1" s="1"/>
  <c r="K212" i="1"/>
  <c r="H211" i="1"/>
  <c r="L211" i="1" s="1"/>
  <c r="L212" i="1"/>
  <c r="L205" i="1"/>
  <c r="L207" i="1"/>
  <c r="K205" i="1"/>
  <c r="K207" i="1"/>
  <c r="M207" i="1"/>
  <c r="K206" i="1"/>
  <c r="L206" i="1"/>
  <c r="M206" i="1"/>
  <c r="G205" i="1"/>
  <c r="M205" i="1" s="1"/>
  <c r="M202" i="1"/>
  <c r="K202" i="1"/>
  <c r="H198" i="1"/>
  <c r="J198" i="1"/>
  <c r="K198" i="1" s="1"/>
  <c r="G198" i="1"/>
  <c r="G188" i="1" s="1"/>
  <c r="L199" i="1"/>
  <c r="K199" i="1"/>
  <c r="M199" i="1"/>
  <c r="K190" i="1"/>
  <c r="L190" i="1"/>
  <c r="M190" i="1"/>
  <c r="K189" i="1"/>
  <c r="I188" i="1"/>
  <c r="L189" i="1"/>
  <c r="M189" i="1"/>
  <c r="L181" i="1"/>
  <c r="J166" i="1"/>
  <c r="K181" i="1"/>
  <c r="M173" i="1"/>
  <c r="L173" i="1"/>
  <c r="K173" i="1"/>
  <c r="I166" i="1"/>
  <c r="K166" i="1" s="1"/>
  <c r="G166" i="1"/>
  <c r="L167" i="1"/>
  <c r="K167" i="1"/>
  <c r="H166" i="1"/>
  <c r="L166" i="1" s="1"/>
  <c r="M167" i="1"/>
  <c r="L161" i="1"/>
  <c r="K161" i="1"/>
  <c r="K155" i="1"/>
  <c r="L155" i="1"/>
  <c r="L156" i="1"/>
  <c r="K156" i="1"/>
  <c r="M155" i="1"/>
  <c r="M156" i="1"/>
  <c r="M151" i="1"/>
  <c r="L151" i="1"/>
  <c r="L152" i="1"/>
  <c r="K151" i="1"/>
  <c r="M152" i="1"/>
  <c r="M147" i="1"/>
  <c r="L148" i="1"/>
  <c r="K147" i="1"/>
  <c r="K148" i="1"/>
  <c r="H147" i="1"/>
  <c r="L147" i="1" s="1"/>
  <c r="M148" i="1"/>
  <c r="M144" i="1"/>
  <c r="K143" i="1"/>
  <c r="K144" i="1"/>
  <c r="G143" i="1"/>
  <c r="M143" i="1" s="1"/>
  <c r="L143" i="1"/>
  <c r="L144" i="1"/>
  <c r="M135" i="1"/>
  <c r="L135" i="1"/>
  <c r="K135" i="1"/>
  <c r="K136" i="1"/>
  <c r="L136" i="1"/>
  <c r="M136" i="1"/>
  <c r="J107" i="1"/>
  <c r="M121" i="1"/>
  <c r="L121" i="1"/>
  <c r="K121" i="1"/>
  <c r="K122" i="1"/>
  <c r="L122" i="1"/>
  <c r="M122" i="1"/>
  <c r="K109" i="1"/>
  <c r="L109" i="1"/>
  <c r="M109" i="1"/>
  <c r="K108" i="1"/>
  <c r="L108" i="1"/>
  <c r="M108" i="1"/>
  <c r="M97" i="1"/>
  <c r="L96" i="1"/>
  <c r="K96" i="1"/>
  <c r="L97" i="1"/>
  <c r="K97" i="1"/>
  <c r="G96" i="1"/>
  <c r="M96" i="1" s="1"/>
  <c r="M89" i="1"/>
  <c r="K88" i="1"/>
  <c r="L89" i="1"/>
  <c r="K89" i="1"/>
  <c r="H88" i="1"/>
  <c r="L88" i="1" s="1"/>
  <c r="G88" i="1"/>
  <c r="M88" i="1" s="1"/>
  <c r="L83" i="1"/>
  <c r="M82" i="1"/>
  <c r="K82" i="1"/>
  <c r="K83" i="1"/>
  <c r="H82" i="1"/>
  <c r="L82" i="1" s="1"/>
  <c r="M83" i="1"/>
  <c r="M74" i="1"/>
  <c r="L75" i="1"/>
  <c r="K74" i="1"/>
  <c r="K75" i="1"/>
  <c r="H74" i="1"/>
  <c r="L74" i="1" s="1"/>
  <c r="M75" i="1"/>
  <c r="J58" i="1"/>
  <c r="M66" i="1"/>
  <c r="L66" i="1"/>
  <c r="K66" i="1"/>
  <c r="K67" i="1"/>
  <c r="L67" i="1"/>
  <c r="M67" i="1"/>
  <c r="I58" i="1"/>
  <c r="H58" i="1"/>
  <c r="M59" i="1"/>
  <c r="M60" i="1"/>
  <c r="L60" i="1"/>
  <c r="K60" i="1"/>
  <c r="K59" i="1"/>
  <c r="L59" i="1"/>
  <c r="G58" i="1"/>
  <c r="L49" i="1"/>
  <c r="K49" i="1"/>
  <c r="H48" i="1"/>
  <c r="H47" i="1" s="1"/>
  <c r="M49" i="1"/>
  <c r="I47" i="1"/>
  <c r="K48" i="1"/>
  <c r="M48" i="1"/>
  <c r="G47" i="1"/>
  <c r="K32" i="1"/>
  <c r="L32" i="1"/>
  <c r="M32" i="1"/>
  <c r="I30" i="1"/>
  <c r="K31" i="1"/>
  <c r="H30" i="1"/>
  <c r="L31" i="1"/>
  <c r="M31" i="1"/>
  <c r="G30" i="1"/>
  <c r="L26" i="1"/>
  <c r="K23" i="1"/>
  <c r="K26" i="1"/>
  <c r="M26" i="1"/>
  <c r="K25" i="1"/>
  <c r="L24" i="1"/>
  <c r="H23" i="1"/>
  <c r="L23" i="1" s="1"/>
  <c r="L25" i="1"/>
  <c r="G24" i="1"/>
  <c r="G23" i="1" s="1"/>
  <c r="M23" i="1" s="1"/>
  <c r="M25" i="1"/>
  <c r="K24" i="1"/>
  <c r="M19" i="1"/>
  <c r="K20" i="1"/>
  <c r="M20" i="1"/>
  <c r="L17" i="1"/>
  <c r="M17" i="1"/>
  <c r="K8" i="1"/>
  <c r="L8" i="1"/>
  <c r="M8" i="1"/>
  <c r="I6" i="1"/>
  <c r="I5" i="1" s="1"/>
  <c r="K7" i="1"/>
  <c r="H6" i="1"/>
  <c r="L7" i="1"/>
  <c r="G6" i="1"/>
  <c r="M7" i="1"/>
  <c r="L6" i="1" l="1"/>
  <c r="L198" i="1"/>
  <c r="M451" i="1"/>
  <c r="J473" i="1"/>
  <c r="K473" i="1" s="1"/>
  <c r="L536" i="1"/>
  <c r="J827" i="1"/>
  <c r="L851" i="1"/>
  <c r="M1119" i="1"/>
  <c r="K1198" i="1"/>
  <c r="M1198" i="1"/>
  <c r="L451" i="1"/>
  <c r="J1178" i="1"/>
  <c r="L1178" i="1" s="1"/>
  <c r="M6" i="1"/>
  <c r="L1052" i="1"/>
  <c r="K1052" i="1"/>
  <c r="K5" i="1"/>
  <c r="I704" i="1"/>
  <c r="K536" i="1"/>
  <c r="I995" i="1"/>
  <c r="K995" i="1" s="1"/>
  <c r="K1166" i="1"/>
  <c r="K952" i="1"/>
  <c r="I951" i="1"/>
  <c r="K951" i="1" s="1"/>
  <c r="H188" i="1"/>
  <c r="H1109" i="1"/>
  <c r="H1108" i="1" s="1"/>
  <c r="L1108" i="1" s="1"/>
  <c r="M1220" i="1"/>
  <c r="G1219" i="1"/>
  <c r="K1219" i="1"/>
  <c r="I1218" i="1"/>
  <c r="K1218" i="1" s="1"/>
  <c r="L1219" i="1"/>
  <c r="H1218" i="1"/>
  <c r="L1218" i="1" s="1"/>
  <c r="M1178" i="1"/>
  <c r="M1179" i="1"/>
  <c r="L1180" i="1"/>
  <c r="L1179" i="1"/>
  <c r="I1179" i="1"/>
  <c r="K1180" i="1"/>
  <c r="M1153" i="1"/>
  <c r="K1153" i="1"/>
  <c r="I1152" i="1"/>
  <c r="K1152" i="1" s="1"/>
  <c r="L1153" i="1"/>
  <c r="H1152" i="1"/>
  <c r="L1152" i="1" s="1"/>
  <c r="K1140" i="1"/>
  <c r="L1140" i="1"/>
  <c r="H1139" i="1"/>
  <c r="L1139" i="1" s="1"/>
  <c r="M1140" i="1"/>
  <c r="G1139" i="1"/>
  <c r="M1139" i="1" s="1"/>
  <c r="I1119" i="1"/>
  <c r="K1119" i="1" s="1"/>
  <c r="G1108" i="1"/>
  <c r="M1108" i="1" s="1"/>
  <c r="L1109" i="1"/>
  <c r="M1110" i="1"/>
  <c r="I1109" i="1"/>
  <c r="K1110" i="1"/>
  <c r="H1091" i="1"/>
  <c r="L1091" i="1" s="1"/>
  <c r="I1091" i="1"/>
  <c r="K1091" i="1" s="1"/>
  <c r="L1092" i="1"/>
  <c r="G1091" i="1"/>
  <c r="M1091" i="1" s="1"/>
  <c r="L1068" i="1"/>
  <c r="G1068" i="1"/>
  <c r="M1068" i="1" s="1"/>
  <c r="K1069" i="1"/>
  <c r="G1037" i="1"/>
  <c r="M1037" i="1"/>
  <c r="M1038" i="1"/>
  <c r="K1038" i="1"/>
  <c r="I1037" i="1"/>
  <c r="K1037" i="1" s="1"/>
  <c r="L1038" i="1"/>
  <c r="H1037" i="1"/>
  <c r="L1037" i="1" s="1"/>
  <c r="I1020" i="1"/>
  <c r="K1020" i="1" s="1"/>
  <c r="M1022" i="1"/>
  <c r="L1021" i="1"/>
  <c r="G1020" i="1"/>
  <c r="M1020" i="1" s="1"/>
  <c r="L1015" i="1"/>
  <c r="H995" i="1"/>
  <c r="L995" i="1" s="1"/>
  <c r="G995" i="1"/>
  <c r="M995" i="1" s="1"/>
  <c r="L996" i="1"/>
  <c r="M996" i="1"/>
  <c r="M997" i="1"/>
  <c r="K996" i="1"/>
  <c r="H973" i="1"/>
  <c r="L973" i="1" s="1"/>
  <c r="G973" i="1"/>
  <c r="M973" i="1" s="1"/>
  <c r="K974" i="1"/>
  <c r="H955" i="1"/>
  <c r="L955" i="1" s="1"/>
  <c r="K902" i="1"/>
  <c r="M902" i="1"/>
  <c r="L902" i="1"/>
  <c r="H827" i="1"/>
  <c r="L827" i="1" s="1"/>
  <c r="K827" i="1"/>
  <c r="M827" i="1"/>
  <c r="H704" i="1"/>
  <c r="L704" i="1" s="1"/>
  <c r="K704" i="1"/>
  <c r="M705" i="1"/>
  <c r="G704" i="1"/>
  <c r="M704" i="1" s="1"/>
  <c r="H691" i="1"/>
  <c r="L691" i="1" s="1"/>
  <c r="M620" i="1"/>
  <c r="L620" i="1"/>
  <c r="K620" i="1"/>
  <c r="K562" i="1"/>
  <c r="L563" i="1"/>
  <c r="H562" i="1"/>
  <c r="L562" i="1" s="1"/>
  <c r="M563" i="1"/>
  <c r="G562" i="1"/>
  <c r="M562" i="1" s="1"/>
  <c r="H473" i="1"/>
  <c r="L474" i="1"/>
  <c r="K474" i="1"/>
  <c r="G473" i="1"/>
  <c r="G359" i="1"/>
  <c r="M359" i="1" s="1"/>
  <c r="I359" i="1"/>
  <c r="K359" i="1" s="1"/>
  <c r="H359" i="1"/>
  <c r="L359" i="1" s="1"/>
  <c r="M315" i="1"/>
  <c r="K315" i="1"/>
  <c r="L315" i="1"/>
  <c r="H284" i="1"/>
  <c r="L284" i="1" s="1"/>
  <c r="I284" i="1"/>
  <c r="K284" i="1" s="1"/>
  <c r="M285" i="1"/>
  <c r="G284" i="1"/>
  <c r="M284" i="1" s="1"/>
  <c r="K273" i="1"/>
  <c r="L273" i="1"/>
  <c r="K228" i="1"/>
  <c r="L228" i="1"/>
  <c r="M228" i="1"/>
  <c r="M229" i="1"/>
  <c r="G211" i="1"/>
  <c r="M211" i="1" s="1"/>
  <c r="M198" i="1"/>
  <c r="J188" i="1"/>
  <c r="L188" i="1" s="1"/>
  <c r="M188" i="1"/>
  <c r="M166" i="1"/>
  <c r="I107" i="1"/>
  <c r="G107" i="1"/>
  <c r="M107" i="1" s="1"/>
  <c r="H107" i="1"/>
  <c r="L107" i="1" s="1"/>
  <c r="K107" i="1"/>
  <c r="M58" i="1"/>
  <c r="L58" i="1"/>
  <c r="K58" i="1"/>
  <c r="L48" i="1"/>
  <c r="L47" i="1"/>
  <c r="K47" i="1"/>
  <c r="M47" i="1"/>
  <c r="K30" i="1"/>
  <c r="I29" i="1"/>
  <c r="K29" i="1" s="1"/>
  <c r="L30" i="1"/>
  <c r="H29" i="1"/>
  <c r="L29" i="1" s="1"/>
  <c r="M30" i="1"/>
  <c r="G29" i="1"/>
  <c r="M29" i="1" s="1"/>
  <c r="M24" i="1"/>
  <c r="G5" i="1"/>
  <c r="M5" i="1" s="1"/>
  <c r="K6" i="1"/>
  <c r="H5" i="1"/>
  <c r="J46" i="1" l="1"/>
  <c r="J1233" i="1" s="1"/>
  <c r="M1233" i="1" s="1"/>
  <c r="M473" i="1"/>
  <c r="L473" i="1"/>
  <c r="L5" i="1"/>
  <c r="G1218" i="1"/>
  <c r="M1218" i="1" s="1"/>
  <c r="M1219" i="1"/>
  <c r="I1178" i="1"/>
  <c r="K1178" i="1" s="1"/>
  <c r="K1179" i="1"/>
  <c r="K1109" i="1"/>
  <c r="I1108" i="1"/>
  <c r="K1108" i="1" s="1"/>
  <c r="I46" i="1"/>
  <c r="K46" i="1" s="1"/>
  <c r="K188" i="1"/>
  <c r="G46" i="1"/>
  <c r="M46" i="1" s="1"/>
  <c r="H46" i="1"/>
  <c r="L46" i="1" s="1"/>
  <c r="I1233" i="1" l="1"/>
  <c r="K1233" i="1" s="1"/>
  <c r="H1233" i="1"/>
  <c r="L1233" i="1" s="1"/>
</calcChain>
</file>

<file path=xl/sharedStrings.xml><?xml version="1.0" encoding="utf-8"?>
<sst xmlns="http://schemas.openxmlformats.org/spreadsheetml/2006/main" count="2340" uniqueCount="554">
  <si>
    <t>PU</t>
  </si>
  <si>
    <t>PK</t>
  </si>
  <si>
    <t>PP</t>
  </si>
  <si>
    <t>NRP</t>
  </si>
  <si>
    <t>Konto</t>
  </si>
  <si>
    <t>Opis</t>
  </si>
  <si>
    <t>Realizacija: 2015</t>
  </si>
  <si>
    <t>Realizacija: 2016</t>
  </si>
  <si>
    <t>Indeks 10:9</t>
  </si>
  <si>
    <t>Indeks 10:8</t>
  </si>
  <si>
    <t>Indeks 10:7</t>
  </si>
  <si>
    <t>1000</t>
  </si>
  <si>
    <t>OBČINSKI SVET</t>
  </si>
  <si>
    <t>01</t>
  </si>
  <si>
    <t>POLITIČNI SISTEM</t>
  </si>
  <si>
    <t>10203</t>
  </si>
  <si>
    <t>DELOV. OBČINSKEGA SVETA IN NJEGOVIH DELOVNIH TELES</t>
  </si>
  <si>
    <t>.</t>
  </si>
  <si>
    <t>4020</t>
  </si>
  <si>
    <t>PISARNIŠKI IN SPLOŠNI MATERIAL IN STORITVE</t>
  </si>
  <si>
    <t>4022</t>
  </si>
  <si>
    <t>ENERGIJA,VODA,KOMUNALNE STORITVE IN KOMUNIKACIJE</t>
  </si>
  <si>
    <t>4023</t>
  </si>
  <si>
    <t>PREVOZNI STROŠKI IN STORITVE</t>
  </si>
  <si>
    <t>4025</t>
  </si>
  <si>
    <t>TEKOČE VZDRŽEVANJE</t>
  </si>
  <si>
    <t>4026</t>
  </si>
  <si>
    <t>POSLOVNE NAJEMNINE IN ZAKUPNINE</t>
  </si>
  <si>
    <t>4029</t>
  </si>
  <si>
    <t>DRUGI OPERATIVNI ODHODKI</t>
  </si>
  <si>
    <t>4202</t>
  </si>
  <si>
    <t>NAKUP OPREME</t>
  </si>
  <si>
    <t>20100</t>
  </si>
  <si>
    <t>POLITIČNE STRANKE</t>
  </si>
  <si>
    <t>4120</t>
  </si>
  <si>
    <t>TEKOČI TRANSFERI NEPRIDOBITNIM ORGANIZACIJAM IN USTANOVAM</t>
  </si>
  <si>
    <t>31600</t>
  </si>
  <si>
    <t>IZVEDBA IN NADZOR LOKALNIH VOLITEV IN REFERENDUM.</t>
  </si>
  <si>
    <t>2000</t>
  </si>
  <si>
    <t>NADZORNI ODBOR</t>
  </si>
  <si>
    <t>02</t>
  </si>
  <si>
    <t>EKONOMSKA IN FISKALNA ADMINISTRACIJA</t>
  </si>
  <si>
    <t>10401</t>
  </si>
  <si>
    <t>DELOVANJE NADZORNEGA ODBORA</t>
  </si>
  <si>
    <t>3000</t>
  </si>
  <si>
    <t>ŽUPAN</t>
  </si>
  <si>
    <t>10202</t>
  </si>
  <si>
    <t>DELOVANJE ŽUPANA IN PODŽUPANOV</t>
  </si>
  <si>
    <t>4000</t>
  </si>
  <si>
    <t>PLAČE IN DODATKI</t>
  </si>
  <si>
    <t>4001</t>
  </si>
  <si>
    <t>REGRES ZA LETNI DOPUST</t>
  </si>
  <si>
    <t>4002</t>
  </si>
  <si>
    <t>POVRAČILA IN NADOMESTILA</t>
  </si>
  <si>
    <t>4010</t>
  </si>
  <si>
    <t>PRISPEVEK ZA POKOJNINSKO IN INVALIDSKO ZAVAROVANJE</t>
  </si>
  <si>
    <t>4011</t>
  </si>
  <si>
    <t>PRISPEVEK ZA ZDRAVSTVENO ZAVAROVANJE</t>
  </si>
  <si>
    <t>4012</t>
  </si>
  <si>
    <t>PRISPEVEK ZA ZAPOSLOVANJE</t>
  </si>
  <si>
    <t>4013</t>
  </si>
  <si>
    <t>PRISPEVEK ZA STARŠEVSKO VARSTVO</t>
  </si>
  <si>
    <t>4015</t>
  </si>
  <si>
    <t>PREMIJE KOLEKT.DOD.POK.ZAVAROVANJA, NA PODLAGI ZKDPZJU</t>
  </si>
  <si>
    <t>4024</t>
  </si>
  <si>
    <t>IZDATKI ZA SLUŽBENA POTOVANJA</t>
  </si>
  <si>
    <t>OBČINSKA UPRAVA</t>
  </si>
  <si>
    <t>03</t>
  </si>
  <si>
    <t>ZUNANJA POLITIKA IN MEDNARODNA POMOČ</t>
  </si>
  <si>
    <t>10300</t>
  </si>
  <si>
    <t>MEDNARODNO SODELOVANJE</t>
  </si>
  <si>
    <t>4133</t>
  </si>
  <si>
    <t>TEKOČI TRANSFERI V JAVNE ZAVODE IN DRUGE IZVAJALCE JAVNIH</t>
  </si>
  <si>
    <t>04</t>
  </si>
  <si>
    <t>SKUPNE ADMINISTRATIVNE SLUŽBE IN SPLOŠNE JAVNE STORITVE</t>
  </si>
  <si>
    <t>10106</t>
  </si>
  <si>
    <t>UPRAVLJANJE IN VZDRŽEVANJE OBČINSKE STAVBE</t>
  </si>
  <si>
    <t>4021</t>
  </si>
  <si>
    <t>POSEBNI MATERIAL IN STORITVE</t>
  </si>
  <si>
    <t>10107</t>
  </si>
  <si>
    <t>UPRAVLJANJE IN VZDRŽEVANJE POSLOVNIH PROSTOROV</t>
  </si>
  <si>
    <t>4205</t>
  </si>
  <si>
    <t>INVESTICIJSKO VZDRŽEVANJE IN OBNOVE</t>
  </si>
  <si>
    <t>10500</t>
  </si>
  <si>
    <t>PRAZNIKI, REPREZENTANCA, PROTOKOL</t>
  </si>
  <si>
    <t>10501</t>
  </si>
  <si>
    <t>PIHALNI ORKESTER TRŽIČ</t>
  </si>
  <si>
    <t>40370</t>
  </si>
  <si>
    <t>PRIREDITVE - TRADICIONALNI IN SPOMINSKI DOGODKI</t>
  </si>
  <si>
    <t>60225</t>
  </si>
  <si>
    <t>ODŠKODNINE</t>
  </si>
  <si>
    <t>4027</t>
  </si>
  <si>
    <t>KAZNI IN ODŠKODNINE</t>
  </si>
  <si>
    <t>4206</t>
  </si>
  <si>
    <t>NAKUP ZEMLJIŠČ IN NARAVNIH BOGASTEV</t>
  </si>
  <si>
    <t>61000</t>
  </si>
  <si>
    <t>NAKUP NEPREMIČNIN IN DRUGI ODH.V ZVEZI Z NEPR.</t>
  </si>
  <si>
    <t>41207013</t>
  </si>
  <si>
    <t>SEVERNI PRIKLJUČEK NA DRŽAVNO CESTO</t>
  </si>
  <si>
    <t>41511005</t>
  </si>
  <si>
    <t>NOGOMETNO IGRIŠČE TRŽIČ</t>
  </si>
  <si>
    <t>06</t>
  </si>
  <si>
    <t>LOKALNA SAMOUPRAVA</t>
  </si>
  <si>
    <t>10101</t>
  </si>
  <si>
    <t>SRED. ZA PLAČE IN DR. OS.PREJ.</t>
  </si>
  <si>
    <t>4003</t>
  </si>
  <si>
    <t>SREDSTVA ZA DELOVNO USPEŠNOST</t>
  </si>
  <si>
    <t>4004</t>
  </si>
  <si>
    <t>SREDSTVA ZA NADURNO DELO</t>
  </si>
  <si>
    <t>4009</t>
  </si>
  <si>
    <t>DRUGI IZDATKI ZAPOSLENIM</t>
  </si>
  <si>
    <t>10103</t>
  </si>
  <si>
    <t>MATERIALNI STROŠKI</t>
  </si>
  <si>
    <t>4207</t>
  </si>
  <si>
    <t>NAKUP NEMATERIALNEGA PREMOŽENJA</t>
  </si>
  <si>
    <t>10105</t>
  </si>
  <si>
    <t>INVESTICIJSKA SREDSTVA</t>
  </si>
  <si>
    <t>4201</t>
  </si>
  <si>
    <t>NAKUP PREVOZNIH SREDSTEV</t>
  </si>
  <si>
    <t>10600</t>
  </si>
  <si>
    <t>SKUPNA MEDOBČINSKA INŠPEKCIJSKA in REDARSKA SLUŽBA</t>
  </si>
  <si>
    <t>4130</t>
  </si>
  <si>
    <t>TEKOČI TRANSFERI DRUGIM RAVNEM DRŽAVE</t>
  </si>
  <si>
    <t>4320</t>
  </si>
  <si>
    <t>INVESTICIJSKI TRANSFERI OBČINAM</t>
  </si>
  <si>
    <t>10700</t>
  </si>
  <si>
    <t>SKUPNA MEDOBČINSKA NOTRANJE REVIZIJSKA SLUŽBA</t>
  </si>
  <si>
    <t>30610</t>
  </si>
  <si>
    <t>RAZVOJNI PROJEKTI RRA</t>
  </si>
  <si>
    <t>4135</t>
  </si>
  <si>
    <t>TEKOČA PLAČILA DRUGIM IZVAJALCEM JAVNIH SLUŽB, KI NISO</t>
  </si>
  <si>
    <t>30611</t>
  </si>
  <si>
    <t>RAZVOJNI PROJEKTI</t>
  </si>
  <si>
    <t>4208</t>
  </si>
  <si>
    <t>ŠTUDIJE O IZVEDLJIVOSTI PROJEKTOV IN PROJEKTNA DOKUMENTACIJA</t>
  </si>
  <si>
    <t>41508001</t>
  </si>
  <si>
    <t>IZDELAVA CELOSTNE PROMETNE STRATEGIJE</t>
  </si>
  <si>
    <t>41508002</t>
  </si>
  <si>
    <t>SPODB.IN IZVAJANJE PROGR.SOCIALNEGA PODJETNIŠTVA</t>
  </si>
  <si>
    <t>50124</t>
  </si>
  <si>
    <t>INVESTICIJSKO VZDRŽEVANJE V KS</t>
  </si>
  <si>
    <t>41208002</t>
  </si>
  <si>
    <t>OBNOVA PAVILJONA NOB</t>
  </si>
  <si>
    <t>41511002</t>
  </si>
  <si>
    <t>PRENOVA SANITARIJ IN PROSTOROV KS JELENDOL</t>
  </si>
  <si>
    <t>4204</t>
  </si>
  <si>
    <t>NOVOGRADNJE,REKONSTRUKCIJE IN ADAPTACIJE</t>
  </si>
  <si>
    <t>41511008</t>
  </si>
  <si>
    <t>DOM KRAJANOV KS SEBENJE</t>
  </si>
  <si>
    <t>07</t>
  </si>
  <si>
    <t>OBRAMBA IN UKREPI OB IZREDNIH DOGODKIH</t>
  </si>
  <si>
    <t>70100</t>
  </si>
  <si>
    <t>SREDSTVA ZA CIVILNO ZAŠČITO</t>
  </si>
  <si>
    <t>4115</t>
  </si>
  <si>
    <t>NADOMESTILA PLAČ</t>
  </si>
  <si>
    <t>70305</t>
  </si>
  <si>
    <t>DEJAVNOST GASILSKE ZVEZE IN DRUŠTEV</t>
  </si>
  <si>
    <t>41004017</t>
  </si>
  <si>
    <t>VZDRŽ.GAS.DOMOV, INVEST.IN NABAVA GAS.OPREME, VOZIL</t>
  </si>
  <si>
    <t>4310</t>
  </si>
  <si>
    <t>INVESTICIJSKI TRANSFERI NEPROFITNIM ORGANIZACIJAM IN USTANOV</t>
  </si>
  <si>
    <t>08</t>
  </si>
  <si>
    <t>NOTRANJE ZADEVE IN VARNOST</t>
  </si>
  <si>
    <t>40296</t>
  </si>
  <si>
    <t>PREVENT.IN VZGOJA V CEST.PROM.</t>
  </si>
  <si>
    <t>10</t>
  </si>
  <si>
    <t>TRG DELA IN DELOVNI POGOJI</t>
  </si>
  <si>
    <t>30801</t>
  </si>
  <si>
    <t>JAVNA DELA</t>
  </si>
  <si>
    <t>11</t>
  </si>
  <si>
    <t>KMETIJSTVO, GOZDARSTVO IN RIBIŠTVO</t>
  </si>
  <si>
    <t>30100</t>
  </si>
  <si>
    <t>INTERVENCIJE V KMETIJSTVU</t>
  </si>
  <si>
    <t>41208009</t>
  </si>
  <si>
    <t>4102</t>
  </si>
  <si>
    <t>SUBVENCIJE PRIVATNIM PODJETJEM IN ZASEBNIKOM</t>
  </si>
  <si>
    <t>30101</t>
  </si>
  <si>
    <t>SOFINANC.PROGRAMOV LAS-LEADER-CLLD</t>
  </si>
  <si>
    <t>30104</t>
  </si>
  <si>
    <t>OBNOVA IN SANACIJA VAŠKEGA DOMA LEŠE</t>
  </si>
  <si>
    <t>41208001</t>
  </si>
  <si>
    <t>30105</t>
  </si>
  <si>
    <t>PROGRAMI IN PROJEKTI LAS LEADER</t>
  </si>
  <si>
    <t>30500</t>
  </si>
  <si>
    <t>GOJITVENA DELA V OBČ.GOZDOVIH IN POSEK LESA</t>
  </si>
  <si>
    <t>30502</t>
  </si>
  <si>
    <t>SOFINANC.TRAJSNOSTN.GOSPOD.Z DIVJADJO</t>
  </si>
  <si>
    <t>31001</t>
  </si>
  <si>
    <t>SOFINANCIRANJE ZAVETIŠČ IN ZAŠČITA ŽIVALI</t>
  </si>
  <si>
    <t>50126</t>
  </si>
  <si>
    <t>VEČNAMENSKA ZGRADBA SKUPNEGA POMENA V KOVORJU</t>
  </si>
  <si>
    <t>41411001</t>
  </si>
  <si>
    <t>60500</t>
  </si>
  <si>
    <t>VZDRŽEVANJE GOZDNIH CEST</t>
  </si>
  <si>
    <t>12</t>
  </si>
  <si>
    <t>PRIDOBIVANJE IN DISTRIBUCIJA ENERGETSKIH SUROVIN</t>
  </si>
  <si>
    <t>30202</t>
  </si>
  <si>
    <t>ENERGETSKA OBNOVA STAVB</t>
  </si>
  <si>
    <t>41208010</t>
  </si>
  <si>
    <t>41408005</t>
  </si>
  <si>
    <t>ENERGETSKA OBNOVA OBČNSKE STAVBE</t>
  </si>
  <si>
    <t>13</t>
  </si>
  <si>
    <t>PROMET, PROMETNA INFRASTRUKTURA IN KOMUNIKACIJE</t>
  </si>
  <si>
    <t>31200</t>
  </si>
  <si>
    <t>UREDITEV OGLASNIH NEPROMETNIH TABEL</t>
  </si>
  <si>
    <t>60202</t>
  </si>
  <si>
    <t>JAVNA RAZSVETLJAVA</t>
  </si>
  <si>
    <t>40907001</t>
  </si>
  <si>
    <t>INVESTICIJSKO VZDRŽEVANJE OBČINSKIH CEST</t>
  </si>
  <si>
    <t>41407007</t>
  </si>
  <si>
    <t>KRIŽE (PLANINSKA POT IN POT NA MOČILA) KOMUNALNO OPREMLJANJE</t>
  </si>
  <si>
    <t>41407009</t>
  </si>
  <si>
    <t>IZBOLJŠ.VODOOSKRBE NA VS ČRNI GOZD</t>
  </si>
  <si>
    <t>41408006</t>
  </si>
  <si>
    <t>INVESTICIJSKO VZDRŽEVANJE JAVNE RAZSVETLJAVE</t>
  </si>
  <si>
    <t>60203</t>
  </si>
  <si>
    <t>TEKOČE VZDRŽEVANJE LOKALNIH CEST</t>
  </si>
  <si>
    <t>40907008</t>
  </si>
  <si>
    <t>60205</t>
  </si>
  <si>
    <t>INVEST. VZDRŽ. KATEGORIZIRANIH CEST</t>
  </si>
  <si>
    <t>41207005</t>
  </si>
  <si>
    <t>UREDITEV VOZIŠČA POTARJE - TIČ</t>
  </si>
  <si>
    <t>41407004</t>
  </si>
  <si>
    <t>BISTRICA - KOMUNALNO OPREMLJANJE</t>
  </si>
  <si>
    <t>41407012</t>
  </si>
  <si>
    <t>RETNJE -KOMUNALNO OPREMLJANJE</t>
  </si>
  <si>
    <t>41507002</t>
  </si>
  <si>
    <t>SEMAFORIZACIJA KRIŽIŠČA POD GORENJSKO PLAŽO</t>
  </si>
  <si>
    <t>60211</t>
  </si>
  <si>
    <t>UREJANJE VAŠKIH JEDER</t>
  </si>
  <si>
    <t>41507001</t>
  </si>
  <si>
    <t>UREDITEV VAŠKEGA JEDRA KRIŽE</t>
  </si>
  <si>
    <t>60212</t>
  </si>
  <si>
    <t>INV.VZDRŽ.NEKATEGORIZIRANIH CEST</t>
  </si>
  <si>
    <t>60262</t>
  </si>
  <si>
    <t>ODPRAVA POSLEDIC NEURIJ IN DRUGIH NARAVNIH NESREČ</t>
  </si>
  <si>
    <t>14</t>
  </si>
  <si>
    <t>GOSPODARSTVO</t>
  </si>
  <si>
    <t>30300</t>
  </si>
  <si>
    <t>SPODBUJANJE RAZVOJA TURIZMA</t>
  </si>
  <si>
    <t>41511006</t>
  </si>
  <si>
    <t>RAZVOJ TURIZMA V OBČINI TRŽIČ</t>
  </si>
  <si>
    <t>30301</t>
  </si>
  <si>
    <t>TURISTIČNE PRIREDITVE IN DOGODKI</t>
  </si>
  <si>
    <t>30302</t>
  </si>
  <si>
    <t>UREDITEV KOLESARSKIH IN GORSKO-KOLESARSKIH POTI</t>
  </si>
  <si>
    <t>30605</t>
  </si>
  <si>
    <t>DELOVANJE TPICa</t>
  </si>
  <si>
    <t>30609</t>
  </si>
  <si>
    <t>SRED.ZA POSPEŠ.GOSPODARST.V OBČ.</t>
  </si>
  <si>
    <t>41208014</t>
  </si>
  <si>
    <t>NEPOSREDNE SPODBUDE ZA SPODBUJANJE PODJETNIŠTVA IN ZAPOSLOVANJA</t>
  </si>
  <si>
    <t>41408004</t>
  </si>
  <si>
    <t>REGENERACIJA INDUSTRIJSKEGA OBMOČJA BPT - RIO TRŽIČ</t>
  </si>
  <si>
    <t>30701</t>
  </si>
  <si>
    <t>DELOVANJE DOVŽANOVE SOTESKE IN RIS DOLINA</t>
  </si>
  <si>
    <t>30713</t>
  </si>
  <si>
    <t>VZDRŽEVANJE IN UREJANJE TEMATSKIH POTI IN OBMOČIJ</t>
  </si>
  <si>
    <t>4119</t>
  </si>
  <si>
    <t>DRUGI TRANSFERI POSAMEZNIKOM</t>
  </si>
  <si>
    <t>31401</t>
  </si>
  <si>
    <t>RAZVOJ OBMOČJA ZELENICE</t>
  </si>
  <si>
    <t>41208018</t>
  </si>
  <si>
    <t>RAZVOJ OBMOČJA ZELENICA</t>
  </si>
  <si>
    <t>50125</t>
  </si>
  <si>
    <t>UREDITEV OBMOČJA NEKDANJEGA BAZENA</t>
  </si>
  <si>
    <t>41104005</t>
  </si>
  <si>
    <t>GORENJSKA PLAŽA - UREDITEV TURISTIČNO KULTURNEGA CENTRA</t>
  </si>
  <si>
    <t>41408003</t>
  </si>
  <si>
    <t>UREDITEV GORENJSKE PLAŽE</t>
  </si>
  <si>
    <t>50127</t>
  </si>
  <si>
    <t>UPRAVLJANJE Z BAZENOM</t>
  </si>
  <si>
    <t>4100</t>
  </si>
  <si>
    <t>SUBVENCIJE JAVNIM PODJETJEM</t>
  </si>
  <si>
    <t>15</t>
  </si>
  <si>
    <t>VAROVANJE OKOLJA IN NARAVNE DEDIŠČINE</t>
  </si>
  <si>
    <t>60301</t>
  </si>
  <si>
    <t>INDIVID. KOMUNALNA RABA - RAVNANJE Z ODPADNO VODO</t>
  </si>
  <si>
    <t>41207006</t>
  </si>
  <si>
    <t>INV.VZDR. IN OBNOVE OBSTOJEČE INFRAST.(VODOVOD, KANAL)</t>
  </si>
  <si>
    <t>41407003</t>
  </si>
  <si>
    <t>SLAP - KOMUNALNO OPREMLJANJE</t>
  </si>
  <si>
    <t>41407005</t>
  </si>
  <si>
    <t>KOVOR - KOMUNALNO OPREMLJANJE</t>
  </si>
  <si>
    <t>41407008</t>
  </si>
  <si>
    <t>KRIŽE POD POGOVCO - KOMUNALNO OPREMLJANJE</t>
  </si>
  <si>
    <t>41407010</t>
  </si>
  <si>
    <t>LOKA - KOMUNALNO OPREMLJANJE</t>
  </si>
  <si>
    <t>41407013</t>
  </si>
  <si>
    <t>ZA JEZOM - ČEGELJŠE KOMUNALNO OPREMLJANJE</t>
  </si>
  <si>
    <t>60306</t>
  </si>
  <si>
    <t>POKRIVANJE STROŠKOV IZVAJANJA GJS ODVAJANJE IN ČIŠČENJE</t>
  </si>
  <si>
    <t>60307</t>
  </si>
  <si>
    <t>POKRIVANJE STROŠKOV IZVAJANJA GJS RAVNANJE Z ODPADKI</t>
  </si>
  <si>
    <t>60310</t>
  </si>
  <si>
    <t>SUBVENCIJA - ODPADNE VODE</t>
  </si>
  <si>
    <t>60320</t>
  </si>
  <si>
    <t>SUBVENCIJA - RAVNANJE Z ODPADKI</t>
  </si>
  <si>
    <t>61100</t>
  </si>
  <si>
    <t>PORABA TAKSE ZA OBREMENJ.VODE</t>
  </si>
  <si>
    <t>4314</t>
  </si>
  <si>
    <t>INVESTICIJSKI TRANSFERI POSEMAZNIKOM IN ZASEBNIKOM</t>
  </si>
  <si>
    <t>41407006</t>
  </si>
  <si>
    <t>KRIŽE - SEBENJE  KOMUNALNO OPREMLJANJE</t>
  </si>
  <si>
    <t>61200</t>
  </si>
  <si>
    <t>PORABA TAKSE ZA OBREMEN.OKOLJA - ODPADKI</t>
  </si>
  <si>
    <t>41207015</t>
  </si>
  <si>
    <t>UREDITEV DEPONIJE KOVOR</t>
  </si>
  <si>
    <t>16</t>
  </si>
  <si>
    <t>PROSTORSKO PLANIRANJE IN STANOVANJSKO KOMUNALNA DEJAVNOST</t>
  </si>
  <si>
    <t>40450</t>
  </si>
  <si>
    <t>VZDRŽEVANJE OTROŠKIH IGRIŠČ</t>
  </si>
  <si>
    <t>60105</t>
  </si>
  <si>
    <t>GRADNJA, NAKUP IN INV.VZDRŽ. STANOVANJ</t>
  </si>
  <si>
    <t>40909001</t>
  </si>
  <si>
    <t>INVESTICIJSKO VZDRŽEVANJE STANOVANJ</t>
  </si>
  <si>
    <t>60110</t>
  </si>
  <si>
    <t>UPRAVLJANJE IN TEKOČE VZDRŽEVANJE STANOVANJ</t>
  </si>
  <si>
    <t>60204</t>
  </si>
  <si>
    <t>UREJANJE JAVNIH POVRŠIN</t>
  </si>
  <si>
    <t>60209</t>
  </si>
  <si>
    <t>PROJEKTNA DOKUMENTACIJA</t>
  </si>
  <si>
    <t>60222</t>
  </si>
  <si>
    <t>SOGLASJA IN PROJEKTNI POGOJI KOMUNALA</t>
  </si>
  <si>
    <t>60224</t>
  </si>
  <si>
    <t>GEODETSKA DELA</t>
  </si>
  <si>
    <t>60229</t>
  </si>
  <si>
    <t>UREJANJE POKOPALIŠČ IN POKOPALIŠKA DEJAVNOST</t>
  </si>
  <si>
    <t>41208019</t>
  </si>
  <si>
    <t>UREJANJE POKOPALIŠČ</t>
  </si>
  <si>
    <t>4200</t>
  </si>
  <si>
    <t>NAKUP ZGRADB IN PROSTOROV</t>
  </si>
  <si>
    <t>4203</t>
  </si>
  <si>
    <t>NAKUP DRUGIH OSNOVNIH SREDSTEV</t>
  </si>
  <si>
    <t>60239</t>
  </si>
  <si>
    <t>DIGITALIZACIJA</t>
  </si>
  <si>
    <t>60303</t>
  </si>
  <si>
    <t>INDIVIDUALNA KOMUNALNA RABA - OSKRBA Z VODO</t>
  </si>
  <si>
    <t>41407011</t>
  </si>
  <si>
    <t>IZBOLJŠANJE VODOOSKRBE VETERNO-GOZD</t>
  </si>
  <si>
    <t>60305</t>
  </si>
  <si>
    <t>POKRIVANJE STROŠKOV IZVAJANJA GJS VODOOSKRBA</t>
  </si>
  <si>
    <t>60330</t>
  </si>
  <si>
    <t>SUBVENCIJA - OSKRBA Z VODO</t>
  </si>
  <si>
    <t>60800</t>
  </si>
  <si>
    <t>PROSTORSKA DOKUMENTACIJA</t>
  </si>
  <si>
    <t>41007006</t>
  </si>
  <si>
    <t>OBČINSKI PROSTORSKI NAČRT OBČINE TRŽIČ</t>
  </si>
  <si>
    <t>17</t>
  </si>
  <si>
    <t>ZDRAVSTVENO VARSTVO</t>
  </si>
  <si>
    <t>40601</t>
  </si>
  <si>
    <t>ZDR.ZAV.NEPRESKRBLJENIH OSEB</t>
  </si>
  <si>
    <t>4131</t>
  </si>
  <si>
    <t>TEKOČI TRANSFERI V SKLADE SOCIALNEGA ZAVAROVANJA</t>
  </si>
  <si>
    <t>40602</t>
  </si>
  <si>
    <t>MRLIŠKO OGLEDNA SLUŽBA</t>
  </si>
  <si>
    <t>50119</t>
  </si>
  <si>
    <t>PROJEKTI IN INVESTICIJE V ZDRAVSTVU</t>
  </si>
  <si>
    <t>40904017</t>
  </si>
  <si>
    <t>INVESTICIJE IN PROJEKTI V ZDRAVSTVENEM DOMU TRŽIČ</t>
  </si>
  <si>
    <t>4323</t>
  </si>
  <si>
    <t>INVESTICIJSKI TRANSFERI JAVNIM ZAVODOM</t>
  </si>
  <si>
    <t>18</t>
  </si>
  <si>
    <t>KULTURA, ŠPORT IN NEVLADNE ORGANIZACIJE</t>
  </si>
  <si>
    <t>30711</t>
  </si>
  <si>
    <t>VZDRŽ.SPOMINSKIH OBELEŽIJ TER SAKRALNE IN KULTURNE DEDIŠČINE</t>
  </si>
  <si>
    <t>30712</t>
  </si>
  <si>
    <t>OBMOČJE SPOMENIKA MAUTHAUSEN</t>
  </si>
  <si>
    <t>41511007</t>
  </si>
  <si>
    <t>RAZVOJ OBMOČJA NEKDANJEGA TABORIŠČA LJUBELJ</t>
  </si>
  <si>
    <t>30900</t>
  </si>
  <si>
    <t>SOFINANCIRANJE DEJAVNOSTI MLADIH</t>
  </si>
  <si>
    <t>40315</t>
  </si>
  <si>
    <t>TRŽIŠKI MUZEJ</t>
  </si>
  <si>
    <t>40904010</t>
  </si>
  <si>
    <t>VZDRŽEVANJE IN INVESTICIJE V TRŽIŠKEM MUZEJU</t>
  </si>
  <si>
    <t>40316</t>
  </si>
  <si>
    <t>KNJIŽNICA DR.TONETA PRETNARJA TRŽIČ</t>
  </si>
  <si>
    <t>41004004</t>
  </si>
  <si>
    <t>INVEST.VZDRŽ.KNJIŽNICE DR.TONETA PRETNARJA</t>
  </si>
  <si>
    <t>40325</t>
  </si>
  <si>
    <t>DEJAVNOST KULTURNIH DRUŠTEV, ZVEZ IN SKLADOV</t>
  </si>
  <si>
    <t>40340</t>
  </si>
  <si>
    <t>DELOVANJE KULTURNEGA CENTRA TRŽIČ</t>
  </si>
  <si>
    <t>40362</t>
  </si>
  <si>
    <t>KULTURNE PRIREDITVE IN DOGODKI</t>
  </si>
  <si>
    <t>40401</t>
  </si>
  <si>
    <t>PROGRAMI ŠPORTA</t>
  </si>
  <si>
    <t>40430</t>
  </si>
  <si>
    <t>UPRAVLJANJE IN TEKOČE VZDRŽ.ŠPORTNIH OBJEKTOV</t>
  </si>
  <si>
    <t>4313</t>
  </si>
  <si>
    <t>INVESTICIJSKI TRANSFERI PRIVATNIM PODJETJEM</t>
  </si>
  <si>
    <t>40432</t>
  </si>
  <si>
    <t>NAJEM DVORANE TRŽIŠKIH OLIMPIJCEV</t>
  </si>
  <si>
    <t>40460</t>
  </si>
  <si>
    <t>SOFIN.ŠPORTNIH AKTIVNOSTI STAREJŠIH OBČANOV</t>
  </si>
  <si>
    <t>40530</t>
  </si>
  <si>
    <t>MLADINSKI CENTER</t>
  </si>
  <si>
    <t>40550</t>
  </si>
  <si>
    <t>SOFINANCIRANJE VETERANSKIH ORGANIZACIJ</t>
  </si>
  <si>
    <t>40703</t>
  </si>
  <si>
    <t>SREDSTVA ZA OBVEŠČANJE (RADIO GORENC, GLASILO TRŽIČAN,..)</t>
  </si>
  <si>
    <t>50120</t>
  </si>
  <si>
    <t>PROJEKTI IN INVESTICIJE V KULTURI</t>
  </si>
  <si>
    <t>41411002</t>
  </si>
  <si>
    <t>PROJEKT CELOVITE PRENOVE TRŽIŠKEGA MUZEJA</t>
  </si>
  <si>
    <t>41511003</t>
  </si>
  <si>
    <t>50121</t>
  </si>
  <si>
    <t>NAKUP, GRADNJA IN INV.VZDRŽ.ŠPORTNIH OBJEKTOV</t>
  </si>
  <si>
    <t>41411005</t>
  </si>
  <si>
    <t>UREDITEV ŠP.IGRIŠČA OB DTO</t>
  </si>
  <si>
    <t>41411007</t>
  </si>
  <si>
    <t>FITNES NA PROSTEM V ŠPORTNEM PARKU KRIŽE</t>
  </si>
  <si>
    <t>41511001</t>
  </si>
  <si>
    <t>UREDITEV VEČNAMENSKEGA IGRIŠČA POD GRADOM NEUHAUS</t>
  </si>
  <si>
    <t>50128</t>
  </si>
  <si>
    <t>UREDITEV PEKO-PUR</t>
  </si>
  <si>
    <t>41511004</t>
  </si>
  <si>
    <t>UREDITEV OPUŠČENEGA PODROČJA PEKO-PUR</t>
  </si>
  <si>
    <t>19</t>
  </si>
  <si>
    <t>IZOBRAŽEVANJE</t>
  </si>
  <si>
    <t>40101</t>
  </si>
  <si>
    <t>DEJAVNOST VRTCA TRŽIČ</t>
  </si>
  <si>
    <t>40904007</t>
  </si>
  <si>
    <t>PROJEKTI IN INVESTICIJE V VRTCU TRŽIČ</t>
  </si>
  <si>
    <t>40107</t>
  </si>
  <si>
    <t>STROŠKI ZA VARSTVO OTROK V VVZ DRUGIH OBČIN</t>
  </si>
  <si>
    <t>40201</t>
  </si>
  <si>
    <t>WALDORFSKA ŠOLA</t>
  </si>
  <si>
    <t>40219</t>
  </si>
  <si>
    <t>OŠ BISTRICA</t>
  </si>
  <si>
    <t>41208008</t>
  </si>
  <si>
    <t>PROJEKTI IN INVESTICIJE V OŠ</t>
  </si>
  <si>
    <t>40229</t>
  </si>
  <si>
    <t>OŠ TRŽIČ</t>
  </si>
  <si>
    <t>40239</t>
  </si>
  <si>
    <t>OŠ KRIŽE</t>
  </si>
  <si>
    <t>40249</t>
  </si>
  <si>
    <t>GLASBENA ŠOLA TRŽIČ</t>
  </si>
  <si>
    <t>40280</t>
  </si>
  <si>
    <t>PREVOZI UČENCEV</t>
  </si>
  <si>
    <t>41408002</t>
  </si>
  <si>
    <t>40298</t>
  </si>
  <si>
    <t>LJUDSKA UNIVERZA TRŽIČ</t>
  </si>
  <si>
    <t>40580</t>
  </si>
  <si>
    <t>DRUGE SOCIALNE POMOČI</t>
  </si>
  <si>
    <t>50109</t>
  </si>
  <si>
    <t>PROJEKTI IN INVESTICIJE V OSNOVNIH ŠOLAH</t>
  </si>
  <si>
    <t>50110</t>
  </si>
  <si>
    <t>20</t>
  </si>
  <si>
    <t>SOCIALNO VARSTVO</t>
  </si>
  <si>
    <t>40510</t>
  </si>
  <si>
    <t>SOCIALNO-VARSTVENI ZAVODI</t>
  </si>
  <si>
    <t>40511</t>
  </si>
  <si>
    <t>SOFINANCIRANJE DEJAVNOSTI OŠ HELENE PUHAR (MOK)</t>
  </si>
  <si>
    <t>40539</t>
  </si>
  <si>
    <t>CSD TRŽIČ</t>
  </si>
  <si>
    <t>40540</t>
  </si>
  <si>
    <t>HUMANITARNI PROJEKTI IN PROGRAMI</t>
  </si>
  <si>
    <t>40541</t>
  </si>
  <si>
    <t>SOFINANCIRANJE REINTEGRACIJSKEGA CENTRA</t>
  </si>
  <si>
    <t>40542</t>
  </si>
  <si>
    <t>RDEČI KRIŽ TRŽIČ - SOFINANCIRANJE DELOVANJA</t>
  </si>
  <si>
    <t>40581</t>
  </si>
  <si>
    <t>SUBVENCIJE STANARIN</t>
  </si>
  <si>
    <t>40582</t>
  </si>
  <si>
    <t>PLAČILA POGREBNIH STORITEV SOCIALNO OGROŽENIM</t>
  </si>
  <si>
    <t>40583</t>
  </si>
  <si>
    <t>STOR.OS.POM.IN POM.DRUŽ.NA DOMU</t>
  </si>
  <si>
    <t>40584</t>
  </si>
  <si>
    <t>DRUŽINSKI POMOČNIK - NADOMESTILO ZA IZG.DOH.</t>
  </si>
  <si>
    <t>40585</t>
  </si>
  <si>
    <t>ENKRATNA FINANČNA POMOČ OB ROJSTVU OTROKA</t>
  </si>
  <si>
    <t>4111</t>
  </si>
  <si>
    <t>DRUŽINSKI PREJEMKI IN STARŠEVSKA NADOMESTILA</t>
  </si>
  <si>
    <t>40586</t>
  </si>
  <si>
    <t>VARNA HIŠA</t>
  </si>
  <si>
    <t>40588</t>
  </si>
  <si>
    <t>IZVAJANJE SOCIALNIH PROGRAMOV</t>
  </si>
  <si>
    <t>22</t>
  </si>
  <si>
    <t>SERVISIRANJE JAVNEGA DOLGA</t>
  </si>
  <si>
    <t>99991</t>
  </si>
  <si>
    <t>FINANCIRANJE JAVNEGA DOLGA</t>
  </si>
  <si>
    <t>4031</t>
  </si>
  <si>
    <t>PLAČILA OBRESTI OD KREDITOV-POSLOVNIM BANKAM</t>
  </si>
  <si>
    <t>23</t>
  </si>
  <si>
    <t>INTERVENCIJSKI PROGRAMI IN OBVEZNOSTI</t>
  </si>
  <si>
    <t>80100</t>
  </si>
  <si>
    <t>SREDSTVA REZERV</t>
  </si>
  <si>
    <t>4091</t>
  </si>
  <si>
    <t>PRORAČUNSKA REZERVA</t>
  </si>
  <si>
    <t>80200</t>
  </si>
  <si>
    <t>TEKOČA PRORAČUNSKA SREDSTVA-SPLOŠNE REZERVE</t>
  </si>
  <si>
    <t>5001</t>
  </si>
  <si>
    <t>KS BREZJE PRI TRŽIČU</t>
  </si>
  <si>
    <t>90101</t>
  </si>
  <si>
    <t>KRAJEVNA SAMOUPRAVA</t>
  </si>
  <si>
    <t>90301</t>
  </si>
  <si>
    <t>TEKOČE VZDRŽEVANJE LC</t>
  </si>
  <si>
    <t>5002</t>
  </si>
  <si>
    <t>KS JELENDOL</t>
  </si>
  <si>
    <t>90102</t>
  </si>
  <si>
    <t>90302</t>
  </si>
  <si>
    <t>90402</t>
  </si>
  <si>
    <t>5003</t>
  </si>
  <si>
    <t>KS LEŠE</t>
  </si>
  <si>
    <t>90103</t>
  </si>
  <si>
    <t>90303</t>
  </si>
  <si>
    <t>5004</t>
  </si>
  <si>
    <t>KS LOM POD STORŽIČEM</t>
  </si>
  <si>
    <t>90104</t>
  </si>
  <si>
    <t>90204</t>
  </si>
  <si>
    <t>90304</t>
  </si>
  <si>
    <t>90404</t>
  </si>
  <si>
    <t>5005</t>
  </si>
  <si>
    <t>KS PODLJUBELJ</t>
  </si>
  <si>
    <t>90105</t>
  </si>
  <si>
    <t>90305</t>
  </si>
  <si>
    <t>90405</t>
  </si>
  <si>
    <t>5006</t>
  </si>
  <si>
    <t>KS PRISTAVA</t>
  </si>
  <si>
    <t>90106</t>
  </si>
  <si>
    <t>90406</t>
  </si>
  <si>
    <t>5007</t>
  </si>
  <si>
    <t>KS RAVNE</t>
  </si>
  <si>
    <t>90107</t>
  </si>
  <si>
    <t>5008</t>
  </si>
  <si>
    <t>KS SEBENJE</t>
  </si>
  <si>
    <t>90108</t>
  </si>
  <si>
    <t>90408</t>
  </si>
  <si>
    <t>5009</t>
  </si>
  <si>
    <t>KS SENIČNO</t>
  </si>
  <si>
    <t>90109</t>
  </si>
  <si>
    <t>5010</t>
  </si>
  <si>
    <t>KS TRŽIČ-MESTO</t>
  </si>
  <si>
    <t>90110</t>
  </si>
  <si>
    <t>5011</t>
  </si>
  <si>
    <t>KS BISTRICA PRI TRŽIČU</t>
  </si>
  <si>
    <t>90111</t>
  </si>
  <si>
    <t>5012</t>
  </si>
  <si>
    <t>KS KOVOR</t>
  </si>
  <si>
    <t>90112</t>
  </si>
  <si>
    <t>51199001</t>
  </si>
  <si>
    <t>KS KOVOR - GRADNJA PRIZIDKA VEČNAMENSKE DVORANE</t>
  </si>
  <si>
    <t>90212</t>
  </si>
  <si>
    <t>90312</t>
  </si>
  <si>
    <t>90412</t>
  </si>
  <si>
    <t>5013</t>
  </si>
  <si>
    <t>KS KRIŽE</t>
  </si>
  <si>
    <t>90113</t>
  </si>
  <si>
    <t>Sprejeti proračun: 2016</t>
  </si>
  <si>
    <t>Veljavni proračun: 2016</t>
  </si>
  <si>
    <t>v EUR</t>
  </si>
  <si>
    <t>ZAKLJUČNI RAČUN OBČINE TRŽIČ ZA LETO 2016 - POSEBNI DEL, ODHODKI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</si>
</sst>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4"/>
        <bgColor indexed="64"/>
      </patternFill>
    </fill>
    <fill>
      <patternFill patternType="solid">
        <fgColor rgb="FFD7FFA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2" xfId="0" applyNumberFormat="1" applyFont="1" applyFill="1" applyBorder="1"/>
    <xf numFmtId="0" fontId="2" fillId="3" borderId="2" xfId="0" applyFont="1" applyFill="1" applyBorder="1"/>
    <xf numFmtId="4" fontId="2" fillId="3" borderId="2" xfId="0" applyNumberFormat="1" applyFont="1" applyFill="1" applyBorder="1" applyAlignment="1">
      <alignment horizontal="right"/>
    </xf>
    <xf numFmtId="0" fontId="3" fillId="4" borderId="0" xfId="0" applyFont="1" applyFill="1"/>
    <xf numFmtId="49" fontId="3" fillId="4" borderId="0" xfId="0" applyNumberFormat="1" applyFont="1" applyFill="1"/>
    <xf numFmtId="4" fontId="3" fillId="4" borderId="0" xfId="0" applyNumberFormat="1" applyFont="1" applyFill="1" applyAlignment="1">
      <alignment horizontal="right"/>
    </xf>
    <xf numFmtId="0" fontId="3" fillId="5" borderId="2" xfId="0" applyFont="1" applyFill="1" applyBorder="1"/>
    <xf numFmtId="49" fontId="3" fillId="5" borderId="2" xfId="0" applyNumberFormat="1" applyFont="1" applyFill="1" applyBorder="1"/>
    <xf numFmtId="4" fontId="3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49" fontId="4" fillId="5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5" fillId="5" borderId="0" xfId="0" applyFont="1" applyFill="1"/>
    <xf numFmtId="49" fontId="5" fillId="5" borderId="0" xfId="0" applyNumberFormat="1" applyFont="1" applyFill="1"/>
    <xf numFmtId="4" fontId="5" fillId="5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3"/>
  <sheetViews>
    <sheetView tabSelected="1" zoomScaleNormal="100" workbookViewId="0">
      <pane ySplit="4" topLeftCell="A5" activePane="bottomLeft" state="frozen"/>
      <selection pane="bottomLeft" activeCell="P19" sqref="P19"/>
    </sheetView>
  </sheetViews>
  <sheetFormatPr defaultRowHeight="15" x14ac:dyDescent="0.25"/>
  <cols>
    <col min="1" max="1" width="2" customWidth="1"/>
    <col min="2" max="2" width="3.28515625" bestFit="1" customWidth="1"/>
    <col min="3" max="3" width="2.140625" customWidth="1"/>
    <col min="4" max="4" width="3.85546875" customWidth="1"/>
    <col min="5" max="5" width="6.28515625" bestFit="1" customWidth="1"/>
    <col min="6" max="6" width="64.85546875" bestFit="1" customWidth="1"/>
    <col min="7" max="10" width="15.42578125" bestFit="1" customWidth="1"/>
    <col min="11" max="13" width="10.85546875" bestFit="1" customWidth="1"/>
  </cols>
  <sheetData>
    <row r="1" spans="1:13" ht="15.75" x14ac:dyDescent="0.25">
      <c r="A1" s="20" t="s">
        <v>553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M2" t="s">
        <v>552</v>
      </c>
    </row>
    <row r="3" spans="1:13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9" t="s">
        <v>6</v>
      </c>
      <c r="H3" s="19" t="s">
        <v>550</v>
      </c>
      <c r="I3" s="19" t="s">
        <v>551</v>
      </c>
      <c r="J3" s="19" t="s">
        <v>7</v>
      </c>
      <c r="K3" s="1" t="s">
        <v>8</v>
      </c>
      <c r="L3" s="1" t="s">
        <v>9</v>
      </c>
      <c r="M3" s="1" t="s">
        <v>10</v>
      </c>
    </row>
    <row r="4" spans="1:13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x14ac:dyDescent="0.25">
      <c r="A5" s="2" t="s">
        <v>11</v>
      </c>
      <c r="B5" s="3"/>
      <c r="C5" s="3"/>
      <c r="D5" s="3"/>
      <c r="E5" s="3"/>
      <c r="F5" s="2" t="s">
        <v>12</v>
      </c>
      <c r="G5" s="4">
        <f>+G6</f>
        <v>56521.59</v>
      </c>
      <c r="H5" s="4">
        <f>+H6</f>
        <v>68137</v>
      </c>
      <c r="I5" s="4">
        <f>+I6</f>
        <v>68137</v>
      </c>
      <c r="J5" s="4">
        <f>+J6</f>
        <v>55293.96</v>
      </c>
      <c r="K5" s="4">
        <f t="shared" ref="K5:K68" si="0">IF(I5&lt;&gt;0,J5/I5*100,0)</f>
        <v>81.15115135682521</v>
      </c>
      <c r="L5" s="4">
        <f t="shared" ref="L5:L68" si="1">IF(H5&lt;&gt;0,J5/H5*100,0)</f>
        <v>81.15115135682521</v>
      </c>
      <c r="M5" s="4">
        <f t="shared" ref="M5:M68" si="2">IF(G5&lt;&gt;0,J5/G5*100,0)</f>
        <v>97.828033500119162</v>
      </c>
    </row>
    <row r="6" spans="1:13" x14ac:dyDescent="0.25">
      <c r="A6" s="5"/>
      <c r="B6" s="6" t="s">
        <v>13</v>
      </c>
      <c r="C6" s="5"/>
      <c r="D6" s="5"/>
      <c r="E6" s="5"/>
      <c r="F6" s="6" t="s">
        <v>14</v>
      </c>
      <c r="G6" s="7">
        <f>+G7+G16+G19</f>
        <v>56521.59</v>
      </c>
      <c r="H6" s="7">
        <f>+H7+H16+H19</f>
        <v>68137</v>
      </c>
      <c r="I6" s="7">
        <f>+I7+I16+I19</f>
        <v>68137</v>
      </c>
      <c r="J6" s="7">
        <f>+J7+J16+J19</f>
        <v>55293.96</v>
      </c>
      <c r="K6" s="7">
        <f t="shared" si="0"/>
        <v>81.15115135682521</v>
      </c>
      <c r="L6" s="7">
        <f t="shared" si="1"/>
        <v>81.15115135682521</v>
      </c>
      <c r="M6" s="7">
        <f t="shared" si="2"/>
        <v>97.828033500119162</v>
      </c>
    </row>
    <row r="7" spans="1:13" x14ac:dyDescent="0.25">
      <c r="A7" s="8"/>
      <c r="B7" s="8"/>
      <c r="C7" s="9" t="s">
        <v>15</v>
      </c>
      <c r="D7" s="8"/>
      <c r="E7" s="8"/>
      <c r="F7" s="9" t="s">
        <v>16</v>
      </c>
      <c r="G7" s="10">
        <f>+G8</f>
        <v>51333.159999999996</v>
      </c>
      <c r="H7" s="10">
        <f>+H8</f>
        <v>64000</v>
      </c>
      <c r="I7" s="10">
        <f>+I8</f>
        <v>64000</v>
      </c>
      <c r="J7" s="10">
        <f>+J8</f>
        <v>52419</v>
      </c>
      <c r="K7" s="10">
        <f t="shared" si="0"/>
        <v>81.904687499999994</v>
      </c>
      <c r="L7" s="10">
        <f t="shared" si="1"/>
        <v>81.904687499999994</v>
      </c>
      <c r="M7" s="10">
        <f t="shared" si="2"/>
        <v>102.1152798697762</v>
      </c>
    </row>
    <row r="8" spans="1:13" x14ac:dyDescent="0.25">
      <c r="A8" s="11"/>
      <c r="B8" s="11"/>
      <c r="C8" s="11"/>
      <c r="D8" s="12" t="s">
        <v>17</v>
      </c>
      <c r="E8" s="11"/>
      <c r="F8" s="12"/>
      <c r="G8" s="13">
        <f>+G9+G10+G11+G12+G13+G14+G15</f>
        <v>51333.159999999996</v>
      </c>
      <c r="H8" s="13">
        <f>+H9+H10+H11+H12+H13+H14+H15</f>
        <v>64000</v>
      </c>
      <c r="I8" s="13">
        <f>+I9+I10+I11+I12+I13+I14+I15</f>
        <v>64000</v>
      </c>
      <c r="J8" s="13">
        <f>+J9+J10+J11+J12+J13+J14+J15</f>
        <v>52419</v>
      </c>
      <c r="K8" s="13">
        <f t="shared" si="0"/>
        <v>81.904687499999994</v>
      </c>
      <c r="L8" s="13">
        <f t="shared" si="1"/>
        <v>81.904687499999994</v>
      </c>
      <c r="M8" s="13">
        <f t="shared" si="2"/>
        <v>102.1152798697762</v>
      </c>
    </row>
    <row r="9" spans="1:13" x14ac:dyDescent="0.25">
      <c r="A9" s="14"/>
      <c r="B9" s="14"/>
      <c r="C9" s="14"/>
      <c r="D9" s="14"/>
      <c r="E9" s="15" t="s">
        <v>18</v>
      </c>
      <c r="F9" s="15" t="s">
        <v>19</v>
      </c>
      <c r="G9" s="16">
        <v>3117.27</v>
      </c>
      <c r="H9" s="16">
        <v>10800</v>
      </c>
      <c r="I9" s="16">
        <v>10476.700000000001</v>
      </c>
      <c r="J9" s="16">
        <v>5105.1899999999996</v>
      </c>
      <c r="K9" s="16">
        <f t="shared" si="0"/>
        <v>48.728989090076062</v>
      </c>
      <c r="L9" s="16">
        <f t="shared" si="1"/>
        <v>47.270277777777778</v>
      </c>
      <c r="M9" s="16">
        <f t="shared" si="2"/>
        <v>163.77118440173612</v>
      </c>
    </row>
    <row r="10" spans="1:13" x14ac:dyDescent="0.25">
      <c r="A10" s="14"/>
      <c r="B10" s="14"/>
      <c r="C10" s="14"/>
      <c r="D10" s="14"/>
      <c r="E10" s="15" t="s">
        <v>20</v>
      </c>
      <c r="F10" s="15" t="s">
        <v>21</v>
      </c>
      <c r="G10" s="16">
        <v>2446</v>
      </c>
      <c r="H10" s="16">
        <v>2600</v>
      </c>
      <c r="I10" s="16">
        <v>3611.8</v>
      </c>
      <c r="J10" s="16">
        <v>3611.8</v>
      </c>
      <c r="K10" s="16">
        <f t="shared" si="0"/>
        <v>100</v>
      </c>
      <c r="L10" s="16">
        <f t="shared" si="1"/>
        <v>138.91538461538462</v>
      </c>
      <c r="M10" s="16">
        <f t="shared" si="2"/>
        <v>147.66148814390843</v>
      </c>
    </row>
    <row r="11" spans="1:13" x14ac:dyDescent="0.25">
      <c r="A11" s="14"/>
      <c r="B11" s="14"/>
      <c r="C11" s="14"/>
      <c r="D11" s="14"/>
      <c r="E11" s="15" t="s">
        <v>22</v>
      </c>
      <c r="F11" s="15" t="s">
        <v>23</v>
      </c>
      <c r="G11" s="16">
        <v>0</v>
      </c>
      <c r="H11" s="16">
        <v>0</v>
      </c>
      <c r="I11" s="16">
        <v>519.99</v>
      </c>
      <c r="J11" s="16">
        <v>519.99</v>
      </c>
      <c r="K11" s="16">
        <f t="shared" si="0"/>
        <v>100</v>
      </c>
      <c r="L11" s="16">
        <f t="shared" si="1"/>
        <v>0</v>
      </c>
      <c r="M11" s="16">
        <f t="shared" si="2"/>
        <v>0</v>
      </c>
    </row>
    <row r="12" spans="1:13" x14ac:dyDescent="0.25">
      <c r="A12" s="14"/>
      <c r="B12" s="14"/>
      <c r="C12" s="14"/>
      <c r="D12" s="14"/>
      <c r="E12" s="15" t="s">
        <v>24</v>
      </c>
      <c r="F12" s="15" t="s">
        <v>25</v>
      </c>
      <c r="G12" s="16">
        <v>146.34</v>
      </c>
      <c r="H12" s="16">
        <v>100</v>
      </c>
      <c r="I12" s="16">
        <v>100</v>
      </c>
      <c r="J12" s="16">
        <v>0</v>
      </c>
      <c r="K12" s="16">
        <f t="shared" si="0"/>
        <v>0</v>
      </c>
      <c r="L12" s="16">
        <f t="shared" si="1"/>
        <v>0</v>
      </c>
      <c r="M12" s="16">
        <f t="shared" si="2"/>
        <v>0</v>
      </c>
    </row>
    <row r="13" spans="1:13" x14ac:dyDescent="0.25">
      <c r="A13" s="14"/>
      <c r="B13" s="14"/>
      <c r="C13" s="14"/>
      <c r="D13" s="14"/>
      <c r="E13" s="15" t="s">
        <v>26</v>
      </c>
      <c r="F13" s="15" t="s">
        <v>27</v>
      </c>
      <c r="G13" s="16">
        <v>47.35</v>
      </c>
      <c r="H13" s="16">
        <v>0</v>
      </c>
      <c r="I13" s="16">
        <v>0</v>
      </c>
      <c r="J13" s="16">
        <v>0</v>
      </c>
      <c r="K13" s="16">
        <f t="shared" si="0"/>
        <v>0</v>
      </c>
      <c r="L13" s="16">
        <f t="shared" si="1"/>
        <v>0</v>
      </c>
      <c r="M13" s="16">
        <f t="shared" si="2"/>
        <v>0</v>
      </c>
    </row>
    <row r="14" spans="1:13" x14ac:dyDescent="0.25">
      <c r="A14" s="14"/>
      <c r="B14" s="14"/>
      <c r="C14" s="14"/>
      <c r="D14" s="14"/>
      <c r="E14" s="15" t="s">
        <v>28</v>
      </c>
      <c r="F14" s="15" t="s">
        <v>29</v>
      </c>
      <c r="G14" s="16">
        <v>45576.2</v>
      </c>
      <c r="H14" s="16">
        <v>50500</v>
      </c>
      <c r="I14" s="16">
        <v>48528.51</v>
      </c>
      <c r="J14" s="16">
        <v>42419.02</v>
      </c>
      <c r="K14" s="16">
        <f t="shared" si="0"/>
        <v>87.410513943246954</v>
      </c>
      <c r="L14" s="16">
        <f t="shared" si="1"/>
        <v>83.99805940594058</v>
      </c>
      <c r="M14" s="16">
        <f t="shared" si="2"/>
        <v>93.072744107670232</v>
      </c>
    </row>
    <row r="15" spans="1:13" x14ac:dyDescent="0.25">
      <c r="A15" s="14"/>
      <c r="B15" s="14"/>
      <c r="C15" s="14"/>
      <c r="D15" s="14"/>
      <c r="E15" s="15" t="s">
        <v>30</v>
      </c>
      <c r="F15" s="15" t="s">
        <v>31</v>
      </c>
      <c r="G15" s="16">
        <v>0</v>
      </c>
      <c r="H15" s="16">
        <v>0</v>
      </c>
      <c r="I15" s="16">
        <v>763</v>
      </c>
      <c r="J15" s="16">
        <v>763</v>
      </c>
      <c r="K15" s="16">
        <f t="shared" si="0"/>
        <v>100</v>
      </c>
      <c r="L15" s="16">
        <f t="shared" si="1"/>
        <v>0</v>
      </c>
      <c r="M15" s="16">
        <f t="shared" si="2"/>
        <v>0</v>
      </c>
    </row>
    <row r="16" spans="1:13" x14ac:dyDescent="0.25">
      <c r="A16" s="8"/>
      <c r="B16" s="8"/>
      <c r="C16" s="9" t="s">
        <v>32</v>
      </c>
      <c r="D16" s="8"/>
      <c r="E16" s="8"/>
      <c r="F16" s="9" t="s">
        <v>33</v>
      </c>
      <c r="G16" s="10">
        <f t="shared" ref="G16:J17" si="3">+G17</f>
        <v>3136.32</v>
      </c>
      <c r="H16" s="10">
        <f t="shared" si="3"/>
        <v>3137</v>
      </c>
      <c r="I16" s="10">
        <f t="shared" si="3"/>
        <v>3137</v>
      </c>
      <c r="J16" s="10">
        <f t="shared" si="3"/>
        <v>2874.96</v>
      </c>
      <c r="K16" s="10">
        <f t="shared" si="0"/>
        <v>91.646796302199547</v>
      </c>
      <c r="L16" s="10">
        <f t="shared" si="1"/>
        <v>91.646796302199547</v>
      </c>
      <c r="M16" s="10">
        <f t="shared" si="2"/>
        <v>91.666666666666657</v>
      </c>
    </row>
    <row r="17" spans="1:13" x14ac:dyDescent="0.25">
      <c r="A17" s="11"/>
      <c r="B17" s="11"/>
      <c r="C17" s="11"/>
      <c r="D17" s="12" t="s">
        <v>17</v>
      </c>
      <c r="E17" s="11"/>
      <c r="F17" s="12"/>
      <c r="G17" s="13">
        <f t="shared" si="3"/>
        <v>3136.32</v>
      </c>
      <c r="H17" s="13">
        <f t="shared" si="3"/>
        <v>3137</v>
      </c>
      <c r="I17" s="13">
        <f t="shared" si="3"/>
        <v>3137</v>
      </c>
      <c r="J17" s="13">
        <f t="shared" si="3"/>
        <v>2874.96</v>
      </c>
      <c r="K17" s="13">
        <f t="shared" si="0"/>
        <v>91.646796302199547</v>
      </c>
      <c r="L17" s="13">
        <f t="shared" si="1"/>
        <v>91.646796302199547</v>
      </c>
      <c r="M17" s="13">
        <f t="shared" si="2"/>
        <v>91.666666666666657</v>
      </c>
    </row>
    <row r="18" spans="1:13" x14ac:dyDescent="0.25">
      <c r="A18" s="14"/>
      <c r="B18" s="14"/>
      <c r="C18" s="14"/>
      <c r="D18" s="14"/>
      <c r="E18" s="15" t="s">
        <v>34</v>
      </c>
      <c r="F18" s="15" t="s">
        <v>35</v>
      </c>
      <c r="G18" s="16">
        <v>3136.32</v>
      </c>
      <c r="H18" s="16">
        <v>3137</v>
      </c>
      <c r="I18" s="16">
        <v>3137</v>
      </c>
      <c r="J18" s="16">
        <v>2874.96</v>
      </c>
      <c r="K18" s="16">
        <f t="shared" si="0"/>
        <v>91.646796302199547</v>
      </c>
      <c r="L18" s="16">
        <f t="shared" si="1"/>
        <v>91.646796302199547</v>
      </c>
      <c r="M18" s="16">
        <f t="shared" si="2"/>
        <v>91.666666666666657</v>
      </c>
    </row>
    <row r="19" spans="1:13" x14ac:dyDescent="0.25">
      <c r="A19" s="8"/>
      <c r="B19" s="8"/>
      <c r="C19" s="9" t="s">
        <v>36</v>
      </c>
      <c r="D19" s="8"/>
      <c r="E19" s="8"/>
      <c r="F19" s="9" t="s">
        <v>37</v>
      </c>
      <c r="G19" s="10">
        <f>+G20</f>
        <v>2052.11</v>
      </c>
      <c r="H19" s="10">
        <f>+H20</f>
        <v>1000</v>
      </c>
      <c r="I19" s="10">
        <f>+I20</f>
        <v>1000</v>
      </c>
      <c r="J19" s="10">
        <f>+J20</f>
        <v>0</v>
      </c>
      <c r="K19" s="10">
        <f t="shared" si="0"/>
        <v>0</v>
      </c>
      <c r="L19" s="10">
        <f t="shared" si="1"/>
        <v>0</v>
      </c>
      <c r="M19" s="10">
        <f t="shared" si="2"/>
        <v>0</v>
      </c>
    </row>
    <row r="20" spans="1:13" x14ac:dyDescent="0.25">
      <c r="A20" s="11"/>
      <c r="B20" s="11"/>
      <c r="C20" s="11"/>
      <c r="D20" s="12" t="s">
        <v>17</v>
      </c>
      <c r="E20" s="11"/>
      <c r="F20" s="12"/>
      <c r="G20" s="13">
        <f>+G21+G22</f>
        <v>2052.11</v>
      </c>
      <c r="H20" s="13">
        <f>+H21+H22</f>
        <v>1000</v>
      </c>
      <c r="I20" s="13">
        <f>+I21+I22</f>
        <v>1000</v>
      </c>
      <c r="J20" s="13">
        <f>+J21+J22</f>
        <v>0</v>
      </c>
      <c r="K20" s="13">
        <f t="shared" si="0"/>
        <v>0</v>
      </c>
      <c r="L20" s="13">
        <f t="shared" si="1"/>
        <v>0</v>
      </c>
      <c r="M20" s="13">
        <f t="shared" si="2"/>
        <v>0</v>
      </c>
    </row>
    <row r="21" spans="1:13" x14ac:dyDescent="0.25">
      <c r="A21" s="14"/>
      <c r="B21" s="14"/>
      <c r="C21" s="14"/>
      <c r="D21" s="14"/>
      <c r="E21" s="15" t="s">
        <v>28</v>
      </c>
      <c r="F21" s="15" t="s">
        <v>29</v>
      </c>
      <c r="G21" s="16">
        <v>0</v>
      </c>
      <c r="H21" s="16">
        <v>1000</v>
      </c>
      <c r="I21" s="16">
        <v>1000</v>
      </c>
      <c r="J21" s="16">
        <v>0</v>
      </c>
      <c r="K21" s="16">
        <f t="shared" si="0"/>
        <v>0</v>
      </c>
      <c r="L21" s="16">
        <f t="shared" si="1"/>
        <v>0</v>
      </c>
      <c r="M21" s="16">
        <f t="shared" si="2"/>
        <v>0</v>
      </c>
    </row>
    <row r="22" spans="1:13" x14ac:dyDescent="0.25">
      <c r="A22" s="14"/>
      <c r="B22" s="14"/>
      <c r="C22" s="14"/>
      <c r="D22" s="14"/>
      <c r="E22" s="15" t="s">
        <v>34</v>
      </c>
      <c r="F22" s="15" t="s">
        <v>35</v>
      </c>
      <c r="G22" s="16">
        <v>2052.11</v>
      </c>
      <c r="H22" s="16">
        <v>0</v>
      </c>
      <c r="I22" s="16">
        <v>0</v>
      </c>
      <c r="J22" s="16">
        <v>0</v>
      </c>
      <c r="K22" s="16">
        <f t="shared" si="0"/>
        <v>0</v>
      </c>
      <c r="L22" s="16">
        <f t="shared" si="1"/>
        <v>0</v>
      </c>
      <c r="M22" s="16">
        <f t="shared" si="2"/>
        <v>0</v>
      </c>
    </row>
    <row r="23" spans="1:13" x14ac:dyDescent="0.25">
      <c r="A23" s="2" t="s">
        <v>38</v>
      </c>
      <c r="B23" s="3"/>
      <c r="C23" s="3"/>
      <c r="D23" s="3"/>
      <c r="E23" s="3"/>
      <c r="F23" s="2" t="s">
        <v>39</v>
      </c>
      <c r="G23" s="4">
        <f t="shared" ref="G23:J25" si="4">+G24</f>
        <v>11471.64</v>
      </c>
      <c r="H23" s="4">
        <f t="shared" si="4"/>
        <v>12900</v>
      </c>
      <c r="I23" s="4">
        <f t="shared" si="4"/>
        <v>12900</v>
      </c>
      <c r="J23" s="4">
        <f t="shared" si="4"/>
        <v>8013.11</v>
      </c>
      <c r="K23" s="4">
        <f t="shared" si="0"/>
        <v>62.117131782945734</v>
      </c>
      <c r="L23" s="4">
        <f t="shared" si="1"/>
        <v>62.117131782945734</v>
      </c>
      <c r="M23" s="4">
        <f t="shared" si="2"/>
        <v>69.851477208141119</v>
      </c>
    </row>
    <row r="24" spans="1:13" x14ac:dyDescent="0.25">
      <c r="A24" s="5"/>
      <c r="B24" s="6" t="s">
        <v>40</v>
      </c>
      <c r="C24" s="5"/>
      <c r="D24" s="5"/>
      <c r="E24" s="5"/>
      <c r="F24" s="6" t="s">
        <v>41</v>
      </c>
      <c r="G24" s="7">
        <f t="shared" si="4"/>
        <v>11471.64</v>
      </c>
      <c r="H24" s="7">
        <f t="shared" si="4"/>
        <v>12900</v>
      </c>
      <c r="I24" s="7">
        <f t="shared" si="4"/>
        <v>12900</v>
      </c>
      <c r="J24" s="7">
        <f t="shared" si="4"/>
        <v>8013.11</v>
      </c>
      <c r="K24" s="7">
        <f t="shared" si="0"/>
        <v>62.117131782945734</v>
      </c>
      <c r="L24" s="7">
        <f t="shared" si="1"/>
        <v>62.117131782945734</v>
      </c>
      <c r="M24" s="7">
        <f t="shared" si="2"/>
        <v>69.851477208141119</v>
      </c>
    </row>
    <row r="25" spans="1:13" x14ac:dyDescent="0.25">
      <c r="A25" s="8"/>
      <c r="B25" s="8"/>
      <c r="C25" s="9" t="s">
        <v>42</v>
      </c>
      <c r="D25" s="8"/>
      <c r="E25" s="8"/>
      <c r="F25" s="9" t="s">
        <v>43</v>
      </c>
      <c r="G25" s="10">
        <f t="shared" si="4"/>
        <v>11471.64</v>
      </c>
      <c r="H25" s="10">
        <f t="shared" si="4"/>
        <v>12900</v>
      </c>
      <c r="I25" s="10">
        <f t="shared" si="4"/>
        <v>12900</v>
      </c>
      <c r="J25" s="10">
        <f t="shared" si="4"/>
        <v>8013.11</v>
      </c>
      <c r="K25" s="10">
        <f t="shared" si="0"/>
        <v>62.117131782945734</v>
      </c>
      <c r="L25" s="10">
        <f t="shared" si="1"/>
        <v>62.117131782945734</v>
      </c>
      <c r="M25" s="10">
        <f t="shared" si="2"/>
        <v>69.851477208141119</v>
      </c>
    </row>
    <row r="26" spans="1:13" x14ac:dyDescent="0.25">
      <c r="A26" s="11"/>
      <c r="B26" s="11"/>
      <c r="C26" s="11"/>
      <c r="D26" s="12" t="s">
        <v>17</v>
      </c>
      <c r="E26" s="11"/>
      <c r="F26" s="12"/>
      <c r="G26" s="13">
        <f>+G27+G28</f>
        <v>11471.64</v>
      </c>
      <c r="H26" s="13">
        <f>+H27+H28</f>
        <v>12900</v>
      </c>
      <c r="I26" s="13">
        <f>+I27+I28</f>
        <v>12900</v>
      </c>
      <c r="J26" s="13">
        <f>+J27+J28</f>
        <v>8013.11</v>
      </c>
      <c r="K26" s="13">
        <f t="shared" si="0"/>
        <v>62.117131782945734</v>
      </c>
      <c r="L26" s="13">
        <f t="shared" si="1"/>
        <v>62.117131782945734</v>
      </c>
      <c r="M26" s="13">
        <f t="shared" si="2"/>
        <v>69.851477208141119</v>
      </c>
    </row>
    <row r="27" spans="1:13" x14ac:dyDescent="0.25">
      <c r="A27" s="14"/>
      <c r="B27" s="14"/>
      <c r="C27" s="14"/>
      <c r="D27" s="14"/>
      <c r="E27" s="15" t="s">
        <v>18</v>
      </c>
      <c r="F27" s="15" t="s">
        <v>19</v>
      </c>
      <c r="G27" s="16">
        <v>445.3</v>
      </c>
      <c r="H27" s="16">
        <v>0</v>
      </c>
      <c r="I27" s="16">
        <v>0</v>
      </c>
      <c r="J27" s="16">
        <v>0</v>
      </c>
      <c r="K27" s="16">
        <f t="shared" si="0"/>
        <v>0</v>
      </c>
      <c r="L27" s="16">
        <f t="shared" si="1"/>
        <v>0</v>
      </c>
      <c r="M27" s="16">
        <f t="shared" si="2"/>
        <v>0</v>
      </c>
    </row>
    <row r="28" spans="1:13" x14ac:dyDescent="0.25">
      <c r="A28" s="14"/>
      <c r="B28" s="14"/>
      <c r="C28" s="14"/>
      <c r="D28" s="14"/>
      <c r="E28" s="15" t="s">
        <v>28</v>
      </c>
      <c r="F28" s="15" t="s">
        <v>29</v>
      </c>
      <c r="G28" s="16">
        <v>11026.34</v>
      </c>
      <c r="H28" s="16">
        <v>12900</v>
      </c>
      <c r="I28" s="16">
        <v>12900</v>
      </c>
      <c r="J28" s="16">
        <v>8013.11</v>
      </c>
      <c r="K28" s="16">
        <f t="shared" si="0"/>
        <v>62.117131782945734</v>
      </c>
      <c r="L28" s="16">
        <f t="shared" si="1"/>
        <v>62.117131782945734</v>
      </c>
      <c r="M28" s="16">
        <f t="shared" si="2"/>
        <v>72.672437091546243</v>
      </c>
    </row>
    <row r="29" spans="1:13" x14ac:dyDescent="0.25">
      <c r="A29" s="2" t="s">
        <v>44</v>
      </c>
      <c r="B29" s="3"/>
      <c r="C29" s="3"/>
      <c r="D29" s="3"/>
      <c r="E29" s="3"/>
      <c r="F29" s="2" t="s">
        <v>45</v>
      </c>
      <c r="G29" s="4">
        <f t="shared" ref="G29:J31" si="5">+G30</f>
        <v>93658.4</v>
      </c>
      <c r="H29" s="4">
        <f t="shared" si="5"/>
        <v>98508.48000000001</v>
      </c>
      <c r="I29" s="4">
        <f t="shared" si="5"/>
        <v>98508.48000000001</v>
      </c>
      <c r="J29" s="4">
        <f t="shared" si="5"/>
        <v>85761.059999999983</v>
      </c>
      <c r="K29" s="4">
        <f t="shared" si="0"/>
        <v>87.059570912067642</v>
      </c>
      <c r="L29" s="4">
        <f t="shared" si="1"/>
        <v>87.059570912067642</v>
      </c>
      <c r="M29" s="4">
        <f t="shared" si="2"/>
        <v>91.567931974067449</v>
      </c>
    </row>
    <row r="30" spans="1:13" x14ac:dyDescent="0.25">
      <c r="A30" s="5"/>
      <c r="B30" s="6" t="s">
        <v>13</v>
      </c>
      <c r="C30" s="5"/>
      <c r="D30" s="5"/>
      <c r="E30" s="5"/>
      <c r="F30" s="6" t="s">
        <v>14</v>
      </c>
      <c r="G30" s="7">
        <f t="shared" si="5"/>
        <v>93658.4</v>
      </c>
      <c r="H30" s="7">
        <f t="shared" si="5"/>
        <v>98508.48000000001</v>
      </c>
      <c r="I30" s="7">
        <f t="shared" si="5"/>
        <v>98508.48000000001</v>
      </c>
      <c r="J30" s="7">
        <f t="shared" si="5"/>
        <v>85761.059999999983</v>
      </c>
      <c r="K30" s="7">
        <f t="shared" si="0"/>
        <v>87.059570912067642</v>
      </c>
      <c r="L30" s="7">
        <f t="shared" si="1"/>
        <v>87.059570912067642</v>
      </c>
      <c r="M30" s="7">
        <f t="shared" si="2"/>
        <v>91.567931974067449</v>
      </c>
    </row>
    <row r="31" spans="1:13" x14ac:dyDescent="0.25">
      <c r="A31" s="8"/>
      <c r="B31" s="8"/>
      <c r="C31" s="9" t="s">
        <v>46</v>
      </c>
      <c r="D31" s="8"/>
      <c r="E31" s="8"/>
      <c r="F31" s="9" t="s">
        <v>47</v>
      </c>
      <c r="G31" s="10">
        <f t="shared" si="5"/>
        <v>93658.4</v>
      </c>
      <c r="H31" s="10">
        <f t="shared" si="5"/>
        <v>98508.48000000001</v>
      </c>
      <c r="I31" s="10">
        <f t="shared" si="5"/>
        <v>98508.48000000001</v>
      </c>
      <c r="J31" s="10">
        <f t="shared" si="5"/>
        <v>85761.059999999983</v>
      </c>
      <c r="K31" s="10">
        <f t="shared" si="0"/>
        <v>87.059570912067642</v>
      </c>
      <c r="L31" s="10">
        <f t="shared" si="1"/>
        <v>87.059570912067642</v>
      </c>
      <c r="M31" s="10">
        <f t="shared" si="2"/>
        <v>91.567931974067449</v>
      </c>
    </row>
    <row r="32" spans="1:13" x14ac:dyDescent="0.25">
      <c r="A32" s="11"/>
      <c r="B32" s="11"/>
      <c r="C32" s="11"/>
      <c r="D32" s="12" t="s">
        <v>17</v>
      </c>
      <c r="E32" s="11"/>
      <c r="F32" s="12"/>
      <c r="G32" s="13">
        <f>+G33+G34+G35+G36+G37+G38+G39+G40+G41+G42+G43+G44+G45</f>
        <v>93658.4</v>
      </c>
      <c r="H32" s="13">
        <f>+H33+H34+H35+H36+H37+H38+H39+H40+H41+H42+H43+H44+H45</f>
        <v>98508.48000000001</v>
      </c>
      <c r="I32" s="13">
        <f>+I33+I34+I35+I36+I37+I38+I39+I40+I41+I42+I43+I44+I45</f>
        <v>98508.48000000001</v>
      </c>
      <c r="J32" s="13">
        <f>+J33+J34+J35+J36+J37+J38+J39+J40+J41+J42+J43+J44+J45</f>
        <v>85761.059999999983</v>
      </c>
      <c r="K32" s="13">
        <f t="shared" si="0"/>
        <v>87.059570912067642</v>
      </c>
      <c r="L32" s="13">
        <f t="shared" si="1"/>
        <v>87.059570912067642</v>
      </c>
      <c r="M32" s="13">
        <f t="shared" si="2"/>
        <v>91.567931974067449</v>
      </c>
    </row>
    <row r="33" spans="1:13" x14ac:dyDescent="0.25">
      <c r="A33" s="14"/>
      <c r="B33" s="14"/>
      <c r="C33" s="14"/>
      <c r="D33" s="14"/>
      <c r="E33" s="15" t="s">
        <v>48</v>
      </c>
      <c r="F33" s="15" t="s">
        <v>49</v>
      </c>
      <c r="G33" s="16">
        <v>69494.66</v>
      </c>
      <c r="H33" s="16">
        <v>69031.13</v>
      </c>
      <c r="I33" s="16">
        <v>69031.13</v>
      </c>
      <c r="J33" s="16">
        <v>67747.460000000006</v>
      </c>
      <c r="K33" s="16">
        <f t="shared" si="0"/>
        <v>98.140447650212309</v>
      </c>
      <c r="L33" s="16">
        <f t="shared" si="1"/>
        <v>98.140447650212309</v>
      </c>
      <c r="M33" s="16">
        <f t="shared" si="2"/>
        <v>97.485849991927438</v>
      </c>
    </row>
    <row r="34" spans="1:13" x14ac:dyDescent="0.25">
      <c r="A34" s="14"/>
      <c r="B34" s="14"/>
      <c r="C34" s="14"/>
      <c r="D34" s="14"/>
      <c r="E34" s="15" t="s">
        <v>50</v>
      </c>
      <c r="F34" s="15" t="s">
        <v>51</v>
      </c>
      <c r="G34" s="16">
        <v>100</v>
      </c>
      <c r="H34" s="16">
        <v>1384</v>
      </c>
      <c r="I34" s="16">
        <v>1384</v>
      </c>
      <c r="J34" s="16">
        <v>800</v>
      </c>
      <c r="K34" s="16">
        <f t="shared" si="0"/>
        <v>57.80346820809249</v>
      </c>
      <c r="L34" s="16">
        <f t="shared" si="1"/>
        <v>57.80346820809249</v>
      </c>
      <c r="M34" s="16">
        <f t="shared" si="2"/>
        <v>800</v>
      </c>
    </row>
    <row r="35" spans="1:13" x14ac:dyDescent="0.25">
      <c r="A35" s="14"/>
      <c r="B35" s="14"/>
      <c r="C35" s="14"/>
      <c r="D35" s="14"/>
      <c r="E35" s="15" t="s">
        <v>52</v>
      </c>
      <c r="F35" s="15" t="s">
        <v>53</v>
      </c>
      <c r="G35" s="16">
        <v>2495.5100000000002</v>
      </c>
      <c r="H35" s="16">
        <v>2410.67</v>
      </c>
      <c r="I35" s="16">
        <v>2410.67</v>
      </c>
      <c r="J35" s="16">
        <v>2238.7600000000002</v>
      </c>
      <c r="K35" s="16">
        <f t="shared" si="0"/>
        <v>92.868787515503996</v>
      </c>
      <c r="L35" s="16">
        <f t="shared" si="1"/>
        <v>92.868787515503996</v>
      </c>
      <c r="M35" s="16">
        <f t="shared" si="2"/>
        <v>89.711521893320395</v>
      </c>
    </row>
    <row r="36" spans="1:13" x14ac:dyDescent="0.25">
      <c r="A36" s="14"/>
      <c r="B36" s="14"/>
      <c r="C36" s="14"/>
      <c r="D36" s="14"/>
      <c r="E36" s="15" t="s">
        <v>54</v>
      </c>
      <c r="F36" s="15" t="s">
        <v>55</v>
      </c>
      <c r="G36" s="16">
        <v>6150.27</v>
      </c>
      <c r="H36" s="16">
        <v>6635.92</v>
      </c>
      <c r="I36" s="16">
        <v>6635.92</v>
      </c>
      <c r="J36" s="16">
        <v>5995.7</v>
      </c>
      <c r="K36" s="16">
        <f t="shared" si="0"/>
        <v>90.352204366538473</v>
      </c>
      <c r="L36" s="16">
        <f t="shared" si="1"/>
        <v>90.352204366538473</v>
      </c>
      <c r="M36" s="16">
        <f t="shared" si="2"/>
        <v>97.486777003286022</v>
      </c>
    </row>
    <row r="37" spans="1:13" x14ac:dyDescent="0.25">
      <c r="A37" s="14"/>
      <c r="B37" s="14"/>
      <c r="C37" s="14"/>
      <c r="D37" s="14"/>
      <c r="E37" s="15" t="s">
        <v>56</v>
      </c>
      <c r="F37" s="15" t="s">
        <v>57</v>
      </c>
      <c r="G37" s="16">
        <v>4927.12</v>
      </c>
      <c r="H37" s="16">
        <v>5316.14</v>
      </c>
      <c r="I37" s="16">
        <v>5316.14</v>
      </c>
      <c r="J37" s="16">
        <v>4803.26</v>
      </c>
      <c r="K37" s="16">
        <f t="shared" si="0"/>
        <v>90.352398544808821</v>
      </c>
      <c r="L37" s="16">
        <f t="shared" si="1"/>
        <v>90.352398544808821</v>
      </c>
      <c r="M37" s="16">
        <f t="shared" si="2"/>
        <v>97.486158242543326</v>
      </c>
    </row>
    <row r="38" spans="1:13" x14ac:dyDescent="0.25">
      <c r="A38" s="14"/>
      <c r="B38" s="14"/>
      <c r="C38" s="14"/>
      <c r="D38" s="14"/>
      <c r="E38" s="15" t="s">
        <v>58</v>
      </c>
      <c r="F38" s="15" t="s">
        <v>59</v>
      </c>
      <c r="G38" s="16">
        <v>41.69</v>
      </c>
      <c r="H38" s="16">
        <v>44.98</v>
      </c>
      <c r="I38" s="16">
        <v>44.98</v>
      </c>
      <c r="J38" s="16">
        <v>40.65</v>
      </c>
      <c r="K38" s="16">
        <f t="shared" si="0"/>
        <v>90.373499333036904</v>
      </c>
      <c r="L38" s="16">
        <f t="shared" si="1"/>
        <v>90.373499333036904</v>
      </c>
      <c r="M38" s="16">
        <f t="shared" si="2"/>
        <v>97.505396977692499</v>
      </c>
    </row>
    <row r="39" spans="1:13" x14ac:dyDescent="0.25">
      <c r="A39" s="14"/>
      <c r="B39" s="14"/>
      <c r="C39" s="14"/>
      <c r="D39" s="14"/>
      <c r="E39" s="15" t="s">
        <v>60</v>
      </c>
      <c r="F39" s="15" t="s">
        <v>61</v>
      </c>
      <c r="G39" s="16">
        <v>69.48</v>
      </c>
      <c r="H39" s="16">
        <v>75.069999999999993</v>
      </c>
      <c r="I39" s="16">
        <v>75.069999999999993</v>
      </c>
      <c r="J39" s="16">
        <v>67.73</v>
      </c>
      <c r="K39" s="16">
        <f t="shared" si="0"/>
        <v>90.222459038230994</v>
      </c>
      <c r="L39" s="16">
        <f t="shared" si="1"/>
        <v>90.222459038230994</v>
      </c>
      <c r="M39" s="16">
        <f t="shared" si="2"/>
        <v>97.481289579735176</v>
      </c>
    </row>
    <row r="40" spans="1:13" x14ac:dyDescent="0.25">
      <c r="A40" s="14"/>
      <c r="B40" s="14"/>
      <c r="C40" s="14"/>
      <c r="D40" s="14"/>
      <c r="E40" s="15" t="s">
        <v>62</v>
      </c>
      <c r="F40" s="15" t="s">
        <v>63</v>
      </c>
      <c r="G40" s="16">
        <v>96.44</v>
      </c>
      <c r="H40" s="16">
        <v>544.07000000000005</v>
      </c>
      <c r="I40" s="16">
        <v>544.07000000000005</v>
      </c>
      <c r="J40" s="16">
        <v>96.44</v>
      </c>
      <c r="K40" s="16">
        <f t="shared" si="0"/>
        <v>17.725660301064199</v>
      </c>
      <c r="L40" s="16">
        <f t="shared" si="1"/>
        <v>17.725660301064199</v>
      </c>
      <c r="M40" s="16">
        <f t="shared" si="2"/>
        <v>100</v>
      </c>
    </row>
    <row r="41" spans="1:13" x14ac:dyDescent="0.25">
      <c r="A41" s="14"/>
      <c r="B41" s="14"/>
      <c r="C41" s="14"/>
      <c r="D41" s="14"/>
      <c r="E41" s="15" t="s">
        <v>18</v>
      </c>
      <c r="F41" s="15" t="s">
        <v>19</v>
      </c>
      <c r="G41" s="16">
        <v>8272.4</v>
      </c>
      <c r="H41" s="16">
        <v>4666.5</v>
      </c>
      <c r="I41" s="16">
        <v>4586.5</v>
      </c>
      <c r="J41" s="16">
        <v>1738.68</v>
      </c>
      <c r="K41" s="16">
        <f t="shared" si="0"/>
        <v>37.908644936225883</v>
      </c>
      <c r="L41" s="16">
        <f t="shared" si="1"/>
        <v>37.258759241401478</v>
      </c>
      <c r="M41" s="16">
        <f t="shared" si="2"/>
        <v>21.017842464097484</v>
      </c>
    </row>
    <row r="42" spans="1:13" x14ac:dyDescent="0.25">
      <c r="A42" s="14"/>
      <c r="B42" s="14"/>
      <c r="C42" s="14"/>
      <c r="D42" s="14"/>
      <c r="E42" s="15" t="s">
        <v>20</v>
      </c>
      <c r="F42" s="15" t="s">
        <v>21</v>
      </c>
      <c r="G42" s="16">
        <v>379.11</v>
      </c>
      <c r="H42" s="16">
        <v>2960</v>
      </c>
      <c r="I42" s="16">
        <v>2960</v>
      </c>
      <c r="J42" s="16">
        <v>310.10000000000002</v>
      </c>
      <c r="K42" s="16">
        <f t="shared" si="0"/>
        <v>10.476351351351353</v>
      </c>
      <c r="L42" s="16">
        <f t="shared" si="1"/>
        <v>10.476351351351353</v>
      </c>
      <c r="M42" s="16">
        <f t="shared" si="2"/>
        <v>81.796839967291817</v>
      </c>
    </row>
    <row r="43" spans="1:13" x14ac:dyDescent="0.25">
      <c r="A43" s="14"/>
      <c r="B43" s="14"/>
      <c r="C43" s="14"/>
      <c r="D43" s="14"/>
      <c r="E43" s="15" t="s">
        <v>64</v>
      </c>
      <c r="F43" s="15" t="s">
        <v>65</v>
      </c>
      <c r="G43" s="16">
        <v>1520.72</v>
      </c>
      <c r="H43" s="16">
        <v>5440</v>
      </c>
      <c r="I43" s="16">
        <v>5440</v>
      </c>
      <c r="J43" s="16">
        <v>1842.28</v>
      </c>
      <c r="K43" s="16">
        <f t="shared" si="0"/>
        <v>33.86544117647059</v>
      </c>
      <c r="L43" s="16">
        <f t="shared" si="1"/>
        <v>33.86544117647059</v>
      </c>
      <c r="M43" s="16">
        <f t="shared" si="2"/>
        <v>121.14524698826872</v>
      </c>
    </row>
    <row r="44" spans="1:13" x14ac:dyDescent="0.25">
      <c r="A44" s="14"/>
      <c r="B44" s="14"/>
      <c r="C44" s="14"/>
      <c r="D44" s="14"/>
      <c r="E44" s="15" t="s">
        <v>28</v>
      </c>
      <c r="F44" s="15" t="s">
        <v>29</v>
      </c>
      <c r="G44" s="16">
        <v>0</v>
      </c>
      <c r="H44" s="16">
        <v>0</v>
      </c>
      <c r="I44" s="16">
        <v>80</v>
      </c>
      <c r="J44" s="16">
        <v>80</v>
      </c>
      <c r="K44" s="16">
        <f t="shared" si="0"/>
        <v>100</v>
      </c>
      <c r="L44" s="16">
        <f t="shared" si="1"/>
        <v>0</v>
      </c>
      <c r="M44" s="16">
        <f t="shared" si="2"/>
        <v>0</v>
      </c>
    </row>
    <row r="45" spans="1:13" x14ac:dyDescent="0.25">
      <c r="A45" s="14"/>
      <c r="B45" s="14"/>
      <c r="C45" s="14"/>
      <c r="D45" s="14"/>
      <c r="E45" s="15" t="s">
        <v>30</v>
      </c>
      <c r="F45" s="15" t="s">
        <v>31</v>
      </c>
      <c r="G45" s="16">
        <v>111</v>
      </c>
      <c r="H45" s="16">
        <v>0</v>
      </c>
      <c r="I45" s="16">
        <v>0</v>
      </c>
      <c r="J45" s="16">
        <v>0</v>
      </c>
      <c r="K45" s="16">
        <f t="shared" si="0"/>
        <v>0</v>
      </c>
      <c r="L45" s="16">
        <f t="shared" si="1"/>
        <v>0</v>
      </c>
      <c r="M45" s="16">
        <f t="shared" si="2"/>
        <v>0</v>
      </c>
    </row>
    <row r="46" spans="1:13" x14ac:dyDescent="0.25">
      <c r="A46" s="2" t="s">
        <v>48</v>
      </c>
      <c r="B46" s="3"/>
      <c r="C46" s="3"/>
      <c r="D46" s="3"/>
      <c r="E46" s="3"/>
      <c r="F46" s="2" t="s">
        <v>66</v>
      </c>
      <c r="G46" s="4">
        <f>+G47+G58+G107+G188+G205+G211+G228+G272+G284+G359+G473+G562+G691+G704+G827+G902+G951+G955</f>
        <v>11480196.640000001</v>
      </c>
      <c r="H46" s="4">
        <f>+H47+H58+H107+H188+H205+H211+H228+H272+H284+H359+H473+H562+H691+H704+H827+H902+H951+H955</f>
        <v>14170290.220000001</v>
      </c>
      <c r="I46" s="4">
        <f>+I47+I58+I107+I188+I205+I211+I228+I272+I284+I359+I473+I562+I691+I704+I827+I902+I951+I955</f>
        <v>14170290.219999999</v>
      </c>
      <c r="J46" s="4">
        <f>+J47+J58+J107+J188+J205+J211+J228+J272+J284+J359+J473+J562+J691+J704+J827+J902+J951+J955</f>
        <v>11393709.530000001</v>
      </c>
      <c r="K46" s="4">
        <f t="shared" si="0"/>
        <v>80.40561874956434</v>
      </c>
      <c r="L46" s="4">
        <f t="shared" si="1"/>
        <v>80.40561874956434</v>
      </c>
      <c r="M46" s="4">
        <f t="shared" si="2"/>
        <v>99.246640865900716</v>
      </c>
    </row>
    <row r="47" spans="1:13" x14ac:dyDescent="0.25">
      <c r="A47" s="5"/>
      <c r="B47" s="6" t="s">
        <v>67</v>
      </c>
      <c r="C47" s="5"/>
      <c r="D47" s="5"/>
      <c r="E47" s="5"/>
      <c r="F47" s="6" t="s">
        <v>68</v>
      </c>
      <c r="G47" s="7">
        <f t="shared" ref="G47:J48" si="6">+G48</f>
        <v>8071.7199999999993</v>
      </c>
      <c r="H47" s="7">
        <f t="shared" si="6"/>
        <v>84500</v>
      </c>
      <c r="I47" s="7">
        <f t="shared" si="6"/>
        <v>84500</v>
      </c>
      <c r="J47" s="7">
        <f t="shared" si="6"/>
        <v>84063.49</v>
      </c>
      <c r="K47" s="7">
        <f t="shared" si="0"/>
        <v>99.483420118343204</v>
      </c>
      <c r="L47" s="7">
        <f t="shared" si="1"/>
        <v>99.483420118343204</v>
      </c>
      <c r="M47" s="7">
        <f t="shared" si="2"/>
        <v>1041.4569633238023</v>
      </c>
    </row>
    <row r="48" spans="1:13" x14ac:dyDescent="0.25">
      <c r="A48" s="8"/>
      <c r="B48" s="8"/>
      <c r="C48" s="9" t="s">
        <v>69</v>
      </c>
      <c r="D48" s="8"/>
      <c r="E48" s="8"/>
      <c r="F48" s="9" t="s">
        <v>70</v>
      </c>
      <c r="G48" s="10">
        <f t="shared" si="6"/>
        <v>8071.7199999999993</v>
      </c>
      <c r="H48" s="10">
        <f t="shared" si="6"/>
        <v>84500</v>
      </c>
      <c r="I48" s="10">
        <f t="shared" si="6"/>
        <v>84500</v>
      </c>
      <c r="J48" s="10">
        <f t="shared" si="6"/>
        <v>84063.49</v>
      </c>
      <c r="K48" s="10">
        <f t="shared" si="0"/>
        <v>99.483420118343204</v>
      </c>
      <c r="L48" s="10">
        <f t="shared" si="1"/>
        <v>99.483420118343204</v>
      </c>
      <c r="M48" s="10">
        <f t="shared" si="2"/>
        <v>1041.4569633238023</v>
      </c>
    </row>
    <row r="49" spans="1:13" x14ac:dyDescent="0.25">
      <c r="A49" s="11"/>
      <c r="B49" s="11"/>
      <c r="C49" s="11"/>
      <c r="D49" s="12" t="s">
        <v>17</v>
      </c>
      <c r="E49" s="11"/>
      <c r="F49" s="12"/>
      <c r="G49" s="13">
        <f>+G50+G51+G52+G53+G54+G55+G56+G57</f>
        <v>8071.7199999999993</v>
      </c>
      <c r="H49" s="13">
        <f>+H50+H51+H52+H53+H54+H55+H56+H57</f>
        <v>84500</v>
      </c>
      <c r="I49" s="13">
        <f>+I50+I51+I52+I53+I54+I55+I56+I57</f>
        <v>84500</v>
      </c>
      <c r="J49" s="13">
        <f>+J50+J51+J52+J53+J54+J55+J56+J57</f>
        <v>84063.49</v>
      </c>
      <c r="K49" s="13">
        <f t="shared" si="0"/>
        <v>99.483420118343204</v>
      </c>
      <c r="L49" s="13">
        <f t="shared" si="1"/>
        <v>99.483420118343204</v>
      </c>
      <c r="M49" s="13">
        <f t="shared" si="2"/>
        <v>1041.4569633238023</v>
      </c>
    </row>
    <row r="50" spans="1:13" x14ac:dyDescent="0.25">
      <c r="A50" s="14"/>
      <c r="B50" s="14"/>
      <c r="C50" s="14"/>
      <c r="D50" s="14"/>
      <c r="E50" s="15" t="s">
        <v>18</v>
      </c>
      <c r="F50" s="15" t="s">
        <v>19</v>
      </c>
      <c r="G50" s="16">
        <v>3953.97</v>
      </c>
      <c r="H50" s="16">
        <v>59800</v>
      </c>
      <c r="I50" s="16">
        <v>50422.34</v>
      </c>
      <c r="J50" s="16">
        <v>50356.01</v>
      </c>
      <c r="K50" s="16">
        <f t="shared" si="0"/>
        <v>99.868451166685261</v>
      </c>
      <c r="L50" s="16">
        <f t="shared" si="1"/>
        <v>84.207374581939803</v>
      </c>
      <c r="M50" s="16">
        <f t="shared" si="2"/>
        <v>1273.5556921271532</v>
      </c>
    </row>
    <row r="51" spans="1:13" x14ac:dyDescent="0.25">
      <c r="A51" s="14"/>
      <c r="B51" s="14"/>
      <c r="C51" s="14"/>
      <c r="D51" s="14"/>
      <c r="E51" s="15" t="s">
        <v>20</v>
      </c>
      <c r="F51" s="15" t="s">
        <v>21</v>
      </c>
      <c r="G51" s="16">
        <v>255.95</v>
      </c>
      <c r="H51" s="16">
        <v>0</v>
      </c>
      <c r="I51" s="16">
        <v>0</v>
      </c>
      <c r="J51" s="16">
        <v>0</v>
      </c>
      <c r="K51" s="16">
        <f t="shared" si="0"/>
        <v>0</v>
      </c>
      <c r="L51" s="16">
        <f t="shared" si="1"/>
        <v>0</v>
      </c>
      <c r="M51" s="16">
        <f t="shared" si="2"/>
        <v>0</v>
      </c>
    </row>
    <row r="52" spans="1:13" x14ac:dyDescent="0.25">
      <c r="A52" s="14"/>
      <c r="B52" s="14"/>
      <c r="C52" s="14"/>
      <c r="D52" s="14"/>
      <c r="E52" s="15" t="s">
        <v>22</v>
      </c>
      <c r="F52" s="15" t="s">
        <v>23</v>
      </c>
      <c r="G52" s="16">
        <v>98.55</v>
      </c>
      <c r="H52" s="16">
        <v>3000</v>
      </c>
      <c r="I52" s="16">
        <v>6055.29</v>
      </c>
      <c r="J52" s="16">
        <v>6055.29</v>
      </c>
      <c r="K52" s="16">
        <f t="shared" si="0"/>
        <v>100</v>
      </c>
      <c r="L52" s="16">
        <f t="shared" si="1"/>
        <v>201.84299999999999</v>
      </c>
      <c r="M52" s="16">
        <f t="shared" si="2"/>
        <v>6144.3835616438355</v>
      </c>
    </row>
    <row r="53" spans="1:13" x14ac:dyDescent="0.25">
      <c r="A53" s="14"/>
      <c r="B53" s="14"/>
      <c r="C53" s="14"/>
      <c r="D53" s="14"/>
      <c r="E53" s="15" t="s">
        <v>24</v>
      </c>
      <c r="F53" s="15" t="s">
        <v>25</v>
      </c>
      <c r="G53" s="16">
        <v>0</v>
      </c>
      <c r="H53" s="16">
        <v>0</v>
      </c>
      <c r="I53" s="16">
        <v>577.77</v>
      </c>
      <c r="J53" s="16">
        <v>577.77</v>
      </c>
      <c r="K53" s="16">
        <f t="shared" si="0"/>
        <v>100</v>
      </c>
      <c r="L53" s="16">
        <f t="shared" si="1"/>
        <v>0</v>
      </c>
      <c r="M53" s="16">
        <f t="shared" si="2"/>
        <v>0</v>
      </c>
    </row>
    <row r="54" spans="1:13" x14ac:dyDescent="0.25">
      <c r="A54" s="14"/>
      <c r="B54" s="14"/>
      <c r="C54" s="14"/>
      <c r="D54" s="14"/>
      <c r="E54" s="15" t="s">
        <v>26</v>
      </c>
      <c r="F54" s="15" t="s">
        <v>27</v>
      </c>
      <c r="G54" s="16">
        <v>269.19</v>
      </c>
      <c r="H54" s="16">
        <v>0</v>
      </c>
      <c r="I54" s="16">
        <v>2816.5</v>
      </c>
      <c r="J54" s="16">
        <v>2816.5</v>
      </c>
      <c r="K54" s="16">
        <f t="shared" si="0"/>
        <v>100</v>
      </c>
      <c r="L54" s="16">
        <f t="shared" si="1"/>
        <v>0</v>
      </c>
      <c r="M54" s="16">
        <f t="shared" si="2"/>
        <v>1046.2870091756752</v>
      </c>
    </row>
    <row r="55" spans="1:13" x14ac:dyDescent="0.25">
      <c r="A55" s="14"/>
      <c r="B55" s="14"/>
      <c r="C55" s="14"/>
      <c r="D55" s="14"/>
      <c r="E55" s="15" t="s">
        <v>28</v>
      </c>
      <c r="F55" s="15" t="s">
        <v>29</v>
      </c>
      <c r="G55" s="16">
        <v>2424.06</v>
      </c>
      <c r="H55" s="16">
        <v>21500</v>
      </c>
      <c r="I55" s="16">
        <v>21500</v>
      </c>
      <c r="J55" s="16">
        <v>21329.82</v>
      </c>
      <c r="K55" s="16">
        <f t="shared" si="0"/>
        <v>99.208465116279072</v>
      </c>
      <c r="L55" s="16">
        <f t="shared" si="1"/>
        <v>99.208465116279072</v>
      </c>
      <c r="M55" s="16">
        <f t="shared" si="2"/>
        <v>879.92128907700305</v>
      </c>
    </row>
    <row r="56" spans="1:13" x14ac:dyDescent="0.25">
      <c r="A56" s="14"/>
      <c r="B56" s="14"/>
      <c r="C56" s="14"/>
      <c r="D56" s="14"/>
      <c r="E56" s="15" t="s">
        <v>34</v>
      </c>
      <c r="F56" s="15" t="s">
        <v>35</v>
      </c>
      <c r="G56" s="16">
        <v>1070</v>
      </c>
      <c r="H56" s="16">
        <v>200</v>
      </c>
      <c r="I56" s="16">
        <v>200</v>
      </c>
      <c r="J56" s="16">
        <v>0</v>
      </c>
      <c r="K56" s="16">
        <f t="shared" si="0"/>
        <v>0</v>
      </c>
      <c r="L56" s="16">
        <f t="shared" si="1"/>
        <v>0</v>
      </c>
      <c r="M56" s="16">
        <f t="shared" si="2"/>
        <v>0</v>
      </c>
    </row>
    <row r="57" spans="1:13" x14ac:dyDescent="0.25">
      <c r="A57" s="14"/>
      <c r="B57" s="14"/>
      <c r="C57" s="14"/>
      <c r="D57" s="14"/>
      <c r="E57" s="15" t="s">
        <v>71</v>
      </c>
      <c r="F57" s="15" t="s">
        <v>72</v>
      </c>
      <c r="G57" s="16">
        <v>0</v>
      </c>
      <c r="H57" s="16">
        <v>0</v>
      </c>
      <c r="I57" s="16">
        <v>2928.1</v>
      </c>
      <c r="J57" s="16">
        <v>2928.1</v>
      </c>
      <c r="K57" s="16">
        <f t="shared" si="0"/>
        <v>100</v>
      </c>
      <c r="L57" s="16">
        <f t="shared" si="1"/>
        <v>0</v>
      </c>
      <c r="M57" s="16">
        <f t="shared" si="2"/>
        <v>0</v>
      </c>
    </row>
    <row r="58" spans="1:13" x14ac:dyDescent="0.25">
      <c r="A58" s="5"/>
      <c r="B58" s="6" t="s">
        <v>73</v>
      </c>
      <c r="C58" s="5"/>
      <c r="D58" s="5"/>
      <c r="E58" s="5"/>
      <c r="F58" s="6" t="s">
        <v>74</v>
      </c>
      <c r="G58" s="7">
        <f>+G59+G66+G74+G79+G82+G88+G96</f>
        <v>684432.5</v>
      </c>
      <c r="H58" s="7">
        <f>+H59+H66+H74+H79+H82+H88+H96</f>
        <v>744328.8</v>
      </c>
      <c r="I58" s="7">
        <f>+I59+I66+I74+I79+I82+I88+I96</f>
        <v>628328.80000000005</v>
      </c>
      <c r="J58" s="7">
        <f>+J59+J66+J74+J79+J82+J88+J96</f>
        <v>415204.72</v>
      </c>
      <c r="K58" s="7">
        <f t="shared" si="0"/>
        <v>66.080803553808124</v>
      </c>
      <c r="L58" s="7">
        <f t="shared" si="1"/>
        <v>55.782433784639252</v>
      </c>
      <c r="M58" s="7">
        <f t="shared" si="2"/>
        <v>60.664085939811443</v>
      </c>
    </row>
    <row r="59" spans="1:13" x14ac:dyDescent="0.25">
      <c r="A59" s="8"/>
      <c r="B59" s="8"/>
      <c r="C59" s="9" t="s">
        <v>75</v>
      </c>
      <c r="D59" s="8"/>
      <c r="E59" s="8"/>
      <c r="F59" s="9" t="s">
        <v>76</v>
      </c>
      <c r="G59" s="10">
        <f>+G60</f>
        <v>84797.510000000009</v>
      </c>
      <c r="H59" s="10">
        <f>+H60</f>
        <v>95000</v>
      </c>
      <c r="I59" s="10">
        <f>+I60</f>
        <v>95000</v>
      </c>
      <c r="J59" s="10">
        <f>+J60</f>
        <v>89684.59</v>
      </c>
      <c r="K59" s="10">
        <f t="shared" si="0"/>
        <v>94.404831578947366</v>
      </c>
      <c r="L59" s="10">
        <f t="shared" si="1"/>
        <v>94.404831578947366</v>
      </c>
      <c r="M59" s="10">
        <f t="shared" si="2"/>
        <v>105.76323526480907</v>
      </c>
    </row>
    <row r="60" spans="1:13" x14ac:dyDescent="0.25">
      <c r="A60" s="11"/>
      <c r="B60" s="11"/>
      <c r="C60" s="11"/>
      <c r="D60" s="12" t="s">
        <v>17</v>
      </c>
      <c r="E60" s="11"/>
      <c r="F60" s="12"/>
      <c r="G60" s="13">
        <f>+G61+G62+G63+G64+G65</f>
        <v>84797.510000000009</v>
      </c>
      <c r="H60" s="13">
        <f>+H61+H62+H63+H64+H65</f>
        <v>95000</v>
      </c>
      <c r="I60" s="13">
        <f>+I61+I62+I63+I64+I65</f>
        <v>95000</v>
      </c>
      <c r="J60" s="13">
        <f>+J61+J62+J63+J64+J65</f>
        <v>89684.59</v>
      </c>
      <c r="K60" s="13">
        <f t="shared" si="0"/>
        <v>94.404831578947366</v>
      </c>
      <c r="L60" s="13">
        <f t="shared" si="1"/>
        <v>94.404831578947366</v>
      </c>
      <c r="M60" s="13">
        <f t="shared" si="2"/>
        <v>105.76323526480907</v>
      </c>
    </row>
    <row r="61" spans="1:13" x14ac:dyDescent="0.25">
      <c r="A61" s="14"/>
      <c r="B61" s="14"/>
      <c r="C61" s="14"/>
      <c r="D61" s="14"/>
      <c r="E61" s="15" t="s">
        <v>18</v>
      </c>
      <c r="F61" s="15" t="s">
        <v>19</v>
      </c>
      <c r="G61" s="16">
        <v>21353.26</v>
      </c>
      <c r="H61" s="16">
        <v>24440</v>
      </c>
      <c r="I61" s="16">
        <v>24440</v>
      </c>
      <c r="J61" s="16">
        <v>22418.880000000001</v>
      </c>
      <c r="K61" s="16">
        <f t="shared" si="0"/>
        <v>91.730278232405894</v>
      </c>
      <c r="L61" s="16">
        <f t="shared" si="1"/>
        <v>91.730278232405894</v>
      </c>
      <c r="M61" s="16">
        <f t="shared" si="2"/>
        <v>104.99043237426042</v>
      </c>
    </row>
    <row r="62" spans="1:13" x14ac:dyDescent="0.25">
      <c r="A62" s="14"/>
      <c r="B62" s="14"/>
      <c r="C62" s="14"/>
      <c r="D62" s="14"/>
      <c r="E62" s="15" t="s">
        <v>77</v>
      </c>
      <c r="F62" s="15" t="s">
        <v>78</v>
      </c>
      <c r="G62" s="16">
        <v>58.73</v>
      </c>
      <c r="H62" s="16">
        <v>0</v>
      </c>
      <c r="I62" s="16">
        <v>0</v>
      </c>
      <c r="J62" s="16">
        <v>0</v>
      </c>
      <c r="K62" s="16">
        <f t="shared" si="0"/>
        <v>0</v>
      </c>
      <c r="L62" s="16">
        <f t="shared" si="1"/>
        <v>0</v>
      </c>
      <c r="M62" s="16">
        <f t="shared" si="2"/>
        <v>0</v>
      </c>
    </row>
    <row r="63" spans="1:13" x14ac:dyDescent="0.25">
      <c r="A63" s="14"/>
      <c r="B63" s="14"/>
      <c r="C63" s="14"/>
      <c r="D63" s="14"/>
      <c r="E63" s="15" t="s">
        <v>20</v>
      </c>
      <c r="F63" s="15" t="s">
        <v>21</v>
      </c>
      <c r="G63" s="16">
        <v>20944.28</v>
      </c>
      <c r="H63" s="16">
        <v>21560.87</v>
      </c>
      <c r="I63" s="16">
        <v>26721.51</v>
      </c>
      <c r="J63" s="16">
        <v>26721.51</v>
      </c>
      <c r="K63" s="16">
        <f t="shared" si="0"/>
        <v>100</v>
      </c>
      <c r="L63" s="16">
        <f t="shared" si="1"/>
        <v>123.93521226184288</v>
      </c>
      <c r="M63" s="16">
        <f t="shared" si="2"/>
        <v>127.58380808507144</v>
      </c>
    </row>
    <row r="64" spans="1:13" x14ac:dyDescent="0.25">
      <c r="A64" s="14"/>
      <c r="B64" s="14"/>
      <c r="C64" s="14"/>
      <c r="D64" s="14"/>
      <c r="E64" s="15" t="s">
        <v>24</v>
      </c>
      <c r="F64" s="15" t="s">
        <v>25</v>
      </c>
      <c r="G64" s="16">
        <v>32119.39</v>
      </c>
      <c r="H64" s="16">
        <v>42060</v>
      </c>
      <c r="I64" s="16">
        <v>35770.559999999998</v>
      </c>
      <c r="J64" s="16">
        <v>32476.27</v>
      </c>
      <c r="K64" s="16">
        <f t="shared" si="0"/>
        <v>90.790499226179293</v>
      </c>
      <c r="L64" s="16">
        <f t="shared" si="1"/>
        <v>77.214146457441743</v>
      </c>
      <c r="M64" s="16">
        <f t="shared" si="2"/>
        <v>101.11110453841124</v>
      </c>
    </row>
    <row r="65" spans="1:13" x14ac:dyDescent="0.25">
      <c r="A65" s="14"/>
      <c r="B65" s="14"/>
      <c r="C65" s="14"/>
      <c r="D65" s="14"/>
      <c r="E65" s="15" t="s">
        <v>26</v>
      </c>
      <c r="F65" s="15" t="s">
        <v>27</v>
      </c>
      <c r="G65" s="16">
        <v>10321.85</v>
      </c>
      <c r="H65" s="16">
        <v>6939.13</v>
      </c>
      <c r="I65" s="16">
        <v>8067.93</v>
      </c>
      <c r="J65" s="16">
        <v>8067.93</v>
      </c>
      <c r="K65" s="16">
        <f t="shared" si="0"/>
        <v>100</v>
      </c>
      <c r="L65" s="16">
        <f t="shared" si="1"/>
        <v>116.26716893904567</v>
      </c>
      <c r="M65" s="16">
        <f t="shared" si="2"/>
        <v>78.163604392623427</v>
      </c>
    </row>
    <row r="66" spans="1:13" x14ac:dyDescent="0.25">
      <c r="A66" s="8"/>
      <c r="B66" s="8"/>
      <c r="C66" s="9" t="s">
        <v>79</v>
      </c>
      <c r="D66" s="8"/>
      <c r="E66" s="8"/>
      <c r="F66" s="9" t="s">
        <v>80</v>
      </c>
      <c r="G66" s="10">
        <f>+G67</f>
        <v>59947.65</v>
      </c>
      <c r="H66" s="10">
        <f>+H67</f>
        <v>100000</v>
      </c>
      <c r="I66" s="10">
        <f>+I67</f>
        <v>95999.999999999985</v>
      </c>
      <c r="J66" s="10">
        <f>+J67</f>
        <v>79051.92</v>
      </c>
      <c r="K66" s="10">
        <f t="shared" si="0"/>
        <v>82.34575000000001</v>
      </c>
      <c r="L66" s="10">
        <f t="shared" si="1"/>
        <v>79.051919999999996</v>
      </c>
      <c r="M66" s="10">
        <f t="shared" si="2"/>
        <v>131.86825505253333</v>
      </c>
    </row>
    <row r="67" spans="1:13" x14ac:dyDescent="0.25">
      <c r="A67" s="11"/>
      <c r="B67" s="11"/>
      <c r="C67" s="11"/>
      <c r="D67" s="12" t="s">
        <v>17</v>
      </c>
      <c r="E67" s="11"/>
      <c r="F67" s="12"/>
      <c r="G67" s="13">
        <f>+G68+G69+G70+G71+G72+G73</f>
        <v>59947.65</v>
      </c>
      <c r="H67" s="13">
        <f>+H68+H69+H70+H71+H72+H73</f>
        <v>100000</v>
      </c>
      <c r="I67" s="13">
        <f>+I68+I69+I70+I71+I72+I73</f>
        <v>95999.999999999985</v>
      </c>
      <c r="J67" s="13">
        <f>+J68+J69+J70+J71+J72+J73</f>
        <v>79051.92</v>
      </c>
      <c r="K67" s="13">
        <f t="shared" si="0"/>
        <v>82.34575000000001</v>
      </c>
      <c r="L67" s="13">
        <f t="shared" si="1"/>
        <v>79.051919999999996</v>
      </c>
      <c r="M67" s="13">
        <f t="shared" si="2"/>
        <v>131.86825505253333</v>
      </c>
    </row>
    <row r="68" spans="1:13" x14ac:dyDescent="0.25">
      <c r="A68" s="14"/>
      <c r="B68" s="14"/>
      <c r="C68" s="14"/>
      <c r="D68" s="14"/>
      <c r="E68" s="15" t="s">
        <v>18</v>
      </c>
      <c r="F68" s="15" t="s">
        <v>19</v>
      </c>
      <c r="G68" s="16">
        <v>490.22</v>
      </c>
      <c r="H68" s="16">
        <v>100</v>
      </c>
      <c r="I68" s="16">
        <v>1582.84</v>
      </c>
      <c r="J68" s="16">
        <v>1582.84</v>
      </c>
      <c r="K68" s="16">
        <f t="shared" si="0"/>
        <v>100</v>
      </c>
      <c r="L68" s="16">
        <f t="shared" si="1"/>
        <v>1582.84</v>
      </c>
      <c r="M68" s="16">
        <f t="shared" si="2"/>
        <v>322.88360328015989</v>
      </c>
    </row>
    <row r="69" spans="1:13" x14ac:dyDescent="0.25">
      <c r="A69" s="14"/>
      <c r="B69" s="14"/>
      <c r="C69" s="14"/>
      <c r="D69" s="14"/>
      <c r="E69" s="15" t="s">
        <v>77</v>
      </c>
      <c r="F69" s="15" t="s">
        <v>78</v>
      </c>
      <c r="G69" s="16">
        <v>4620.38</v>
      </c>
      <c r="H69" s="16">
        <v>15000</v>
      </c>
      <c r="I69" s="16">
        <v>0</v>
      </c>
      <c r="J69" s="16">
        <v>0</v>
      </c>
      <c r="K69" s="16">
        <f t="shared" ref="K69:K132" si="7">IF(I69&lt;&gt;0,J69/I69*100,0)</f>
        <v>0</v>
      </c>
      <c r="L69" s="16">
        <f t="shared" ref="L69:L132" si="8">IF(H69&lt;&gt;0,J69/H69*100,0)</f>
        <v>0</v>
      </c>
      <c r="M69" s="16">
        <f t="shared" ref="M69:M132" si="9">IF(G69&lt;&gt;0,J69/G69*100,0)</f>
        <v>0</v>
      </c>
    </row>
    <row r="70" spans="1:13" x14ac:dyDescent="0.25">
      <c r="A70" s="14"/>
      <c r="B70" s="14"/>
      <c r="C70" s="14"/>
      <c r="D70" s="14"/>
      <c r="E70" s="15" t="s">
        <v>20</v>
      </c>
      <c r="F70" s="15" t="s">
        <v>21</v>
      </c>
      <c r="G70" s="16">
        <v>6689.33</v>
      </c>
      <c r="H70" s="16">
        <v>15000</v>
      </c>
      <c r="I70" s="16">
        <v>15000</v>
      </c>
      <c r="J70" s="16">
        <v>7788.96</v>
      </c>
      <c r="K70" s="16">
        <f t="shared" si="7"/>
        <v>51.926399999999994</v>
      </c>
      <c r="L70" s="16">
        <f t="shared" si="8"/>
        <v>51.926399999999994</v>
      </c>
      <c r="M70" s="16">
        <f t="shared" si="9"/>
        <v>116.43856709117355</v>
      </c>
    </row>
    <row r="71" spans="1:13" x14ac:dyDescent="0.25">
      <c r="A71" s="14"/>
      <c r="B71" s="14"/>
      <c r="C71" s="14"/>
      <c r="D71" s="14"/>
      <c r="E71" s="15" t="s">
        <v>24</v>
      </c>
      <c r="F71" s="15" t="s">
        <v>25</v>
      </c>
      <c r="G71" s="16">
        <v>29546.32</v>
      </c>
      <c r="H71" s="16">
        <v>49900</v>
      </c>
      <c r="I71" s="16">
        <v>45900</v>
      </c>
      <c r="J71" s="16">
        <v>42230.78</v>
      </c>
      <c r="K71" s="16">
        <f t="shared" si="7"/>
        <v>92.006056644880175</v>
      </c>
      <c r="L71" s="16">
        <f t="shared" si="8"/>
        <v>84.630821643286566</v>
      </c>
      <c r="M71" s="16">
        <f t="shared" si="9"/>
        <v>142.93076092048011</v>
      </c>
    </row>
    <row r="72" spans="1:13" x14ac:dyDescent="0.25">
      <c r="A72" s="14"/>
      <c r="B72" s="14"/>
      <c r="C72" s="14"/>
      <c r="D72" s="14"/>
      <c r="E72" s="15" t="s">
        <v>26</v>
      </c>
      <c r="F72" s="15" t="s">
        <v>27</v>
      </c>
      <c r="G72" s="16">
        <v>18601.400000000001</v>
      </c>
      <c r="H72" s="16">
        <v>20000</v>
      </c>
      <c r="I72" s="16">
        <v>15868.4</v>
      </c>
      <c r="J72" s="16">
        <v>9800.58</v>
      </c>
      <c r="K72" s="16">
        <f t="shared" si="7"/>
        <v>61.761614277431875</v>
      </c>
      <c r="L72" s="16">
        <f t="shared" si="8"/>
        <v>49.002899999999997</v>
      </c>
      <c r="M72" s="16">
        <f t="shared" si="9"/>
        <v>52.687324609975583</v>
      </c>
    </row>
    <row r="73" spans="1:13" x14ac:dyDescent="0.25">
      <c r="A73" s="14"/>
      <c r="B73" s="14"/>
      <c r="C73" s="14"/>
      <c r="D73" s="14"/>
      <c r="E73" s="15" t="s">
        <v>81</v>
      </c>
      <c r="F73" s="15" t="s">
        <v>82</v>
      </c>
      <c r="G73" s="16">
        <v>0</v>
      </c>
      <c r="H73" s="16">
        <v>0</v>
      </c>
      <c r="I73" s="16">
        <v>17648.759999999998</v>
      </c>
      <c r="J73" s="16">
        <v>17648.759999999998</v>
      </c>
      <c r="K73" s="16">
        <f t="shared" si="7"/>
        <v>100</v>
      </c>
      <c r="L73" s="16">
        <f t="shared" si="8"/>
        <v>0</v>
      </c>
      <c r="M73" s="16">
        <f t="shared" si="9"/>
        <v>0</v>
      </c>
    </row>
    <row r="74" spans="1:13" x14ac:dyDescent="0.25">
      <c r="A74" s="8"/>
      <c r="B74" s="8"/>
      <c r="C74" s="9" t="s">
        <v>83</v>
      </c>
      <c r="D74" s="8"/>
      <c r="E74" s="8"/>
      <c r="F74" s="9" t="s">
        <v>84</v>
      </c>
      <c r="G74" s="10">
        <f>+G75</f>
        <v>10155.67</v>
      </c>
      <c r="H74" s="10">
        <f>+H75</f>
        <v>17000</v>
      </c>
      <c r="I74" s="10">
        <f>+I75</f>
        <v>17000</v>
      </c>
      <c r="J74" s="10">
        <f>+J75</f>
        <v>8369.35</v>
      </c>
      <c r="K74" s="10">
        <f t="shared" si="7"/>
        <v>49.231470588235297</v>
      </c>
      <c r="L74" s="10">
        <f t="shared" si="8"/>
        <v>49.231470588235297</v>
      </c>
      <c r="M74" s="10">
        <f t="shared" si="9"/>
        <v>82.410613972293305</v>
      </c>
    </row>
    <row r="75" spans="1:13" x14ac:dyDescent="0.25">
      <c r="A75" s="11"/>
      <c r="B75" s="11"/>
      <c r="C75" s="11"/>
      <c r="D75" s="12" t="s">
        <v>17</v>
      </c>
      <c r="E75" s="11"/>
      <c r="F75" s="12"/>
      <c r="G75" s="13">
        <f>+G76+G77+G78</f>
        <v>10155.67</v>
      </c>
      <c r="H75" s="13">
        <f>+H76+H77+H78</f>
        <v>17000</v>
      </c>
      <c r="I75" s="13">
        <f>+I76+I77+I78</f>
        <v>17000</v>
      </c>
      <c r="J75" s="13">
        <f>+J76+J77+J78</f>
        <v>8369.35</v>
      </c>
      <c r="K75" s="13">
        <f t="shared" si="7"/>
        <v>49.231470588235297</v>
      </c>
      <c r="L75" s="13">
        <f t="shared" si="8"/>
        <v>49.231470588235297</v>
      </c>
      <c r="M75" s="13">
        <f t="shared" si="9"/>
        <v>82.410613972293305</v>
      </c>
    </row>
    <row r="76" spans="1:13" x14ac:dyDescent="0.25">
      <c r="A76" s="14"/>
      <c r="B76" s="14"/>
      <c r="C76" s="14"/>
      <c r="D76" s="14"/>
      <c r="E76" s="15" t="s">
        <v>18</v>
      </c>
      <c r="F76" s="15" t="s">
        <v>19</v>
      </c>
      <c r="G76" s="16">
        <v>10155.67</v>
      </c>
      <c r="H76" s="16">
        <v>11456.29</v>
      </c>
      <c r="I76" s="16">
        <v>11456.29</v>
      </c>
      <c r="J76" s="16">
        <v>8369.35</v>
      </c>
      <c r="K76" s="16">
        <f t="shared" si="7"/>
        <v>73.054627632505813</v>
      </c>
      <c r="L76" s="16">
        <f t="shared" si="8"/>
        <v>73.054627632505813</v>
      </c>
      <c r="M76" s="16">
        <f t="shared" si="9"/>
        <v>82.410613972293305</v>
      </c>
    </row>
    <row r="77" spans="1:13" x14ac:dyDescent="0.25">
      <c r="A77" s="14"/>
      <c r="B77" s="14"/>
      <c r="C77" s="14"/>
      <c r="D77" s="14"/>
      <c r="E77" s="15" t="s">
        <v>77</v>
      </c>
      <c r="F77" s="15" t="s">
        <v>78</v>
      </c>
      <c r="G77" s="16">
        <v>0</v>
      </c>
      <c r="H77" s="16">
        <v>2500</v>
      </c>
      <c r="I77" s="16">
        <v>2500</v>
      </c>
      <c r="J77" s="16">
        <v>0</v>
      </c>
      <c r="K77" s="16">
        <f t="shared" si="7"/>
        <v>0</v>
      </c>
      <c r="L77" s="16">
        <f t="shared" si="8"/>
        <v>0</v>
      </c>
      <c r="M77" s="16">
        <f t="shared" si="9"/>
        <v>0</v>
      </c>
    </row>
    <row r="78" spans="1:13" x14ac:dyDescent="0.25">
      <c r="A78" s="14"/>
      <c r="B78" s="14"/>
      <c r="C78" s="14"/>
      <c r="D78" s="14"/>
      <c r="E78" s="15" t="s">
        <v>28</v>
      </c>
      <c r="F78" s="15" t="s">
        <v>29</v>
      </c>
      <c r="G78" s="16">
        <v>0</v>
      </c>
      <c r="H78" s="16">
        <v>3043.71</v>
      </c>
      <c r="I78" s="16">
        <v>3043.71</v>
      </c>
      <c r="J78" s="16">
        <v>0</v>
      </c>
      <c r="K78" s="16">
        <f t="shared" si="7"/>
        <v>0</v>
      </c>
      <c r="L78" s="16">
        <f t="shared" si="8"/>
        <v>0</v>
      </c>
      <c r="M78" s="16">
        <f t="shared" si="9"/>
        <v>0</v>
      </c>
    </row>
    <row r="79" spans="1:13" x14ac:dyDescent="0.25">
      <c r="A79" s="8"/>
      <c r="B79" s="8"/>
      <c r="C79" s="9" t="s">
        <v>85</v>
      </c>
      <c r="D79" s="8"/>
      <c r="E79" s="8"/>
      <c r="F79" s="9" t="s">
        <v>86</v>
      </c>
      <c r="G79" s="10">
        <f t="shared" ref="G79:J80" si="10">+G80</f>
        <v>6100</v>
      </c>
      <c r="H79" s="10">
        <f t="shared" si="10"/>
        <v>10100</v>
      </c>
      <c r="I79" s="10">
        <f t="shared" si="10"/>
        <v>10100</v>
      </c>
      <c r="J79" s="10">
        <f t="shared" si="10"/>
        <v>10100</v>
      </c>
      <c r="K79" s="10">
        <f t="shared" si="7"/>
        <v>100</v>
      </c>
      <c r="L79" s="10">
        <f t="shared" si="8"/>
        <v>100</v>
      </c>
      <c r="M79" s="10">
        <f t="shared" si="9"/>
        <v>165.57377049180329</v>
      </c>
    </row>
    <row r="80" spans="1:13" x14ac:dyDescent="0.25">
      <c r="A80" s="11"/>
      <c r="B80" s="11"/>
      <c r="C80" s="11"/>
      <c r="D80" s="12" t="s">
        <v>17</v>
      </c>
      <c r="E80" s="11"/>
      <c r="F80" s="12"/>
      <c r="G80" s="13">
        <f t="shared" si="10"/>
        <v>6100</v>
      </c>
      <c r="H80" s="13">
        <f t="shared" si="10"/>
        <v>10100</v>
      </c>
      <c r="I80" s="13">
        <f t="shared" si="10"/>
        <v>10100</v>
      </c>
      <c r="J80" s="13">
        <f t="shared" si="10"/>
        <v>10100</v>
      </c>
      <c r="K80" s="13">
        <f t="shared" si="7"/>
        <v>100</v>
      </c>
      <c r="L80" s="13">
        <f t="shared" si="8"/>
        <v>100</v>
      </c>
      <c r="M80" s="13">
        <f t="shared" si="9"/>
        <v>165.57377049180329</v>
      </c>
    </row>
    <row r="81" spans="1:13" x14ac:dyDescent="0.25">
      <c r="A81" s="14"/>
      <c r="B81" s="14"/>
      <c r="C81" s="14"/>
      <c r="D81" s="14"/>
      <c r="E81" s="15" t="s">
        <v>34</v>
      </c>
      <c r="F81" s="15" t="s">
        <v>35</v>
      </c>
      <c r="G81" s="16">
        <v>6100</v>
      </c>
      <c r="H81" s="16">
        <v>10100</v>
      </c>
      <c r="I81" s="16">
        <v>10100</v>
      </c>
      <c r="J81" s="16">
        <v>10100</v>
      </c>
      <c r="K81" s="16">
        <f t="shared" si="7"/>
        <v>100</v>
      </c>
      <c r="L81" s="16">
        <f t="shared" si="8"/>
        <v>100</v>
      </c>
      <c r="M81" s="16">
        <f t="shared" si="9"/>
        <v>165.57377049180329</v>
      </c>
    </row>
    <row r="82" spans="1:13" x14ac:dyDescent="0.25">
      <c r="A82" s="8"/>
      <c r="B82" s="8"/>
      <c r="C82" s="9" t="s">
        <v>87</v>
      </c>
      <c r="D82" s="8"/>
      <c r="E82" s="8"/>
      <c r="F82" s="9" t="s">
        <v>88</v>
      </c>
      <c r="G82" s="10">
        <f>+G83</f>
        <v>11987.25</v>
      </c>
      <c r="H82" s="10">
        <f>+H83</f>
        <v>15400</v>
      </c>
      <c r="I82" s="10">
        <f>+I83</f>
        <v>15400</v>
      </c>
      <c r="J82" s="10">
        <f>+J83</f>
        <v>9899.69</v>
      </c>
      <c r="K82" s="10">
        <f t="shared" si="7"/>
        <v>64.283701298701303</v>
      </c>
      <c r="L82" s="10">
        <f t="shared" si="8"/>
        <v>64.283701298701303</v>
      </c>
      <c r="M82" s="10">
        <f t="shared" si="9"/>
        <v>82.585163402782129</v>
      </c>
    </row>
    <row r="83" spans="1:13" x14ac:dyDescent="0.25">
      <c r="A83" s="11"/>
      <c r="B83" s="11"/>
      <c r="C83" s="11"/>
      <c r="D83" s="12" t="s">
        <v>17</v>
      </c>
      <c r="E83" s="11"/>
      <c r="F83" s="12"/>
      <c r="G83" s="13">
        <f>+G84+G85+G86+G87</f>
        <v>11987.25</v>
      </c>
      <c r="H83" s="13">
        <f>+H84+H85+H86+H87</f>
        <v>15400</v>
      </c>
      <c r="I83" s="13">
        <f>+I84+I85+I86+I87</f>
        <v>15400</v>
      </c>
      <c r="J83" s="13">
        <f>+J84+J85+J86+J87</f>
        <v>9899.69</v>
      </c>
      <c r="K83" s="13">
        <f t="shared" si="7"/>
        <v>64.283701298701303</v>
      </c>
      <c r="L83" s="13">
        <f t="shared" si="8"/>
        <v>64.283701298701303</v>
      </c>
      <c r="M83" s="13">
        <f t="shared" si="9"/>
        <v>82.585163402782129</v>
      </c>
    </row>
    <row r="84" spans="1:13" x14ac:dyDescent="0.25">
      <c r="A84" s="14"/>
      <c r="B84" s="14"/>
      <c r="C84" s="14"/>
      <c r="D84" s="14"/>
      <c r="E84" s="15" t="s">
        <v>18</v>
      </c>
      <c r="F84" s="15" t="s">
        <v>19</v>
      </c>
      <c r="G84" s="16">
        <v>7979.78</v>
      </c>
      <c r="H84" s="16">
        <v>10900</v>
      </c>
      <c r="I84" s="16">
        <v>10900</v>
      </c>
      <c r="J84" s="16">
        <v>7506.25</v>
      </c>
      <c r="K84" s="16">
        <f t="shared" si="7"/>
        <v>68.864678899082563</v>
      </c>
      <c r="L84" s="16">
        <f t="shared" si="8"/>
        <v>68.864678899082563</v>
      </c>
      <c r="M84" s="16">
        <f t="shared" si="9"/>
        <v>94.065876502860974</v>
      </c>
    </row>
    <row r="85" spans="1:13" x14ac:dyDescent="0.25">
      <c r="A85" s="14"/>
      <c r="B85" s="14"/>
      <c r="C85" s="14"/>
      <c r="D85" s="14"/>
      <c r="E85" s="15" t="s">
        <v>20</v>
      </c>
      <c r="F85" s="15" t="s">
        <v>21</v>
      </c>
      <c r="G85" s="16">
        <v>18.14</v>
      </c>
      <c r="H85" s="16">
        <v>500</v>
      </c>
      <c r="I85" s="16">
        <v>500</v>
      </c>
      <c r="J85" s="16">
        <v>58.62</v>
      </c>
      <c r="K85" s="16">
        <f t="shared" si="7"/>
        <v>11.724</v>
      </c>
      <c r="L85" s="16">
        <f t="shared" si="8"/>
        <v>11.724</v>
      </c>
      <c r="M85" s="16">
        <f t="shared" si="9"/>
        <v>323.15325248070559</v>
      </c>
    </row>
    <row r="86" spans="1:13" x14ac:dyDescent="0.25">
      <c r="A86" s="14"/>
      <c r="B86" s="14"/>
      <c r="C86" s="14"/>
      <c r="D86" s="14"/>
      <c r="E86" s="15" t="s">
        <v>22</v>
      </c>
      <c r="F86" s="15" t="s">
        <v>23</v>
      </c>
      <c r="G86" s="16">
        <v>1191.7</v>
      </c>
      <c r="H86" s="16">
        <v>2000</v>
      </c>
      <c r="I86" s="16">
        <v>2000</v>
      </c>
      <c r="J86" s="16">
        <v>1214.3900000000001</v>
      </c>
      <c r="K86" s="16">
        <f t="shared" si="7"/>
        <v>60.719500000000004</v>
      </c>
      <c r="L86" s="16">
        <f t="shared" si="8"/>
        <v>60.719500000000004</v>
      </c>
      <c r="M86" s="16">
        <f t="shared" si="9"/>
        <v>101.90400268523958</v>
      </c>
    </row>
    <row r="87" spans="1:13" x14ac:dyDescent="0.25">
      <c r="A87" s="14"/>
      <c r="B87" s="14"/>
      <c r="C87" s="14"/>
      <c r="D87" s="14"/>
      <c r="E87" s="15" t="s">
        <v>28</v>
      </c>
      <c r="F87" s="15" t="s">
        <v>29</v>
      </c>
      <c r="G87" s="16">
        <v>2797.63</v>
      </c>
      <c r="H87" s="16">
        <v>2000</v>
      </c>
      <c r="I87" s="16">
        <v>2000</v>
      </c>
      <c r="J87" s="16">
        <v>1120.43</v>
      </c>
      <c r="K87" s="16">
        <f t="shared" si="7"/>
        <v>56.021500000000003</v>
      </c>
      <c r="L87" s="16">
        <f t="shared" si="8"/>
        <v>56.021500000000003</v>
      </c>
      <c r="M87" s="16">
        <f t="shared" si="9"/>
        <v>40.049255977380852</v>
      </c>
    </row>
    <row r="88" spans="1:13" x14ac:dyDescent="0.25">
      <c r="A88" s="8"/>
      <c r="B88" s="8"/>
      <c r="C88" s="9" t="s">
        <v>89</v>
      </c>
      <c r="D88" s="8"/>
      <c r="E88" s="8"/>
      <c r="F88" s="9" t="s">
        <v>90</v>
      </c>
      <c r="G88" s="10">
        <f>+G89</f>
        <v>495229.13</v>
      </c>
      <c r="H88" s="10">
        <f>+H89</f>
        <v>170260.13</v>
      </c>
      <c r="I88" s="10">
        <f>+I89</f>
        <v>170260.13</v>
      </c>
      <c r="J88" s="10">
        <f>+J89</f>
        <v>159615.76999999999</v>
      </c>
      <c r="K88" s="10">
        <f t="shared" si="7"/>
        <v>93.748178155390804</v>
      </c>
      <c r="L88" s="10">
        <f t="shared" si="8"/>
        <v>93.748178155390804</v>
      </c>
      <c r="M88" s="10">
        <f t="shared" si="9"/>
        <v>32.230690872324089</v>
      </c>
    </row>
    <row r="89" spans="1:13" x14ac:dyDescent="0.25">
      <c r="A89" s="11"/>
      <c r="B89" s="11"/>
      <c r="C89" s="11"/>
      <c r="D89" s="12" t="s">
        <v>17</v>
      </c>
      <c r="E89" s="11"/>
      <c r="F89" s="12"/>
      <c r="G89" s="13">
        <f>+G90+G91+G92+G93+G94+G95</f>
        <v>495229.13</v>
      </c>
      <c r="H89" s="13">
        <f>+H90+H91+H92+H93+H94+H95</f>
        <v>170260.13</v>
      </c>
      <c r="I89" s="13">
        <f>+I90+I91+I92+I93+I94+I95</f>
        <v>170260.13</v>
      </c>
      <c r="J89" s="13">
        <f>+J90+J91+J92+J93+J94+J95</f>
        <v>159615.76999999999</v>
      </c>
      <c r="K89" s="13">
        <f t="shared" si="7"/>
        <v>93.748178155390804</v>
      </c>
      <c r="L89" s="13">
        <f t="shared" si="8"/>
        <v>93.748178155390804</v>
      </c>
      <c r="M89" s="13">
        <f t="shared" si="9"/>
        <v>32.230690872324089</v>
      </c>
    </row>
    <row r="90" spans="1:13" x14ac:dyDescent="0.25">
      <c r="A90" s="14"/>
      <c r="B90" s="14"/>
      <c r="C90" s="14"/>
      <c r="D90" s="14"/>
      <c r="E90" s="15" t="s">
        <v>18</v>
      </c>
      <c r="F90" s="15" t="s">
        <v>19</v>
      </c>
      <c r="G90" s="16">
        <v>0</v>
      </c>
      <c r="H90" s="16">
        <v>19200</v>
      </c>
      <c r="I90" s="16">
        <v>10644.36</v>
      </c>
      <c r="J90" s="16">
        <v>0</v>
      </c>
      <c r="K90" s="16">
        <f t="shared" si="7"/>
        <v>0</v>
      </c>
      <c r="L90" s="16">
        <f t="shared" si="8"/>
        <v>0</v>
      </c>
      <c r="M90" s="16">
        <f t="shared" si="9"/>
        <v>0</v>
      </c>
    </row>
    <row r="91" spans="1:13" x14ac:dyDescent="0.25">
      <c r="A91" s="14"/>
      <c r="B91" s="14"/>
      <c r="C91" s="14"/>
      <c r="D91" s="14"/>
      <c r="E91" s="15" t="s">
        <v>77</v>
      </c>
      <c r="F91" s="15" t="s">
        <v>78</v>
      </c>
      <c r="G91" s="16">
        <v>4666.3</v>
      </c>
      <c r="H91" s="16">
        <v>0</v>
      </c>
      <c r="I91" s="16">
        <v>0</v>
      </c>
      <c r="J91" s="16">
        <v>0</v>
      </c>
      <c r="K91" s="16">
        <f t="shared" si="7"/>
        <v>0</v>
      </c>
      <c r="L91" s="16">
        <f t="shared" si="8"/>
        <v>0</v>
      </c>
      <c r="M91" s="16">
        <f t="shared" si="9"/>
        <v>0</v>
      </c>
    </row>
    <row r="92" spans="1:13" x14ac:dyDescent="0.25">
      <c r="A92" s="14"/>
      <c r="B92" s="14"/>
      <c r="C92" s="14"/>
      <c r="D92" s="14"/>
      <c r="E92" s="15" t="s">
        <v>26</v>
      </c>
      <c r="F92" s="15" t="s">
        <v>27</v>
      </c>
      <c r="G92" s="16">
        <v>2385.4</v>
      </c>
      <c r="H92" s="16">
        <v>896.4</v>
      </c>
      <c r="I92" s="16">
        <v>4220.75</v>
      </c>
      <c r="J92" s="16">
        <v>4220.75</v>
      </c>
      <c r="K92" s="16">
        <f t="shared" si="7"/>
        <v>100</v>
      </c>
      <c r="L92" s="16">
        <f t="shared" si="8"/>
        <v>470.85564480142796</v>
      </c>
      <c r="M92" s="16">
        <f t="shared" si="9"/>
        <v>176.94097426008216</v>
      </c>
    </row>
    <row r="93" spans="1:13" x14ac:dyDescent="0.25">
      <c r="A93" s="14"/>
      <c r="B93" s="14"/>
      <c r="C93" s="14"/>
      <c r="D93" s="14"/>
      <c r="E93" s="15" t="s">
        <v>91</v>
      </c>
      <c r="F93" s="15" t="s">
        <v>92</v>
      </c>
      <c r="G93" s="16">
        <v>408723.13</v>
      </c>
      <c r="H93" s="16">
        <v>14113</v>
      </c>
      <c r="I93" s="16">
        <v>14113</v>
      </c>
      <c r="J93" s="16">
        <v>14113</v>
      </c>
      <c r="K93" s="16">
        <f t="shared" si="7"/>
        <v>100</v>
      </c>
      <c r="L93" s="16">
        <f t="shared" si="8"/>
        <v>100</v>
      </c>
      <c r="M93" s="16">
        <f t="shared" si="9"/>
        <v>3.4529486990374143</v>
      </c>
    </row>
    <row r="94" spans="1:13" x14ac:dyDescent="0.25">
      <c r="A94" s="14"/>
      <c r="B94" s="14"/>
      <c r="C94" s="14"/>
      <c r="D94" s="14"/>
      <c r="E94" s="15" t="s">
        <v>28</v>
      </c>
      <c r="F94" s="15" t="s">
        <v>29</v>
      </c>
      <c r="G94" s="16">
        <v>9193.02</v>
      </c>
      <c r="H94" s="16">
        <v>0</v>
      </c>
      <c r="I94" s="16">
        <v>0</v>
      </c>
      <c r="J94" s="16">
        <v>0</v>
      </c>
      <c r="K94" s="16">
        <f t="shared" si="7"/>
        <v>0</v>
      </c>
      <c r="L94" s="16">
        <f t="shared" si="8"/>
        <v>0</v>
      </c>
      <c r="M94" s="16">
        <f t="shared" si="9"/>
        <v>0</v>
      </c>
    </row>
    <row r="95" spans="1:13" x14ac:dyDescent="0.25">
      <c r="A95" s="14"/>
      <c r="B95" s="14"/>
      <c r="C95" s="14"/>
      <c r="D95" s="14"/>
      <c r="E95" s="15" t="s">
        <v>93</v>
      </c>
      <c r="F95" s="15" t="s">
        <v>94</v>
      </c>
      <c r="G95" s="16">
        <v>70261.279999999999</v>
      </c>
      <c r="H95" s="16">
        <v>136050.73000000001</v>
      </c>
      <c r="I95" s="16">
        <v>141282.01999999999</v>
      </c>
      <c r="J95" s="16">
        <v>141282.01999999999</v>
      </c>
      <c r="K95" s="16">
        <f t="shared" si="7"/>
        <v>100</v>
      </c>
      <c r="L95" s="16">
        <f t="shared" si="8"/>
        <v>103.84510248493338</v>
      </c>
      <c r="M95" s="16">
        <f t="shared" si="9"/>
        <v>201.08090828974366</v>
      </c>
    </row>
    <row r="96" spans="1:13" x14ac:dyDescent="0.25">
      <c r="A96" s="8"/>
      <c r="B96" s="8"/>
      <c r="C96" s="9" t="s">
        <v>95</v>
      </c>
      <c r="D96" s="8"/>
      <c r="E96" s="8"/>
      <c r="F96" s="9" t="s">
        <v>96</v>
      </c>
      <c r="G96" s="10">
        <f>+G97+G103+G105</f>
        <v>16215.29</v>
      </c>
      <c r="H96" s="10">
        <f>+H97+H103+H105</f>
        <v>336568.67</v>
      </c>
      <c r="I96" s="10">
        <f>+I97+I103+I105</f>
        <v>224568.66999999998</v>
      </c>
      <c r="J96" s="10">
        <f>+J97+J103+J105</f>
        <v>58483.399999999994</v>
      </c>
      <c r="K96" s="10">
        <f t="shared" si="7"/>
        <v>26.042546362322046</v>
      </c>
      <c r="L96" s="10">
        <f t="shared" si="8"/>
        <v>17.376364829204096</v>
      </c>
      <c r="M96" s="10">
        <f t="shared" si="9"/>
        <v>360.66823350060338</v>
      </c>
    </row>
    <row r="97" spans="1:13" x14ac:dyDescent="0.25">
      <c r="A97" s="11"/>
      <c r="B97" s="11"/>
      <c r="C97" s="11"/>
      <c r="D97" s="12" t="s">
        <v>17</v>
      </c>
      <c r="E97" s="11"/>
      <c r="F97" s="12"/>
      <c r="G97" s="13">
        <f>+G98+G99+G100+G101+G102</f>
        <v>16215.29</v>
      </c>
      <c r="H97" s="13">
        <f>+H98+H99+H100+H101+H102</f>
        <v>110684.17</v>
      </c>
      <c r="I97" s="13">
        <f>+I98+I99+I100+I101+I102</f>
        <v>110684.17</v>
      </c>
      <c r="J97" s="13">
        <f>+J98+J99+J100+J101+J102</f>
        <v>44954.67</v>
      </c>
      <c r="K97" s="13">
        <f t="shared" si="7"/>
        <v>40.615265940920004</v>
      </c>
      <c r="L97" s="13">
        <f t="shared" si="8"/>
        <v>40.615265940920004</v>
      </c>
      <c r="M97" s="13">
        <f t="shared" si="9"/>
        <v>277.23629981332431</v>
      </c>
    </row>
    <row r="98" spans="1:13" x14ac:dyDescent="0.25">
      <c r="A98" s="14"/>
      <c r="B98" s="14"/>
      <c r="C98" s="14"/>
      <c r="D98" s="14"/>
      <c r="E98" s="15" t="s">
        <v>18</v>
      </c>
      <c r="F98" s="15" t="s">
        <v>19</v>
      </c>
      <c r="G98" s="16">
        <v>245</v>
      </c>
      <c r="H98" s="16">
        <v>10000</v>
      </c>
      <c r="I98" s="16">
        <v>10000</v>
      </c>
      <c r="J98" s="16">
        <v>1142.6199999999999</v>
      </c>
      <c r="K98" s="16">
        <f t="shared" si="7"/>
        <v>11.4262</v>
      </c>
      <c r="L98" s="16">
        <f t="shared" si="8"/>
        <v>11.4262</v>
      </c>
      <c r="M98" s="16">
        <f t="shared" si="9"/>
        <v>466.37551020408159</v>
      </c>
    </row>
    <row r="99" spans="1:13" x14ac:dyDescent="0.25">
      <c r="A99" s="14"/>
      <c r="B99" s="14"/>
      <c r="C99" s="14"/>
      <c r="D99" s="14"/>
      <c r="E99" s="15" t="s">
        <v>77</v>
      </c>
      <c r="F99" s="15" t="s">
        <v>78</v>
      </c>
      <c r="G99" s="16">
        <v>2185</v>
      </c>
      <c r="H99" s="16">
        <v>590</v>
      </c>
      <c r="I99" s="16">
        <v>5467.26</v>
      </c>
      <c r="J99" s="16">
        <v>5467.26</v>
      </c>
      <c r="K99" s="16">
        <f t="shared" si="7"/>
        <v>100</v>
      </c>
      <c r="L99" s="16">
        <f t="shared" si="8"/>
        <v>926.65423728813573</v>
      </c>
      <c r="M99" s="16">
        <f t="shared" si="9"/>
        <v>250.21784897025174</v>
      </c>
    </row>
    <row r="100" spans="1:13" x14ac:dyDescent="0.25">
      <c r="A100" s="14"/>
      <c r="B100" s="14"/>
      <c r="C100" s="14"/>
      <c r="D100" s="14"/>
      <c r="E100" s="15" t="s">
        <v>24</v>
      </c>
      <c r="F100" s="15" t="s">
        <v>25</v>
      </c>
      <c r="G100" s="16">
        <v>198.44</v>
      </c>
      <c r="H100" s="16">
        <v>75.22</v>
      </c>
      <c r="I100" s="16">
        <v>210.74</v>
      </c>
      <c r="J100" s="16">
        <v>210.74</v>
      </c>
      <c r="K100" s="16">
        <f t="shared" si="7"/>
        <v>100</v>
      </c>
      <c r="L100" s="16">
        <f t="shared" si="8"/>
        <v>280.16484977399625</v>
      </c>
      <c r="M100" s="16">
        <f t="shared" si="9"/>
        <v>106.19834710743802</v>
      </c>
    </row>
    <row r="101" spans="1:13" x14ac:dyDescent="0.25">
      <c r="A101" s="14"/>
      <c r="B101" s="14"/>
      <c r="C101" s="14"/>
      <c r="D101" s="14"/>
      <c r="E101" s="15" t="s">
        <v>28</v>
      </c>
      <c r="F101" s="15" t="s">
        <v>29</v>
      </c>
      <c r="G101" s="16">
        <v>2157.4899999999998</v>
      </c>
      <c r="H101" s="16">
        <v>311.07</v>
      </c>
      <c r="I101" s="16">
        <v>3159.69</v>
      </c>
      <c r="J101" s="16">
        <v>3159.69</v>
      </c>
      <c r="K101" s="16">
        <f t="shared" si="7"/>
        <v>100</v>
      </c>
      <c r="L101" s="16">
        <f t="shared" si="8"/>
        <v>1015.7488668145434</v>
      </c>
      <c r="M101" s="16">
        <f t="shared" si="9"/>
        <v>146.45212724045075</v>
      </c>
    </row>
    <row r="102" spans="1:13" x14ac:dyDescent="0.25">
      <c r="A102" s="14"/>
      <c r="B102" s="14"/>
      <c r="C102" s="14"/>
      <c r="D102" s="14"/>
      <c r="E102" s="15" t="s">
        <v>93</v>
      </c>
      <c r="F102" s="15" t="s">
        <v>94</v>
      </c>
      <c r="G102" s="16">
        <v>11429.36</v>
      </c>
      <c r="H102" s="16">
        <v>99707.88</v>
      </c>
      <c r="I102" s="16">
        <v>91846.48</v>
      </c>
      <c r="J102" s="16">
        <v>34974.36</v>
      </c>
      <c r="K102" s="16">
        <f t="shared" si="7"/>
        <v>38.079151209714304</v>
      </c>
      <c r="L102" s="16">
        <f t="shared" si="8"/>
        <v>35.076826425353744</v>
      </c>
      <c r="M102" s="16">
        <f t="shared" si="9"/>
        <v>306.00453568703762</v>
      </c>
    </row>
    <row r="103" spans="1:13" x14ac:dyDescent="0.25">
      <c r="A103" s="11"/>
      <c r="B103" s="11"/>
      <c r="C103" s="11"/>
      <c r="D103" s="12" t="s">
        <v>97</v>
      </c>
      <c r="E103" s="11"/>
      <c r="F103" s="12" t="s">
        <v>98</v>
      </c>
      <c r="G103" s="13">
        <f>+G104</f>
        <v>0</v>
      </c>
      <c r="H103" s="13">
        <f>+H104</f>
        <v>71297</v>
      </c>
      <c r="I103" s="13">
        <f>+I104</f>
        <v>71297</v>
      </c>
      <c r="J103" s="13">
        <f>+J104</f>
        <v>13528.73</v>
      </c>
      <c r="K103" s="13">
        <f t="shared" si="7"/>
        <v>18.975174271007194</v>
      </c>
      <c r="L103" s="13">
        <f t="shared" si="8"/>
        <v>18.975174271007194</v>
      </c>
      <c r="M103" s="13">
        <f t="shared" si="9"/>
        <v>0</v>
      </c>
    </row>
    <row r="104" spans="1:13" x14ac:dyDescent="0.25">
      <c r="A104" s="14"/>
      <c r="B104" s="14"/>
      <c r="C104" s="14"/>
      <c r="D104" s="14"/>
      <c r="E104" s="15" t="s">
        <v>93</v>
      </c>
      <c r="F104" s="15" t="s">
        <v>94</v>
      </c>
      <c r="G104" s="16">
        <v>0</v>
      </c>
      <c r="H104" s="16">
        <v>71297</v>
      </c>
      <c r="I104" s="16">
        <v>71297</v>
      </c>
      <c r="J104" s="16">
        <v>13528.73</v>
      </c>
      <c r="K104" s="16">
        <f t="shared" si="7"/>
        <v>18.975174271007194</v>
      </c>
      <c r="L104" s="16">
        <f t="shared" si="8"/>
        <v>18.975174271007194</v>
      </c>
      <c r="M104" s="16">
        <f t="shared" si="9"/>
        <v>0</v>
      </c>
    </row>
    <row r="105" spans="1:13" x14ac:dyDescent="0.25">
      <c r="A105" s="11"/>
      <c r="B105" s="11"/>
      <c r="C105" s="11"/>
      <c r="D105" s="12" t="s">
        <v>99</v>
      </c>
      <c r="E105" s="11"/>
      <c r="F105" s="12" t="s">
        <v>100</v>
      </c>
      <c r="G105" s="13">
        <f>+G106</f>
        <v>0</v>
      </c>
      <c r="H105" s="13">
        <f>+H106</f>
        <v>154587.5</v>
      </c>
      <c r="I105" s="13">
        <f>+I106</f>
        <v>42587.5</v>
      </c>
      <c r="J105" s="13">
        <f>+J106</f>
        <v>0</v>
      </c>
      <c r="K105" s="13">
        <f t="shared" si="7"/>
        <v>0</v>
      </c>
      <c r="L105" s="13">
        <f t="shared" si="8"/>
        <v>0</v>
      </c>
      <c r="M105" s="13">
        <f t="shared" si="9"/>
        <v>0</v>
      </c>
    </row>
    <row r="106" spans="1:13" x14ac:dyDescent="0.25">
      <c r="A106" s="14"/>
      <c r="B106" s="14"/>
      <c r="C106" s="14"/>
      <c r="D106" s="14"/>
      <c r="E106" s="15" t="s">
        <v>93</v>
      </c>
      <c r="F106" s="15" t="s">
        <v>94</v>
      </c>
      <c r="G106" s="16">
        <v>0</v>
      </c>
      <c r="H106" s="16">
        <v>154587.5</v>
      </c>
      <c r="I106" s="16">
        <v>42587.5</v>
      </c>
      <c r="J106" s="16">
        <v>0</v>
      </c>
      <c r="K106" s="16">
        <f t="shared" si="7"/>
        <v>0</v>
      </c>
      <c r="L106" s="16">
        <f t="shared" si="8"/>
        <v>0</v>
      </c>
      <c r="M106" s="16">
        <f t="shared" si="9"/>
        <v>0</v>
      </c>
    </row>
    <row r="107" spans="1:13" x14ac:dyDescent="0.25">
      <c r="A107" s="5"/>
      <c r="B107" s="6" t="s">
        <v>101</v>
      </c>
      <c r="C107" s="5"/>
      <c r="D107" s="5"/>
      <c r="E107" s="5"/>
      <c r="F107" s="6" t="s">
        <v>102</v>
      </c>
      <c r="G107" s="7">
        <f>+G108+G121+G135+G143+G147+G151+G155+G166</f>
        <v>1542858.4500000002</v>
      </c>
      <c r="H107" s="7">
        <f>+H108+H121+H135+H143+H147+H151+H155+H166</f>
        <v>1686066.2600000002</v>
      </c>
      <c r="I107" s="7">
        <f>+I108+I121+I135+I143+I147+I151+I155+I166</f>
        <v>1667833.18</v>
      </c>
      <c r="J107" s="7">
        <f>+J108+J121+J135+J143+J147+J151+J155+J166</f>
        <v>1413383.61</v>
      </c>
      <c r="K107" s="7">
        <f t="shared" si="7"/>
        <v>84.743703803758137</v>
      </c>
      <c r="L107" s="7">
        <f t="shared" si="8"/>
        <v>83.827287428193955</v>
      </c>
      <c r="M107" s="7">
        <f t="shared" si="9"/>
        <v>91.608119332010006</v>
      </c>
    </row>
    <row r="108" spans="1:13" x14ac:dyDescent="0.25">
      <c r="A108" s="8"/>
      <c r="B108" s="8"/>
      <c r="C108" s="9" t="s">
        <v>103</v>
      </c>
      <c r="D108" s="8"/>
      <c r="E108" s="8"/>
      <c r="F108" s="9" t="s">
        <v>104</v>
      </c>
      <c r="G108" s="10">
        <f>+G109</f>
        <v>773321.17000000016</v>
      </c>
      <c r="H108" s="10">
        <f>+H109</f>
        <v>923223.81000000017</v>
      </c>
      <c r="I108" s="10">
        <f>+I109</f>
        <v>923223.81</v>
      </c>
      <c r="J108" s="10">
        <f>+J109</f>
        <v>797088.08000000007</v>
      </c>
      <c r="K108" s="10">
        <f t="shared" si="7"/>
        <v>86.337470000909093</v>
      </c>
      <c r="L108" s="10">
        <f t="shared" si="8"/>
        <v>86.337470000909093</v>
      </c>
      <c r="M108" s="10">
        <f t="shared" si="9"/>
        <v>103.07335566670184</v>
      </c>
    </row>
    <row r="109" spans="1:13" x14ac:dyDescent="0.25">
      <c r="A109" s="11"/>
      <c r="B109" s="11"/>
      <c r="C109" s="11"/>
      <c r="D109" s="12" t="s">
        <v>17</v>
      </c>
      <c r="E109" s="11"/>
      <c r="F109" s="12"/>
      <c r="G109" s="13">
        <f>+G110+G111+G112+G113+G114+G115+G116+G117+G118+G119+G120</f>
        <v>773321.17000000016</v>
      </c>
      <c r="H109" s="13">
        <f>+H110+H111+H112+H113+H114+H115+H116+H117+H118+H119+H120</f>
        <v>923223.81000000017</v>
      </c>
      <c r="I109" s="13">
        <f>+I110+I111+I112+I113+I114+I115+I116+I117+I118+I119+I120</f>
        <v>923223.81</v>
      </c>
      <c r="J109" s="13">
        <f>+J110+J111+J112+J113+J114+J115+J116+J117+J118+J119+J120</f>
        <v>797088.08000000007</v>
      </c>
      <c r="K109" s="13">
        <f t="shared" si="7"/>
        <v>86.337470000909093</v>
      </c>
      <c r="L109" s="13">
        <f t="shared" si="8"/>
        <v>86.337470000909093</v>
      </c>
      <c r="M109" s="13">
        <f t="shared" si="9"/>
        <v>103.07335566670184</v>
      </c>
    </row>
    <row r="110" spans="1:13" x14ac:dyDescent="0.25">
      <c r="A110" s="14"/>
      <c r="B110" s="14"/>
      <c r="C110" s="14"/>
      <c r="D110" s="14"/>
      <c r="E110" s="15" t="s">
        <v>48</v>
      </c>
      <c r="F110" s="15" t="s">
        <v>49</v>
      </c>
      <c r="G110" s="16">
        <v>621382.57999999996</v>
      </c>
      <c r="H110" s="16">
        <v>724335.26</v>
      </c>
      <c r="I110" s="16">
        <v>724335.26</v>
      </c>
      <c r="J110" s="16">
        <v>642446.59</v>
      </c>
      <c r="K110" s="16">
        <f t="shared" si="7"/>
        <v>88.694645349723828</v>
      </c>
      <c r="L110" s="16">
        <f t="shared" si="8"/>
        <v>88.694645349723828</v>
      </c>
      <c r="M110" s="16">
        <f t="shared" si="9"/>
        <v>103.38986168553357</v>
      </c>
    </row>
    <row r="111" spans="1:13" x14ac:dyDescent="0.25">
      <c r="A111" s="14"/>
      <c r="B111" s="14"/>
      <c r="C111" s="14"/>
      <c r="D111" s="14"/>
      <c r="E111" s="15" t="s">
        <v>50</v>
      </c>
      <c r="F111" s="15" t="s">
        <v>51</v>
      </c>
      <c r="G111" s="16">
        <v>11759.55</v>
      </c>
      <c r="H111" s="16">
        <v>23701</v>
      </c>
      <c r="I111" s="16">
        <v>23701</v>
      </c>
      <c r="J111" s="16">
        <v>21380.67</v>
      </c>
      <c r="K111" s="16">
        <f t="shared" si="7"/>
        <v>90.20999113961436</v>
      </c>
      <c r="L111" s="16">
        <f t="shared" si="8"/>
        <v>90.20999113961436</v>
      </c>
      <c r="M111" s="16">
        <f t="shared" si="9"/>
        <v>181.8153755883516</v>
      </c>
    </row>
    <row r="112" spans="1:13" x14ac:dyDescent="0.25">
      <c r="A112" s="14"/>
      <c r="B112" s="14"/>
      <c r="C112" s="14"/>
      <c r="D112" s="14"/>
      <c r="E112" s="15" t="s">
        <v>105</v>
      </c>
      <c r="F112" s="15" t="s">
        <v>106</v>
      </c>
      <c r="G112" s="16">
        <v>19883.330000000002</v>
      </c>
      <c r="H112" s="16">
        <v>30000</v>
      </c>
      <c r="I112" s="16">
        <v>26678.94</v>
      </c>
      <c r="J112" s="16">
        <v>16891.84</v>
      </c>
      <c r="K112" s="16">
        <f t="shared" si="7"/>
        <v>63.315259151975312</v>
      </c>
      <c r="L112" s="16">
        <f t="shared" si="8"/>
        <v>56.306133333333328</v>
      </c>
      <c r="M112" s="16">
        <f t="shared" si="9"/>
        <v>84.954783730894164</v>
      </c>
    </row>
    <row r="113" spans="1:13" x14ac:dyDescent="0.25">
      <c r="A113" s="14"/>
      <c r="B113" s="14"/>
      <c r="C113" s="14"/>
      <c r="D113" s="14"/>
      <c r="E113" s="15" t="s">
        <v>107</v>
      </c>
      <c r="F113" s="15" t="s">
        <v>108</v>
      </c>
      <c r="G113" s="16">
        <v>8478.67</v>
      </c>
      <c r="H113" s="16">
        <v>8050</v>
      </c>
      <c r="I113" s="16">
        <v>8050</v>
      </c>
      <c r="J113" s="16">
        <v>1429.43</v>
      </c>
      <c r="K113" s="16">
        <f t="shared" si="7"/>
        <v>17.756894409937889</v>
      </c>
      <c r="L113" s="16">
        <f t="shared" si="8"/>
        <v>17.756894409937889</v>
      </c>
      <c r="M113" s="16">
        <f t="shared" si="9"/>
        <v>16.859130028648362</v>
      </c>
    </row>
    <row r="114" spans="1:13" x14ac:dyDescent="0.25">
      <c r="A114" s="14"/>
      <c r="B114" s="14"/>
      <c r="C114" s="14"/>
      <c r="D114" s="14"/>
      <c r="E114" s="15" t="s">
        <v>109</v>
      </c>
      <c r="F114" s="15" t="s">
        <v>110</v>
      </c>
      <c r="G114" s="16">
        <v>4901.03</v>
      </c>
      <c r="H114" s="16">
        <v>791.06</v>
      </c>
      <c r="I114" s="16">
        <v>791.06</v>
      </c>
      <c r="J114" s="16">
        <v>721.89</v>
      </c>
      <c r="K114" s="16">
        <f t="shared" si="7"/>
        <v>91.256036204586252</v>
      </c>
      <c r="L114" s="16">
        <f t="shared" si="8"/>
        <v>91.256036204586252</v>
      </c>
      <c r="M114" s="16">
        <f t="shared" si="9"/>
        <v>14.72935280951147</v>
      </c>
    </row>
    <row r="115" spans="1:13" x14ac:dyDescent="0.25">
      <c r="A115" s="14"/>
      <c r="B115" s="14"/>
      <c r="C115" s="14"/>
      <c r="D115" s="14"/>
      <c r="E115" s="15" t="s">
        <v>54</v>
      </c>
      <c r="F115" s="15" t="s">
        <v>55</v>
      </c>
      <c r="G115" s="16">
        <v>57522.36</v>
      </c>
      <c r="H115" s="16">
        <v>71323.56</v>
      </c>
      <c r="I115" s="16">
        <v>71323.56</v>
      </c>
      <c r="J115" s="16">
        <v>58527.63</v>
      </c>
      <c r="K115" s="16">
        <f t="shared" si="7"/>
        <v>82.05932233332156</v>
      </c>
      <c r="L115" s="16">
        <f t="shared" si="8"/>
        <v>82.05932233332156</v>
      </c>
      <c r="M115" s="16">
        <f t="shared" si="9"/>
        <v>101.74761605747746</v>
      </c>
    </row>
    <row r="116" spans="1:13" x14ac:dyDescent="0.25">
      <c r="A116" s="14"/>
      <c r="B116" s="14"/>
      <c r="C116" s="14"/>
      <c r="D116" s="14"/>
      <c r="E116" s="15" t="s">
        <v>56</v>
      </c>
      <c r="F116" s="15" t="s">
        <v>57</v>
      </c>
      <c r="G116" s="16">
        <v>46077.79</v>
      </c>
      <c r="H116" s="16">
        <v>57139.13</v>
      </c>
      <c r="I116" s="16">
        <v>57139.13</v>
      </c>
      <c r="J116" s="16">
        <v>46875.78</v>
      </c>
      <c r="K116" s="16">
        <f t="shared" si="7"/>
        <v>82.037965926327544</v>
      </c>
      <c r="L116" s="16">
        <f t="shared" si="8"/>
        <v>82.037965926327544</v>
      </c>
      <c r="M116" s="16">
        <f t="shared" si="9"/>
        <v>101.73183219073658</v>
      </c>
    </row>
    <row r="117" spans="1:13" x14ac:dyDescent="0.25">
      <c r="A117" s="14"/>
      <c r="B117" s="14"/>
      <c r="C117" s="14"/>
      <c r="D117" s="14"/>
      <c r="E117" s="15" t="s">
        <v>58</v>
      </c>
      <c r="F117" s="15" t="s">
        <v>59</v>
      </c>
      <c r="G117" s="16">
        <v>373.41</v>
      </c>
      <c r="H117" s="16">
        <v>505.99</v>
      </c>
      <c r="I117" s="16">
        <v>505.99</v>
      </c>
      <c r="J117" s="16">
        <v>385.58</v>
      </c>
      <c r="K117" s="16">
        <f t="shared" si="7"/>
        <v>76.203087017529995</v>
      </c>
      <c r="L117" s="16">
        <f t="shared" si="8"/>
        <v>76.203087017529995</v>
      </c>
      <c r="M117" s="16">
        <f t="shared" si="9"/>
        <v>103.25915213840014</v>
      </c>
    </row>
    <row r="118" spans="1:13" x14ac:dyDescent="0.25">
      <c r="A118" s="14"/>
      <c r="B118" s="14"/>
      <c r="C118" s="14"/>
      <c r="D118" s="14"/>
      <c r="E118" s="15" t="s">
        <v>60</v>
      </c>
      <c r="F118" s="15" t="s">
        <v>61</v>
      </c>
      <c r="G118" s="16">
        <v>650.04</v>
      </c>
      <c r="H118" s="16">
        <v>804.96</v>
      </c>
      <c r="I118" s="16">
        <v>804.96</v>
      </c>
      <c r="J118" s="16">
        <v>660.88</v>
      </c>
      <c r="K118" s="16">
        <f t="shared" si="7"/>
        <v>82.100973961439067</v>
      </c>
      <c r="L118" s="16">
        <f t="shared" si="8"/>
        <v>82.100973961439067</v>
      </c>
      <c r="M118" s="16">
        <f t="shared" si="9"/>
        <v>101.6675896867885</v>
      </c>
    </row>
    <row r="119" spans="1:13" x14ac:dyDescent="0.25">
      <c r="A119" s="14"/>
      <c r="B119" s="14"/>
      <c r="C119" s="14"/>
      <c r="D119" s="14"/>
      <c r="E119" s="15" t="s">
        <v>62</v>
      </c>
      <c r="F119" s="15" t="s">
        <v>63</v>
      </c>
      <c r="G119" s="16">
        <v>1738.9</v>
      </c>
      <c r="H119" s="16">
        <v>3805.3</v>
      </c>
      <c r="I119" s="16">
        <v>3805.3</v>
      </c>
      <c r="J119" s="16">
        <v>1679.18</v>
      </c>
      <c r="K119" s="16">
        <f t="shared" si="7"/>
        <v>44.127401256142747</v>
      </c>
      <c r="L119" s="16">
        <f t="shared" si="8"/>
        <v>44.127401256142747</v>
      </c>
      <c r="M119" s="16">
        <f t="shared" si="9"/>
        <v>96.565644947955604</v>
      </c>
    </row>
    <row r="120" spans="1:13" x14ac:dyDescent="0.25">
      <c r="A120" s="14"/>
      <c r="B120" s="14"/>
      <c r="C120" s="14"/>
      <c r="D120" s="14"/>
      <c r="E120" s="15" t="s">
        <v>28</v>
      </c>
      <c r="F120" s="15" t="s">
        <v>29</v>
      </c>
      <c r="G120" s="16">
        <v>553.51</v>
      </c>
      <c r="H120" s="16">
        <v>2767.55</v>
      </c>
      <c r="I120" s="16">
        <v>6088.61</v>
      </c>
      <c r="J120" s="16">
        <v>6088.61</v>
      </c>
      <c r="K120" s="16">
        <f t="shared" si="7"/>
        <v>100</v>
      </c>
      <c r="L120" s="16">
        <f t="shared" si="8"/>
        <v>219.99999999999997</v>
      </c>
      <c r="M120" s="16">
        <f t="shared" si="9"/>
        <v>1100</v>
      </c>
    </row>
    <row r="121" spans="1:13" x14ac:dyDescent="0.25">
      <c r="A121" s="8"/>
      <c r="B121" s="8"/>
      <c r="C121" s="9" t="s">
        <v>111</v>
      </c>
      <c r="D121" s="8"/>
      <c r="E121" s="8"/>
      <c r="F121" s="9" t="s">
        <v>112</v>
      </c>
      <c r="G121" s="10">
        <f>+G122</f>
        <v>168245.11</v>
      </c>
      <c r="H121" s="10">
        <f>+H122</f>
        <v>214287.86999999997</v>
      </c>
      <c r="I121" s="10">
        <f>+I122</f>
        <v>218287.86999999997</v>
      </c>
      <c r="J121" s="10">
        <f>+J122</f>
        <v>204629.81999999998</v>
      </c>
      <c r="K121" s="10">
        <f t="shared" si="7"/>
        <v>93.743101712431383</v>
      </c>
      <c r="L121" s="10">
        <f t="shared" si="8"/>
        <v>95.492955340869273</v>
      </c>
      <c r="M121" s="10">
        <f t="shared" si="9"/>
        <v>121.62601338012142</v>
      </c>
    </row>
    <row r="122" spans="1:13" x14ac:dyDescent="0.25">
      <c r="A122" s="11"/>
      <c r="B122" s="11"/>
      <c r="C122" s="11"/>
      <c r="D122" s="12" t="s">
        <v>17</v>
      </c>
      <c r="E122" s="11"/>
      <c r="F122" s="12"/>
      <c r="G122" s="13">
        <f>+G123+G124+G125+G126+G127+G128+G129+G130+G131+G132+G133+G134</f>
        <v>168245.11</v>
      </c>
      <c r="H122" s="13">
        <f>+H123+H124+H125+H126+H127+H128+H129+H130+H131+H132+H133+H134</f>
        <v>214287.86999999997</v>
      </c>
      <c r="I122" s="13">
        <f>+I123+I124+I125+I126+I127+I128+I129+I130+I131+I132+I133+I134</f>
        <v>218287.86999999997</v>
      </c>
      <c r="J122" s="13">
        <f>+J123+J124+J125+J126+J127+J128+J129+J130+J131+J132+J133+J134</f>
        <v>204629.81999999998</v>
      </c>
      <c r="K122" s="13">
        <f t="shared" si="7"/>
        <v>93.743101712431383</v>
      </c>
      <c r="L122" s="13">
        <f t="shared" si="8"/>
        <v>95.492955340869273</v>
      </c>
      <c r="M122" s="13">
        <f t="shared" si="9"/>
        <v>121.62601338012142</v>
      </c>
    </row>
    <row r="123" spans="1:13" x14ac:dyDescent="0.25">
      <c r="A123" s="14"/>
      <c r="B123" s="14"/>
      <c r="C123" s="14"/>
      <c r="D123" s="14"/>
      <c r="E123" s="15" t="s">
        <v>52</v>
      </c>
      <c r="F123" s="15" t="s">
        <v>53</v>
      </c>
      <c r="G123" s="16">
        <v>49641.09</v>
      </c>
      <c r="H123" s="16">
        <v>51716.71</v>
      </c>
      <c r="I123" s="16">
        <v>51716.71</v>
      </c>
      <c r="J123" s="16">
        <v>50172.19</v>
      </c>
      <c r="K123" s="16">
        <f t="shared" si="7"/>
        <v>97.013499118563431</v>
      </c>
      <c r="L123" s="16">
        <f t="shared" si="8"/>
        <v>97.013499118563431</v>
      </c>
      <c r="M123" s="16">
        <f t="shared" si="9"/>
        <v>101.06987981126122</v>
      </c>
    </row>
    <row r="124" spans="1:13" x14ac:dyDescent="0.25">
      <c r="A124" s="14"/>
      <c r="B124" s="14"/>
      <c r="C124" s="14"/>
      <c r="D124" s="14"/>
      <c r="E124" s="15" t="s">
        <v>18</v>
      </c>
      <c r="F124" s="15" t="s">
        <v>19</v>
      </c>
      <c r="G124" s="16">
        <v>25850.53</v>
      </c>
      <c r="H124" s="16">
        <v>49886.16</v>
      </c>
      <c r="I124" s="16">
        <v>49886.16</v>
      </c>
      <c r="J124" s="16">
        <v>44735.7</v>
      </c>
      <c r="K124" s="16">
        <f t="shared" si="7"/>
        <v>89.675573345392777</v>
      </c>
      <c r="L124" s="16">
        <f t="shared" si="8"/>
        <v>89.675573345392777</v>
      </c>
      <c r="M124" s="16">
        <f t="shared" si="9"/>
        <v>173.05525263892073</v>
      </c>
    </row>
    <row r="125" spans="1:13" x14ac:dyDescent="0.25">
      <c r="A125" s="14"/>
      <c r="B125" s="14"/>
      <c r="C125" s="14"/>
      <c r="D125" s="14"/>
      <c r="E125" s="15" t="s">
        <v>77</v>
      </c>
      <c r="F125" s="15" t="s">
        <v>78</v>
      </c>
      <c r="G125" s="16">
        <v>1096.04</v>
      </c>
      <c r="H125" s="16">
        <v>1312.54</v>
      </c>
      <c r="I125" s="16">
        <v>1312.54</v>
      </c>
      <c r="J125" s="16">
        <v>1307.1500000000001</v>
      </c>
      <c r="K125" s="16">
        <f t="shared" si="7"/>
        <v>99.589345848507477</v>
      </c>
      <c r="L125" s="16">
        <f t="shared" si="8"/>
        <v>99.589345848507477</v>
      </c>
      <c r="M125" s="16">
        <f t="shared" si="9"/>
        <v>119.26115835188497</v>
      </c>
    </row>
    <row r="126" spans="1:13" x14ac:dyDescent="0.25">
      <c r="A126" s="14"/>
      <c r="B126" s="14"/>
      <c r="C126" s="14"/>
      <c r="D126" s="14"/>
      <c r="E126" s="15" t="s">
        <v>20</v>
      </c>
      <c r="F126" s="15" t="s">
        <v>21</v>
      </c>
      <c r="G126" s="16">
        <v>17454.68</v>
      </c>
      <c r="H126" s="16">
        <v>28094.44</v>
      </c>
      <c r="I126" s="16">
        <v>20331.669999999998</v>
      </c>
      <c r="J126" s="16">
        <v>17957.45</v>
      </c>
      <c r="K126" s="16">
        <f t="shared" si="7"/>
        <v>88.322552943265379</v>
      </c>
      <c r="L126" s="16">
        <f t="shared" si="8"/>
        <v>63.91816316680454</v>
      </c>
      <c r="M126" s="16">
        <f t="shared" si="9"/>
        <v>102.88043092167831</v>
      </c>
    </row>
    <row r="127" spans="1:13" x14ac:dyDescent="0.25">
      <c r="A127" s="14"/>
      <c r="B127" s="14"/>
      <c r="C127" s="14"/>
      <c r="D127" s="14"/>
      <c r="E127" s="15" t="s">
        <v>22</v>
      </c>
      <c r="F127" s="15" t="s">
        <v>23</v>
      </c>
      <c r="G127" s="16">
        <v>6238.22</v>
      </c>
      <c r="H127" s="16">
        <v>2993.38</v>
      </c>
      <c r="I127" s="16">
        <v>3462.38</v>
      </c>
      <c r="J127" s="16">
        <v>3462.38</v>
      </c>
      <c r="K127" s="16">
        <f t="shared" si="7"/>
        <v>100</v>
      </c>
      <c r="L127" s="16">
        <f t="shared" si="8"/>
        <v>115.66790718184794</v>
      </c>
      <c r="M127" s="16">
        <f t="shared" si="9"/>
        <v>55.502691472888102</v>
      </c>
    </row>
    <row r="128" spans="1:13" x14ac:dyDescent="0.25">
      <c r="A128" s="14"/>
      <c r="B128" s="14"/>
      <c r="C128" s="14"/>
      <c r="D128" s="14"/>
      <c r="E128" s="15" t="s">
        <v>64</v>
      </c>
      <c r="F128" s="15" t="s">
        <v>65</v>
      </c>
      <c r="G128" s="16">
        <v>983.23</v>
      </c>
      <c r="H128" s="16">
        <v>5150.87</v>
      </c>
      <c r="I128" s="16">
        <v>5150.87</v>
      </c>
      <c r="J128" s="16">
        <v>1319.7</v>
      </c>
      <c r="K128" s="16">
        <f t="shared" si="7"/>
        <v>25.620914525119058</v>
      </c>
      <c r="L128" s="16">
        <f t="shared" si="8"/>
        <v>25.620914525119058</v>
      </c>
      <c r="M128" s="16">
        <f t="shared" si="9"/>
        <v>134.22088422851215</v>
      </c>
    </row>
    <row r="129" spans="1:13" x14ac:dyDescent="0.25">
      <c r="A129" s="14"/>
      <c r="B129" s="14"/>
      <c r="C129" s="14"/>
      <c r="D129" s="14"/>
      <c r="E129" s="15" t="s">
        <v>24</v>
      </c>
      <c r="F129" s="15" t="s">
        <v>25</v>
      </c>
      <c r="G129" s="16">
        <v>24003.599999999999</v>
      </c>
      <c r="H129" s="16">
        <v>28748.06</v>
      </c>
      <c r="I129" s="16">
        <v>31636.79</v>
      </c>
      <c r="J129" s="16">
        <v>31636.79</v>
      </c>
      <c r="K129" s="16">
        <f t="shared" si="7"/>
        <v>100</v>
      </c>
      <c r="L129" s="16">
        <f t="shared" si="8"/>
        <v>110.04843457262857</v>
      </c>
      <c r="M129" s="16">
        <f t="shared" si="9"/>
        <v>131.80018830508757</v>
      </c>
    </row>
    <row r="130" spans="1:13" x14ac:dyDescent="0.25">
      <c r="A130" s="14"/>
      <c r="B130" s="14"/>
      <c r="C130" s="14"/>
      <c r="D130" s="14"/>
      <c r="E130" s="15" t="s">
        <v>26</v>
      </c>
      <c r="F130" s="15" t="s">
        <v>27</v>
      </c>
      <c r="G130" s="16">
        <v>1846.01</v>
      </c>
      <c r="H130" s="16">
        <v>1974.08</v>
      </c>
      <c r="I130" s="16">
        <v>1974.08</v>
      </c>
      <c r="J130" s="16">
        <v>1301.79</v>
      </c>
      <c r="K130" s="16">
        <f t="shared" si="7"/>
        <v>65.944136002593609</v>
      </c>
      <c r="L130" s="16">
        <f t="shared" si="8"/>
        <v>65.944136002593609</v>
      </c>
      <c r="M130" s="16">
        <f t="shared" si="9"/>
        <v>70.519119614736653</v>
      </c>
    </row>
    <row r="131" spans="1:13" x14ac:dyDescent="0.25">
      <c r="A131" s="14"/>
      <c r="B131" s="14"/>
      <c r="C131" s="14"/>
      <c r="D131" s="14"/>
      <c r="E131" s="15" t="s">
        <v>91</v>
      </c>
      <c r="F131" s="15" t="s">
        <v>92</v>
      </c>
      <c r="G131" s="16">
        <v>80</v>
      </c>
      <c r="H131" s="16">
        <v>80</v>
      </c>
      <c r="I131" s="16">
        <v>80</v>
      </c>
      <c r="J131" s="16">
        <v>0</v>
      </c>
      <c r="K131" s="16">
        <f t="shared" si="7"/>
        <v>0</v>
      </c>
      <c r="L131" s="16">
        <f t="shared" si="8"/>
        <v>0</v>
      </c>
      <c r="M131" s="16">
        <f t="shared" si="9"/>
        <v>0</v>
      </c>
    </row>
    <row r="132" spans="1:13" x14ac:dyDescent="0.25">
      <c r="A132" s="14"/>
      <c r="B132" s="14"/>
      <c r="C132" s="14"/>
      <c r="D132" s="14"/>
      <c r="E132" s="15" t="s">
        <v>28</v>
      </c>
      <c r="F132" s="15" t="s">
        <v>29</v>
      </c>
      <c r="G132" s="16">
        <v>32295.52</v>
      </c>
      <c r="H132" s="16">
        <v>35000</v>
      </c>
      <c r="I132" s="16">
        <v>41875.58</v>
      </c>
      <c r="J132" s="16">
        <v>41875.58</v>
      </c>
      <c r="K132" s="16">
        <f t="shared" si="7"/>
        <v>100</v>
      </c>
      <c r="L132" s="16">
        <f t="shared" si="8"/>
        <v>119.64451428571429</v>
      </c>
      <c r="M132" s="16">
        <f t="shared" si="9"/>
        <v>129.66374283491953</v>
      </c>
    </row>
    <row r="133" spans="1:13" x14ac:dyDescent="0.25">
      <c r="A133" s="14"/>
      <c r="B133" s="14"/>
      <c r="C133" s="14"/>
      <c r="D133" s="14"/>
      <c r="E133" s="15" t="s">
        <v>30</v>
      </c>
      <c r="F133" s="15" t="s">
        <v>31</v>
      </c>
      <c r="G133" s="16">
        <v>618.20000000000005</v>
      </c>
      <c r="H133" s="16">
        <v>412.84</v>
      </c>
      <c r="I133" s="16">
        <v>662.84</v>
      </c>
      <c r="J133" s="16">
        <v>662.84</v>
      </c>
      <c r="K133" s="16">
        <f t="shared" ref="K133:K196" si="11">IF(I133&lt;&gt;0,J133/I133*100,0)</f>
        <v>100</v>
      </c>
      <c r="L133" s="16">
        <f t="shared" ref="L133:L196" si="12">IF(H133&lt;&gt;0,J133/H133*100,0)</f>
        <v>160.55614766011047</v>
      </c>
      <c r="M133" s="16">
        <f t="shared" ref="M133:M196" si="13">IF(G133&lt;&gt;0,J133/G133*100,0)</f>
        <v>107.2209640892915</v>
      </c>
    </row>
    <row r="134" spans="1:13" x14ac:dyDescent="0.25">
      <c r="A134" s="14"/>
      <c r="B134" s="14"/>
      <c r="C134" s="14"/>
      <c r="D134" s="14"/>
      <c r="E134" s="15" t="s">
        <v>113</v>
      </c>
      <c r="F134" s="15" t="s">
        <v>114</v>
      </c>
      <c r="G134" s="16">
        <v>8137.99</v>
      </c>
      <c r="H134" s="16">
        <v>8918.7900000000009</v>
      </c>
      <c r="I134" s="16">
        <v>10198.25</v>
      </c>
      <c r="J134" s="16">
        <v>10198.25</v>
      </c>
      <c r="K134" s="16">
        <f t="shared" si="11"/>
        <v>100</v>
      </c>
      <c r="L134" s="16">
        <f t="shared" si="12"/>
        <v>114.3456679661703</v>
      </c>
      <c r="M134" s="16">
        <f t="shared" si="13"/>
        <v>125.31657079942345</v>
      </c>
    </row>
    <row r="135" spans="1:13" x14ac:dyDescent="0.25">
      <c r="A135" s="8"/>
      <c r="B135" s="8"/>
      <c r="C135" s="9" t="s">
        <v>115</v>
      </c>
      <c r="D135" s="8"/>
      <c r="E135" s="8"/>
      <c r="F135" s="9" t="s">
        <v>116</v>
      </c>
      <c r="G135" s="10">
        <f>+G136</f>
        <v>30071.360000000001</v>
      </c>
      <c r="H135" s="10">
        <f>+H136</f>
        <v>50000</v>
      </c>
      <c r="I135" s="10">
        <f>+I136</f>
        <v>46000</v>
      </c>
      <c r="J135" s="10">
        <f>+J136</f>
        <v>31284.36</v>
      </c>
      <c r="K135" s="10">
        <f t="shared" si="11"/>
        <v>68.009478260869571</v>
      </c>
      <c r="L135" s="10">
        <f t="shared" si="12"/>
        <v>62.568719999999999</v>
      </c>
      <c r="M135" s="10">
        <f t="shared" si="13"/>
        <v>104.03373841422537</v>
      </c>
    </row>
    <row r="136" spans="1:13" x14ac:dyDescent="0.25">
      <c r="A136" s="11"/>
      <c r="B136" s="11"/>
      <c r="C136" s="11"/>
      <c r="D136" s="12" t="s">
        <v>17</v>
      </c>
      <c r="E136" s="11"/>
      <c r="F136" s="12"/>
      <c r="G136" s="13">
        <f>+G137+G138+G139+G140+G141+G142</f>
        <v>30071.360000000001</v>
      </c>
      <c r="H136" s="13">
        <f>+H137+H138+H139+H140+H141+H142</f>
        <v>50000</v>
      </c>
      <c r="I136" s="13">
        <f>+I137+I138+I139+I140+I141+I142</f>
        <v>46000</v>
      </c>
      <c r="J136" s="13">
        <f>+J137+J138+J139+J140+J141+J142</f>
        <v>31284.36</v>
      </c>
      <c r="K136" s="13">
        <f t="shared" si="11"/>
        <v>68.009478260869571</v>
      </c>
      <c r="L136" s="13">
        <f t="shared" si="12"/>
        <v>62.568719999999999</v>
      </c>
      <c r="M136" s="13">
        <f t="shared" si="13"/>
        <v>104.03373841422537</v>
      </c>
    </row>
    <row r="137" spans="1:13" x14ac:dyDescent="0.25">
      <c r="A137" s="14"/>
      <c r="B137" s="14"/>
      <c r="C137" s="14"/>
      <c r="D137" s="14"/>
      <c r="E137" s="15" t="s">
        <v>18</v>
      </c>
      <c r="F137" s="15" t="s">
        <v>19</v>
      </c>
      <c r="G137" s="16">
        <v>0</v>
      </c>
      <c r="H137" s="16">
        <v>46.13</v>
      </c>
      <c r="I137" s="16">
        <v>73.760000000000005</v>
      </c>
      <c r="J137" s="16">
        <v>73.760000000000005</v>
      </c>
      <c r="K137" s="16">
        <f t="shared" si="11"/>
        <v>100</v>
      </c>
      <c r="L137" s="16">
        <f t="shared" si="12"/>
        <v>159.8959462388901</v>
      </c>
      <c r="M137" s="16">
        <f t="shared" si="13"/>
        <v>0</v>
      </c>
    </row>
    <row r="138" spans="1:13" x14ac:dyDescent="0.25">
      <c r="A138" s="14"/>
      <c r="B138" s="14"/>
      <c r="C138" s="14"/>
      <c r="D138" s="14"/>
      <c r="E138" s="15" t="s">
        <v>77</v>
      </c>
      <c r="F138" s="15" t="s">
        <v>78</v>
      </c>
      <c r="G138" s="16">
        <v>48.15</v>
      </c>
      <c r="H138" s="16">
        <v>0</v>
      </c>
      <c r="I138" s="16">
        <v>34.840000000000003</v>
      </c>
      <c r="J138" s="16">
        <v>34.840000000000003</v>
      </c>
      <c r="K138" s="16">
        <f t="shared" si="11"/>
        <v>100</v>
      </c>
      <c r="L138" s="16">
        <f t="shared" si="12"/>
        <v>0</v>
      </c>
      <c r="M138" s="16">
        <f t="shared" si="13"/>
        <v>72.357217030114242</v>
      </c>
    </row>
    <row r="139" spans="1:13" x14ac:dyDescent="0.25">
      <c r="A139" s="14"/>
      <c r="B139" s="14"/>
      <c r="C139" s="14"/>
      <c r="D139" s="14"/>
      <c r="E139" s="15" t="s">
        <v>20</v>
      </c>
      <c r="F139" s="15" t="s">
        <v>21</v>
      </c>
      <c r="G139" s="16">
        <v>136.63999999999999</v>
      </c>
      <c r="H139" s="16">
        <v>0</v>
      </c>
      <c r="I139" s="16">
        <v>0</v>
      </c>
      <c r="J139" s="16">
        <v>0</v>
      </c>
      <c r="K139" s="16">
        <f t="shared" si="11"/>
        <v>0</v>
      </c>
      <c r="L139" s="16">
        <f t="shared" si="12"/>
        <v>0</v>
      </c>
      <c r="M139" s="16">
        <f t="shared" si="13"/>
        <v>0</v>
      </c>
    </row>
    <row r="140" spans="1:13" x14ac:dyDescent="0.25">
      <c r="A140" s="14"/>
      <c r="B140" s="14"/>
      <c r="C140" s="14"/>
      <c r="D140" s="14"/>
      <c r="E140" s="15" t="s">
        <v>24</v>
      </c>
      <c r="F140" s="15" t="s">
        <v>25</v>
      </c>
      <c r="G140" s="16">
        <v>4611.49</v>
      </c>
      <c r="H140" s="16">
        <v>0</v>
      </c>
      <c r="I140" s="16">
        <v>13410.56</v>
      </c>
      <c r="J140" s="16">
        <v>13410.56</v>
      </c>
      <c r="K140" s="16">
        <f t="shared" si="11"/>
        <v>100</v>
      </c>
      <c r="L140" s="16">
        <f t="shared" si="12"/>
        <v>0</v>
      </c>
      <c r="M140" s="16">
        <f t="shared" si="13"/>
        <v>290.8075264177088</v>
      </c>
    </row>
    <row r="141" spans="1:13" x14ac:dyDescent="0.25">
      <c r="A141" s="14"/>
      <c r="B141" s="14"/>
      <c r="C141" s="14"/>
      <c r="D141" s="14"/>
      <c r="E141" s="15" t="s">
        <v>117</v>
      </c>
      <c r="F141" s="15" t="s">
        <v>118</v>
      </c>
      <c r="G141" s="16">
        <v>9900</v>
      </c>
      <c r="H141" s="16">
        <v>0</v>
      </c>
      <c r="I141" s="16">
        <v>0</v>
      </c>
      <c r="J141" s="16">
        <v>0</v>
      </c>
      <c r="K141" s="16">
        <f t="shared" si="11"/>
        <v>0</v>
      </c>
      <c r="L141" s="16">
        <f t="shared" si="12"/>
        <v>0</v>
      </c>
      <c r="M141" s="16">
        <f t="shared" si="13"/>
        <v>0</v>
      </c>
    </row>
    <row r="142" spans="1:13" x14ac:dyDescent="0.25">
      <c r="A142" s="14"/>
      <c r="B142" s="14"/>
      <c r="C142" s="14"/>
      <c r="D142" s="14"/>
      <c r="E142" s="15" t="s">
        <v>30</v>
      </c>
      <c r="F142" s="15" t="s">
        <v>31</v>
      </c>
      <c r="G142" s="16">
        <v>15375.08</v>
      </c>
      <c r="H142" s="16">
        <v>49953.87</v>
      </c>
      <c r="I142" s="16">
        <v>32480.84</v>
      </c>
      <c r="J142" s="16">
        <v>17765.2</v>
      </c>
      <c r="K142" s="16">
        <f t="shared" si="11"/>
        <v>54.694398297580967</v>
      </c>
      <c r="L142" s="16">
        <f t="shared" si="12"/>
        <v>35.563210618116273</v>
      </c>
      <c r="M142" s="16">
        <f t="shared" si="13"/>
        <v>115.54541504824691</v>
      </c>
    </row>
    <row r="143" spans="1:13" x14ac:dyDescent="0.25">
      <c r="A143" s="8"/>
      <c r="B143" s="8"/>
      <c r="C143" s="9" t="s">
        <v>119</v>
      </c>
      <c r="D143" s="8"/>
      <c r="E143" s="8"/>
      <c r="F143" s="9" t="s">
        <v>120</v>
      </c>
      <c r="G143" s="10">
        <f>+G144</f>
        <v>48323.92</v>
      </c>
      <c r="H143" s="10">
        <f>+H144</f>
        <v>77148.289999999994</v>
      </c>
      <c r="I143" s="10">
        <f>+I144</f>
        <v>77148.289999999994</v>
      </c>
      <c r="J143" s="10">
        <f>+J144</f>
        <v>68742.19</v>
      </c>
      <c r="K143" s="10">
        <f t="shared" si="11"/>
        <v>89.103971066630265</v>
      </c>
      <c r="L143" s="10">
        <f t="shared" si="12"/>
        <v>89.103971066630265</v>
      </c>
      <c r="M143" s="10">
        <f t="shared" si="13"/>
        <v>142.25292567324837</v>
      </c>
    </row>
    <row r="144" spans="1:13" x14ac:dyDescent="0.25">
      <c r="A144" s="11"/>
      <c r="B144" s="11"/>
      <c r="C144" s="11"/>
      <c r="D144" s="12" t="s">
        <v>17</v>
      </c>
      <c r="E144" s="11"/>
      <c r="F144" s="12"/>
      <c r="G144" s="13">
        <f>+G145+G146</f>
        <v>48323.92</v>
      </c>
      <c r="H144" s="13">
        <f>+H145+H146</f>
        <v>77148.289999999994</v>
      </c>
      <c r="I144" s="13">
        <f>+I145+I146</f>
        <v>77148.289999999994</v>
      </c>
      <c r="J144" s="13">
        <f>+J145+J146</f>
        <v>68742.19</v>
      </c>
      <c r="K144" s="13">
        <f t="shared" si="11"/>
        <v>89.103971066630265</v>
      </c>
      <c r="L144" s="13">
        <f t="shared" si="12"/>
        <v>89.103971066630265</v>
      </c>
      <c r="M144" s="13">
        <f t="shared" si="13"/>
        <v>142.25292567324837</v>
      </c>
    </row>
    <row r="145" spans="1:13" x14ac:dyDescent="0.25">
      <c r="A145" s="14"/>
      <c r="B145" s="14"/>
      <c r="C145" s="14"/>
      <c r="D145" s="14"/>
      <c r="E145" s="15" t="s">
        <v>121</v>
      </c>
      <c r="F145" s="15" t="s">
        <v>122</v>
      </c>
      <c r="G145" s="16">
        <v>47723.24</v>
      </c>
      <c r="H145" s="16">
        <v>75730.98</v>
      </c>
      <c r="I145" s="16">
        <v>75423.95</v>
      </c>
      <c r="J145" s="16">
        <v>67017.850000000006</v>
      </c>
      <c r="K145" s="16">
        <f t="shared" si="11"/>
        <v>88.854866391908686</v>
      </c>
      <c r="L145" s="16">
        <f t="shared" si="12"/>
        <v>88.494629278533054</v>
      </c>
      <c r="M145" s="16">
        <f t="shared" si="13"/>
        <v>140.43021806566364</v>
      </c>
    </row>
    <row r="146" spans="1:13" x14ac:dyDescent="0.25">
      <c r="A146" s="14"/>
      <c r="B146" s="14"/>
      <c r="C146" s="14"/>
      <c r="D146" s="14"/>
      <c r="E146" s="15" t="s">
        <v>123</v>
      </c>
      <c r="F146" s="15" t="s">
        <v>124</v>
      </c>
      <c r="G146" s="16">
        <v>600.67999999999995</v>
      </c>
      <c r="H146" s="16">
        <v>1417.31</v>
      </c>
      <c r="I146" s="16">
        <v>1724.34</v>
      </c>
      <c r="J146" s="16">
        <v>1724.34</v>
      </c>
      <c r="K146" s="16">
        <f t="shared" si="11"/>
        <v>100</v>
      </c>
      <c r="L146" s="16">
        <f t="shared" si="12"/>
        <v>121.66286839153044</v>
      </c>
      <c r="M146" s="16">
        <f t="shared" si="13"/>
        <v>287.06466005194113</v>
      </c>
    </row>
    <row r="147" spans="1:13" x14ac:dyDescent="0.25">
      <c r="A147" s="8"/>
      <c r="B147" s="8"/>
      <c r="C147" s="9" t="s">
        <v>125</v>
      </c>
      <c r="D147" s="8"/>
      <c r="E147" s="8"/>
      <c r="F147" s="9" t="s">
        <v>126</v>
      </c>
      <c r="G147" s="10">
        <f>+G148</f>
        <v>28667.879999999997</v>
      </c>
      <c r="H147" s="10">
        <f>+H148</f>
        <v>41106.29</v>
      </c>
      <c r="I147" s="10">
        <f>+I148</f>
        <v>41106.29</v>
      </c>
      <c r="J147" s="10">
        <f>+J148</f>
        <v>34427.699999999997</v>
      </c>
      <c r="K147" s="10">
        <f t="shared" si="11"/>
        <v>83.752875776432262</v>
      </c>
      <c r="L147" s="10">
        <f t="shared" si="12"/>
        <v>83.752875776432262</v>
      </c>
      <c r="M147" s="10">
        <f t="shared" si="13"/>
        <v>120.09154496251556</v>
      </c>
    </row>
    <row r="148" spans="1:13" x14ac:dyDescent="0.25">
      <c r="A148" s="11"/>
      <c r="B148" s="11"/>
      <c r="C148" s="11"/>
      <c r="D148" s="12" t="s">
        <v>17</v>
      </c>
      <c r="E148" s="11"/>
      <c r="F148" s="12"/>
      <c r="G148" s="13">
        <f>+G149+G150</f>
        <v>28667.879999999997</v>
      </c>
      <c r="H148" s="13">
        <f>+H149+H150</f>
        <v>41106.29</v>
      </c>
      <c r="I148" s="13">
        <f>+I149+I150</f>
        <v>41106.29</v>
      </c>
      <c r="J148" s="13">
        <f>+J149+J150</f>
        <v>34427.699999999997</v>
      </c>
      <c r="K148" s="13">
        <f t="shared" si="11"/>
        <v>83.752875776432262</v>
      </c>
      <c r="L148" s="13">
        <f t="shared" si="12"/>
        <v>83.752875776432262</v>
      </c>
      <c r="M148" s="13">
        <f t="shared" si="13"/>
        <v>120.09154496251556</v>
      </c>
    </row>
    <row r="149" spans="1:13" x14ac:dyDescent="0.25">
      <c r="A149" s="14"/>
      <c r="B149" s="14"/>
      <c r="C149" s="14"/>
      <c r="D149" s="14"/>
      <c r="E149" s="15" t="s">
        <v>121</v>
      </c>
      <c r="F149" s="15" t="s">
        <v>122</v>
      </c>
      <c r="G149" s="16">
        <v>28275.96</v>
      </c>
      <c r="H149" s="16">
        <v>40965.35</v>
      </c>
      <c r="I149" s="16">
        <v>40864.04</v>
      </c>
      <c r="J149" s="16">
        <v>34185.449999999997</v>
      </c>
      <c r="K149" s="16">
        <f t="shared" si="11"/>
        <v>83.656559654894608</v>
      </c>
      <c r="L149" s="16">
        <f t="shared" si="12"/>
        <v>83.449671490662226</v>
      </c>
      <c r="M149" s="16">
        <f t="shared" si="13"/>
        <v>120.89934347056651</v>
      </c>
    </row>
    <row r="150" spans="1:13" x14ac:dyDescent="0.25">
      <c r="A150" s="14"/>
      <c r="B150" s="14"/>
      <c r="C150" s="14"/>
      <c r="D150" s="14"/>
      <c r="E150" s="15" t="s">
        <v>123</v>
      </c>
      <c r="F150" s="15" t="s">
        <v>124</v>
      </c>
      <c r="G150" s="16">
        <v>391.92</v>
      </c>
      <c r="H150" s="16">
        <v>140.94</v>
      </c>
      <c r="I150" s="16">
        <v>242.25</v>
      </c>
      <c r="J150" s="16">
        <v>242.25</v>
      </c>
      <c r="K150" s="16">
        <f t="shared" si="11"/>
        <v>100</v>
      </c>
      <c r="L150" s="16">
        <f t="shared" si="12"/>
        <v>171.88165176670924</v>
      </c>
      <c r="M150" s="16">
        <f t="shared" si="13"/>
        <v>61.811083894672379</v>
      </c>
    </row>
    <row r="151" spans="1:13" x14ac:dyDescent="0.25">
      <c r="A151" s="8"/>
      <c r="B151" s="8"/>
      <c r="C151" s="9" t="s">
        <v>127</v>
      </c>
      <c r="D151" s="8"/>
      <c r="E151" s="8"/>
      <c r="F151" s="9" t="s">
        <v>128</v>
      </c>
      <c r="G151" s="10">
        <f>+G152</f>
        <v>21088.17</v>
      </c>
      <c r="H151" s="10">
        <f>+H152</f>
        <v>30000</v>
      </c>
      <c r="I151" s="10">
        <f>+I152</f>
        <v>30000</v>
      </c>
      <c r="J151" s="10">
        <f>+J152</f>
        <v>20980.01</v>
      </c>
      <c r="K151" s="10">
        <f t="shared" si="11"/>
        <v>69.933366666666657</v>
      </c>
      <c r="L151" s="10">
        <f t="shared" si="12"/>
        <v>69.933366666666657</v>
      </c>
      <c r="M151" s="10">
        <f t="shared" si="13"/>
        <v>99.487105803870136</v>
      </c>
    </row>
    <row r="152" spans="1:13" x14ac:dyDescent="0.25">
      <c r="A152" s="11"/>
      <c r="B152" s="11"/>
      <c r="C152" s="11"/>
      <c r="D152" s="12" t="s">
        <v>17</v>
      </c>
      <c r="E152" s="11"/>
      <c r="F152" s="12"/>
      <c r="G152" s="13">
        <f>+G153+G154</f>
        <v>21088.17</v>
      </c>
      <c r="H152" s="13">
        <f>+H153+H154</f>
        <v>30000</v>
      </c>
      <c r="I152" s="13">
        <f>+I153+I154</f>
        <v>30000</v>
      </c>
      <c r="J152" s="13">
        <f>+J153+J154</f>
        <v>20980.01</v>
      </c>
      <c r="K152" s="13">
        <f t="shared" si="11"/>
        <v>69.933366666666657</v>
      </c>
      <c r="L152" s="13">
        <f t="shared" si="12"/>
        <v>69.933366666666657</v>
      </c>
      <c r="M152" s="13">
        <f t="shared" si="13"/>
        <v>99.487105803870136</v>
      </c>
    </row>
    <row r="153" spans="1:13" x14ac:dyDescent="0.25">
      <c r="A153" s="14"/>
      <c r="B153" s="14"/>
      <c r="C153" s="14"/>
      <c r="D153" s="14"/>
      <c r="E153" s="15" t="s">
        <v>18</v>
      </c>
      <c r="F153" s="15" t="s">
        <v>19</v>
      </c>
      <c r="G153" s="16">
        <v>21088.17</v>
      </c>
      <c r="H153" s="16">
        <v>10000</v>
      </c>
      <c r="I153" s="16">
        <v>20980.01</v>
      </c>
      <c r="J153" s="16">
        <v>20980.01</v>
      </c>
      <c r="K153" s="16">
        <f t="shared" si="11"/>
        <v>100</v>
      </c>
      <c r="L153" s="16">
        <f t="shared" si="12"/>
        <v>209.80009999999999</v>
      </c>
      <c r="M153" s="16">
        <f t="shared" si="13"/>
        <v>99.487105803870136</v>
      </c>
    </row>
    <row r="154" spans="1:13" x14ac:dyDescent="0.25">
      <c r="A154" s="14"/>
      <c r="B154" s="14"/>
      <c r="C154" s="14"/>
      <c r="D154" s="14"/>
      <c r="E154" s="15" t="s">
        <v>129</v>
      </c>
      <c r="F154" s="15" t="s">
        <v>130</v>
      </c>
      <c r="G154" s="16">
        <v>0</v>
      </c>
      <c r="H154" s="16">
        <v>20000</v>
      </c>
      <c r="I154" s="16">
        <v>9019.99</v>
      </c>
      <c r="J154" s="16">
        <v>0</v>
      </c>
      <c r="K154" s="16">
        <f t="shared" si="11"/>
        <v>0</v>
      </c>
      <c r="L154" s="16">
        <f t="shared" si="12"/>
        <v>0</v>
      </c>
      <c r="M154" s="16">
        <f t="shared" si="13"/>
        <v>0</v>
      </c>
    </row>
    <row r="155" spans="1:13" x14ac:dyDescent="0.25">
      <c r="A155" s="8"/>
      <c r="B155" s="8"/>
      <c r="C155" s="9" t="s">
        <v>131</v>
      </c>
      <c r="D155" s="8"/>
      <c r="E155" s="8"/>
      <c r="F155" s="9" t="s">
        <v>132</v>
      </c>
      <c r="G155" s="10">
        <f>+G156+G161+G164</f>
        <v>20008</v>
      </c>
      <c r="H155" s="10">
        <f>+H156+H161+H164</f>
        <v>91000</v>
      </c>
      <c r="I155" s="10">
        <f>+I156+I161+I164</f>
        <v>91000</v>
      </c>
      <c r="J155" s="10">
        <f>+J156+J161+J164</f>
        <v>45038.36</v>
      </c>
      <c r="K155" s="10">
        <f t="shared" si="11"/>
        <v>49.492703296703297</v>
      </c>
      <c r="L155" s="10">
        <f t="shared" si="12"/>
        <v>49.492703296703297</v>
      </c>
      <c r="M155" s="10">
        <f t="shared" si="13"/>
        <v>225.1017592962815</v>
      </c>
    </row>
    <row r="156" spans="1:13" x14ac:dyDescent="0.25">
      <c r="A156" s="11"/>
      <c r="B156" s="11"/>
      <c r="C156" s="11"/>
      <c r="D156" s="12" t="s">
        <v>17</v>
      </c>
      <c r="E156" s="11"/>
      <c r="F156" s="12"/>
      <c r="G156" s="13">
        <f>+G157+G158+G159+G160</f>
        <v>20008</v>
      </c>
      <c r="H156" s="13">
        <f>+H157+H158+H159+H160</f>
        <v>30000</v>
      </c>
      <c r="I156" s="13">
        <f>+I157+I158+I159+I160</f>
        <v>30000</v>
      </c>
      <c r="J156" s="13">
        <f>+J157+J158+J159+J160</f>
        <v>22370.130000000005</v>
      </c>
      <c r="K156" s="13">
        <f t="shared" si="11"/>
        <v>74.567100000000025</v>
      </c>
      <c r="L156" s="13">
        <f t="shared" si="12"/>
        <v>74.567100000000025</v>
      </c>
      <c r="M156" s="13">
        <f t="shared" si="13"/>
        <v>111.80592762894845</v>
      </c>
    </row>
    <row r="157" spans="1:13" x14ac:dyDescent="0.25">
      <c r="A157" s="14"/>
      <c r="B157" s="14"/>
      <c r="C157" s="14"/>
      <c r="D157" s="14"/>
      <c r="E157" s="15" t="s">
        <v>18</v>
      </c>
      <c r="F157" s="15" t="s">
        <v>19</v>
      </c>
      <c r="G157" s="16">
        <v>1830</v>
      </c>
      <c r="H157" s="16">
        <v>14776.01</v>
      </c>
      <c r="I157" s="16">
        <v>14776.01</v>
      </c>
      <c r="J157" s="16">
        <v>12913.18</v>
      </c>
      <c r="K157" s="16">
        <f t="shared" si="11"/>
        <v>87.39287534320836</v>
      </c>
      <c r="L157" s="16">
        <f t="shared" si="12"/>
        <v>87.39287534320836</v>
      </c>
      <c r="M157" s="16">
        <f t="shared" si="13"/>
        <v>705.63825136612024</v>
      </c>
    </row>
    <row r="158" spans="1:13" x14ac:dyDescent="0.25">
      <c r="A158" s="14"/>
      <c r="B158" s="14"/>
      <c r="C158" s="14"/>
      <c r="D158" s="14"/>
      <c r="E158" s="15" t="s">
        <v>77</v>
      </c>
      <c r="F158" s="15" t="s">
        <v>78</v>
      </c>
      <c r="G158" s="16">
        <v>0</v>
      </c>
      <c r="H158" s="16">
        <v>0</v>
      </c>
      <c r="I158" s="16">
        <v>6230.54</v>
      </c>
      <c r="J158" s="16">
        <v>6230.54</v>
      </c>
      <c r="K158" s="16">
        <f t="shared" si="11"/>
        <v>100</v>
      </c>
      <c r="L158" s="16">
        <f t="shared" si="12"/>
        <v>0</v>
      </c>
      <c r="M158" s="16">
        <f t="shared" si="13"/>
        <v>0</v>
      </c>
    </row>
    <row r="159" spans="1:13" x14ac:dyDescent="0.25">
      <c r="A159" s="14"/>
      <c r="B159" s="14"/>
      <c r="C159" s="14"/>
      <c r="D159" s="14"/>
      <c r="E159" s="15" t="s">
        <v>28</v>
      </c>
      <c r="F159" s="15" t="s">
        <v>29</v>
      </c>
      <c r="G159" s="16">
        <v>6344</v>
      </c>
      <c r="H159" s="16">
        <v>223.99</v>
      </c>
      <c r="I159" s="16">
        <v>223.99</v>
      </c>
      <c r="J159" s="16">
        <v>223.99</v>
      </c>
      <c r="K159" s="16">
        <f t="shared" si="11"/>
        <v>100</v>
      </c>
      <c r="L159" s="16">
        <f t="shared" si="12"/>
        <v>100</v>
      </c>
      <c r="M159" s="16">
        <f t="shared" si="13"/>
        <v>3.5307377049180326</v>
      </c>
    </row>
    <row r="160" spans="1:13" x14ac:dyDescent="0.25">
      <c r="A160" s="14"/>
      <c r="B160" s="14"/>
      <c r="C160" s="14"/>
      <c r="D160" s="14"/>
      <c r="E160" s="15" t="s">
        <v>133</v>
      </c>
      <c r="F160" s="15" t="s">
        <v>134</v>
      </c>
      <c r="G160" s="16">
        <v>11834</v>
      </c>
      <c r="H160" s="16">
        <v>15000</v>
      </c>
      <c r="I160" s="16">
        <v>8769.4599999999991</v>
      </c>
      <c r="J160" s="16">
        <v>3002.42</v>
      </c>
      <c r="K160" s="16">
        <f t="shared" si="11"/>
        <v>34.237227833868914</v>
      </c>
      <c r="L160" s="16">
        <f t="shared" si="12"/>
        <v>20.016133333333332</v>
      </c>
      <c r="M160" s="16">
        <f t="shared" si="13"/>
        <v>25.371134020618559</v>
      </c>
    </row>
    <row r="161" spans="1:13" x14ac:dyDescent="0.25">
      <c r="A161" s="11"/>
      <c r="B161" s="11"/>
      <c r="C161" s="11"/>
      <c r="D161" s="12" t="s">
        <v>135</v>
      </c>
      <c r="E161" s="11"/>
      <c r="F161" s="12" t="s">
        <v>136</v>
      </c>
      <c r="G161" s="13">
        <f>+G162+G163</f>
        <v>0</v>
      </c>
      <c r="H161" s="13">
        <f>+H162+H163</f>
        <v>30500</v>
      </c>
      <c r="I161" s="13">
        <f>+I162+I163</f>
        <v>30500</v>
      </c>
      <c r="J161" s="13">
        <f>+J162+J163</f>
        <v>22668.23</v>
      </c>
      <c r="K161" s="13">
        <f t="shared" si="11"/>
        <v>74.322065573770487</v>
      </c>
      <c r="L161" s="13">
        <f t="shared" si="12"/>
        <v>74.322065573770487</v>
      </c>
      <c r="M161" s="13">
        <f t="shared" si="13"/>
        <v>0</v>
      </c>
    </row>
    <row r="162" spans="1:13" x14ac:dyDescent="0.25">
      <c r="A162" s="14"/>
      <c r="B162" s="14"/>
      <c r="C162" s="14"/>
      <c r="D162" s="14"/>
      <c r="E162" s="15" t="s">
        <v>18</v>
      </c>
      <c r="F162" s="15" t="s">
        <v>19</v>
      </c>
      <c r="G162" s="16">
        <v>0</v>
      </c>
      <c r="H162" s="16">
        <v>10000</v>
      </c>
      <c r="I162" s="16">
        <v>22668.23</v>
      </c>
      <c r="J162" s="16">
        <v>22668.23</v>
      </c>
      <c r="K162" s="16">
        <f t="shared" si="11"/>
        <v>100</v>
      </c>
      <c r="L162" s="16">
        <f t="shared" si="12"/>
        <v>226.6823</v>
      </c>
      <c r="M162" s="16">
        <f t="shared" si="13"/>
        <v>0</v>
      </c>
    </row>
    <row r="163" spans="1:13" x14ac:dyDescent="0.25">
      <c r="A163" s="14"/>
      <c r="B163" s="14"/>
      <c r="C163" s="14"/>
      <c r="D163" s="14"/>
      <c r="E163" s="15" t="s">
        <v>133</v>
      </c>
      <c r="F163" s="15" t="s">
        <v>134</v>
      </c>
      <c r="G163" s="16">
        <v>0</v>
      </c>
      <c r="H163" s="16">
        <v>20500</v>
      </c>
      <c r="I163" s="16">
        <v>7831.77</v>
      </c>
      <c r="J163" s="16">
        <v>0</v>
      </c>
      <c r="K163" s="16">
        <f t="shared" si="11"/>
        <v>0</v>
      </c>
      <c r="L163" s="16">
        <f t="shared" si="12"/>
        <v>0</v>
      </c>
      <c r="M163" s="16">
        <f t="shared" si="13"/>
        <v>0</v>
      </c>
    </row>
    <row r="164" spans="1:13" x14ac:dyDescent="0.25">
      <c r="A164" s="11"/>
      <c r="B164" s="11"/>
      <c r="C164" s="11"/>
      <c r="D164" s="12" t="s">
        <v>137</v>
      </c>
      <c r="E164" s="11"/>
      <c r="F164" s="12" t="s">
        <v>138</v>
      </c>
      <c r="G164" s="13">
        <f>+G165</f>
        <v>0</v>
      </c>
      <c r="H164" s="13">
        <f>+H165</f>
        <v>30500</v>
      </c>
      <c r="I164" s="13">
        <f>+I165</f>
        <v>30500</v>
      </c>
      <c r="J164" s="13">
        <f>+J165</f>
        <v>0</v>
      </c>
      <c r="K164" s="13">
        <f t="shared" si="11"/>
        <v>0</v>
      </c>
      <c r="L164" s="13">
        <f t="shared" si="12"/>
        <v>0</v>
      </c>
      <c r="M164" s="13">
        <f t="shared" si="13"/>
        <v>0</v>
      </c>
    </row>
    <row r="165" spans="1:13" x14ac:dyDescent="0.25">
      <c r="A165" s="14"/>
      <c r="B165" s="14"/>
      <c r="C165" s="14"/>
      <c r="D165" s="14"/>
      <c r="E165" s="15" t="s">
        <v>133</v>
      </c>
      <c r="F165" s="15" t="s">
        <v>134</v>
      </c>
      <c r="G165" s="16">
        <v>0</v>
      </c>
      <c r="H165" s="16">
        <v>30500</v>
      </c>
      <c r="I165" s="16">
        <v>30500</v>
      </c>
      <c r="J165" s="16">
        <v>0</v>
      </c>
      <c r="K165" s="16">
        <f t="shared" si="11"/>
        <v>0</v>
      </c>
      <c r="L165" s="16">
        <f t="shared" si="12"/>
        <v>0</v>
      </c>
      <c r="M165" s="16">
        <f t="shared" si="13"/>
        <v>0</v>
      </c>
    </row>
    <row r="166" spans="1:13" x14ac:dyDescent="0.25">
      <c r="A166" s="8"/>
      <c r="B166" s="8"/>
      <c r="C166" s="9" t="s">
        <v>139</v>
      </c>
      <c r="D166" s="8"/>
      <c r="E166" s="8"/>
      <c r="F166" s="9" t="s">
        <v>140</v>
      </c>
      <c r="G166" s="10">
        <f>+G167+G173+G181+G186</f>
        <v>453132.84</v>
      </c>
      <c r="H166" s="10">
        <f>+H167+H173+H181+H186</f>
        <v>259300</v>
      </c>
      <c r="I166" s="10">
        <f>+I167+I173+I181+I186</f>
        <v>241066.92</v>
      </c>
      <c r="J166" s="10">
        <f>+J167+J173+J181+J186</f>
        <v>211193.09000000003</v>
      </c>
      <c r="K166" s="10">
        <f t="shared" si="11"/>
        <v>87.607660976462469</v>
      </c>
      <c r="L166" s="10">
        <f t="shared" si="12"/>
        <v>81.447392981102979</v>
      </c>
      <c r="M166" s="10">
        <f t="shared" si="13"/>
        <v>46.607323803765802</v>
      </c>
    </row>
    <row r="167" spans="1:13" x14ac:dyDescent="0.25">
      <c r="A167" s="11"/>
      <c r="B167" s="11"/>
      <c r="C167" s="11"/>
      <c r="D167" s="12" t="s">
        <v>17</v>
      </c>
      <c r="E167" s="11"/>
      <c r="F167" s="12"/>
      <c r="G167" s="13">
        <f>+G168+G169+G170+G171+G172</f>
        <v>0</v>
      </c>
      <c r="H167" s="13">
        <f>+H168+H169+H170+H171+H172</f>
        <v>14300.000000000002</v>
      </c>
      <c r="I167" s="13">
        <f>+I168+I169+I170+I171+I172</f>
        <v>14300.000000000002</v>
      </c>
      <c r="J167" s="13">
        <f>+J168+J169+J170+J171+J172</f>
        <v>8330.4700000000012</v>
      </c>
      <c r="K167" s="13">
        <f t="shared" si="11"/>
        <v>58.255034965034966</v>
      </c>
      <c r="L167" s="13">
        <f t="shared" si="12"/>
        <v>58.255034965034966</v>
      </c>
      <c r="M167" s="13">
        <f t="shared" si="13"/>
        <v>0</v>
      </c>
    </row>
    <row r="168" spans="1:13" x14ac:dyDescent="0.25">
      <c r="A168" s="14"/>
      <c r="B168" s="14"/>
      <c r="C168" s="14"/>
      <c r="D168" s="14"/>
      <c r="E168" s="15" t="s">
        <v>18</v>
      </c>
      <c r="F168" s="15" t="s">
        <v>19</v>
      </c>
      <c r="G168" s="16">
        <v>0</v>
      </c>
      <c r="H168" s="16">
        <v>13774.59</v>
      </c>
      <c r="I168" s="16">
        <v>7088.27</v>
      </c>
      <c r="J168" s="16">
        <v>1118.74</v>
      </c>
      <c r="K168" s="16">
        <f t="shared" si="11"/>
        <v>15.782976664263634</v>
      </c>
      <c r="L168" s="16">
        <f t="shared" si="12"/>
        <v>8.1217662376883819</v>
      </c>
      <c r="M168" s="16">
        <f t="shared" si="13"/>
        <v>0</v>
      </c>
    </row>
    <row r="169" spans="1:13" x14ac:dyDescent="0.25">
      <c r="A169" s="14"/>
      <c r="B169" s="14"/>
      <c r="C169" s="14"/>
      <c r="D169" s="14"/>
      <c r="E169" s="15" t="s">
        <v>24</v>
      </c>
      <c r="F169" s="15" t="s">
        <v>25</v>
      </c>
      <c r="G169" s="16">
        <v>0</v>
      </c>
      <c r="H169" s="16">
        <v>0</v>
      </c>
      <c r="I169" s="16">
        <v>625.24</v>
      </c>
      <c r="J169" s="16">
        <v>625.24</v>
      </c>
      <c r="K169" s="16">
        <f t="shared" si="11"/>
        <v>100</v>
      </c>
      <c r="L169" s="16">
        <f t="shared" si="12"/>
        <v>0</v>
      </c>
      <c r="M169" s="16">
        <f t="shared" si="13"/>
        <v>0</v>
      </c>
    </row>
    <row r="170" spans="1:13" x14ac:dyDescent="0.25">
      <c r="A170" s="14"/>
      <c r="B170" s="14"/>
      <c r="C170" s="14"/>
      <c r="D170" s="14"/>
      <c r="E170" s="15" t="s">
        <v>28</v>
      </c>
      <c r="F170" s="15" t="s">
        <v>29</v>
      </c>
      <c r="G170" s="16">
        <v>0</v>
      </c>
      <c r="H170" s="16">
        <v>0</v>
      </c>
      <c r="I170" s="16">
        <v>370.43</v>
      </c>
      <c r="J170" s="16">
        <v>370.43</v>
      </c>
      <c r="K170" s="16">
        <f t="shared" si="11"/>
        <v>100</v>
      </c>
      <c r="L170" s="16">
        <f t="shared" si="12"/>
        <v>0</v>
      </c>
      <c r="M170" s="16">
        <f t="shared" si="13"/>
        <v>0</v>
      </c>
    </row>
    <row r="171" spans="1:13" x14ac:dyDescent="0.25">
      <c r="A171" s="14"/>
      <c r="B171" s="14"/>
      <c r="C171" s="14"/>
      <c r="D171" s="14"/>
      <c r="E171" s="15" t="s">
        <v>81</v>
      </c>
      <c r="F171" s="15" t="s">
        <v>82</v>
      </c>
      <c r="G171" s="16">
        <v>0</v>
      </c>
      <c r="H171" s="16">
        <v>524.62</v>
      </c>
      <c r="I171" s="16">
        <v>6215.27</v>
      </c>
      <c r="J171" s="16">
        <v>6215.27</v>
      </c>
      <c r="K171" s="16">
        <f t="shared" si="11"/>
        <v>100</v>
      </c>
      <c r="L171" s="16">
        <f t="shared" si="12"/>
        <v>1184.7184628874234</v>
      </c>
      <c r="M171" s="16">
        <f t="shared" si="13"/>
        <v>0</v>
      </c>
    </row>
    <row r="172" spans="1:13" x14ac:dyDescent="0.25">
      <c r="A172" s="14"/>
      <c r="B172" s="14"/>
      <c r="C172" s="14"/>
      <c r="D172" s="14"/>
      <c r="E172" s="15" t="s">
        <v>133</v>
      </c>
      <c r="F172" s="15" t="s">
        <v>134</v>
      </c>
      <c r="G172" s="16">
        <v>0</v>
      </c>
      <c r="H172" s="16">
        <v>0.79</v>
      </c>
      <c r="I172" s="16">
        <v>0.79</v>
      </c>
      <c r="J172" s="16">
        <v>0.79</v>
      </c>
      <c r="K172" s="16">
        <f t="shared" si="11"/>
        <v>100</v>
      </c>
      <c r="L172" s="16">
        <f t="shared" si="12"/>
        <v>100</v>
      </c>
      <c r="M172" s="16">
        <f t="shared" si="13"/>
        <v>0</v>
      </c>
    </row>
    <row r="173" spans="1:13" x14ac:dyDescent="0.25">
      <c r="A173" s="11"/>
      <c r="B173" s="11"/>
      <c r="C173" s="11"/>
      <c r="D173" s="12" t="s">
        <v>141</v>
      </c>
      <c r="E173" s="11"/>
      <c r="F173" s="12" t="s">
        <v>142</v>
      </c>
      <c r="G173" s="13">
        <f>+G174+G175+G176+G177+G178+G179+G180</f>
        <v>453132.84</v>
      </c>
      <c r="H173" s="13">
        <f>+H174+H175+H176+H177+H178+H179+H180</f>
        <v>182000</v>
      </c>
      <c r="I173" s="13">
        <f>+I174+I175+I176+I177+I178+I179+I180</f>
        <v>163766.92000000001</v>
      </c>
      <c r="J173" s="13">
        <f>+J174+J175+J176+J177+J178+J179+J180</f>
        <v>160647.89000000001</v>
      </c>
      <c r="K173" s="13">
        <f t="shared" si="11"/>
        <v>98.09544564921903</v>
      </c>
      <c r="L173" s="13">
        <f t="shared" si="12"/>
        <v>88.268071428571432</v>
      </c>
      <c r="M173" s="13">
        <f t="shared" si="13"/>
        <v>35.452714042972474</v>
      </c>
    </row>
    <row r="174" spans="1:13" x14ac:dyDescent="0.25">
      <c r="A174" s="14"/>
      <c r="B174" s="14"/>
      <c r="C174" s="14"/>
      <c r="D174" s="14"/>
      <c r="E174" s="15" t="s">
        <v>18</v>
      </c>
      <c r="F174" s="15" t="s">
        <v>19</v>
      </c>
      <c r="G174" s="16">
        <v>27323.439999999999</v>
      </c>
      <c r="H174" s="16">
        <v>3169.41</v>
      </c>
      <c r="I174" s="16">
        <v>4782.12</v>
      </c>
      <c r="J174" s="16">
        <v>4782.12</v>
      </c>
      <c r="K174" s="16">
        <f t="shared" si="11"/>
        <v>100</v>
      </c>
      <c r="L174" s="16">
        <f t="shared" si="12"/>
        <v>150.88360294187245</v>
      </c>
      <c r="M174" s="16">
        <f t="shared" si="13"/>
        <v>17.501895808141288</v>
      </c>
    </row>
    <row r="175" spans="1:13" x14ac:dyDescent="0.25">
      <c r="A175" s="14"/>
      <c r="B175" s="14"/>
      <c r="C175" s="14"/>
      <c r="D175" s="14"/>
      <c r="E175" s="15" t="s">
        <v>77</v>
      </c>
      <c r="F175" s="15" t="s">
        <v>78</v>
      </c>
      <c r="G175" s="16">
        <v>549</v>
      </c>
      <c r="H175" s="16">
        <v>0</v>
      </c>
      <c r="I175" s="16">
        <v>4611.6000000000004</v>
      </c>
      <c r="J175" s="16">
        <v>4611.6000000000004</v>
      </c>
      <c r="K175" s="16">
        <f t="shared" si="11"/>
        <v>100</v>
      </c>
      <c r="L175" s="16">
        <f t="shared" si="12"/>
        <v>0</v>
      </c>
      <c r="M175" s="16">
        <f t="shared" si="13"/>
        <v>840</v>
      </c>
    </row>
    <row r="176" spans="1:13" x14ac:dyDescent="0.25">
      <c r="A176" s="14"/>
      <c r="B176" s="14"/>
      <c r="C176" s="14"/>
      <c r="D176" s="14"/>
      <c r="E176" s="15" t="s">
        <v>20</v>
      </c>
      <c r="F176" s="15" t="s">
        <v>21</v>
      </c>
      <c r="G176" s="16">
        <v>682.53</v>
      </c>
      <c r="H176" s="16">
        <v>0</v>
      </c>
      <c r="I176" s="16">
        <v>275.83</v>
      </c>
      <c r="J176" s="16">
        <v>275.83</v>
      </c>
      <c r="K176" s="16">
        <f t="shared" si="11"/>
        <v>100</v>
      </c>
      <c r="L176" s="16">
        <f t="shared" si="12"/>
        <v>0</v>
      </c>
      <c r="M176" s="16">
        <f t="shared" si="13"/>
        <v>40.412875624514669</v>
      </c>
    </row>
    <row r="177" spans="1:13" x14ac:dyDescent="0.25">
      <c r="A177" s="14"/>
      <c r="B177" s="14"/>
      <c r="C177" s="14"/>
      <c r="D177" s="14"/>
      <c r="E177" s="15" t="s">
        <v>28</v>
      </c>
      <c r="F177" s="15" t="s">
        <v>29</v>
      </c>
      <c r="G177" s="16">
        <v>336.33</v>
      </c>
      <c r="H177" s="16">
        <v>0</v>
      </c>
      <c r="I177" s="16">
        <v>0</v>
      </c>
      <c r="J177" s="16">
        <v>0</v>
      </c>
      <c r="K177" s="16">
        <f t="shared" si="11"/>
        <v>0</v>
      </c>
      <c r="L177" s="16">
        <f t="shared" si="12"/>
        <v>0</v>
      </c>
      <c r="M177" s="16">
        <f t="shared" si="13"/>
        <v>0</v>
      </c>
    </row>
    <row r="178" spans="1:13" x14ac:dyDescent="0.25">
      <c r="A178" s="14"/>
      <c r="B178" s="14"/>
      <c r="C178" s="14"/>
      <c r="D178" s="14"/>
      <c r="E178" s="15" t="s">
        <v>30</v>
      </c>
      <c r="F178" s="15" t="s">
        <v>31</v>
      </c>
      <c r="G178" s="16">
        <v>331.84</v>
      </c>
      <c r="H178" s="16">
        <v>30000</v>
      </c>
      <c r="I178" s="16">
        <v>41703.94</v>
      </c>
      <c r="J178" s="16">
        <v>41703.94</v>
      </c>
      <c r="K178" s="16">
        <f t="shared" si="11"/>
        <v>100</v>
      </c>
      <c r="L178" s="16">
        <f t="shared" si="12"/>
        <v>139.01313333333334</v>
      </c>
      <c r="M178" s="16">
        <f t="shared" si="13"/>
        <v>12567.484329797495</v>
      </c>
    </row>
    <row r="179" spans="1:13" x14ac:dyDescent="0.25">
      <c r="A179" s="14"/>
      <c r="B179" s="14"/>
      <c r="C179" s="14"/>
      <c r="D179" s="14"/>
      <c r="E179" s="15" t="s">
        <v>81</v>
      </c>
      <c r="F179" s="15" t="s">
        <v>82</v>
      </c>
      <c r="G179" s="16">
        <v>417582.88</v>
      </c>
      <c r="H179" s="16">
        <v>138830.59</v>
      </c>
      <c r="I179" s="16">
        <v>104754.03</v>
      </c>
      <c r="J179" s="16">
        <v>104754.03</v>
      </c>
      <c r="K179" s="16">
        <f t="shared" si="11"/>
        <v>100</v>
      </c>
      <c r="L179" s="16">
        <f t="shared" si="12"/>
        <v>75.454573808265167</v>
      </c>
      <c r="M179" s="16">
        <f t="shared" si="13"/>
        <v>25.085805720770928</v>
      </c>
    </row>
    <row r="180" spans="1:13" x14ac:dyDescent="0.25">
      <c r="A180" s="14"/>
      <c r="B180" s="14"/>
      <c r="C180" s="14"/>
      <c r="D180" s="14"/>
      <c r="E180" s="15" t="s">
        <v>133</v>
      </c>
      <c r="F180" s="15" t="s">
        <v>134</v>
      </c>
      <c r="G180" s="16">
        <v>6326.82</v>
      </c>
      <c r="H180" s="16">
        <v>10000</v>
      </c>
      <c r="I180" s="16">
        <v>7639.4</v>
      </c>
      <c r="J180" s="16">
        <v>4520.37</v>
      </c>
      <c r="K180" s="16">
        <f t="shared" si="11"/>
        <v>59.171793596355741</v>
      </c>
      <c r="L180" s="16">
        <f t="shared" si="12"/>
        <v>45.203699999999998</v>
      </c>
      <c r="M180" s="16">
        <f t="shared" si="13"/>
        <v>71.447741519436306</v>
      </c>
    </row>
    <row r="181" spans="1:13" x14ac:dyDescent="0.25">
      <c r="A181" s="11"/>
      <c r="B181" s="11"/>
      <c r="C181" s="11"/>
      <c r="D181" s="12" t="s">
        <v>143</v>
      </c>
      <c r="E181" s="11"/>
      <c r="F181" s="12" t="s">
        <v>144</v>
      </c>
      <c r="G181" s="13">
        <f>+G182+G183+G184+G185</f>
        <v>0</v>
      </c>
      <c r="H181" s="13">
        <f>+H182+H183+H184+H185</f>
        <v>48000</v>
      </c>
      <c r="I181" s="13">
        <f>+I182+I183+I184+I185</f>
        <v>48000</v>
      </c>
      <c r="J181" s="13">
        <f>+J182+J183+J184+J185</f>
        <v>42214.73</v>
      </c>
      <c r="K181" s="13">
        <f t="shared" si="11"/>
        <v>87.94735416666667</v>
      </c>
      <c r="L181" s="13">
        <f t="shared" si="12"/>
        <v>87.94735416666667</v>
      </c>
      <c r="M181" s="13">
        <f t="shared" si="13"/>
        <v>0</v>
      </c>
    </row>
    <row r="182" spans="1:13" x14ac:dyDescent="0.25">
      <c r="A182" s="14"/>
      <c r="B182" s="14"/>
      <c r="C182" s="14"/>
      <c r="D182" s="14"/>
      <c r="E182" s="15" t="s">
        <v>30</v>
      </c>
      <c r="F182" s="15" t="s">
        <v>31</v>
      </c>
      <c r="G182" s="16">
        <v>0</v>
      </c>
      <c r="H182" s="16">
        <v>10000</v>
      </c>
      <c r="I182" s="16">
        <v>3785.27</v>
      </c>
      <c r="J182" s="16">
        <v>0</v>
      </c>
      <c r="K182" s="16">
        <f t="shared" si="11"/>
        <v>0</v>
      </c>
      <c r="L182" s="16">
        <f t="shared" si="12"/>
        <v>0</v>
      </c>
      <c r="M182" s="16">
        <f t="shared" si="13"/>
        <v>0</v>
      </c>
    </row>
    <row r="183" spans="1:13" x14ac:dyDescent="0.25">
      <c r="A183" s="14"/>
      <c r="B183" s="14"/>
      <c r="C183" s="14"/>
      <c r="D183" s="14"/>
      <c r="E183" s="15" t="s">
        <v>145</v>
      </c>
      <c r="F183" s="15" t="s">
        <v>146</v>
      </c>
      <c r="G183" s="16">
        <v>0</v>
      </c>
      <c r="H183" s="16">
        <v>36000</v>
      </c>
      <c r="I183" s="16">
        <v>0</v>
      </c>
      <c r="J183" s="16">
        <v>0</v>
      </c>
      <c r="K183" s="16">
        <f t="shared" si="11"/>
        <v>0</v>
      </c>
      <c r="L183" s="16">
        <f t="shared" si="12"/>
        <v>0</v>
      </c>
      <c r="M183" s="16">
        <f t="shared" si="13"/>
        <v>0</v>
      </c>
    </row>
    <row r="184" spans="1:13" x14ac:dyDescent="0.25">
      <c r="A184" s="14"/>
      <c r="B184" s="14"/>
      <c r="C184" s="14"/>
      <c r="D184" s="14"/>
      <c r="E184" s="15" t="s">
        <v>81</v>
      </c>
      <c r="F184" s="15" t="s">
        <v>82</v>
      </c>
      <c r="G184" s="16">
        <v>0</v>
      </c>
      <c r="H184" s="16">
        <v>0</v>
      </c>
      <c r="I184" s="16">
        <v>42214.73</v>
      </c>
      <c r="J184" s="16">
        <v>42214.73</v>
      </c>
      <c r="K184" s="16">
        <f t="shared" si="11"/>
        <v>100</v>
      </c>
      <c r="L184" s="16">
        <f t="shared" si="12"/>
        <v>0</v>
      </c>
      <c r="M184" s="16">
        <f t="shared" si="13"/>
        <v>0</v>
      </c>
    </row>
    <row r="185" spans="1:13" x14ac:dyDescent="0.25">
      <c r="A185" s="14"/>
      <c r="B185" s="14"/>
      <c r="C185" s="14"/>
      <c r="D185" s="14"/>
      <c r="E185" s="15" t="s">
        <v>133</v>
      </c>
      <c r="F185" s="15" t="s">
        <v>134</v>
      </c>
      <c r="G185" s="16">
        <v>0</v>
      </c>
      <c r="H185" s="16">
        <v>2000</v>
      </c>
      <c r="I185" s="16">
        <v>2000</v>
      </c>
      <c r="J185" s="16">
        <v>0</v>
      </c>
      <c r="K185" s="16">
        <f t="shared" si="11"/>
        <v>0</v>
      </c>
      <c r="L185" s="16">
        <f t="shared" si="12"/>
        <v>0</v>
      </c>
      <c r="M185" s="16">
        <f t="shared" si="13"/>
        <v>0</v>
      </c>
    </row>
    <row r="186" spans="1:13" x14ac:dyDescent="0.25">
      <c r="A186" s="11"/>
      <c r="B186" s="11"/>
      <c r="C186" s="11"/>
      <c r="D186" s="12" t="s">
        <v>147</v>
      </c>
      <c r="E186" s="11"/>
      <c r="F186" s="12" t="s">
        <v>148</v>
      </c>
      <c r="G186" s="13">
        <f>+G187</f>
        <v>0</v>
      </c>
      <c r="H186" s="13">
        <f>+H187</f>
        <v>15000</v>
      </c>
      <c r="I186" s="13">
        <f>+I187</f>
        <v>15000</v>
      </c>
      <c r="J186" s="13">
        <f>+J187</f>
        <v>0</v>
      </c>
      <c r="K186" s="13">
        <f t="shared" si="11"/>
        <v>0</v>
      </c>
      <c r="L186" s="13">
        <f t="shared" si="12"/>
        <v>0</v>
      </c>
      <c r="M186" s="13">
        <f t="shared" si="13"/>
        <v>0</v>
      </c>
    </row>
    <row r="187" spans="1:13" x14ac:dyDescent="0.25">
      <c r="A187" s="14"/>
      <c r="B187" s="14"/>
      <c r="C187" s="14"/>
      <c r="D187" s="14"/>
      <c r="E187" s="15" t="s">
        <v>133</v>
      </c>
      <c r="F187" s="15" t="s">
        <v>134</v>
      </c>
      <c r="G187" s="16">
        <v>0</v>
      </c>
      <c r="H187" s="16">
        <v>15000</v>
      </c>
      <c r="I187" s="16">
        <v>15000</v>
      </c>
      <c r="J187" s="16">
        <v>0</v>
      </c>
      <c r="K187" s="16">
        <f t="shared" si="11"/>
        <v>0</v>
      </c>
      <c r="L187" s="16">
        <f t="shared" si="12"/>
        <v>0</v>
      </c>
      <c r="M187" s="16">
        <f t="shared" si="13"/>
        <v>0</v>
      </c>
    </row>
    <row r="188" spans="1:13" x14ac:dyDescent="0.25">
      <c r="A188" s="5"/>
      <c r="B188" s="6" t="s">
        <v>149</v>
      </c>
      <c r="C188" s="5"/>
      <c r="D188" s="5"/>
      <c r="E188" s="5"/>
      <c r="F188" s="6" t="s">
        <v>150</v>
      </c>
      <c r="G188" s="7">
        <f>+G189+G198</f>
        <v>152371.75</v>
      </c>
      <c r="H188" s="7">
        <f>+H189+H198</f>
        <v>251500</v>
      </c>
      <c r="I188" s="7">
        <f>+I189+I198</f>
        <v>251500</v>
      </c>
      <c r="J188" s="7">
        <f>+J189+J198</f>
        <v>113517.97999999998</v>
      </c>
      <c r="K188" s="7">
        <f t="shared" si="11"/>
        <v>45.13637375745526</v>
      </c>
      <c r="L188" s="7">
        <f t="shared" si="12"/>
        <v>45.13637375745526</v>
      </c>
      <c r="M188" s="7">
        <f t="shared" si="13"/>
        <v>74.500673517236621</v>
      </c>
    </row>
    <row r="189" spans="1:13" x14ac:dyDescent="0.25">
      <c r="A189" s="8"/>
      <c r="B189" s="8"/>
      <c r="C189" s="9" t="s">
        <v>151</v>
      </c>
      <c r="D189" s="8"/>
      <c r="E189" s="8"/>
      <c r="F189" s="9" t="s">
        <v>152</v>
      </c>
      <c r="G189" s="10">
        <f>+G190</f>
        <v>30876.79</v>
      </c>
      <c r="H189" s="10">
        <f>+H190</f>
        <v>51500</v>
      </c>
      <c r="I189" s="10">
        <f>+I190</f>
        <v>51500</v>
      </c>
      <c r="J189" s="10">
        <f>+J190</f>
        <v>14278.29</v>
      </c>
      <c r="K189" s="10">
        <f t="shared" si="11"/>
        <v>27.724834951456312</v>
      </c>
      <c r="L189" s="10">
        <f t="shared" si="12"/>
        <v>27.724834951456312</v>
      </c>
      <c r="M189" s="10">
        <f t="shared" si="13"/>
        <v>46.242792725539147</v>
      </c>
    </row>
    <row r="190" spans="1:13" x14ac:dyDescent="0.25">
      <c r="A190" s="11"/>
      <c r="B190" s="11"/>
      <c r="C190" s="11"/>
      <c r="D190" s="12" t="s">
        <v>17</v>
      </c>
      <c r="E190" s="11"/>
      <c r="F190" s="12"/>
      <c r="G190" s="13">
        <f>+G191+G192+G193+G194+G195+G196+G197</f>
        <v>30876.79</v>
      </c>
      <c r="H190" s="13">
        <f>+H191+H192+H193+H194+H195+H196+H197</f>
        <v>51500</v>
      </c>
      <c r="I190" s="13">
        <f>+I191+I192+I193+I194+I195+I196+I197</f>
        <v>51500</v>
      </c>
      <c r="J190" s="13">
        <f>+J191+J192+J193+J194+J195+J196+J197</f>
        <v>14278.29</v>
      </c>
      <c r="K190" s="13">
        <f t="shared" si="11"/>
        <v>27.724834951456312</v>
      </c>
      <c r="L190" s="13">
        <f t="shared" si="12"/>
        <v>27.724834951456312</v>
      </c>
      <c r="M190" s="13">
        <f t="shared" si="13"/>
        <v>46.242792725539147</v>
      </c>
    </row>
    <row r="191" spans="1:13" x14ac:dyDescent="0.25">
      <c r="A191" s="14"/>
      <c r="B191" s="14"/>
      <c r="C191" s="14"/>
      <c r="D191" s="14"/>
      <c r="E191" s="15" t="s">
        <v>18</v>
      </c>
      <c r="F191" s="15" t="s">
        <v>19</v>
      </c>
      <c r="G191" s="16">
        <v>1171.6099999999999</v>
      </c>
      <c r="H191" s="16">
        <v>21755.599999999999</v>
      </c>
      <c r="I191" s="16">
        <v>21036.39</v>
      </c>
      <c r="J191" s="16">
        <v>2392.48</v>
      </c>
      <c r="K191" s="16">
        <f t="shared" si="11"/>
        <v>11.373054026855369</v>
      </c>
      <c r="L191" s="16">
        <f t="shared" si="12"/>
        <v>10.997076614756661</v>
      </c>
      <c r="M191" s="16">
        <f t="shared" si="13"/>
        <v>204.20447077099038</v>
      </c>
    </row>
    <row r="192" spans="1:13" x14ac:dyDescent="0.25">
      <c r="A192" s="14"/>
      <c r="B192" s="14"/>
      <c r="C192" s="14"/>
      <c r="D192" s="14"/>
      <c r="E192" s="15" t="s">
        <v>77</v>
      </c>
      <c r="F192" s="15" t="s">
        <v>78</v>
      </c>
      <c r="G192" s="16">
        <v>4789.18</v>
      </c>
      <c r="H192" s="16">
        <v>3008.73</v>
      </c>
      <c r="I192" s="16">
        <v>3008.73</v>
      </c>
      <c r="J192" s="16">
        <v>85.25</v>
      </c>
      <c r="K192" s="16">
        <f t="shared" si="11"/>
        <v>2.8334214103625119</v>
      </c>
      <c r="L192" s="16">
        <f t="shared" si="12"/>
        <v>2.8334214103625119</v>
      </c>
      <c r="M192" s="16">
        <f t="shared" si="13"/>
        <v>1.7800542055216133</v>
      </c>
    </row>
    <row r="193" spans="1:13" x14ac:dyDescent="0.25">
      <c r="A193" s="14"/>
      <c r="B193" s="14"/>
      <c r="C193" s="14"/>
      <c r="D193" s="14"/>
      <c r="E193" s="15" t="s">
        <v>22</v>
      </c>
      <c r="F193" s="15" t="s">
        <v>23</v>
      </c>
      <c r="G193" s="16">
        <v>653.75</v>
      </c>
      <c r="H193" s="16">
        <v>209.2</v>
      </c>
      <c r="I193" s="16">
        <v>523.01</v>
      </c>
      <c r="J193" s="16">
        <v>523.01</v>
      </c>
      <c r="K193" s="16">
        <f t="shared" si="11"/>
        <v>100</v>
      </c>
      <c r="L193" s="16">
        <f t="shared" si="12"/>
        <v>250.00478011472276</v>
      </c>
      <c r="M193" s="16">
        <f t="shared" si="13"/>
        <v>80.001529636711282</v>
      </c>
    </row>
    <row r="194" spans="1:13" x14ac:dyDescent="0.25">
      <c r="A194" s="14"/>
      <c r="B194" s="14"/>
      <c r="C194" s="14"/>
      <c r="D194" s="14"/>
      <c r="E194" s="15" t="s">
        <v>28</v>
      </c>
      <c r="F194" s="15" t="s">
        <v>29</v>
      </c>
      <c r="G194" s="16">
        <v>1036.42</v>
      </c>
      <c r="H194" s="16">
        <v>2000</v>
      </c>
      <c r="I194" s="16">
        <v>2000</v>
      </c>
      <c r="J194" s="16">
        <v>0</v>
      </c>
      <c r="K194" s="16">
        <f t="shared" si="11"/>
        <v>0</v>
      </c>
      <c r="L194" s="16">
        <f t="shared" si="12"/>
        <v>0</v>
      </c>
      <c r="M194" s="16">
        <f t="shared" si="13"/>
        <v>0</v>
      </c>
    </row>
    <row r="195" spans="1:13" x14ac:dyDescent="0.25">
      <c r="A195" s="14"/>
      <c r="B195" s="14"/>
      <c r="C195" s="14"/>
      <c r="D195" s="14"/>
      <c r="E195" s="15" t="s">
        <v>153</v>
      </c>
      <c r="F195" s="15" t="s">
        <v>154</v>
      </c>
      <c r="G195" s="16">
        <v>0</v>
      </c>
      <c r="H195" s="16">
        <v>249.32</v>
      </c>
      <c r="I195" s="16">
        <v>249.32</v>
      </c>
      <c r="J195" s="16">
        <v>0</v>
      </c>
      <c r="K195" s="16">
        <f t="shared" si="11"/>
        <v>0</v>
      </c>
      <c r="L195" s="16">
        <f t="shared" si="12"/>
        <v>0</v>
      </c>
      <c r="M195" s="16">
        <f t="shared" si="13"/>
        <v>0</v>
      </c>
    </row>
    <row r="196" spans="1:13" x14ac:dyDescent="0.25">
      <c r="A196" s="14"/>
      <c r="B196" s="14"/>
      <c r="C196" s="14"/>
      <c r="D196" s="14"/>
      <c r="E196" s="15" t="s">
        <v>34</v>
      </c>
      <c r="F196" s="15" t="s">
        <v>35</v>
      </c>
      <c r="G196" s="16">
        <v>13799.67</v>
      </c>
      <c r="H196" s="16">
        <v>20655</v>
      </c>
      <c r="I196" s="16">
        <v>20655</v>
      </c>
      <c r="J196" s="16">
        <v>7250</v>
      </c>
      <c r="K196" s="16">
        <f t="shared" si="11"/>
        <v>35.100459937061245</v>
      </c>
      <c r="L196" s="16">
        <f t="shared" si="12"/>
        <v>35.100459937061245</v>
      </c>
      <c r="M196" s="16">
        <f t="shared" si="13"/>
        <v>52.537488215297898</v>
      </c>
    </row>
    <row r="197" spans="1:13" x14ac:dyDescent="0.25">
      <c r="A197" s="14"/>
      <c r="B197" s="14"/>
      <c r="C197" s="14"/>
      <c r="D197" s="14"/>
      <c r="E197" s="15" t="s">
        <v>30</v>
      </c>
      <c r="F197" s="15" t="s">
        <v>31</v>
      </c>
      <c r="G197" s="16">
        <v>9426.16</v>
      </c>
      <c r="H197" s="16">
        <v>3622.15</v>
      </c>
      <c r="I197" s="16">
        <v>4027.55</v>
      </c>
      <c r="J197" s="16">
        <v>4027.55</v>
      </c>
      <c r="K197" s="16">
        <f t="shared" ref="K197:K260" si="14">IF(I197&lt;&gt;0,J197/I197*100,0)</f>
        <v>100</v>
      </c>
      <c r="L197" s="16">
        <f t="shared" ref="L197:L260" si="15">IF(H197&lt;&gt;0,J197/H197*100,0)</f>
        <v>111.1922476981903</v>
      </c>
      <c r="M197" s="16">
        <f t="shared" ref="M197:M260" si="16">IF(G197&lt;&gt;0,J197/G197*100,0)</f>
        <v>42.727367241803663</v>
      </c>
    </row>
    <row r="198" spans="1:13" x14ac:dyDescent="0.25">
      <c r="A198" s="8"/>
      <c r="B198" s="8"/>
      <c r="C198" s="9" t="s">
        <v>155</v>
      </c>
      <c r="D198" s="8"/>
      <c r="E198" s="8"/>
      <c r="F198" s="9" t="s">
        <v>156</v>
      </c>
      <c r="G198" s="10">
        <f>+G199+G202</f>
        <v>121494.96</v>
      </c>
      <c r="H198" s="10">
        <f>+H199+H202</f>
        <v>200000</v>
      </c>
      <c r="I198" s="10">
        <f>+I199+I202</f>
        <v>200000</v>
      </c>
      <c r="J198" s="10">
        <f>+J199+J202</f>
        <v>99239.689999999988</v>
      </c>
      <c r="K198" s="10">
        <f t="shared" si="14"/>
        <v>49.619844999999998</v>
      </c>
      <c r="L198" s="10">
        <f t="shared" si="15"/>
        <v>49.619844999999998</v>
      </c>
      <c r="M198" s="10">
        <f t="shared" si="16"/>
        <v>81.682145498051923</v>
      </c>
    </row>
    <row r="199" spans="1:13" x14ac:dyDescent="0.25">
      <c r="A199" s="11"/>
      <c r="B199" s="11"/>
      <c r="C199" s="11"/>
      <c r="D199" s="12" t="s">
        <v>17</v>
      </c>
      <c r="E199" s="11"/>
      <c r="F199" s="12"/>
      <c r="G199" s="13">
        <f>+G200+G201</f>
        <v>91494.96</v>
      </c>
      <c r="H199" s="13">
        <f>+H200+H201</f>
        <v>100000</v>
      </c>
      <c r="I199" s="13">
        <f>+I200+I201</f>
        <v>100000</v>
      </c>
      <c r="J199" s="13">
        <f>+J200+J201</f>
        <v>99239.689999999988</v>
      </c>
      <c r="K199" s="13">
        <f t="shared" si="14"/>
        <v>99.239689999999996</v>
      </c>
      <c r="L199" s="13">
        <f t="shared" si="15"/>
        <v>99.239689999999996</v>
      </c>
      <c r="M199" s="13">
        <f t="shared" si="16"/>
        <v>108.46465204203595</v>
      </c>
    </row>
    <row r="200" spans="1:13" x14ac:dyDescent="0.25">
      <c r="A200" s="14"/>
      <c r="B200" s="14"/>
      <c r="C200" s="14"/>
      <c r="D200" s="14"/>
      <c r="E200" s="15" t="s">
        <v>18</v>
      </c>
      <c r="F200" s="15" t="s">
        <v>19</v>
      </c>
      <c r="G200" s="16">
        <v>793</v>
      </c>
      <c r="H200" s="16">
        <v>0</v>
      </c>
      <c r="I200" s="16">
        <v>939.4</v>
      </c>
      <c r="J200" s="16">
        <v>939.4</v>
      </c>
      <c r="K200" s="16">
        <f t="shared" si="14"/>
        <v>100</v>
      </c>
      <c r="L200" s="16">
        <f t="shared" si="15"/>
        <v>0</v>
      </c>
      <c r="M200" s="16">
        <f t="shared" si="16"/>
        <v>118.46153846153847</v>
      </c>
    </row>
    <row r="201" spans="1:13" x14ac:dyDescent="0.25">
      <c r="A201" s="14"/>
      <c r="B201" s="14"/>
      <c r="C201" s="14"/>
      <c r="D201" s="14"/>
      <c r="E201" s="15" t="s">
        <v>34</v>
      </c>
      <c r="F201" s="15" t="s">
        <v>35</v>
      </c>
      <c r="G201" s="16">
        <v>90701.96</v>
      </c>
      <c r="H201" s="16">
        <v>100000</v>
      </c>
      <c r="I201" s="16">
        <v>99060.6</v>
      </c>
      <c r="J201" s="16">
        <v>98300.29</v>
      </c>
      <c r="K201" s="16">
        <f t="shared" si="14"/>
        <v>99.232479916334029</v>
      </c>
      <c r="L201" s="16">
        <f t="shared" si="15"/>
        <v>98.30028999999999</v>
      </c>
      <c r="M201" s="16">
        <f t="shared" si="16"/>
        <v>108.37725006163042</v>
      </c>
    </row>
    <row r="202" spans="1:13" x14ac:dyDescent="0.25">
      <c r="A202" s="11"/>
      <c r="B202" s="11"/>
      <c r="C202" s="11"/>
      <c r="D202" s="12" t="s">
        <v>157</v>
      </c>
      <c r="E202" s="11"/>
      <c r="F202" s="12" t="s">
        <v>158</v>
      </c>
      <c r="G202" s="13">
        <f>+G203+G204</f>
        <v>30000</v>
      </c>
      <c r="H202" s="13">
        <f>+H203+H204</f>
        <v>100000</v>
      </c>
      <c r="I202" s="13">
        <f>+I203+I204</f>
        <v>100000</v>
      </c>
      <c r="J202" s="13">
        <f>+J203+J204</f>
        <v>0</v>
      </c>
      <c r="K202" s="13">
        <f t="shared" si="14"/>
        <v>0</v>
      </c>
      <c r="L202" s="13">
        <f t="shared" si="15"/>
        <v>0</v>
      </c>
      <c r="M202" s="13">
        <f t="shared" si="16"/>
        <v>0</v>
      </c>
    </row>
    <row r="203" spans="1:13" x14ac:dyDescent="0.25">
      <c r="A203" s="14"/>
      <c r="B203" s="14"/>
      <c r="C203" s="14"/>
      <c r="D203" s="14"/>
      <c r="E203" s="15" t="s">
        <v>34</v>
      </c>
      <c r="F203" s="15" t="s">
        <v>35</v>
      </c>
      <c r="G203" s="16">
        <v>30000</v>
      </c>
      <c r="H203" s="16">
        <v>0</v>
      </c>
      <c r="I203" s="16">
        <v>0</v>
      </c>
      <c r="J203" s="16">
        <v>0</v>
      </c>
      <c r="K203" s="16">
        <f t="shared" si="14"/>
        <v>0</v>
      </c>
      <c r="L203" s="16">
        <f t="shared" si="15"/>
        <v>0</v>
      </c>
      <c r="M203" s="16">
        <f t="shared" si="16"/>
        <v>0</v>
      </c>
    </row>
    <row r="204" spans="1:13" x14ac:dyDescent="0.25">
      <c r="A204" s="14"/>
      <c r="B204" s="14"/>
      <c r="C204" s="14"/>
      <c r="D204" s="14"/>
      <c r="E204" s="15" t="s">
        <v>159</v>
      </c>
      <c r="F204" s="15" t="s">
        <v>160</v>
      </c>
      <c r="G204" s="16">
        <v>0</v>
      </c>
      <c r="H204" s="16">
        <v>100000</v>
      </c>
      <c r="I204" s="16">
        <v>100000</v>
      </c>
      <c r="J204" s="16">
        <v>0</v>
      </c>
      <c r="K204" s="16">
        <f t="shared" si="14"/>
        <v>0</v>
      </c>
      <c r="L204" s="16">
        <f t="shared" si="15"/>
        <v>0</v>
      </c>
      <c r="M204" s="16">
        <f t="shared" si="16"/>
        <v>0</v>
      </c>
    </row>
    <row r="205" spans="1:13" x14ac:dyDescent="0.25">
      <c r="A205" s="5"/>
      <c r="B205" s="6" t="s">
        <v>161</v>
      </c>
      <c r="C205" s="5"/>
      <c r="D205" s="5"/>
      <c r="E205" s="5"/>
      <c r="F205" s="6" t="s">
        <v>162</v>
      </c>
      <c r="G205" s="7">
        <f t="shared" ref="G205:J206" si="17">+G206</f>
        <v>5636.52</v>
      </c>
      <c r="H205" s="7">
        <f t="shared" si="17"/>
        <v>7900</v>
      </c>
      <c r="I205" s="7">
        <f t="shared" si="17"/>
        <v>7900</v>
      </c>
      <c r="J205" s="7">
        <f t="shared" si="17"/>
        <v>6851.65</v>
      </c>
      <c r="K205" s="7">
        <f t="shared" si="14"/>
        <v>86.729746835443038</v>
      </c>
      <c r="L205" s="7">
        <f t="shared" si="15"/>
        <v>86.729746835443038</v>
      </c>
      <c r="M205" s="7">
        <f t="shared" si="16"/>
        <v>121.55815999943225</v>
      </c>
    </row>
    <row r="206" spans="1:13" x14ac:dyDescent="0.25">
      <c r="A206" s="8"/>
      <c r="B206" s="8"/>
      <c r="C206" s="9" t="s">
        <v>163</v>
      </c>
      <c r="D206" s="8"/>
      <c r="E206" s="8"/>
      <c r="F206" s="9" t="s">
        <v>164</v>
      </c>
      <c r="G206" s="10">
        <f t="shared" si="17"/>
        <v>5636.52</v>
      </c>
      <c r="H206" s="10">
        <f t="shared" si="17"/>
        <v>7900</v>
      </c>
      <c r="I206" s="10">
        <f t="shared" si="17"/>
        <v>7900</v>
      </c>
      <c r="J206" s="10">
        <f t="shared" si="17"/>
        <v>6851.65</v>
      </c>
      <c r="K206" s="10">
        <f t="shared" si="14"/>
        <v>86.729746835443038</v>
      </c>
      <c r="L206" s="10">
        <f t="shared" si="15"/>
        <v>86.729746835443038</v>
      </c>
      <c r="M206" s="10">
        <f t="shared" si="16"/>
        <v>121.55815999943225</v>
      </c>
    </row>
    <row r="207" spans="1:13" x14ac:dyDescent="0.25">
      <c r="A207" s="11"/>
      <c r="B207" s="11"/>
      <c r="C207" s="11"/>
      <c r="D207" s="12" t="s">
        <v>17</v>
      </c>
      <c r="E207" s="11"/>
      <c r="F207" s="12"/>
      <c r="G207" s="13">
        <f>+G208+G209+G210</f>
        <v>5636.52</v>
      </c>
      <c r="H207" s="13">
        <f>+H208+H209+H210</f>
        <v>7900</v>
      </c>
      <c r="I207" s="13">
        <f>+I208+I209+I210</f>
        <v>7900</v>
      </c>
      <c r="J207" s="13">
        <f>+J208+J209+J210</f>
        <v>6851.65</v>
      </c>
      <c r="K207" s="13">
        <f t="shared" si="14"/>
        <v>86.729746835443038</v>
      </c>
      <c r="L207" s="13">
        <f t="shared" si="15"/>
        <v>86.729746835443038</v>
      </c>
      <c r="M207" s="13">
        <f t="shared" si="16"/>
        <v>121.55815999943225</v>
      </c>
    </row>
    <row r="208" spans="1:13" x14ac:dyDescent="0.25">
      <c r="A208" s="14"/>
      <c r="B208" s="14"/>
      <c r="C208" s="14"/>
      <c r="D208" s="14"/>
      <c r="E208" s="15" t="s">
        <v>18</v>
      </c>
      <c r="F208" s="15" t="s">
        <v>19</v>
      </c>
      <c r="G208" s="16">
        <v>2401.69</v>
      </c>
      <c r="H208" s="16">
        <v>7286.6</v>
      </c>
      <c r="I208" s="16">
        <v>3286.6</v>
      </c>
      <c r="J208" s="16">
        <v>2450.5500000000002</v>
      </c>
      <c r="K208" s="16">
        <f t="shared" si="14"/>
        <v>74.56185723848354</v>
      </c>
      <c r="L208" s="16">
        <f t="shared" si="15"/>
        <v>33.630911536244611</v>
      </c>
      <c r="M208" s="16">
        <f t="shared" si="16"/>
        <v>102.03440077612017</v>
      </c>
    </row>
    <row r="209" spans="1:13" x14ac:dyDescent="0.25">
      <c r="A209" s="14"/>
      <c r="B209" s="14"/>
      <c r="C209" s="14"/>
      <c r="D209" s="14"/>
      <c r="E209" s="15" t="s">
        <v>28</v>
      </c>
      <c r="F209" s="15" t="s">
        <v>29</v>
      </c>
      <c r="G209" s="16">
        <v>559.98</v>
      </c>
      <c r="H209" s="16">
        <v>613.4</v>
      </c>
      <c r="I209" s="16">
        <v>613.4</v>
      </c>
      <c r="J209" s="16">
        <v>401.1</v>
      </c>
      <c r="K209" s="16">
        <f t="shared" si="14"/>
        <v>65.389631561786771</v>
      </c>
      <c r="L209" s="16">
        <f t="shared" si="15"/>
        <v>65.389631561786771</v>
      </c>
      <c r="M209" s="16">
        <f t="shared" si="16"/>
        <v>71.627558127075972</v>
      </c>
    </row>
    <row r="210" spans="1:13" x14ac:dyDescent="0.25">
      <c r="A210" s="14"/>
      <c r="B210" s="14"/>
      <c r="C210" s="14"/>
      <c r="D210" s="14"/>
      <c r="E210" s="15" t="s">
        <v>30</v>
      </c>
      <c r="F210" s="15" t="s">
        <v>31</v>
      </c>
      <c r="G210" s="16">
        <v>2674.85</v>
      </c>
      <c r="H210" s="16">
        <v>0</v>
      </c>
      <c r="I210" s="16">
        <v>4000</v>
      </c>
      <c r="J210" s="16">
        <v>4000</v>
      </c>
      <c r="K210" s="16">
        <f t="shared" si="14"/>
        <v>100</v>
      </c>
      <c r="L210" s="16">
        <f t="shared" si="15"/>
        <v>0</v>
      </c>
      <c r="M210" s="16">
        <f t="shared" si="16"/>
        <v>149.5410957623792</v>
      </c>
    </row>
    <row r="211" spans="1:13" x14ac:dyDescent="0.25">
      <c r="A211" s="5"/>
      <c r="B211" s="6" t="s">
        <v>165</v>
      </c>
      <c r="C211" s="5"/>
      <c r="D211" s="5"/>
      <c r="E211" s="5"/>
      <c r="F211" s="6" t="s">
        <v>166</v>
      </c>
      <c r="G211" s="7">
        <f t="shared" ref="G211:J212" si="18">+G212</f>
        <v>60888.74</v>
      </c>
      <c r="H211" s="7">
        <f t="shared" si="18"/>
        <v>69499.990000000005</v>
      </c>
      <c r="I211" s="7">
        <f t="shared" si="18"/>
        <v>69499.989999999991</v>
      </c>
      <c r="J211" s="7">
        <f t="shared" si="18"/>
        <v>54553.14</v>
      </c>
      <c r="K211" s="7">
        <f t="shared" si="14"/>
        <v>78.493737912768054</v>
      </c>
      <c r="L211" s="7">
        <f t="shared" si="15"/>
        <v>78.49373791276804</v>
      </c>
      <c r="M211" s="7">
        <f t="shared" si="16"/>
        <v>89.594792074856528</v>
      </c>
    </row>
    <row r="212" spans="1:13" x14ac:dyDescent="0.25">
      <c r="A212" s="8"/>
      <c r="B212" s="8"/>
      <c r="C212" s="9" t="s">
        <v>167</v>
      </c>
      <c r="D212" s="8"/>
      <c r="E212" s="8"/>
      <c r="F212" s="9" t="s">
        <v>168</v>
      </c>
      <c r="G212" s="10">
        <f t="shared" si="18"/>
        <v>60888.74</v>
      </c>
      <c r="H212" s="10">
        <f t="shared" si="18"/>
        <v>69499.990000000005</v>
      </c>
      <c r="I212" s="10">
        <f t="shared" si="18"/>
        <v>69499.989999999991</v>
      </c>
      <c r="J212" s="10">
        <f t="shared" si="18"/>
        <v>54553.14</v>
      </c>
      <c r="K212" s="10">
        <f t="shared" si="14"/>
        <v>78.493737912768054</v>
      </c>
      <c r="L212" s="10">
        <f t="shared" si="15"/>
        <v>78.49373791276804</v>
      </c>
      <c r="M212" s="10">
        <f t="shared" si="16"/>
        <v>89.594792074856528</v>
      </c>
    </row>
    <row r="213" spans="1:13" x14ac:dyDescent="0.25">
      <c r="A213" s="11"/>
      <c r="B213" s="11"/>
      <c r="C213" s="11"/>
      <c r="D213" s="12" t="s">
        <v>17</v>
      </c>
      <c r="E213" s="11"/>
      <c r="F213" s="12"/>
      <c r="G213" s="13">
        <f>+G214+G215+G216+G217+G218+G219+G220+G221+G222+G223+G224+G225+G226+G227</f>
        <v>60888.74</v>
      </c>
      <c r="H213" s="13">
        <f>+H214+H215+H216+H217+H218+H219+H220+H221+H222+H223+H224+H225+H226+H227</f>
        <v>69499.990000000005</v>
      </c>
      <c r="I213" s="13">
        <f>+I214+I215+I216+I217+I218+I219+I220+I221+I222+I223+I224+I225+I226+I227</f>
        <v>69499.989999999991</v>
      </c>
      <c r="J213" s="13">
        <f>+J214+J215+J216+J217+J218+J219+J220+J221+J222+J223+J224+J225+J226+J227</f>
        <v>54553.14</v>
      </c>
      <c r="K213" s="13">
        <f t="shared" si="14"/>
        <v>78.493737912768054</v>
      </c>
      <c r="L213" s="13">
        <f t="shared" si="15"/>
        <v>78.49373791276804</v>
      </c>
      <c r="M213" s="13">
        <f t="shared" si="16"/>
        <v>89.594792074856528</v>
      </c>
    </row>
    <row r="214" spans="1:13" x14ac:dyDescent="0.25">
      <c r="A214" s="14"/>
      <c r="B214" s="14"/>
      <c r="C214" s="14"/>
      <c r="D214" s="14"/>
      <c r="E214" s="15" t="s">
        <v>48</v>
      </c>
      <c r="F214" s="15" t="s">
        <v>49</v>
      </c>
      <c r="G214" s="16">
        <v>19058.73</v>
      </c>
      <c r="H214" s="16">
        <v>34213.75</v>
      </c>
      <c r="I214" s="16">
        <v>15401.13</v>
      </c>
      <c r="J214" s="16">
        <v>7964.82</v>
      </c>
      <c r="K214" s="16">
        <f t="shared" si="14"/>
        <v>51.715815657682263</v>
      </c>
      <c r="L214" s="16">
        <f t="shared" si="15"/>
        <v>23.279587884987759</v>
      </c>
      <c r="M214" s="16">
        <f t="shared" si="16"/>
        <v>41.790927307328452</v>
      </c>
    </row>
    <row r="215" spans="1:13" x14ac:dyDescent="0.25">
      <c r="A215" s="14"/>
      <c r="B215" s="14"/>
      <c r="C215" s="14"/>
      <c r="D215" s="14"/>
      <c r="E215" s="15" t="s">
        <v>50</v>
      </c>
      <c r="F215" s="15" t="s">
        <v>51</v>
      </c>
      <c r="G215" s="16">
        <v>1251.99</v>
      </c>
      <c r="H215" s="16">
        <v>869.28</v>
      </c>
      <c r="I215" s="16">
        <v>869.28</v>
      </c>
      <c r="J215" s="16">
        <v>593.04999999999995</v>
      </c>
      <c r="K215" s="16">
        <f t="shared" si="14"/>
        <v>68.223127185716919</v>
      </c>
      <c r="L215" s="16">
        <f t="shared" si="15"/>
        <v>68.223127185716919</v>
      </c>
      <c r="M215" s="16">
        <f t="shared" si="16"/>
        <v>47.368589205984065</v>
      </c>
    </row>
    <row r="216" spans="1:13" x14ac:dyDescent="0.25">
      <c r="A216" s="14"/>
      <c r="B216" s="14"/>
      <c r="C216" s="14"/>
      <c r="D216" s="14"/>
      <c r="E216" s="15" t="s">
        <v>52</v>
      </c>
      <c r="F216" s="15" t="s">
        <v>53</v>
      </c>
      <c r="G216" s="16">
        <v>2030.85</v>
      </c>
      <c r="H216" s="16">
        <v>1316.81</v>
      </c>
      <c r="I216" s="16">
        <v>1316.81</v>
      </c>
      <c r="J216" s="16">
        <v>690.78</v>
      </c>
      <c r="K216" s="16">
        <f t="shared" si="14"/>
        <v>52.458593115179866</v>
      </c>
      <c r="L216" s="16">
        <f t="shared" si="15"/>
        <v>52.458593115179866</v>
      </c>
      <c r="M216" s="16">
        <f t="shared" si="16"/>
        <v>34.014328975552111</v>
      </c>
    </row>
    <row r="217" spans="1:13" x14ac:dyDescent="0.25">
      <c r="A217" s="14"/>
      <c r="B217" s="14"/>
      <c r="C217" s="14"/>
      <c r="D217" s="14"/>
      <c r="E217" s="15" t="s">
        <v>54</v>
      </c>
      <c r="F217" s="15" t="s">
        <v>55</v>
      </c>
      <c r="G217" s="16">
        <v>1694.21</v>
      </c>
      <c r="H217" s="16">
        <v>858.12</v>
      </c>
      <c r="I217" s="16">
        <v>858.12</v>
      </c>
      <c r="J217" s="16">
        <v>758.16</v>
      </c>
      <c r="K217" s="16">
        <f t="shared" si="14"/>
        <v>88.351279541322896</v>
      </c>
      <c r="L217" s="16">
        <f t="shared" si="15"/>
        <v>88.351279541322896</v>
      </c>
      <c r="M217" s="16">
        <f t="shared" si="16"/>
        <v>44.750060500174122</v>
      </c>
    </row>
    <row r="218" spans="1:13" x14ac:dyDescent="0.25">
      <c r="A218" s="14"/>
      <c r="B218" s="14"/>
      <c r="C218" s="14"/>
      <c r="D218" s="14"/>
      <c r="E218" s="15" t="s">
        <v>56</v>
      </c>
      <c r="F218" s="15" t="s">
        <v>57</v>
      </c>
      <c r="G218" s="16">
        <v>1355.38</v>
      </c>
      <c r="H218" s="16">
        <v>671.77</v>
      </c>
      <c r="I218" s="16">
        <v>671.77</v>
      </c>
      <c r="J218" s="16">
        <v>595.91</v>
      </c>
      <c r="K218" s="16">
        <f t="shared" si="14"/>
        <v>88.707444512258661</v>
      </c>
      <c r="L218" s="16">
        <f t="shared" si="15"/>
        <v>88.707444512258661</v>
      </c>
      <c r="M218" s="16">
        <f t="shared" si="16"/>
        <v>43.966267762546288</v>
      </c>
    </row>
    <row r="219" spans="1:13" x14ac:dyDescent="0.25">
      <c r="A219" s="14"/>
      <c r="B219" s="14"/>
      <c r="C219" s="14"/>
      <c r="D219" s="14"/>
      <c r="E219" s="15" t="s">
        <v>58</v>
      </c>
      <c r="F219" s="15" t="s">
        <v>59</v>
      </c>
      <c r="G219" s="16">
        <v>11.39</v>
      </c>
      <c r="H219" s="16">
        <v>5.55</v>
      </c>
      <c r="I219" s="16">
        <v>5.55</v>
      </c>
      <c r="J219" s="16">
        <v>4.95</v>
      </c>
      <c r="K219" s="16">
        <f t="shared" si="14"/>
        <v>89.189189189189193</v>
      </c>
      <c r="L219" s="16">
        <f t="shared" si="15"/>
        <v>89.189189189189193</v>
      </c>
      <c r="M219" s="16">
        <f t="shared" si="16"/>
        <v>43.459174714661984</v>
      </c>
    </row>
    <row r="220" spans="1:13" x14ac:dyDescent="0.25">
      <c r="A220" s="14"/>
      <c r="B220" s="14"/>
      <c r="C220" s="14"/>
      <c r="D220" s="14"/>
      <c r="E220" s="15" t="s">
        <v>60</v>
      </c>
      <c r="F220" s="15" t="s">
        <v>61</v>
      </c>
      <c r="G220" s="16">
        <v>19.079999999999998</v>
      </c>
      <c r="H220" s="16">
        <v>9.26</v>
      </c>
      <c r="I220" s="16">
        <v>9.26</v>
      </c>
      <c r="J220" s="16">
        <v>8.25</v>
      </c>
      <c r="K220" s="16">
        <f t="shared" si="14"/>
        <v>89.092872570194388</v>
      </c>
      <c r="L220" s="16">
        <f t="shared" si="15"/>
        <v>89.092872570194388</v>
      </c>
      <c r="M220" s="16">
        <f t="shared" si="16"/>
        <v>43.238993710691823</v>
      </c>
    </row>
    <row r="221" spans="1:13" x14ac:dyDescent="0.25">
      <c r="A221" s="14"/>
      <c r="B221" s="14"/>
      <c r="C221" s="14"/>
      <c r="D221" s="14"/>
      <c r="E221" s="15" t="s">
        <v>18</v>
      </c>
      <c r="F221" s="15" t="s">
        <v>19</v>
      </c>
      <c r="G221" s="16">
        <v>25.62</v>
      </c>
      <c r="H221" s="16">
        <v>3643.94</v>
      </c>
      <c r="I221" s="16">
        <v>3643.94</v>
      </c>
      <c r="J221" s="16">
        <v>0</v>
      </c>
      <c r="K221" s="16">
        <f t="shared" si="14"/>
        <v>0</v>
      </c>
      <c r="L221" s="16">
        <f t="shared" si="15"/>
        <v>0</v>
      </c>
      <c r="M221" s="16">
        <f t="shared" si="16"/>
        <v>0</v>
      </c>
    </row>
    <row r="222" spans="1:13" x14ac:dyDescent="0.25">
      <c r="A222" s="14"/>
      <c r="B222" s="14"/>
      <c r="C222" s="14"/>
      <c r="D222" s="14"/>
      <c r="E222" s="15" t="s">
        <v>77</v>
      </c>
      <c r="F222" s="15" t="s">
        <v>78</v>
      </c>
      <c r="G222" s="16">
        <v>356.76</v>
      </c>
      <c r="H222" s="16">
        <v>619.29</v>
      </c>
      <c r="I222" s="16">
        <v>619.29</v>
      </c>
      <c r="J222" s="16">
        <v>119.08</v>
      </c>
      <c r="K222" s="16">
        <f t="shared" si="14"/>
        <v>19.228471313924011</v>
      </c>
      <c r="L222" s="16">
        <f t="shared" si="15"/>
        <v>19.228471313924011</v>
      </c>
      <c r="M222" s="16">
        <f t="shared" si="16"/>
        <v>33.378181410472024</v>
      </c>
    </row>
    <row r="223" spans="1:13" x14ac:dyDescent="0.25">
      <c r="A223" s="14"/>
      <c r="B223" s="14"/>
      <c r="C223" s="14"/>
      <c r="D223" s="14"/>
      <c r="E223" s="15" t="s">
        <v>22</v>
      </c>
      <c r="F223" s="15" t="s">
        <v>23</v>
      </c>
      <c r="G223" s="16">
        <v>0</v>
      </c>
      <c r="H223" s="16">
        <v>208.63</v>
      </c>
      <c r="I223" s="16">
        <v>766.24</v>
      </c>
      <c r="J223" s="16">
        <v>738.78</v>
      </c>
      <c r="K223" s="16">
        <f t="shared" si="14"/>
        <v>96.416266443934006</v>
      </c>
      <c r="L223" s="16">
        <f t="shared" si="15"/>
        <v>354.11014715045775</v>
      </c>
      <c r="M223" s="16">
        <f t="shared" si="16"/>
        <v>0</v>
      </c>
    </row>
    <row r="224" spans="1:13" x14ac:dyDescent="0.25">
      <c r="A224" s="14"/>
      <c r="B224" s="14"/>
      <c r="C224" s="14"/>
      <c r="D224" s="14"/>
      <c r="E224" s="15" t="s">
        <v>64</v>
      </c>
      <c r="F224" s="15" t="s">
        <v>65</v>
      </c>
      <c r="G224" s="16">
        <v>54.9</v>
      </c>
      <c r="H224" s="16">
        <v>72.88</v>
      </c>
      <c r="I224" s="16">
        <v>72.88</v>
      </c>
      <c r="J224" s="16">
        <v>0</v>
      </c>
      <c r="K224" s="16">
        <f t="shared" si="14"/>
        <v>0</v>
      </c>
      <c r="L224" s="16">
        <f t="shared" si="15"/>
        <v>0</v>
      </c>
      <c r="M224" s="16">
        <f t="shared" si="16"/>
        <v>0</v>
      </c>
    </row>
    <row r="225" spans="1:13" x14ac:dyDescent="0.25">
      <c r="A225" s="14"/>
      <c r="B225" s="14"/>
      <c r="C225" s="14"/>
      <c r="D225" s="14"/>
      <c r="E225" s="15" t="s">
        <v>28</v>
      </c>
      <c r="F225" s="15" t="s">
        <v>29</v>
      </c>
      <c r="G225" s="16">
        <v>117.58</v>
      </c>
      <c r="H225" s="16">
        <v>2186.36</v>
      </c>
      <c r="I225" s="16">
        <v>2186.36</v>
      </c>
      <c r="J225" s="16">
        <v>0</v>
      </c>
      <c r="K225" s="16">
        <f t="shared" si="14"/>
        <v>0</v>
      </c>
      <c r="L225" s="16">
        <f t="shared" si="15"/>
        <v>0</v>
      </c>
      <c r="M225" s="16">
        <f t="shared" si="16"/>
        <v>0</v>
      </c>
    </row>
    <row r="226" spans="1:13" x14ac:dyDescent="0.25">
      <c r="A226" s="14"/>
      <c r="B226" s="14"/>
      <c r="C226" s="14"/>
      <c r="D226" s="14"/>
      <c r="E226" s="15" t="s">
        <v>34</v>
      </c>
      <c r="F226" s="15" t="s">
        <v>35</v>
      </c>
      <c r="G226" s="16">
        <v>994.98</v>
      </c>
      <c r="H226" s="16">
        <v>737.94</v>
      </c>
      <c r="I226" s="16">
        <v>957.8</v>
      </c>
      <c r="J226" s="16">
        <v>957.8</v>
      </c>
      <c r="K226" s="16">
        <f t="shared" si="14"/>
        <v>100</v>
      </c>
      <c r="L226" s="16">
        <f t="shared" si="15"/>
        <v>129.79375016939045</v>
      </c>
      <c r="M226" s="16">
        <f t="shared" si="16"/>
        <v>96.263241472190387</v>
      </c>
    </row>
    <row r="227" spans="1:13" x14ac:dyDescent="0.25">
      <c r="A227" s="14"/>
      <c r="B227" s="14"/>
      <c r="C227" s="14"/>
      <c r="D227" s="14"/>
      <c r="E227" s="15" t="s">
        <v>71</v>
      </c>
      <c r="F227" s="15" t="s">
        <v>72</v>
      </c>
      <c r="G227" s="16">
        <v>33917.269999999997</v>
      </c>
      <c r="H227" s="16">
        <v>24086.41</v>
      </c>
      <c r="I227" s="16">
        <v>42121.56</v>
      </c>
      <c r="J227" s="16">
        <v>42121.56</v>
      </c>
      <c r="K227" s="16">
        <f t="shared" si="14"/>
        <v>100</v>
      </c>
      <c r="L227" s="16">
        <f t="shared" si="15"/>
        <v>174.87687040119303</v>
      </c>
      <c r="M227" s="16">
        <f t="shared" si="16"/>
        <v>124.18912253256234</v>
      </c>
    </row>
    <row r="228" spans="1:13" x14ac:dyDescent="0.25">
      <c r="A228" s="5"/>
      <c r="B228" s="6" t="s">
        <v>169</v>
      </c>
      <c r="C228" s="5"/>
      <c r="D228" s="5"/>
      <c r="E228" s="5"/>
      <c r="F228" s="6" t="s">
        <v>170</v>
      </c>
      <c r="G228" s="7">
        <f>+G229+G237+G240+G244+G247+G253+G256+G259+G266</f>
        <v>392128.14</v>
      </c>
      <c r="H228" s="7">
        <f>+H229+H237+H240+H244+H247+H253+H256+H259+H266</f>
        <v>191700</v>
      </c>
      <c r="I228" s="7">
        <f>+I229+I237+I240+I244+I247+I253+I256+I259+I266</f>
        <v>202900</v>
      </c>
      <c r="J228" s="7">
        <f>+J229+J237+J240+J244+J247+J253+J256+J259+J266</f>
        <v>186024.43</v>
      </c>
      <c r="K228" s="7">
        <f t="shared" si="14"/>
        <v>91.682814194184331</v>
      </c>
      <c r="L228" s="7">
        <f t="shared" si="15"/>
        <v>97.039347939488778</v>
      </c>
      <c r="M228" s="7">
        <f t="shared" si="16"/>
        <v>47.439704276260301</v>
      </c>
    </row>
    <row r="229" spans="1:13" x14ac:dyDescent="0.25">
      <c r="A229" s="8"/>
      <c r="B229" s="8"/>
      <c r="C229" s="9" t="s">
        <v>171</v>
      </c>
      <c r="D229" s="8"/>
      <c r="E229" s="8"/>
      <c r="F229" s="9" t="s">
        <v>172</v>
      </c>
      <c r="G229" s="10">
        <f>+G230+G233</f>
        <v>72.39</v>
      </c>
      <c r="H229" s="10">
        <f>+H230+H233</f>
        <v>46000</v>
      </c>
      <c r="I229" s="10">
        <f>+I230+I233</f>
        <v>46000</v>
      </c>
      <c r="J229" s="10">
        <f>+J230+J233</f>
        <v>39596.71</v>
      </c>
      <c r="K229" s="10">
        <f t="shared" si="14"/>
        <v>86.079804347826084</v>
      </c>
      <c r="L229" s="10">
        <f t="shared" si="15"/>
        <v>86.079804347826084</v>
      </c>
      <c r="M229" s="10">
        <f t="shared" si="16"/>
        <v>54699.143528111621</v>
      </c>
    </row>
    <row r="230" spans="1:13" x14ac:dyDescent="0.25">
      <c r="A230" s="11"/>
      <c r="B230" s="11"/>
      <c r="C230" s="11"/>
      <c r="D230" s="12" t="s">
        <v>17</v>
      </c>
      <c r="E230" s="11"/>
      <c r="F230" s="12"/>
      <c r="G230" s="13">
        <f>+G231+G232</f>
        <v>7.39</v>
      </c>
      <c r="H230" s="13">
        <f>+H231+H232</f>
        <v>3000</v>
      </c>
      <c r="I230" s="13">
        <f>+I231+I232</f>
        <v>3000</v>
      </c>
      <c r="J230" s="13">
        <f>+J231+J232</f>
        <v>684.42</v>
      </c>
      <c r="K230" s="13">
        <f t="shared" si="14"/>
        <v>22.813999999999997</v>
      </c>
      <c r="L230" s="13">
        <f t="shared" si="15"/>
        <v>22.813999999999997</v>
      </c>
      <c r="M230" s="13">
        <f t="shared" si="16"/>
        <v>9261.4343707713124</v>
      </c>
    </row>
    <row r="231" spans="1:13" x14ac:dyDescent="0.25">
      <c r="A231" s="14"/>
      <c r="B231" s="14"/>
      <c r="C231" s="14"/>
      <c r="D231" s="14"/>
      <c r="E231" s="15" t="s">
        <v>20</v>
      </c>
      <c r="F231" s="15" t="s">
        <v>21</v>
      </c>
      <c r="G231" s="16">
        <v>7.39</v>
      </c>
      <c r="H231" s="16">
        <v>0</v>
      </c>
      <c r="I231" s="16">
        <v>0</v>
      </c>
      <c r="J231" s="16">
        <v>0</v>
      </c>
      <c r="K231" s="16">
        <f t="shared" si="14"/>
        <v>0</v>
      </c>
      <c r="L231" s="16">
        <f t="shared" si="15"/>
        <v>0</v>
      </c>
      <c r="M231" s="16">
        <f t="shared" si="16"/>
        <v>0</v>
      </c>
    </row>
    <row r="232" spans="1:13" x14ac:dyDescent="0.25">
      <c r="A232" s="14"/>
      <c r="B232" s="14"/>
      <c r="C232" s="14"/>
      <c r="D232" s="14"/>
      <c r="E232" s="15" t="s">
        <v>28</v>
      </c>
      <c r="F232" s="15" t="s">
        <v>29</v>
      </c>
      <c r="G232" s="16">
        <v>0</v>
      </c>
      <c r="H232" s="16">
        <v>3000</v>
      </c>
      <c r="I232" s="16">
        <v>3000</v>
      </c>
      <c r="J232" s="16">
        <v>684.42</v>
      </c>
      <c r="K232" s="16">
        <f t="shared" si="14"/>
        <v>22.813999999999997</v>
      </c>
      <c r="L232" s="16">
        <f t="shared" si="15"/>
        <v>22.813999999999997</v>
      </c>
      <c r="M232" s="16">
        <f t="shared" si="16"/>
        <v>0</v>
      </c>
    </row>
    <row r="233" spans="1:13" x14ac:dyDescent="0.25">
      <c r="A233" s="11"/>
      <c r="B233" s="11"/>
      <c r="C233" s="11"/>
      <c r="D233" s="12" t="s">
        <v>173</v>
      </c>
      <c r="E233" s="11"/>
      <c r="F233" s="12" t="s">
        <v>172</v>
      </c>
      <c r="G233" s="13">
        <f>+G234+G235+G236</f>
        <v>65</v>
      </c>
      <c r="H233" s="13">
        <f>+H234+H235+H236</f>
        <v>43000</v>
      </c>
      <c r="I233" s="13">
        <f>+I234+I235+I236</f>
        <v>43000</v>
      </c>
      <c r="J233" s="13">
        <f>+J234+J235+J236</f>
        <v>38912.29</v>
      </c>
      <c r="K233" s="13">
        <f t="shared" si="14"/>
        <v>90.493697674418598</v>
      </c>
      <c r="L233" s="13">
        <f t="shared" si="15"/>
        <v>90.493697674418598</v>
      </c>
      <c r="M233" s="13">
        <f t="shared" si="16"/>
        <v>59865.061538461545</v>
      </c>
    </row>
    <row r="234" spans="1:13" x14ac:dyDescent="0.25">
      <c r="A234" s="14"/>
      <c r="B234" s="14"/>
      <c r="C234" s="14"/>
      <c r="D234" s="14"/>
      <c r="E234" s="15" t="s">
        <v>26</v>
      </c>
      <c r="F234" s="15" t="s">
        <v>27</v>
      </c>
      <c r="G234" s="16">
        <v>65</v>
      </c>
      <c r="H234" s="16">
        <v>0</v>
      </c>
      <c r="I234" s="16">
        <v>0</v>
      </c>
      <c r="J234" s="16">
        <v>0</v>
      </c>
      <c r="K234" s="16">
        <f t="shared" si="14"/>
        <v>0</v>
      </c>
      <c r="L234" s="16">
        <f t="shared" si="15"/>
        <v>0</v>
      </c>
      <c r="M234" s="16">
        <f t="shared" si="16"/>
        <v>0</v>
      </c>
    </row>
    <row r="235" spans="1:13" x14ac:dyDescent="0.25">
      <c r="A235" s="14"/>
      <c r="B235" s="14"/>
      <c r="C235" s="14"/>
      <c r="D235" s="14"/>
      <c r="E235" s="15" t="s">
        <v>28</v>
      </c>
      <c r="F235" s="15" t="s">
        <v>29</v>
      </c>
      <c r="G235" s="16">
        <v>0</v>
      </c>
      <c r="H235" s="16">
        <v>1000</v>
      </c>
      <c r="I235" s="16">
        <v>1000</v>
      </c>
      <c r="J235" s="16">
        <v>0</v>
      </c>
      <c r="K235" s="16">
        <f t="shared" si="14"/>
        <v>0</v>
      </c>
      <c r="L235" s="16">
        <f t="shared" si="15"/>
        <v>0</v>
      </c>
      <c r="M235" s="16">
        <f t="shared" si="16"/>
        <v>0</v>
      </c>
    </row>
    <row r="236" spans="1:13" x14ac:dyDescent="0.25">
      <c r="A236" s="14"/>
      <c r="B236" s="14"/>
      <c r="C236" s="14"/>
      <c r="D236" s="14"/>
      <c r="E236" s="15" t="s">
        <v>174</v>
      </c>
      <c r="F236" s="15" t="s">
        <v>175</v>
      </c>
      <c r="G236" s="16">
        <v>0</v>
      </c>
      <c r="H236" s="16">
        <v>42000</v>
      </c>
      <c r="I236" s="16">
        <v>42000</v>
      </c>
      <c r="J236" s="16">
        <v>38912.29</v>
      </c>
      <c r="K236" s="16">
        <f t="shared" si="14"/>
        <v>92.64830952380953</v>
      </c>
      <c r="L236" s="16">
        <f t="shared" si="15"/>
        <v>92.64830952380953</v>
      </c>
      <c r="M236" s="16">
        <f t="shared" si="16"/>
        <v>0</v>
      </c>
    </row>
    <row r="237" spans="1:13" x14ac:dyDescent="0.25">
      <c r="A237" s="8"/>
      <c r="B237" s="8"/>
      <c r="C237" s="9" t="s">
        <v>176</v>
      </c>
      <c r="D237" s="8"/>
      <c r="E237" s="8"/>
      <c r="F237" s="9" t="s">
        <v>177</v>
      </c>
      <c r="G237" s="10">
        <f t="shared" ref="G237:J238" si="19">+G238</f>
        <v>0</v>
      </c>
      <c r="H237" s="10">
        <f t="shared" si="19"/>
        <v>20000</v>
      </c>
      <c r="I237" s="10">
        <f t="shared" si="19"/>
        <v>20000</v>
      </c>
      <c r="J237" s="10">
        <f t="shared" si="19"/>
        <v>16255.15</v>
      </c>
      <c r="K237" s="10">
        <f t="shared" si="14"/>
        <v>81.275750000000002</v>
      </c>
      <c r="L237" s="10">
        <f t="shared" si="15"/>
        <v>81.275750000000002</v>
      </c>
      <c r="M237" s="10">
        <f t="shared" si="16"/>
        <v>0</v>
      </c>
    </row>
    <row r="238" spans="1:13" x14ac:dyDescent="0.25">
      <c r="A238" s="11"/>
      <c r="B238" s="11"/>
      <c r="C238" s="11"/>
      <c r="D238" s="12" t="s">
        <v>17</v>
      </c>
      <c r="E238" s="11"/>
      <c r="F238" s="12"/>
      <c r="G238" s="13">
        <f t="shared" si="19"/>
        <v>0</v>
      </c>
      <c r="H238" s="13">
        <f t="shared" si="19"/>
        <v>20000</v>
      </c>
      <c r="I238" s="13">
        <f t="shared" si="19"/>
        <v>20000</v>
      </c>
      <c r="J238" s="13">
        <f t="shared" si="19"/>
        <v>16255.15</v>
      </c>
      <c r="K238" s="13">
        <f t="shared" si="14"/>
        <v>81.275750000000002</v>
      </c>
      <c r="L238" s="13">
        <f t="shared" si="15"/>
        <v>81.275750000000002</v>
      </c>
      <c r="M238" s="13">
        <f t="shared" si="16"/>
        <v>0</v>
      </c>
    </row>
    <row r="239" spans="1:13" x14ac:dyDescent="0.25">
      <c r="A239" s="14"/>
      <c r="B239" s="14"/>
      <c r="C239" s="14"/>
      <c r="D239" s="14"/>
      <c r="E239" s="15" t="s">
        <v>18</v>
      </c>
      <c r="F239" s="15" t="s">
        <v>19</v>
      </c>
      <c r="G239" s="16">
        <v>0</v>
      </c>
      <c r="H239" s="16">
        <v>20000</v>
      </c>
      <c r="I239" s="16">
        <v>20000</v>
      </c>
      <c r="J239" s="16">
        <v>16255.15</v>
      </c>
      <c r="K239" s="16">
        <f t="shared" si="14"/>
        <v>81.275750000000002</v>
      </c>
      <c r="L239" s="16">
        <f t="shared" si="15"/>
        <v>81.275750000000002</v>
      </c>
      <c r="M239" s="16">
        <f t="shared" si="16"/>
        <v>0</v>
      </c>
    </row>
    <row r="240" spans="1:13" x14ac:dyDescent="0.25">
      <c r="A240" s="8"/>
      <c r="B240" s="8"/>
      <c r="C240" s="9" t="s">
        <v>178</v>
      </c>
      <c r="D240" s="8"/>
      <c r="E240" s="8"/>
      <c r="F240" s="9" t="s">
        <v>179</v>
      </c>
      <c r="G240" s="10">
        <f>+G241</f>
        <v>18159.62</v>
      </c>
      <c r="H240" s="10">
        <f>+H241</f>
        <v>0</v>
      </c>
      <c r="I240" s="10">
        <f>+I241</f>
        <v>0</v>
      </c>
      <c r="J240" s="10">
        <f>+J241</f>
        <v>0</v>
      </c>
      <c r="K240" s="10">
        <f t="shared" si="14"/>
        <v>0</v>
      </c>
      <c r="L240" s="10">
        <f t="shared" si="15"/>
        <v>0</v>
      </c>
      <c r="M240" s="10">
        <f t="shared" si="16"/>
        <v>0</v>
      </c>
    </row>
    <row r="241" spans="1:13" x14ac:dyDescent="0.25">
      <c r="A241" s="11"/>
      <c r="B241" s="11"/>
      <c r="C241" s="11"/>
      <c r="D241" s="12" t="s">
        <v>180</v>
      </c>
      <c r="E241" s="11"/>
      <c r="F241" s="12" t="s">
        <v>179</v>
      </c>
      <c r="G241" s="13">
        <f>+G242+G243</f>
        <v>18159.62</v>
      </c>
      <c r="H241" s="13">
        <f>+H242+H243</f>
        <v>0</v>
      </c>
      <c r="I241" s="13">
        <f>+I242+I243</f>
        <v>0</v>
      </c>
      <c r="J241" s="13">
        <f>+J242+J243</f>
        <v>0</v>
      </c>
      <c r="K241" s="13">
        <f t="shared" si="14"/>
        <v>0</v>
      </c>
      <c r="L241" s="13">
        <f t="shared" si="15"/>
        <v>0</v>
      </c>
      <c r="M241" s="13">
        <f t="shared" si="16"/>
        <v>0</v>
      </c>
    </row>
    <row r="242" spans="1:13" x14ac:dyDescent="0.25">
      <c r="A242" s="14"/>
      <c r="B242" s="14"/>
      <c r="C242" s="14"/>
      <c r="D242" s="14"/>
      <c r="E242" s="15" t="s">
        <v>18</v>
      </c>
      <c r="F242" s="15" t="s">
        <v>19</v>
      </c>
      <c r="G242" s="16">
        <v>944.18</v>
      </c>
      <c r="H242" s="16">
        <v>0</v>
      </c>
      <c r="I242" s="16">
        <v>0</v>
      </c>
      <c r="J242" s="16">
        <v>0</v>
      </c>
      <c r="K242" s="16">
        <f t="shared" si="14"/>
        <v>0</v>
      </c>
      <c r="L242" s="16">
        <f t="shared" si="15"/>
        <v>0</v>
      </c>
      <c r="M242" s="16">
        <f t="shared" si="16"/>
        <v>0</v>
      </c>
    </row>
    <row r="243" spans="1:13" x14ac:dyDescent="0.25">
      <c r="A243" s="14"/>
      <c r="B243" s="14"/>
      <c r="C243" s="14"/>
      <c r="D243" s="14"/>
      <c r="E243" s="15" t="s">
        <v>81</v>
      </c>
      <c r="F243" s="15" t="s">
        <v>82</v>
      </c>
      <c r="G243" s="16">
        <v>17215.439999999999</v>
      </c>
      <c r="H243" s="16">
        <v>0</v>
      </c>
      <c r="I243" s="16">
        <v>0</v>
      </c>
      <c r="J243" s="16">
        <v>0</v>
      </c>
      <c r="K243" s="16">
        <f t="shared" si="14"/>
        <v>0</v>
      </c>
      <c r="L243" s="16">
        <f t="shared" si="15"/>
        <v>0</v>
      </c>
      <c r="M243" s="16">
        <f t="shared" si="16"/>
        <v>0</v>
      </c>
    </row>
    <row r="244" spans="1:13" x14ac:dyDescent="0.25">
      <c r="A244" s="8"/>
      <c r="B244" s="8"/>
      <c r="C244" s="9" t="s">
        <v>181</v>
      </c>
      <c r="D244" s="8"/>
      <c r="E244" s="8"/>
      <c r="F244" s="9" t="s">
        <v>182</v>
      </c>
      <c r="G244" s="10">
        <f t="shared" ref="G244:J245" si="20">+G245</f>
        <v>4979.3599999999997</v>
      </c>
      <c r="H244" s="10">
        <f t="shared" si="20"/>
        <v>0</v>
      </c>
      <c r="I244" s="10">
        <f t="shared" si="20"/>
        <v>0</v>
      </c>
      <c r="J244" s="10">
        <f t="shared" si="20"/>
        <v>0</v>
      </c>
      <c r="K244" s="10">
        <f t="shared" si="14"/>
        <v>0</v>
      </c>
      <c r="L244" s="10">
        <f t="shared" si="15"/>
        <v>0</v>
      </c>
      <c r="M244" s="10">
        <f t="shared" si="16"/>
        <v>0</v>
      </c>
    </row>
    <row r="245" spans="1:13" x14ac:dyDescent="0.25">
      <c r="A245" s="11"/>
      <c r="B245" s="11"/>
      <c r="C245" s="11"/>
      <c r="D245" s="12" t="s">
        <v>17</v>
      </c>
      <c r="E245" s="11"/>
      <c r="F245" s="12"/>
      <c r="G245" s="13">
        <f t="shared" si="20"/>
        <v>4979.3599999999997</v>
      </c>
      <c r="H245" s="13">
        <f t="shared" si="20"/>
        <v>0</v>
      </c>
      <c r="I245" s="13">
        <f t="shared" si="20"/>
        <v>0</v>
      </c>
      <c r="J245" s="13">
        <f t="shared" si="20"/>
        <v>0</v>
      </c>
      <c r="K245" s="13">
        <f t="shared" si="14"/>
        <v>0</v>
      </c>
      <c r="L245" s="13">
        <f t="shared" si="15"/>
        <v>0</v>
      </c>
      <c r="M245" s="13">
        <f t="shared" si="16"/>
        <v>0</v>
      </c>
    </row>
    <row r="246" spans="1:13" x14ac:dyDescent="0.25">
      <c r="A246" s="14"/>
      <c r="B246" s="14"/>
      <c r="C246" s="14"/>
      <c r="D246" s="14"/>
      <c r="E246" s="15" t="s">
        <v>34</v>
      </c>
      <c r="F246" s="15" t="s">
        <v>35</v>
      </c>
      <c r="G246" s="16">
        <v>4979.3599999999997</v>
      </c>
      <c r="H246" s="16">
        <v>0</v>
      </c>
      <c r="I246" s="16">
        <v>0</v>
      </c>
      <c r="J246" s="16">
        <v>0</v>
      </c>
      <c r="K246" s="16">
        <f t="shared" si="14"/>
        <v>0</v>
      </c>
      <c r="L246" s="16">
        <f t="shared" si="15"/>
        <v>0</v>
      </c>
      <c r="M246" s="16">
        <f t="shared" si="16"/>
        <v>0</v>
      </c>
    </row>
    <row r="247" spans="1:13" x14ac:dyDescent="0.25">
      <c r="A247" s="8"/>
      <c r="B247" s="8"/>
      <c r="C247" s="9" t="s">
        <v>183</v>
      </c>
      <c r="D247" s="8"/>
      <c r="E247" s="8"/>
      <c r="F247" s="9" t="s">
        <v>184</v>
      </c>
      <c r="G247" s="10">
        <f>+G248</f>
        <v>26693.06</v>
      </c>
      <c r="H247" s="10">
        <f>+H248</f>
        <v>45000</v>
      </c>
      <c r="I247" s="10">
        <f>+I248</f>
        <v>55200</v>
      </c>
      <c r="J247" s="10">
        <f>+J248</f>
        <v>54312.03</v>
      </c>
      <c r="K247" s="10">
        <f t="shared" si="14"/>
        <v>98.391358695652173</v>
      </c>
      <c r="L247" s="10">
        <f t="shared" si="15"/>
        <v>120.6934</v>
      </c>
      <c r="M247" s="10">
        <f t="shared" si="16"/>
        <v>203.46872932515043</v>
      </c>
    </row>
    <row r="248" spans="1:13" x14ac:dyDescent="0.25">
      <c r="A248" s="11"/>
      <c r="B248" s="11"/>
      <c r="C248" s="11"/>
      <c r="D248" s="12" t="s">
        <v>17</v>
      </c>
      <c r="E248" s="11"/>
      <c r="F248" s="12"/>
      <c r="G248" s="13">
        <f>+G249+G250+G251+G252</f>
        <v>26693.06</v>
      </c>
      <c r="H248" s="13">
        <f>+H249+H250+H251+H252</f>
        <v>45000</v>
      </c>
      <c r="I248" s="13">
        <f>+I249+I250+I251+I252</f>
        <v>55200</v>
      </c>
      <c r="J248" s="13">
        <f>+J249+J250+J251+J252</f>
        <v>54312.03</v>
      </c>
      <c r="K248" s="13">
        <f t="shared" si="14"/>
        <v>98.391358695652173</v>
      </c>
      <c r="L248" s="13">
        <f t="shared" si="15"/>
        <v>120.6934</v>
      </c>
      <c r="M248" s="13">
        <f t="shared" si="16"/>
        <v>203.46872932515043</v>
      </c>
    </row>
    <row r="249" spans="1:13" x14ac:dyDescent="0.25">
      <c r="A249" s="14"/>
      <c r="B249" s="14"/>
      <c r="C249" s="14"/>
      <c r="D249" s="14"/>
      <c r="E249" s="15" t="s">
        <v>18</v>
      </c>
      <c r="F249" s="15" t="s">
        <v>19</v>
      </c>
      <c r="G249" s="16">
        <v>22255.66</v>
      </c>
      <c r="H249" s="16">
        <v>27900</v>
      </c>
      <c r="I249" s="16">
        <v>38860.21</v>
      </c>
      <c r="J249" s="16">
        <v>38860.21</v>
      </c>
      <c r="K249" s="16">
        <f t="shared" si="14"/>
        <v>100</v>
      </c>
      <c r="L249" s="16">
        <f t="shared" si="15"/>
        <v>139.28390681003583</v>
      </c>
      <c r="M249" s="16">
        <f t="shared" si="16"/>
        <v>174.60821202336842</v>
      </c>
    </row>
    <row r="250" spans="1:13" x14ac:dyDescent="0.25">
      <c r="A250" s="14"/>
      <c r="B250" s="14"/>
      <c r="C250" s="14"/>
      <c r="D250" s="14"/>
      <c r="E250" s="15" t="s">
        <v>77</v>
      </c>
      <c r="F250" s="15" t="s">
        <v>78</v>
      </c>
      <c r="G250" s="16">
        <v>2013</v>
      </c>
      <c r="H250" s="16">
        <v>0</v>
      </c>
      <c r="I250" s="16">
        <v>14754.63</v>
      </c>
      <c r="J250" s="16">
        <v>14754.63</v>
      </c>
      <c r="K250" s="16">
        <f t="shared" si="14"/>
        <v>100</v>
      </c>
      <c r="L250" s="16">
        <f t="shared" si="15"/>
        <v>0</v>
      </c>
      <c r="M250" s="16">
        <f t="shared" si="16"/>
        <v>732.96721311475403</v>
      </c>
    </row>
    <row r="251" spans="1:13" x14ac:dyDescent="0.25">
      <c r="A251" s="14"/>
      <c r="B251" s="14"/>
      <c r="C251" s="14"/>
      <c r="D251" s="14"/>
      <c r="E251" s="15" t="s">
        <v>24</v>
      </c>
      <c r="F251" s="15" t="s">
        <v>25</v>
      </c>
      <c r="G251" s="16">
        <v>488</v>
      </c>
      <c r="H251" s="16">
        <v>15000</v>
      </c>
      <c r="I251" s="16">
        <v>0</v>
      </c>
      <c r="J251" s="16">
        <v>0</v>
      </c>
      <c r="K251" s="16">
        <f t="shared" si="14"/>
        <v>0</v>
      </c>
      <c r="L251" s="16">
        <f t="shared" si="15"/>
        <v>0</v>
      </c>
      <c r="M251" s="16">
        <f t="shared" si="16"/>
        <v>0</v>
      </c>
    </row>
    <row r="252" spans="1:13" x14ac:dyDescent="0.25">
      <c r="A252" s="14"/>
      <c r="B252" s="14"/>
      <c r="C252" s="14"/>
      <c r="D252" s="14"/>
      <c r="E252" s="15" t="s">
        <v>28</v>
      </c>
      <c r="F252" s="15" t="s">
        <v>29</v>
      </c>
      <c r="G252" s="16">
        <v>1936.4</v>
      </c>
      <c r="H252" s="16">
        <v>2100</v>
      </c>
      <c r="I252" s="16">
        <v>1585.16</v>
      </c>
      <c r="J252" s="16">
        <v>697.19</v>
      </c>
      <c r="K252" s="16">
        <f t="shared" si="14"/>
        <v>43.982310933912032</v>
      </c>
      <c r="L252" s="16">
        <f t="shared" si="15"/>
        <v>33.199523809523811</v>
      </c>
      <c r="M252" s="16">
        <f t="shared" si="16"/>
        <v>36.004441231150594</v>
      </c>
    </row>
    <row r="253" spans="1:13" x14ac:dyDescent="0.25">
      <c r="A253" s="8"/>
      <c r="B253" s="8"/>
      <c r="C253" s="9" t="s">
        <v>185</v>
      </c>
      <c r="D253" s="8"/>
      <c r="E253" s="8"/>
      <c r="F253" s="9" t="s">
        <v>186</v>
      </c>
      <c r="G253" s="10">
        <f t="shared" ref="G253:J254" si="21">+G254</f>
        <v>439.44</v>
      </c>
      <c r="H253" s="10">
        <f t="shared" si="21"/>
        <v>700</v>
      </c>
      <c r="I253" s="10">
        <f t="shared" si="21"/>
        <v>700</v>
      </c>
      <c r="J253" s="10">
        <f t="shared" si="21"/>
        <v>624.19000000000005</v>
      </c>
      <c r="K253" s="10">
        <f t="shared" si="14"/>
        <v>89.17</v>
      </c>
      <c r="L253" s="10">
        <f t="shared" si="15"/>
        <v>89.17</v>
      </c>
      <c r="M253" s="10">
        <f t="shared" si="16"/>
        <v>142.04214454760606</v>
      </c>
    </row>
    <row r="254" spans="1:13" x14ac:dyDescent="0.25">
      <c r="A254" s="11"/>
      <c r="B254" s="11"/>
      <c r="C254" s="11"/>
      <c r="D254" s="12" t="s">
        <v>17</v>
      </c>
      <c r="E254" s="11"/>
      <c r="F254" s="12"/>
      <c r="G254" s="13">
        <f t="shared" si="21"/>
        <v>439.44</v>
      </c>
      <c r="H254" s="13">
        <f t="shared" si="21"/>
        <v>700</v>
      </c>
      <c r="I254" s="13">
        <f t="shared" si="21"/>
        <v>700</v>
      </c>
      <c r="J254" s="13">
        <f t="shared" si="21"/>
        <v>624.19000000000005</v>
      </c>
      <c r="K254" s="13">
        <f t="shared" si="14"/>
        <v>89.17</v>
      </c>
      <c r="L254" s="13">
        <f t="shared" si="15"/>
        <v>89.17</v>
      </c>
      <c r="M254" s="13">
        <f t="shared" si="16"/>
        <v>142.04214454760606</v>
      </c>
    </row>
    <row r="255" spans="1:13" x14ac:dyDescent="0.25">
      <c r="A255" s="14"/>
      <c r="B255" s="14"/>
      <c r="C255" s="14"/>
      <c r="D255" s="14"/>
      <c r="E255" s="15" t="s">
        <v>34</v>
      </c>
      <c r="F255" s="15" t="s">
        <v>35</v>
      </c>
      <c r="G255" s="16">
        <v>439.44</v>
      </c>
      <c r="H255" s="16">
        <v>700</v>
      </c>
      <c r="I255" s="16">
        <v>700</v>
      </c>
      <c r="J255" s="16">
        <v>624.19000000000005</v>
      </c>
      <c r="K255" s="16">
        <f t="shared" si="14"/>
        <v>89.17</v>
      </c>
      <c r="L255" s="16">
        <f t="shared" si="15"/>
        <v>89.17</v>
      </c>
      <c r="M255" s="16">
        <f t="shared" si="16"/>
        <v>142.04214454760606</v>
      </c>
    </row>
    <row r="256" spans="1:13" x14ac:dyDescent="0.25">
      <c r="A256" s="8"/>
      <c r="B256" s="8"/>
      <c r="C256" s="9" t="s">
        <v>187</v>
      </c>
      <c r="D256" s="8"/>
      <c r="E256" s="8"/>
      <c r="F256" s="9" t="s">
        <v>188</v>
      </c>
      <c r="G256" s="10">
        <f t="shared" ref="G256:J257" si="22">+G257</f>
        <v>3154.58</v>
      </c>
      <c r="H256" s="10">
        <f t="shared" si="22"/>
        <v>5000</v>
      </c>
      <c r="I256" s="10">
        <f t="shared" si="22"/>
        <v>6000</v>
      </c>
      <c r="J256" s="10">
        <f t="shared" si="22"/>
        <v>5548</v>
      </c>
      <c r="K256" s="10">
        <f t="shared" si="14"/>
        <v>92.466666666666669</v>
      </c>
      <c r="L256" s="10">
        <f t="shared" si="15"/>
        <v>110.96</v>
      </c>
      <c r="M256" s="10">
        <f t="shared" si="16"/>
        <v>175.87127287943244</v>
      </c>
    </row>
    <row r="257" spans="1:13" x14ac:dyDescent="0.25">
      <c r="A257" s="11"/>
      <c r="B257" s="11"/>
      <c r="C257" s="11"/>
      <c r="D257" s="12" t="s">
        <v>17</v>
      </c>
      <c r="E257" s="11"/>
      <c r="F257" s="12"/>
      <c r="G257" s="13">
        <f t="shared" si="22"/>
        <v>3154.58</v>
      </c>
      <c r="H257" s="13">
        <f t="shared" si="22"/>
        <v>5000</v>
      </c>
      <c r="I257" s="13">
        <f t="shared" si="22"/>
        <v>6000</v>
      </c>
      <c r="J257" s="13">
        <f t="shared" si="22"/>
        <v>5548</v>
      </c>
      <c r="K257" s="13">
        <f t="shared" si="14"/>
        <v>92.466666666666669</v>
      </c>
      <c r="L257" s="13">
        <f t="shared" si="15"/>
        <v>110.96</v>
      </c>
      <c r="M257" s="13">
        <f t="shared" si="16"/>
        <v>175.87127287943244</v>
      </c>
    </row>
    <row r="258" spans="1:13" x14ac:dyDescent="0.25">
      <c r="A258" s="14"/>
      <c r="B258" s="14"/>
      <c r="C258" s="14"/>
      <c r="D258" s="14"/>
      <c r="E258" s="15" t="s">
        <v>18</v>
      </c>
      <c r="F258" s="15" t="s">
        <v>19</v>
      </c>
      <c r="G258" s="16">
        <v>3154.58</v>
      </c>
      <c r="H258" s="16">
        <v>5000</v>
      </c>
      <c r="I258" s="16">
        <v>6000</v>
      </c>
      <c r="J258" s="16">
        <v>5548</v>
      </c>
      <c r="K258" s="16">
        <f t="shared" si="14"/>
        <v>92.466666666666669</v>
      </c>
      <c r="L258" s="16">
        <f t="shared" si="15"/>
        <v>110.96</v>
      </c>
      <c r="M258" s="16">
        <f t="shared" si="16"/>
        <v>175.87127287943244</v>
      </c>
    </row>
    <row r="259" spans="1:13" x14ac:dyDescent="0.25">
      <c r="A259" s="8"/>
      <c r="B259" s="8"/>
      <c r="C259" s="9" t="s">
        <v>189</v>
      </c>
      <c r="D259" s="8"/>
      <c r="E259" s="8"/>
      <c r="F259" s="9" t="s">
        <v>190</v>
      </c>
      <c r="G259" s="10">
        <f>+G260</f>
        <v>234190.82</v>
      </c>
      <c r="H259" s="10">
        <f>+H260</f>
        <v>0</v>
      </c>
      <c r="I259" s="10">
        <f>+I260</f>
        <v>0</v>
      </c>
      <c r="J259" s="10">
        <f>+J260</f>
        <v>0</v>
      </c>
      <c r="K259" s="10">
        <f t="shared" si="14"/>
        <v>0</v>
      </c>
      <c r="L259" s="10">
        <f t="shared" si="15"/>
        <v>0</v>
      </c>
      <c r="M259" s="10">
        <f t="shared" si="16"/>
        <v>0</v>
      </c>
    </row>
    <row r="260" spans="1:13" x14ac:dyDescent="0.25">
      <c r="A260" s="11"/>
      <c r="B260" s="11"/>
      <c r="C260" s="11"/>
      <c r="D260" s="12" t="s">
        <v>191</v>
      </c>
      <c r="E260" s="11"/>
      <c r="F260" s="12" t="s">
        <v>190</v>
      </c>
      <c r="G260" s="13">
        <f>+G261+G262+G263+G264+G265</f>
        <v>234190.82</v>
      </c>
      <c r="H260" s="13">
        <f>+H261+H262+H263+H264+H265</f>
        <v>0</v>
      </c>
      <c r="I260" s="13">
        <f>+I261+I262+I263+I264+I265</f>
        <v>0</v>
      </c>
      <c r="J260" s="13">
        <f>+J261+J262+J263+J264+J265</f>
        <v>0</v>
      </c>
      <c r="K260" s="13">
        <f t="shared" si="14"/>
        <v>0</v>
      </c>
      <c r="L260" s="13">
        <f t="shared" si="15"/>
        <v>0</v>
      </c>
      <c r="M260" s="13">
        <f t="shared" si="16"/>
        <v>0</v>
      </c>
    </row>
    <row r="261" spans="1:13" x14ac:dyDescent="0.25">
      <c r="A261" s="14"/>
      <c r="B261" s="14"/>
      <c r="C261" s="14"/>
      <c r="D261" s="14"/>
      <c r="E261" s="15" t="s">
        <v>18</v>
      </c>
      <c r="F261" s="15" t="s">
        <v>19</v>
      </c>
      <c r="G261" s="16">
        <v>79.3</v>
      </c>
      <c r="H261" s="16">
        <v>0</v>
      </c>
      <c r="I261" s="16">
        <v>0</v>
      </c>
      <c r="J261" s="16">
        <v>0</v>
      </c>
      <c r="K261" s="16">
        <f t="shared" ref="K261:K324" si="23">IF(I261&lt;&gt;0,J261/I261*100,0)</f>
        <v>0</v>
      </c>
      <c r="L261" s="16">
        <f t="shared" ref="L261:L324" si="24">IF(H261&lt;&gt;0,J261/H261*100,0)</f>
        <v>0</v>
      </c>
      <c r="M261" s="16">
        <f t="shared" ref="M261:M324" si="25">IF(G261&lt;&gt;0,J261/G261*100,0)</f>
        <v>0</v>
      </c>
    </row>
    <row r="262" spans="1:13" x14ac:dyDescent="0.25">
      <c r="A262" s="14"/>
      <c r="B262" s="14"/>
      <c r="C262" s="14"/>
      <c r="D262" s="14"/>
      <c r="E262" s="15" t="s">
        <v>77</v>
      </c>
      <c r="F262" s="15" t="s">
        <v>78</v>
      </c>
      <c r="G262" s="16">
        <v>610</v>
      </c>
      <c r="H262" s="16">
        <v>0</v>
      </c>
      <c r="I262" s="16">
        <v>0</v>
      </c>
      <c r="J262" s="16">
        <v>0</v>
      </c>
      <c r="K262" s="16">
        <f t="shared" si="23"/>
        <v>0</v>
      </c>
      <c r="L262" s="16">
        <f t="shared" si="24"/>
        <v>0</v>
      </c>
      <c r="M262" s="16">
        <f t="shared" si="25"/>
        <v>0</v>
      </c>
    </row>
    <row r="263" spans="1:13" x14ac:dyDescent="0.25">
      <c r="A263" s="14"/>
      <c r="B263" s="14"/>
      <c r="C263" s="14"/>
      <c r="D263" s="14"/>
      <c r="E263" s="15" t="s">
        <v>28</v>
      </c>
      <c r="F263" s="15" t="s">
        <v>29</v>
      </c>
      <c r="G263" s="16">
        <v>1934.98</v>
      </c>
      <c r="H263" s="16">
        <v>0</v>
      </c>
      <c r="I263" s="16">
        <v>0</v>
      </c>
      <c r="J263" s="16">
        <v>0</v>
      </c>
      <c r="K263" s="16">
        <f t="shared" si="23"/>
        <v>0</v>
      </c>
      <c r="L263" s="16">
        <f t="shared" si="24"/>
        <v>0</v>
      </c>
      <c r="M263" s="16">
        <f t="shared" si="25"/>
        <v>0</v>
      </c>
    </row>
    <row r="264" spans="1:13" x14ac:dyDescent="0.25">
      <c r="A264" s="14"/>
      <c r="B264" s="14"/>
      <c r="C264" s="14"/>
      <c r="D264" s="14"/>
      <c r="E264" s="15" t="s">
        <v>81</v>
      </c>
      <c r="F264" s="15" t="s">
        <v>82</v>
      </c>
      <c r="G264" s="16">
        <v>225073.41</v>
      </c>
      <c r="H264" s="16">
        <v>0</v>
      </c>
      <c r="I264" s="16">
        <v>0</v>
      </c>
      <c r="J264" s="16">
        <v>0</v>
      </c>
      <c r="K264" s="16">
        <f t="shared" si="23"/>
        <v>0</v>
      </c>
      <c r="L264" s="16">
        <f t="shared" si="24"/>
        <v>0</v>
      </c>
      <c r="M264" s="16">
        <f t="shared" si="25"/>
        <v>0</v>
      </c>
    </row>
    <row r="265" spans="1:13" x14ac:dyDescent="0.25">
      <c r="A265" s="14"/>
      <c r="B265" s="14"/>
      <c r="C265" s="14"/>
      <c r="D265" s="14"/>
      <c r="E265" s="15" t="s">
        <v>133</v>
      </c>
      <c r="F265" s="15" t="s">
        <v>134</v>
      </c>
      <c r="G265" s="16">
        <v>6493.13</v>
      </c>
      <c r="H265" s="16">
        <v>0</v>
      </c>
      <c r="I265" s="16">
        <v>0</v>
      </c>
      <c r="J265" s="16">
        <v>0</v>
      </c>
      <c r="K265" s="16">
        <f t="shared" si="23"/>
        <v>0</v>
      </c>
      <c r="L265" s="16">
        <f t="shared" si="24"/>
        <v>0</v>
      </c>
      <c r="M265" s="16">
        <f t="shared" si="25"/>
        <v>0</v>
      </c>
    </row>
    <row r="266" spans="1:13" x14ac:dyDescent="0.25">
      <c r="A266" s="8"/>
      <c r="B266" s="8"/>
      <c r="C266" s="9" t="s">
        <v>192</v>
      </c>
      <c r="D266" s="8"/>
      <c r="E266" s="8"/>
      <c r="F266" s="9" t="s">
        <v>193</v>
      </c>
      <c r="G266" s="10">
        <f>+G267</f>
        <v>104438.87</v>
      </c>
      <c r="H266" s="10">
        <f>+H267</f>
        <v>75000</v>
      </c>
      <c r="I266" s="10">
        <f>+I267</f>
        <v>75000</v>
      </c>
      <c r="J266" s="10">
        <f>+J267</f>
        <v>69688.350000000006</v>
      </c>
      <c r="K266" s="10">
        <f t="shared" si="23"/>
        <v>92.9178</v>
      </c>
      <c r="L266" s="10">
        <f t="shared" si="24"/>
        <v>92.9178</v>
      </c>
      <c r="M266" s="10">
        <f t="shared" si="25"/>
        <v>66.726449644658175</v>
      </c>
    </row>
    <row r="267" spans="1:13" x14ac:dyDescent="0.25">
      <c r="A267" s="11"/>
      <c r="B267" s="11"/>
      <c r="C267" s="11"/>
      <c r="D267" s="12" t="s">
        <v>17</v>
      </c>
      <c r="E267" s="11"/>
      <c r="F267" s="12"/>
      <c r="G267" s="13">
        <f>+G268+G269+G270+G271</f>
        <v>104438.87</v>
      </c>
      <c r="H267" s="13">
        <f>+H268+H269+H270+H271</f>
        <v>75000</v>
      </c>
      <c r="I267" s="13">
        <f>+I268+I269+I270+I271</f>
        <v>75000</v>
      </c>
      <c r="J267" s="13">
        <f>+J268+J269+J270+J271</f>
        <v>69688.350000000006</v>
      </c>
      <c r="K267" s="13">
        <f t="shared" si="23"/>
        <v>92.9178</v>
      </c>
      <c r="L267" s="13">
        <f t="shared" si="24"/>
        <v>92.9178</v>
      </c>
      <c r="M267" s="13">
        <f t="shared" si="25"/>
        <v>66.726449644658175</v>
      </c>
    </row>
    <row r="268" spans="1:13" x14ac:dyDescent="0.25">
      <c r="A268" s="14"/>
      <c r="B268" s="14"/>
      <c r="C268" s="14"/>
      <c r="D268" s="14"/>
      <c r="E268" s="15" t="s">
        <v>18</v>
      </c>
      <c r="F268" s="15" t="s">
        <v>19</v>
      </c>
      <c r="G268" s="16">
        <v>488</v>
      </c>
      <c r="H268" s="16">
        <v>0</v>
      </c>
      <c r="I268" s="16">
        <v>0</v>
      </c>
      <c r="J268" s="16">
        <v>0</v>
      </c>
      <c r="K268" s="16">
        <f t="shared" si="23"/>
        <v>0</v>
      </c>
      <c r="L268" s="16">
        <f t="shared" si="24"/>
        <v>0</v>
      </c>
      <c r="M268" s="16">
        <f t="shared" si="25"/>
        <v>0</v>
      </c>
    </row>
    <row r="269" spans="1:13" x14ac:dyDescent="0.25">
      <c r="A269" s="14"/>
      <c r="B269" s="14"/>
      <c r="C269" s="14"/>
      <c r="D269" s="14"/>
      <c r="E269" s="15" t="s">
        <v>24</v>
      </c>
      <c r="F269" s="15" t="s">
        <v>25</v>
      </c>
      <c r="G269" s="16">
        <v>102800.87</v>
      </c>
      <c r="H269" s="16">
        <v>75000</v>
      </c>
      <c r="I269" s="16">
        <v>73029.84</v>
      </c>
      <c r="J269" s="16">
        <v>67718.19</v>
      </c>
      <c r="K269" s="16">
        <f t="shared" si="23"/>
        <v>92.726740192776006</v>
      </c>
      <c r="L269" s="16">
        <f t="shared" si="24"/>
        <v>90.290920000000014</v>
      </c>
      <c r="M269" s="16">
        <f t="shared" si="25"/>
        <v>65.873168194004592</v>
      </c>
    </row>
    <row r="270" spans="1:13" x14ac:dyDescent="0.25">
      <c r="A270" s="14"/>
      <c r="B270" s="14"/>
      <c r="C270" s="14"/>
      <c r="D270" s="14"/>
      <c r="E270" s="15" t="s">
        <v>26</v>
      </c>
      <c r="F270" s="15" t="s">
        <v>27</v>
      </c>
      <c r="G270" s="16">
        <v>0</v>
      </c>
      <c r="H270" s="16">
        <v>0</v>
      </c>
      <c r="I270" s="16">
        <v>1970.16</v>
      </c>
      <c r="J270" s="16">
        <v>1970.16</v>
      </c>
      <c r="K270" s="16">
        <f t="shared" si="23"/>
        <v>100</v>
      </c>
      <c r="L270" s="16">
        <f t="shared" si="24"/>
        <v>0</v>
      </c>
      <c r="M270" s="16">
        <f t="shared" si="25"/>
        <v>0</v>
      </c>
    </row>
    <row r="271" spans="1:13" x14ac:dyDescent="0.25">
      <c r="A271" s="14"/>
      <c r="B271" s="14"/>
      <c r="C271" s="14"/>
      <c r="D271" s="14"/>
      <c r="E271" s="15" t="s">
        <v>133</v>
      </c>
      <c r="F271" s="15" t="s">
        <v>134</v>
      </c>
      <c r="G271" s="16">
        <v>1150</v>
      </c>
      <c r="H271" s="16">
        <v>0</v>
      </c>
      <c r="I271" s="16">
        <v>0</v>
      </c>
      <c r="J271" s="16">
        <v>0</v>
      </c>
      <c r="K271" s="16">
        <f t="shared" si="23"/>
        <v>0</v>
      </c>
      <c r="L271" s="16">
        <f t="shared" si="24"/>
        <v>0</v>
      </c>
      <c r="M271" s="16">
        <f t="shared" si="25"/>
        <v>0</v>
      </c>
    </row>
    <row r="272" spans="1:13" x14ac:dyDescent="0.25">
      <c r="A272" s="5"/>
      <c r="B272" s="6" t="s">
        <v>194</v>
      </c>
      <c r="C272" s="5"/>
      <c r="D272" s="5"/>
      <c r="E272" s="5"/>
      <c r="F272" s="6" t="s">
        <v>195</v>
      </c>
      <c r="G272" s="7">
        <f>+G273</f>
        <v>20975.54</v>
      </c>
      <c r="H272" s="7">
        <f>+H273</f>
        <v>124000</v>
      </c>
      <c r="I272" s="7">
        <f>+I273</f>
        <v>124000</v>
      </c>
      <c r="J272" s="7">
        <f>+J273</f>
        <v>86861.39</v>
      </c>
      <c r="K272" s="7">
        <f t="shared" si="23"/>
        <v>70.049508064516132</v>
      </c>
      <c r="L272" s="7">
        <f t="shared" si="24"/>
        <v>70.049508064516132</v>
      </c>
      <c r="M272" s="7">
        <f t="shared" si="25"/>
        <v>414.10800389405944</v>
      </c>
    </row>
    <row r="273" spans="1:13" x14ac:dyDescent="0.25">
      <c r="A273" s="8"/>
      <c r="B273" s="8"/>
      <c r="C273" s="9" t="s">
        <v>196</v>
      </c>
      <c r="D273" s="8"/>
      <c r="E273" s="8"/>
      <c r="F273" s="9" t="s">
        <v>197</v>
      </c>
      <c r="G273" s="10">
        <f>+G274+G277+G281</f>
        <v>20975.54</v>
      </c>
      <c r="H273" s="10">
        <f>+H274+H277+H281</f>
        <v>124000</v>
      </c>
      <c r="I273" s="10">
        <f>+I274+I277+I281</f>
        <v>124000</v>
      </c>
      <c r="J273" s="10">
        <f>+J274+J277+J281</f>
        <v>86861.39</v>
      </c>
      <c r="K273" s="10">
        <f t="shared" si="23"/>
        <v>70.049508064516132</v>
      </c>
      <c r="L273" s="10">
        <f t="shared" si="24"/>
        <v>70.049508064516132</v>
      </c>
      <c r="M273" s="10">
        <f t="shared" si="25"/>
        <v>414.10800389405944</v>
      </c>
    </row>
    <row r="274" spans="1:13" x14ac:dyDescent="0.25">
      <c r="A274" s="11"/>
      <c r="B274" s="11"/>
      <c r="C274" s="11"/>
      <c r="D274" s="12" t="s">
        <v>17</v>
      </c>
      <c r="E274" s="11"/>
      <c r="F274" s="12"/>
      <c r="G274" s="13">
        <f>+G275+G276</f>
        <v>16576.86</v>
      </c>
      <c r="H274" s="13">
        <f>+H275+H276</f>
        <v>16000</v>
      </c>
      <c r="I274" s="13">
        <f>+I275+I276</f>
        <v>16000</v>
      </c>
      <c r="J274" s="13">
        <f>+J275+J276</f>
        <v>7336.96</v>
      </c>
      <c r="K274" s="13">
        <f t="shared" si="23"/>
        <v>45.856000000000002</v>
      </c>
      <c r="L274" s="13">
        <f t="shared" si="24"/>
        <v>45.856000000000002</v>
      </c>
      <c r="M274" s="13">
        <f t="shared" si="25"/>
        <v>44.260251941561911</v>
      </c>
    </row>
    <row r="275" spans="1:13" x14ac:dyDescent="0.25">
      <c r="A275" s="14"/>
      <c r="B275" s="14"/>
      <c r="C275" s="14"/>
      <c r="D275" s="14"/>
      <c r="E275" s="15" t="s">
        <v>18</v>
      </c>
      <c r="F275" s="15" t="s">
        <v>19</v>
      </c>
      <c r="G275" s="16">
        <v>12489.86</v>
      </c>
      <c r="H275" s="16">
        <v>16000</v>
      </c>
      <c r="I275" s="16">
        <v>16000</v>
      </c>
      <c r="J275" s="16">
        <v>7336.96</v>
      </c>
      <c r="K275" s="16">
        <f t="shared" si="23"/>
        <v>45.856000000000002</v>
      </c>
      <c r="L275" s="16">
        <f t="shared" si="24"/>
        <v>45.856000000000002</v>
      </c>
      <c r="M275" s="16">
        <f t="shared" si="25"/>
        <v>58.743332591398143</v>
      </c>
    </row>
    <row r="276" spans="1:13" x14ac:dyDescent="0.25">
      <c r="A276" s="14"/>
      <c r="B276" s="14"/>
      <c r="C276" s="14"/>
      <c r="D276" s="14"/>
      <c r="E276" s="15" t="s">
        <v>133</v>
      </c>
      <c r="F276" s="15" t="s">
        <v>134</v>
      </c>
      <c r="G276" s="16">
        <v>4087</v>
      </c>
      <c r="H276" s="16">
        <v>0</v>
      </c>
      <c r="I276" s="16">
        <v>0</v>
      </c>
      <c r="J276" s="16">
        <v>0</v>
      </c>
      <c r="K276" s="16">
        <f t="shared" si="23"/>
        <v>0</v>
      </c>
      <c r="L276" s="16">
        <f t="shared" si="24"/>
        <v>0</v>
      </c>
      <c r="M276" s="16">
        <f t="shared" si="25"/>
        <v>0</v>
      </c>
    </row>
    <row r="277" spans="1:13" x14ac:dyDescent="0.25">
      <c r="A277" s="11"/>
      <c r="B277" s="11"/>
      <c r="C277" s="11"/>
      <c r="D277" s="12" t="s">
        <v>198</v>
      </c>
      <c r="E277" s="11"/>
      <c r="F277" s="12" t="s">
        <v>197</v>
      </c>
      <c r="G277" s="13">
        <f>+G278+G279+G280</f>
        <v>0</v>
      </c>
      <c r="H277" s="13">
        <f>+H278+H279+H280</f>
        <v>20000</v>
      </c>
      <c r="I277" s="13">
        <f>+I278+I279+I280</f>
        <v>20000</v>
      </c>
      <c r="J277" s="13">
        <f>+J278+J279+J280</f>
        <v>19358.89</v>
      </c>
      <c r="K277" s="13">
        <f t="shared" si="23"/>
        <v>96.794449999999998</v>
      </c>
      <c r="L277" s="13">
        <f t="shared" si="24"/>
        <v>96.794449999999998</v>
      </c>
      <c r="M277" s="13">
        <f t="shared" si="25"/>
        <v>0</v>
      </c>
    </row>
    <row r="278" spans="1:13" x14ac:dyDescent="0.25">
      <c r="A278" s="14"/>
      <c r="B278" s="14"/>
      <c r="C278" s="14"/>
      <c r="D278" s="14"/>
      <c r="E278" s="15" t="s">
        <v>145</v>
      </c>
      <c r="F278" s="15" t="s">
        <v>146</v>
      </c>
      <c r="G278" s="16">
        <v>0</v>
      </c>
      <c r="H278" s="16">
        <v>0</v>
      </c>
      <c r="I278" s="16">
        <v>8398.41</v>
      </c>
      <c r="J278" s="16">
        <v>8398.41</v>
      </c>
      <c r="K278" s="16">
        <f t="shared" si="23"/>
        <v>100</v>
      </c>
      <c r="L278" s="16">
        <f t="shared" si="24"/>
        <v>0</v>
      </c>
      <c r="M278" s="16">
        <f t="shared" si="25"/>
        <v>0</v>
      </c>
    </row>
    <row r="279" spans="1:13" x14ac:dyDescent="0.25">
      <c r="A279" s="14"/>
      <c r="B279" s="14"/>
      <c r="C279" s="14"/>
      <c r="D279" s="14"/>
      <c r="E279" s="15" t="s">
        <v>81</v>
      </c>
      <c r="F279" s="15" t="s">
        <v>82</v>
      </c>
      <c r="G279" s="16">
        <v>0</v>
      </c>
      <c r="H279" s="16">
        <v>10000</v>
      </c>
      <c r="I279" s="16">
        <v>10960.48</v>
      </c>
      <c r="J279" s="16">
        <v>10960.48</v>
      </c>
      <c r="K279" s="16">
        <f t="shared" si="23"/>
        <v>100</v>
      </c>
      <c r="L279" s="16">
        <f t="shared" si="24"/>
        <v>109.6048</v>
      </c>
      <c r="M279" s="16">
        <f t="shared" si="25"/>
        <v>0</v>
      </c>
    </row>
    <row r="280" spans="1:13" x14ac:dyDescent="0.25">
      <c r="A280" s="14"/>
      <c r="B280" s="14"/>
      <c r="C280" s="14"/>
      <c r="D280" s="14"/>
      <c r="E280" s="15" t="s">
        <v>133</v>
      </c>
      <c r="F280" s="15" t="s">
        <v>134</v>
      </c>
      <c r="G280" s="16">
        <v>0</v>
      </c>
      <c r="H280" s="16">
        <v>10000</v>
      </c>
      <c r="I280" s="16">
        <v>641.11</v>
      </c>
      <c r="J280" s="16">
        <v>0</v>
      </c>
      <c r="K280" s="16">
        <f t="shared" si="23"/>
        <v>0</v>
      </c>
      <c r="L280" s="16">
        <f t="shared" si="24"/>
        <v>0</v>
      </c>
      <c r="M280" s="16">
        <f t="shared" si="25"/>
        <v>0</v>
      </c>
    </row>
    <row r="281" spans="1:13" x14ac:dyDescent="0.25">
      <c r="A281" s="11"/>
      <c r="B281" s="11"/>
      <c r="C281" s="11"/>
      <c r="D281" s="12" t="s">
        <v>199</v>
      </c>
      <c r="E281" s="11"/>
      <c r="F281" s="12" t="s">
        <v>200</v>
      </c>
      <c r="G281" s="13">
        <f>+G282+G283</f>
        <v>4398.68</v>
      </c>
      <c r="H281" s="13">
        <f>+H282+H283</f>
        <v>88000</v>
      </c>
      <c r="I281" s="13">
        <f>+I282+I283</f>
        <v>88000</v>
      </c>
      <c r="J281" s="13">
        <f>+J282+J283</f>
        <v>60165.54</v>
      </c>
      <c r="K281" s="13">
        <f t="shared" si="23"/>
        <v>68.369931818181811</v>
      </c>
      <c r="L281" s="13">
        <f t="shared" si="24"/>
        <v>68.369931818181811</v>
      </c>
      <c r="M281" s="13">
        <f t="shared" si="25"/>
        <v>1367.8089790573536</v>
      </c>
    </row>
    <row r="282" spans="1:13" x14ac:dyDescent="0.25">
      <c r="A282" s="14"/>
      <c r="B282" s="14"/>
      <c r="C282" s="14"/>
      <c r="D282" s="14"/>
      <c r="E282" s="15" t="s">
        <v>81</v>
      </c>
      <c r="F282" s="15" t="s">
        <v>82</v>
      </c>
      <c r="G282" s="16">
        <v>0</v>
      </c>
      <c r="H282" s="16">
        <v>88000</v>
      </c>
      <c r="I282" s="16">
        <v>86697.63</v>
      </c>
      <c r="J282" s="16">
        <v>58863.17</v>
      </c>
      <c r="K282" s="16">
        <f t="shared" si="23"/>
        <v>67.894785589871361</v>
      </c>
      <c r="L282" s="16">
        <f t="shared" si="24"/>
        <v>66.889965909090904</v>
      </c>
      <c r="M282" s="16">
        <f t="shared" si="25"/>
        <v>0</v>
      </c>
    </row>
    <row r="283" spans="1:13" x14ac:dyDescent="0.25">
      <c r="A283" s="14"/>
      <c r="B283" s="14"/>
      <c r="C283" s="14"/>
      <c r="D283" s="14"/>
      <c r="E283" s="15" t="s">
        <v>133</v>
      </c>
      <c r="F283" s="15" t="s">
        <v>134</v>
      </c>
      <c r="G283" s="16">
        <v>4398.68</v>
      </c>
      <c r="H283" s="16">
        <v>0</v>
      </c>
      <c r="I283" s="16">
        <v>1302.3699999999999</v>
      </c>
      <c r="J283" s="16">
        <v>1302.3699999999999</v>
      </c>
      <c r="K283" s="16">
        <f t="shared" si="23"/>
        <v>100</v>
      </c>
      <c r="L283" s="16">
        <f t="shared" si="24"/>
        <v>0</v>
      </c>
      <c r="M283" s="16">
        <f t="shared" si="25"/>
        <v>29.608200642010779</v>
      </c>
    </row>
    <row r="284" spans="1:13" x14ac:dyDescent="0.25">
      <c r="A284" s="5"/>
      <c r="B284" s="6" t="s">
        <v>201</v>
      </c>
      <c r="C284" s="5"/>
      <c r="D284" s="5"/>
      <c r="E284" s="5"/>
      <c r="F284" s="6" t="s">
        <v>202</v>
      </c>
      <c r="G284" s="7">
        <f>+G285+G288+G310+G315+G343+G347+G352</f>
        <v>1530387.16</v>
      </c>
      <c r="H284" s="7">
        <f>+H285+H288+H310+H315+H343+H347+H352</f>
        <v>2226000.0199999996</v>
      </c>
      <c r="I284" s="7">
        <f>+I285+I288+I310+I315+I343+I347+I352</f>
        <v>2225000.0199999996</v>
      </c>
      <c r="J284" s="7">
        <f>+J285+J288+J310+J315+J343+J347+J352</f>
        <v>1969480.3</v>
      </c>
      <c r="K284" s="7">
        <f t="shared" si="23"/>
        <v>88.515967743676711</v>
      </c>
      <c r="L284" s="7">
        <f t="shared" si="24"/>
        <v>88.476203158345001</v>
      </c>
      <c r="M284" s="7">
        <f t="shared" si="25"/>
        <v>128.69163774217762</v>
      </c>
    </row>
    <row r="285" spans="1:13" x14ac:dyDescent="0.25">
      <c r="A285" s="8"/>
      <c r="B285" s="8"/>
      <c r="C285" s="9" t="s">
        <v>203</v>
      </c>
      <c r="D285" s="8"/>
      <c r="E285" s="8"/>
      <c r="F285" s="9" t="s">
        <v>204</v>
      </c>
      <c r="G285" s="10">
        <f t="shared" ref="G285:J286" si="26">+G286</f>
        <v>1230.96</v>
      </c>
      <c r="H285" s="10">
        <f t="shared" si="26"/>
        <v>7000</v>
      </c>
      <c r="I285" s="10">
        <f t="shared" si="26"/>
        <v>7000</v>
      </c>
      <c r="J285" s="10">
        <f t="shared" si="26"/>
        <v>4467.8900000000003</v>
      </c>
      <c r="K285" s="10">
        <f t="shared" si="23"/>
        <v>63.826999999999998</v>
      </c>
      <c r="L285" s="10">
        <f t="shared" si="24"/>
        <v>63.826999999999998</v>
      </c>
      <c r="M285" s="10">
        <f t="shared" si="25"/>
        <v>362.95980373042181</v>
      </c>
    </row>
    <row r="286" spans="1:13" x14ac:dyDescent="0.25">
      <c r="A286" s="11"/>
      <c r="B286" s="11"/>
      <c r="C286" s="11"/>
      <c r="D286" s="12" t="s">
        <v>17</v>
      </c>
      <c r="E286" s="11"/>
      <c r="F286" s="12"/>
      <c r="G286" s="13">
        <f t="shared" si="26"/>
        <v>1230.96</v>
      </c>
      <c r="H286" s="13">
        <f t="shared" si="26"/>
        <v>7000</v>
      </c>
      <c r="I286" s="13">
        <f t="shared" si="26"/>
        <v>7000</v>
      </c>
      <c r="J286" s="13">
        <f t="shared" si="26"/>
        <v>4467.8900000000003</v>
      </c>
      <c r="K286" s="13">
        <f t="shared" si="23"/>
        <v>63.826999999999998</v>
      </c>
      <c r="L286" s="13">
        <f t="shared" si="24"/>
        <v>63.826999999999998</v>
      </c>
      <c r="M286" s="13">
        <f t="shared" si="25"/>
        <v>362.95980373042181</v>
      </c>
    </row>
    <row r="287" spans="1:13" x14ac:dyDescent="0.25">
      <c r="A287" s="14"/>
      <c r="B287" s="14"/>
      <c r="C287" s="14"/>
      <c r="D287" s="14"/>
      <c r="E287" s="15" t="s">
        <v>18</v>
      </c>
      <c r="F287" s="15" t="s">
        <v>19</v>
      </c>
      <c r="G287" s="16">
        <v>1230.96</v>
      </c>
      <c r="H287" s="16">
        <v>7000</v>
      </c>
      <c r="I287" s="16">
        <v>7000</v>
      </c>
      <c r="J287" s="16">
        <v>4467.8900000000003</v>
      </c>
      <c r="K287" s="16">
        <f t="shared" si="23"/>
        <v>63.826999999999998</v>
      </c>
      <c r="L287" s="16">
        <f t="shared" si="24"/>
        <v>63.826999999999998</v>
      </c>
      <c r="M287" s="16">
        <f t="shared" si="25"/>
        <v>362.95980373042181</v>
      </c>
    </row>
    <row r="288" spans="1:13" x14ac:dyDescent="0.25">
      <c r="A288" s="8"/>
      <c r="B288" s="8"/>
      <c r="C288" s="9" t="s">
        <v>205</v>
      </c>
      <c r="D288" s="8"/>
      <c r="E288" s="8"/>
      <c r="F288" s="9" t="s">
        <v>206</v>
      </c>
      <c r="G288" s="10">
        <f>+G289+G295+G298+G300+G303</f>
        <v>304404.57999999996</v>
      </c>
      <c r="H288" s="10">
        <f>+H289+H295+H298+H300+H303</f>
        <v>311000</v>
      </c>
      <c r="I288" s="10">
        <f>+I289+I295+I298+I300+I303</f>
        <v>311000</v>
      </c>
      <c r="J288" s="10">
        <f>+J289+J295+J298+J300+J303</f>
        <v>293235.81000000006</v>
      </c>
      <c r="K288" s="10">
        <f t="shared" si="23"/>
        <v>94.288041800643114</v>
      </c>
      <c r="L288" s="10">
        <f t="shared" si="24"/>
        <v>94.288041800643114</v>
      </c>
      <c r="M288" s="10">
        <f t="shared" si="25"/>
        <v>96.330945480518096</v>
      </c>
    </row>
    <row r="289" spans="1:13" x14ac:dyDescent="0.25">
      <c r="A289" s="11"/>
      <c r="B289" s="11"/>
      <c r="C289" s="11"/>
      <c r="D289" s="12" t="s">
        <v>17</v>
      </c>
      <c r="E289" s="11"/>
      <c r="F289" s="12"/>
      <c r="G289" s="13">
        <f>+G290+G291+G292+G293+G294</f>
        <v>142196.15</v>
      </c>
      <c r="H289" s="13">
        <f>+H290+H291+H292+H293+H294</f>
        <v>150000</v>
      </c>
      <c r="I289" s="13">
        <f>+I290+I291+I292+I293+I294</f>
        <v>150000.00000000003</v>
      </c>
      <c r="J289" s="13">
        <f>+J290+J291+J292+J293+J294</f>
        <v>137189.99000000002</v>
      </c>
      <c r="K289" s="13">
        <f t="shared" si="23"/>
        <v>91.45999333333333</v>
      </c>
      <c r="L289" s="13">
        <f t="shared" si="24"/>
        <v>91.459993333333344</v>
      </c>
      <c r="M289" s="13">
        <f t="shared" si="25"/>
        <v>96.479398352205763</v>
      </c>
    </row>
    <row r="290" spans="1:13" x14ac:dyDescent="0.25">
      <c r="A290" s="14"/>
      <c r="B290" s="14"/>
      <c r="C290" s="14"/>
      <c r="D290" s="14"/>
      <c r="E290" s="15" t="s">
        <v>18</v>
      </c>
      <c r="F290" s="15" t="s">
        <v>19</v>
      </c>
      <c r="G290" s="16">
        <v>0</v>
      </c>
      <c r="H290" s="16">
        <v>10000</v>
      </c>
      <c r="I290" s="16">
        <v>8194.27</v>
      </c>
      <c r="J290" s="16">
        <v>2000.8</v>
      </c>
      <c r="K290" s="16">
        <f t="shared" si="23"/>
        <v>24.417062166611544</v>
      </c>
      <c r="L290" s="16">
        <f t="shared" si="24"/>
        <v>20.007999999999999</v>
      </c>
      <c r="M290" s="16">
        <f t="shared" si="25"/>
        <v>0</v>
      </c>
    </row>
    <row r="291" spans="1:13" x14ac:dyDescent="0.25">
      <c r="A291" s="14"/>
      <c r="B291" s="14"/>
      <c r="C291" s="14"/>
      <c r="D291" s="14"/>
      <c r="E291" s="15" t="s">
        <v>20</v>
      </c>
      <c r="F291" s="15" t="s">
        <v>21</v>
      </c>
      <c r="G291" s="16">
        <v>105396.79</v>
      </c>
      <c r="H291" s="16">
        <v>100000</v>
      </c>
      <c r="I291" s="16">
        <v>100000</v>
      </c>
      <c r="J291" s="16">
        <v>99793</v>
      </c>
      <c r="K291" s="16">
        <f t="shared" si="23"/>
        <v>99.792999999999992</v>
      </c>
      <c r="L291" s="16">
        <f t="shared" si="24"/>
        <v>99.792999999999992</v>
      </c>
      <c r="M291" s="16">
        <f t="shared" si="25"/>
        <v>94.683149268587783</v>
      </c>
    </row>
    <row r="292" spans="1:13" x14ac:dyDescent="0.25">
      <c r="A292" s="14"/>
      <c r="B292" s="14"/>
      <c r="C292" s="14"/>
      <c r="D292" s="14"/>
      <c r="E292" s="15" t="s">
        <v>24</v>
      </c>
      <c r="F292" s="15" t="s">
        <v>25</v>
      </c>
      <c r="G292" s="16">
        <v>32746.54</v>
      </c>
      <c r="H292" s="16">
        <v>40000</v>
      </c>
      <c r="I292" s="16">
        <v>40000</v>
      </c>
      <c r="J292" s="16">
        <v>33590.46</v>
      </c>
      <c r="K292" s="16">
        <f t="shared" si="23"/>
        <v>83.97614999999999</v>
      </c>
      <c r="L292" s="16">
        <f t="shared" si="24"/>
        <v>83.97614999999999</v>
      </c>
      <c r="M292" s="16">
        <f t="shared" si="25"/>
        <v>102.57712723237324</v>
      </c>
    </row>
    <row r="293" spans="1:13" x14ac:dyDescent="0.25">
      <c r="A293" s="14"/>
      <c r="B293" s="14"/>
      <c r="C293" s="14"/>
      <c r="D293" s="14"/>
      <c r="E293" s="15" t="s">
        <v>145</v>
      </c>
      <c r="F293" s="15" t="s">
        <v>146</v>
      </c>
      <c r="G293" s="16">
        <v>1209.8499999999999</v>
      </c>
      <c r="H293" s="16">
        <v>0</v>
      </c>
      <c r="I293" s="16">
        <v>0</v>
      </c>
      <c r="J293" s="16">
        <v>0</v>
      </c>
      <c r="K293" s="16">
        <f t="shared" si="23"/>
        <v>0</v>
      </c>
      <c r="L293" s="16">
        <f t="shared" si="24"/>
        <v>0</v>
      </c>
      <c r="M293" s="16">
        <f t="shared" si="25"/>
        <v>0</v>
      </c>
    </row>
    <row r="294" spans="1:13" x14ac:dyDescent="0.25">
      <c r="A294" s="14"/>
      <c r="B294" s="14"/>
      <c r="C294" s="14"/>
      <c r="D294" s="14"/>
      <c r="E294" s="15" t="s">
        <v>133</v>
      </c>
      <c r="F294" s="15" t="s">
        <v>134</v>
      </c>
      <c r="G294" s="16">
        <v>2842.97</v>
      </c>
      <c r="H294" s="16">
        <v>0</v>
      </c>
      <c r="I294" s="16">
        <v>1805.73</v>
      </c>
      <c r="J294" s="16">
        <v>1805.73</v>
      </c>
      <c r="K294" s="16">
        <f t="shared" si="23"/>
        <v>100</v>
      </c>
      <c r="L294" s="16">
        <f t="shared" si="24"/>
        <v>0</v>
      </c>
      <c r="M294" s="16">
        <f t="shared" si="25"/>
        <v>63.515619229186385</v>
      </c>
    </row>
    <row r="295" spans="1:13" x14ac:dyDescent="0.25">
      <c r="A295" s="11"/>
      <c r="B295" s="11"/>
      <c r="C295" s="11"/>
      <c r="D295" s="12" t="s">
        <v>207</v>
      </c>
      <c r="E295" s="11"/>
      <c r="F295" s="12" t="s">
        <v>208</v>
      </c>
      <c r="G295" s="13">
        <f>+G296+G297</f>
        <v>3713.66</v>
      </c>
      <c r="H295" s="13">
        <f>+H296+H297</f>
        <v>0</v>
      </c>
      <c r="I295" s="13">
        <f>+I296+I297</f>
        <v>0</v>
      </c>
      <c r="J295" s="13">
        <f>+J296+J297</f>
        <v>0</v>
      </c>
      <c r="K295" s="13">
        <f t="shared" si="23"/>
        <v>0</v>
      </c>
      <c r="L295" s="13">
        <f t="shared" si="24"/>
        <v>0</v>
      </c>
      <c r="M295" s="13">
        <f t="shared" si="25"/>
        <v>0</v>
      </c>
    </row>
    <row r="296" spans="1:13" x14ac:dyDescent="0.25">
      <c r="A296" s="14"/>
      <c r="B296" s="14"/>
      <c r="C296" s="14"/>
      <c r="D296" s="14"/>
      <c r="E296" s="15" t="s">
        <v>18</v>
      </c>
      <c r="F296" s="15" t="s">
        <v>19</v>
      </c>
      <c r="G296" s="16">
        <v>2803.93</v>
      </c>
      <c r="H296" s="16">
        <v>0</v>
      </c>
      <c r="I296" s="16">
        <v>0</v>
      </c>
      <c r="J296" s="16">
        <v>0</v>
      </c>
      <c r="K296" s="16">
        <f t="shared" si="23"/>
        <v>0</v>
      </c>
      <c r="L296" s="16">
        <f t="shared" si="24"/>
        <v>0</v>
      </c>
      <c r="M296" s="16">
        <f t="shared" si="25"/>
        <v>0</v>
      </c>
    </row>
    <row r="297" spans="1:13" x14ac:dyDescent="0.25">
      <c r="A297" s="14"/>
      <c r="B297" s="14"/>
      <c r="C297" s="14"/>
      <c r="D297" s="14"/>
      <c r="E297" s="15" t="s">
        <v>24</v>
      </c>
      <c r="F297" s="15" t="s">
        <v>25</v>
      </c>
      <c r="G297" s="16">
        <v>909.73</v>
      </c>
      <c r="H297" s="16">
        <v>0</v>
      </c>
      <c r="I297" s="16">
        <v>0</v>
      </c>
      <c r="J297" s="16">
        <v>0</v>
      </c>
      <c r="K297" s="16">
        <f t="shared" si="23"/>
        <v>0</v>
      </c>
      <c r="L297" s="16">
        <f t="shared" si="24"/>
        <v>0</v>
      </c>
      <c r="M297" s="16">
        <f t="shared" si="25"/>
        <v>0</v>
      </c>
    </row>
    <row r="298" spans="1:13" x14ac:dyDescent="0.25">
      <c r="A298" s="11"/>
      <c r="B298" s="11"/>
      <c r="C298" s="11"/>
      <c r="D298" s="12" t="s">
        <v>209</v>
      </c>
      <c r="E298" s="11"/>
      <c r="F298" s="12" t="s">
        <v>210</v>
      </c>
      <c r="G298" s="13">
        <f>+G299</f>
        <v>0</v>
      </c>
      <c r="H298" s="13">
        <f>+H299</f>
        <v>11000</v>
      </c>
      <c r="I298" s="13">
        <f>+I299</f>
        <v>12108</v>
      </c>
      <c r="J298" s="13">
        <f>+J299</f>
        <v>12107.02</v>
      </c>
      <c r="K298" s="13">
        <f t="shared" si="23"/>
        <v>99.991906177733739</v>
      </c>
      <c r="L298" s="13">
        <f t="shared" si="24"/>
        <v>110.06381818181819</v>
      </c>
      <c r="M298" s="13">
        <f t="shared" si="25"/>
        <v>0</v>
      </c>
    </row>
    <row r="299" spans="1:13" x14ac:dyDescent="0.25">
      <c r="A299" s="14"/>
      <c r="B299" s="14"/>
      <c r="C299" s="14"/>
      <c r="D299" s="14"/>
      <c r="E299" s="15" t="s">
        <v>145</v>
      </c>
      <c r="F299" s="15" t="s">
        <v>146</v>
      </c>
      <c r="G299" s="16">
        <v>0</v>
      </c>
      <c r="H299" s="16">
        <v>11000</v>
      </c>
      <c r="I299" s="16">
        <v>12108</v>
      </c>
      <c r="J299" s="16">
        <v>12107.02</v>
      </c>
      <c r="K299" s="16">
        <f t="shared" si="23"/>
        <v>99.991906177733739</v>
      </c>
      <c r="L299" s="16">
        <f t="shared" si="24"/>
        <v>110.06381818181819</v>
      </c>
      <c r="M299" s="16">
        <f t="shared" si="25"/>
        <v>0</v>
      </c>
    </row>
    <row r="300" spans="1:13" x14ac:dyDescent="0.25">
      <c r="A300" s="11"/>
      <c r="B300" s="11"/>
      <c r="C300" s="11"/>
      <c r="D300" s="12" t="s">
        <v>211</v>
      </c>
      <c r="E300" s="11"/>
      <c r="F300" s="12" t="s">
        <v>212</v>
      </c>
      <c r="G300" s="13">
        <f>+G301+G302</f>
        <v>9904.69</v>
      </c>
      <c r="H300" s="13">
        <f>+H301+H302</f>
        <v>10000</v>
      </c>
      <c r="I300" s="13">
        <f>+I301+I302</f>
        <v>8892</v>
      </c>
      <c r="J300" s="13">
        <f>+J301+J302</f>
        <v>4860.6000000000004</v>
      </c>
      <c r="K300" s="13">
        <f t="shared" si="23"/>
        <v>54.662618083670722</v>
      </c>
      <c r="L300" s="13">
        <f t="shared" si="24"/>
        <v>48.606000000000002</v>
      </c>
      <c r="M300" s="13">
        <f t="shared" si="25"/>
        <v>49.073721640959988</v>
      </c>
    </row>
    <row r="301" spans="1:13" x14ac:dyDescent="0.25">
      <c r="A301" s="14"/>
      <c r="B301" s="14"/>
      <c r="C301" s="14"/>
      <c r="D301" s="14"/>
      <c r="E301" s="15" t="s">
        <v>145</v>
      </c>
      <c r="F301" s="15" t="s">
        <v>146</v>
      </c>
      <c r="G301" s="16">
        <v>9904.69</v>
      </c>
      <c r="H301" s="16">
        <v>10000</v>
      </c>
      <c r="I301" s="16">
        <v>4031.4</v>
      </c>
      <c r="J301" s="16">
        <v>0</v>
      </c>
      <c r="K301" s="16">
        <f t="shared" si="23"/>
        <v>0</v>
      </c>
      <c r="L301" s="16">
        <f t="shared" si="24"/>
        <v>0</v>
      </c>
      <c r="M301" s="16">
        <f t="shared" si="25"/>
        <v>0</v>
      </c>
    </row>
    <row r="302" spans="1:13" x14ac:dyDescent="0.25">
      <c r="A302" s="14"/>
      <c r="B302" s="14"/>
      <c r="C302" s="14"/>
      <c r="D302" s="14"/>
      <c r="E302" s="15" t="s">
        <v>81</v>
      </c>
      <c r="F302" s="15" t="s">
        <v>82</v>
      </c>
      <c r="G302" s="16">
        <v>0</v>
      </c>
      <c r="H302" s="16">
        <v>0</v>
      </c>
      <c r="I302" s="16">
        <v>4860.6000000000004</v>
      </c>
      <c r="J302" s="16">
        <v>4860.6000000000004</v>
      </c>
      <c r="K302" s="16">
        <f t="shared" si="23"/>
        <v>100</v>
      </c>
      <c r="L302" s="16">
        <f t="shared" si="24"/>
        <v>0</v>
      </c>
      <c r="M302" s="16">
        <f t="shared" si="25"/>
        <v>0</v>
      </c>
    </row>
    <row r="303" spans="1:13" x14ac:dyDescent="0.25">
      <c r="A303" s="11"/>
      <c r="B303" s="11"/>
      <c r="C303" s="11"/>
      <c r="D303" s="12" t="s">
        <v>213</v>
      </c>
      <c r="E303" s="11"/>
      <c r="F303" s="12" t="s">
        <v>214</v>
      </c>
      <c r="G303" s="13">
        <f>+G304+G305+G306+G307+G308+G309</f>
        <v>148590.07999999999</v>
      </c>
      <c r="H303" s="13">
        <f>+H304+H305+H306+H307+H308+H309</f>
        <v>140000</v>
      </c>
      <c r="I303" s="13">
        <f>+I304+I305+I306+I307+I308+I309</f>
        <v>140000</v>
      </c>
      <c r="J303" s="13">
        <f>+J304+J305+J306+J307+J308+J309</f>
        <v>139078.20000000001</v>
      </c>
      <c r="K303" s="13">
        <f t="shared" si="23"/>
        <v>99.341571428571442</v>
      </c>
      <c r="L303" s="13">
        <f t="shared" si="24"/>
        <v>99.341571428571442</v>
      </c>
      <c r="M303" s="13">
        <f t="shared" si="25"/>
        <v>93.598576701755604</v>
      </c>
    </row>
    <row r="304" spans="1:13" x14ac:dyDescent="0.25">
      <c r="A304" s="14"/>
      <c r="B304" s="14"/>
      <c r="C304" s="14"/>
      <c r="D304" s="14"/>
      <c r="E304" s="15" t="s">
        <v>18</v>
      </c>
      <c r="F304" s="15" t="s">
        <v>19</v>
      </c>
      <c r="G304" s="16">
        <v>22173.5</v>
      </c>
      <c r="H304" s="16">
        <v>6443.15</v>
      </c>
      <c r="I304" s="16">
        <v>24377.15</v>
      </c>
      <c r="J304" s="16">
        <v>24377.15</v>
      </c>
      <c r="K304" s="16">
        <f t="shared" si="23"/>
        <v>100</v>
      </c>
      <c r="L304" s="16">
        <f t="shared" si="24"/>
        <v>378.34211526970506</v>
      </c>
      <c r="M304" s="16">
        <f t="shared" si="25"/>
        <v>109.9382145353688</v>
      </c>
    </row>
    <row r="305" spans="1:13" x14ac:dyDescent="0.25">
      <c r="A305" s="14"/>
      <c r="B305" s="14"/>
      <c r="C305" s="14"/>
      <c r="D305" s="14"/>
      <c r="E305" s="15" t="s">
        <v>20</v>
      </c>
      <c r="F305" s="15" t="s">
        <v>21</v>
      </c>
      <c r="G305" s="16">
        <v>0</v>
      </c>
      <c r="H305" s="16">
        <v>33.54</v>
      </c>
      <c r="I305" s="16">
        <v>3816.13</v>
      </c>
      <c r="J305" s="16">
        <v>3816.13</v>
      </c>
      <c r="K305" s="16">
        <f t="shared" si="23"/>
        <v>100</v>
      </c>
      <c r="L305" s="16">
        <f t="shared" si="24"/>
        <v>11377.847346451998</v>
      </c>
      <c r="M305" s="16">
        <f t="shared" si="25"/>
        <v>0</v>
      </c>
    </row>
    <row r="306" spans="1:13" x14ac:dyDescent="0.25">
      <c r="A306" s="14"/>
      <c r="B306" s="14"/>
      <c r="C306" s="14"/>
      <c r="D306" s="14"/>
      <c r="E306" s="15" t="s">
        <v>24</v>
      </c>
      <c r="F306" s="15" t="s">
        <v>25</v>
      </c>
      <c r="G306" s="16">
        <v>72274.2</v>
      </c>
      <c r="H306" s="16">
        <v>12478.13</v>
      </c>
      <c r="I306" s="16">
        <v>24357.119999999999</v>
      </c>
      <c r="J306" s="16">
        <v>24357.119999999999</v>
      </c>
      <c r="K306" s="16">
        <f t="shared" si="23"/>
        <v>100</v>
      </c>
      <c r="L306" s="16">
        <f t="shared" si="24"/>
        <v>195.19847925931211</v>
      </c>
      <c r="M306" s="16">
        <f t="shared" si="25"/>
        <v>33.700988734569179</v>
      </c>
    </row>
    <row r="307" spans="1:13" x14ac:dyDescent="0.25">
      <c r="A307" s="14"/>
      <c r="B307" s="14"/>
      <c r="C307" s="14"/>
      <c r="D307" s="14"/>
      <c r="E307" s="15" t="s">
        <v>145</v>
      </c>
      <c r="F307" s="15" t="s">
        <v>146</v>
      </c>
      <c r="G307" s="16">
        <v>8442.17</v>
      </c>
      <c r="H307" s="16">
        <v>0</v>
      </c>
      <c r="I307" s="16">
        <v>45697.54</v>
      </c>
      <c r="J307" s="16">
        <v>45697.54</v>
      </c>
      <c r="K307" s="16">
        <f t="shared" si="23"/>
        <v>100</v>
      </c>
      <c r="L307" s="16">
        <f t="shared" si="24"/>
        <v>0</v>
      </c>
      <c r="M307" s="16">
        <f t="shared" si="25"/>
        <v>541.30087406436974</v>
      </c>
    </row>
    <row r="308" spans="1:13" x14ac:dyDescent="0.25">
      <c r="A308" s="14"/>
      <c r="B308" s="14"/>
      <c r="C308" s="14"/>
      <c r="D308" s="14"/>
      <c r="E308" s="15" t="s">
        <v>81</v>
      </c>
      <c r="F308" s="15" t="s">
        <v>82</v>
      </c>
      <c r="G308" s="16">
        <v>45700.21</v>
      </c>
      <c r="H308" s="16">
        <v>101045.18</v>
      </c>
      <c r="I308" s="16">
        <v>40830.26</v>
      </c>
      <c r="J308" s="16">
        <v>40830.26</v>
      </c>
      <c r="K308" s="16">
        <f t="shared" si="23"/>
        <v>100</v>
      </c>
      <c r="L308" s="16">
        <f t="shared" si="24"/>
        <v>40.407924455179362</v>
      </c>
      <c r="M308" s="16">
        <f t="shared" si="25"/>
        <v>89.343703234624101</v>
      </c>
    </row>
    <row r="309" spans="1:13" x14ac:dyDescent="0.25">
      <c r="A309" s="14"/>
      <c r="B309" s="14"/>
      <c r="C309" s="14"/>
      <c r="D309" s="14"/>
      <c r="E309" s="15" t="s">
        <v>133</v>
      </c>
      <c r="F309" s="15" t="s">
        <v>134</v>
      </c>
      <c r="G309" s="16">
        <v>0</v>
      </c>
      <c r="H309" s="16">
        <v>20000</v>
      </c>
      <c r="I309" s="16">
        <v>921.8</v>
      </c>
      <c r="J309" s="16">
        <v>0</v>
      </c>
      <c r="K309" s="16">
        <f t="shared" si="23"/>
        <v>0</v>
      </c>
      <c r="L309" s="16">
        <f t="shared" si="24"/>
        <v>0</v>
      </c>
      <c r="M309" s="16">
        <f t="shared" si="25"/>
        <v>0</v>
      </c>
    </row>
    <row r="310" spans="1:13" x14ac:dyDescent="0.25">
      <c r="A310" s="8"/>
      <c r="B310" s="8"/>
      <c r="C310" s="9" t="s">
        <v>215</v>
      </c>
      <c r="D310" s="8"/>
      <c r="E310" s="8"/>
      <c r="F310" s="9" t="s">
        <v>216</v>
      </c>
      <c r="G310" s="10">
        <f>+G311</f>
        <v>621872.04</v>
      </c>
      <c r="H310" s="10">
        <f>+H311</f>
        <v>682500</v>
      </c>
      <c r="I310" s="10">
        <f>+I311</f>
        <v>682500</v>
      </c>
      <c r="J310" s="10">
        <f>+J311</f>
        <v>682394.65</v>
      </c>
      <c r="K310" s="10">
        <f t="shared" si="23"/>
        <v>99.984564102564107</v>
      </c>
      <c r="L310" s="10">
        <f t="shared" si="24"/>
        <v>99.984564102564107</v>
      </c>
      <c r="M310" s="10">
        <f t="shared" si="25"/>
        <v>109.73232531888715</v>
      </c>
    </row>
    <row r="311" spans="1:13" x14ac:dyDescent="0.25">
      <c r="A311" s="11"/>
      <c r="B311" s="11"/>
      <c r="C311" s="11"/>
      <c r="D311" s="12" t="s">
        <v>217</v>
      </c>
      <c r="E311" s="11"/>
      <c r="F311" s="12" t="s">
        <v>216</v>
      </c>
      <c r="G311" s="13">
        <f>+G312+G313+G314</f>
        <v>621872.04</v>
      </c>
      <c r="H311" s="13">
        <f>+H312+H313+H314</f>
        <v>682500</v>
      </c>
      <c r="I311" s="13">
        <f>+I312+I313+I314</f>
        <v>682500</v>
      </c>
      <c r="J311" s="13">
        <f>+J312+J313+J314</f>
        <v>682394.65</v>
      </c>
      <c r="K311" s="13">
        <f t="shared" si="23"/>
        <v>99.984564102564107</v>
      </c>
      <c r="L311" s="13">
        <f t="shared" si="24"/>
        <v>99.984564102564107</v>
      </c>
      <c r="M311" s="13">
        <f t="shared" si="25"/>
        <v>109.73232531888715</v>
      </c>
    </row>
    <row r="312" spans="1:13" x14ac:dyDescent="0.25">
      <c r="A312" s="14"/>
      <c r="B312" s="14"/>
      <c r="C312" s="14"/>
      <c r="D312" s="14"/>
      <c r="E312" s="15" t="s">
        <v>18</v>
      </c>
      <c r="F312" s="15" t="s">
        <v>19</v>
      </c>
      <c r="G312" s="16">
        <v>6762.51</v>
      </c>
      <c r="H312" s="16">
        <v>4000</v>
      </c>
      <c r="I312" s="16">
        <v>105.35</v>
      </c>
      <c r="J312" s="16">
        <v>0</v>
      </c>
      <c r="K312" s="16">
        <f t="shared" si="23"/>
        <v>0</v>
      </c>
      <c r="L312" s="16">
        <f t="shared" si="24"/>
        <v>0</v>
      </c>
      <c r="M312" s="16">
        <f t="shared" si="25"/>
        <v>0</v>
      </c>
    </row>
    <row r="313" spans="1:13" x14ac:dyDescent="0.25">
      <c r="A313" s="14"/>
      <c r="B313" s="14"/>
      <c r="C313" s="14"/>
      <c r="D313" s="14"/>
      <c r="E313" s="15" t="s">
        <v>20</v>
      </c>
      <c r="F313" s="15" t="s">
        <v>21</v>
      </c>
      <c r="G313" s="16">
        <v>102.1</v>
      </c>
      <c r="H313" s="16">
        <v>20.75</v>
      </c>
      <c r="I313" s="16">
        <v>20.75</v>
      </c>
      <c r="J313" s="16">
        <v>20.75</v>
      </c>
      <c r="K313" s="16">
        <f t="shared" si="23"/>
        <v>100</v>
      </c>
      <c r="L313" s="16">
        <f t="shared" si="24"/>
        <v>100</v>
      </c>
      <c r="M313" s="16">
        <f t="shared" si="25"/>
        <v>20.3232125367287</v>
      </c>
    </row>
    <row r="314" spans="1:13" x14ac:dyDescent="0.25">
      <c r="A314" s="14"/>
      <c r="B314" s="14"/>
      <c r="C314" s="14"/>
      <c r="D314" s="14"/>
      <c r="E314" s="15" t="s">
        <v>24</v>
      </c>
      <c r="F314" s="15" t="s">
        <v>25</v>
      </c>
      <c r="G314" s="16">
        <v>615007.43000000005</v>
      </c>
      <c r="H314" s="16">
        <v>678479.25</v>
      </c>
      <c r="I314" s="16">
        <v>682373.9</v>
      </c>
      <c r="J314" s="16">
        <v>682373.9</v>
      </c>
      <c r="K314" s="16">
        <f t="shared" si="23"/>
        <v>100</v>
      </c>
      <c r="L314" s="16">
        <f t="shared" si="24"/>
        <v>100.57402639800701</v>
      </c>
      <c r="M314" s="16">
        <f t="shared" si="25"/>
        <v>110.95376522524288</v>
      </c>
    </row>
    <row r="315" spans="1:13" x14ac:dyDescent="0.25">
      <c r="A315" s="8"/>
      <c r="B315" s="8"/>
      <c r="C315" s="9" t="s">
        <v>218</v>
      </c>
      <c r="D315" s="8"/>
      <c r="E315" s="8"/>
      <c r="F315" s="9" t="s">
        <v>219</v>
      </c>
      <c r="G315" s="10">
        <f>+G316+G327+G330+G333+G337+G339</f>
        <v>474190.37999999995</v>
      </c>
      <c r="H315" s="10">
        <f>+H316+H327+H330+H333+H337+H339</f>
        <v>1214000.01</v>
      </c>
      <c r="I315" s="10">
        <f>+I316+I327+I330+I333+I337+I339</f>
        <v>1214000.01</v>
      </c>
      <c r="J315" s="10">
        <f>+J316+J327+J330+J333+J337+J339</f>
        <v>984531.65</v>
      </c>
      <c r="K315" s="10">
        <f t="shared" si="23"/>
        <v>81.09815831055883</v>
      </c>
      <c r="L315" s="10">
        <f t="shared" si="24"/>
        <v>81.09815831055883</v>
      </c>
      <c r="M315" s="10">
        <f t="shared" si="25"/>
        <v>207.62370801364636</v>
      </c>
    </row>
    <row r="316" spans="1:13" x14ac:dyDescent="0.25">
      <c r="A316" s="11"/>
      <c r="B316" s="11"/>
      <c r="C316" s="11"/>
      <c r="D316" s="12" t="s">
        <v>207</v>
      </c>
      <c r="E316" s="11"/>
      <c r="F316" s="12" t="s">
        <v>208</v>
      </c>
      <c r="G316" s="13">
        <f>+G317+G318+G319+G320+G321+G322+G323+G324+G325+G326</f>
        <v>474190.37999999995</v>
      </c>
      <c r="H316" s="13">
        <f>+H317+H318+H319+H320+H321+H322+H323+H324+H325+H326</f>
        <v>842000</v>
      </c>
      <c r="I316" s="13">
        <f>+I317+I318+I319+I320+I321+I322+I323+I324+I325+I326</f>
        <v>842000.00000000012</v>
      </c>
      <c r="J316" s="13">
        <f>+J317+J318+J319+J320+J321+J322+J323+J324+J325+J326</f>
        <v>647545.86</v>
      </c>
      <c r="K316" s="13">
        <f t="shared" si="23"/>
        <v>76.905684085510671</v>
      </c>
      <c r="L316" s="13">
        <f t="shared" si="24"/>
        <v>76.905684085510686</v>
      </c>
      <c r="M316" s="13">
        <f t="shared" si="25"/>
        <v>136.55820263582743</v>
      </c>
    </row>
    <row r="317" spans="1:13" x14ac:dyDescent="0.25">
      <c r="A317" s="14"/>
      <c r="B317" s="14"/>
      <c r="C317" s="14"/>
      <c r="D317" s="14"/>
      <c r="E317" s="15" t="s">
        <v>18</v>
      </c>
      <c r="F317" s="15" t="s">
        <v>19</v>
      </c>
      <c r="G317" s="16">
        <v>10156.780000000001</v>
      </c>
      <c r="H317" s="16">
        <v>3438.6</v>
      </c>
      <c r="I317" s="16">
        <v>5561.57</v>
      </c>
      <c r="J317" s="16">
        <v>5561.57</v>
      </c>
      <c r="K317" s="16">
        <f t="shared" si="23"/>
        <v>100</v>
      </c>
      <c r="L317" s="16">
        <f t="shared" si="24"/>
        <v>161.73937067411154</v>
      </c>
      <c r="M317" s="16">
        <f t="shared" si="25"/>
        <v>54.757216361878456</v>
      </c>
    </row>
    <row r="318" spans="1:13" x14ac:dyDescent="0.25">
      <c r="A318" s="14"/>
      <c r="B318" s="14"/>
      <c r="C318" s="14"/>
      <c r="D318" s="14"/>
      <c r="E318" s="15" t="s">
        <v>77</v>
      </c>
      <c r="F318" s="15" t="s">
        <v>78</v>
      </c>
      <c r="G318" s="16">
        <v>1861.5</v>
      </c>
      <c r="H318" s="16">
        <v>1750</v>
      </c>
      <c r="I318" s="16">
        <v>1750</v>
      </c>
      <c r="J318" s="16">
        <v>1750</v>
      </c>
      <c r="K318" s="16">
        <f t="shared" si="23"/>
        <v>100</v>
      </c>
      <c r="L318" s="16">
        <f t="shared" si="24"/>
        <v>100</v>
      </c>
      <c r="M318" s="16">
        <f t="shared" si="25"/>
        <v>94.010206822455018</v>
      </c>
    </row>
    <row r="319" spans="1:13" x14ac:dyDescent="0.25">
      <c r="A319" s="14"/>
      <c r="B319" s="14"/>
      <c r="C319" s="14"/>
      <c r="D319" s="14"/>
      <c r="E319" s="15" t="s">
        <v>20</v>
      </c>
      <c r="F319" s="15" t="s">
        <v>21</v>
      </c>
      <c r="G319" s="16">
        <v>0</v>
      </c>
      <c r="H319" s="16">
        <v>0</v>
      </c>
      <c r="I319" s="16">
        <v>38.6</v>
      </c>
      <c r="J319" s="16">
        <v>38.6</v>
      </c>
      <c r="K319" s="16">
        <f t="shared" si="23"/>
        <v>100</v>
      </c>
      <c r="L319" s="16">
        <f t="shared" si="24"/>
        <v>0</v>
      </c>
      <c r="M319" s="16">
        <f t="shared" si="25"/>
        <v>0</v>
      </c>
    </row>
    <row r="320" spans="1:13" x14ac:dyDescent="0.25">
      <c r="A320" s="14"/>
      <c r="B320" s="14"/>
      <c r="C320" s="14"/>
      <c r="D320" s="14"/>
      <c r="E320" s="15" t="s">
        <v>24</v>
      </c>
      <c r="F320" s="15" t="s">
        <v>25</v>
      </c>
      <c r="G320" s="16">
        <v>158192.44</v>
      </c>
      <c r="H320" s="16">
        <v>73500.800000000003</v>
      </c>
      <c r="I320" s="16">
        <v>170569.43</v>
      </c>
      <c r="J320" s="16">
        <v>170569.43</v>
      </c>
      <c r="K320" s="16">
        <f t="shared" si="23"/>
        <v>100</v>
      </c>
      <c r="L320" s="16">
        <f t="shared" si="24"/>
        <v>232.06472582611343</v>
      </c>
      <c r="M320" s="16">
        <f t="shared" si="25"/>
        <v>107.82400853036971</v>
      </c>
    </row>
    <row r="321" spans="1:13" x14ac:dyDescent="0.25">
      <c r="A321" s="14"/>
      <c r="B321" s="14"/>
      <c r="C321" s="14"/>
      <c r="D321" s="14"/>
      <c r="E321" s="15" t="s">
        <v>26</v>
      </c>
      <c r="F321" s="15" t="s">
        <v>27</v>
      </c>
      <c r="G321" s="16">
        <v>0</v>
      </c>
      <c r="H321" s="16">
        <v>0</v>
      </c>
      <c r="I321" s="16">
        <v>903.23</v>
      </c>
      <c r="J321" s="16">
        <v>903.23</v>
      </c>
      <c r="K321" s="16">
        <f t="shared" si="23"/>
        <v>100</v>
      </c>
      <c r="L321" s="16">
        <f t="shared" si="24"/>
        <v>0</v>
      </c>
      <c r="M321" s="16">
        <f t="shared" si="25"/>
        <v>0</v>
      </c>
    </row>
    <row r="322" spans="1:13" x14ac:dyDescent="0.25">
      <c r="A322" s="14"/>
      <c r="B322" s="14"/>
      <c r="C322" s="14"/>
      <c r="D322" s="14"/>
      <c r="E322" s="15" t="s">
        <v>28</v>
      </c>
      <c r="F322" s="15" t="s">
        <v>29</v>
      </c>
      <c r="G322" s="16">
        <v>348.08</v>
      </c>
      <c r="H322" s="16">
        <v>0</v>
      </c>
      <c r="I322" s="16">
        <v>0</v>
      </c>
      <c r="J322" s="16">
        <v>0</v>
      </c>
      <c r="K322" s="16">
        <f t="shared" si="23"/>
        <v>0</v>
      </c>
      <c r="L322" s="16">
        <f t="shared" si="24"/>
        <v>0</v>
      </c>
      <c r="M322" s="16">
        <f t="shared" si="25"/>
        <v>0</v>
      </c>
    </row>
    <row r="323" spans="1:13" x14ac:dyDescent="0.25">
      <c r="A323" s="14"/>
      <c r="B323" s="14"/>
      <c r="C323" s="14"/>
      <c r="D323" s="14"/>
      <c r="E323" s="15" t="s">
        <v>30</v>
      </c>
      <c r="F323" s="15" t="s">
        <v>31</v>
      </c>
      <c r="G323" s="16">
        <v>0</v>
      </c>
      <c r="H323" s="16">
        <v>0</v>
      </c>
      <c r="I323" s="16">
        <v>2058.8000000000002</v>
      </c>
      <c r="J323" s="16">
        <v>2058.8000000000002</v>
      </c>
      <c r="K323" s="16">
        <f t="shared" si="23"/>
        <v>100</v>
      </c>
      <c r="L323" s="16">
        <f t="shared" si="24"/>
        <v>0</v>
      </c>
      <c r="M323" s="16">
        <f t="shared" si="25"/>
        <v>0</v>
      </c>
    </row>
    <row r="324" spans="1:13" x14ac:dyDescent="0.25">
      <c r="A324" s="14"/>
      <c r="B324" s="14"/>
      <c r="C324" s="14"/>
      <c r="D324" s="14"/>
      <c r="E324" s="15" t="s">
        <v>145</v>
      </c>
      <c r="F324" s="15" t="s">
        <v>146</v>
      </c>
      <c r="G324" s="16">
        <v>45108.62</v>
      </c>
      <c r="H324" s="16">
        <v>15000</v>
      </c>
      <c r="I324" s="16">
        <v>63588.800000000003</v>
      </c>
      <c r="J324" s="16">
        <v>63588.800000000003</v>
      </c>
      <c r="K324" s="16">
        <f t="shared" si="23"/>
        <v>100</v>
      </c>
      <c r="L324" s="16">
        <f t="shared" si="24"/>
        <v>423.9253333333333</v>
      </c>
      <c r="M324" s="16">
        <f t="shared" si="25"/>
        <v>140.9681785875959</v>
      </c>
    </row>
    <row r="325" spans="1:13" x14ac:dyDescent="0.25">
      <c r="A325" s="14"/>
      <c r="B325" s="14"/>
      <c r="C325" s="14"/>
      <c r="D325" s="14"/>
      <c r="E325" s="15" t="s">
        <v>81</v>
      </c>
      <c r="F325" s="15" t="s">
        <v>82</v>
      </c>
      <c r="G325" s="16">
        <v>205615.65</v>
      </c>
      <c r="H325" s="16">
        <v>701310.6</v>
      </c>
      <c r="I325" s="16">
        <v>550325.17000000004</v>
      </c>
      <c r="J325" s="16">
        <v>355871.03</v>
      </c>
      <c r="K325" s="16">
        <f t="shared" ref="K325:K388" si="27">IF(I325&lt;&gt;0,J325/I325*100,0)</f>
        <v>64.665592162539113</v>
      </c>
      <c r="L325" s="16">
        <f t="shared" ref="L325:L388" si="28">IF(H325&lt;&gt;0,J325/H325*100,0)</f>
        <v>50.743711844652005</v>
      </c>
      <c r="M325" s="16">
        <f t="shared" ref="M325:M388" si="29">IF(G325&lt;&gt;0,J325/G325*100,0)</f>
        <v>173.07584806895778</v>
      </c>
    </row>
    <row r="326" spans="1:13" x14ac:dyDescent="0.25">
      <c r="A326" s="14"/>
      <c r="B326" s="14"/>
      <c r="C326" s="14"/>
      <c r="D326" s="14"/>
      <c r="E326" s="15" t="s">
        <v>133</v>
      </c>
      <c r="F326" s="15" t="s">
        <v>134</v>
      </c>
      <c r="G326" s="16">
        <v>52907.31</v>
      </c>
      <c r="H326" s="16">
        <v>47000</v>
      </c>
      <c r="I326" s="16">
        <v>47204.4</v>
      </c>
      <c r="J326" s="16">
        <v>47204.4</v>
      </c>
      <c r="K326" s="16">
        <f t="shared" si="27"/>
        <v>100</v>
      </c>
      <c r="L326" s="16">
        <f t="shared" si="28"/>
        <v>100.43489361702127</v>
      </c>
      <c r="M326" s="16">
        <f t="shared" si="29"/>
        <v>89.22094130281809</v>
      </c>
    </row>
    <row r="327" spans="1:13" x14ac:dyDescent="0.25">
      <c r="A327" s="11"/>
      <c r="B327" s="11"/>
      <c r="C327" s="11"/>
      <c r="D327" s="12" t="s">
        <v>220</v>
      </c>
      <c r="E327" s="11"/>
      <c r="F327" s="12" t="s">
        <v>221</v>
      </c>
      <c r="G327" s="13">
        <f>+G328+G329</f>
        <v>0</v>
      </c>
      <c r="H327" s="13">
        <f>+H328+H329</f>
        <v>222000</v>
      </c>
      <c r="I327" s="13">
        <f>+I328+I329</f>
        <v>222000</v>
      </c>
      <c r="J327" s="13">
        <f>+J328+J329</f>
        <v>212365.74</v>
      </c>
      <c r="K327" s="13">
        <f t="shared" si="27"/>
        <v>95.660243243243244</v>
      </c>
      <c r="L327" s="13">
        <f t="shared" si="28"/>
        <v>95.660243243243244</v>
      </c>
      <c r="M327" s="13">
        <f t="shared" si="29"/>
        <v>0</v>
      </c>
    </row>
    <row r="328" spans="1:13" x14ac:dyDescent="0.25">
      <c r="A328" s="14"/>
      <c r="B328" s="14"/>
      <c r="C328" s="14"/>
      <c r="D328" s="14"/>
      <c r="E328" s="15" t="s">
        <v>81</v>
      </c>
      <c r="F328" s="15" t="s">
        <v>82</v>
      </c>
      <c r="G328" s="16">
        <v>0</v>
      </c>
      <c r="H328" s="16">
        <v>216632</v>
      </c>
      <c r="I328" s="16">
        <v>213822</v>
      </c>
      <c r="J328" s="16">
        <v>204187.74</v>
      </c>
      <c r="K328" s="16">
        <f t="shared" si="27"/>
        <v>95.494261582063572</v>
      </c>
      <c r="L328" s="16">
        <f t="shared" si="28"/>
        <v>94.255576276819681</v>
      </c>
      <c r="M328" s="16">
        <f t="shared" si="29"/>
        <v>0</v>
      </c>
    </row>
    <row r="329" spans="1:13" x14ac:dyDescent="0.25">
      <c r="A329" s="14"/>
      <c r="B329" s="14"/>
      <c r="C329" s="14"/>
      <c r="D329" s="14"/>
      <c r="E329" s="15" t="s">
        <v>133</v>
      </c>
      <c r="F329" s="15" t="s">
        <v>134</v>
      </c>
      <c r="G329" s="16">
        <v>0</v>
      </c>
      <c r="H329" s="16">
        <v>5368</v>
      </c>
      <c r="I329" s="16">
        <v>8178</v>
      </c>
      <c r="J329" s="16">
        <v>8178</v>
      </c>
      <c r="K329" s="16">
        <f t="shared" si="27"/>
        <v>100</v>
      </c>
      <c r="L329" s="16">
        <f t="shared" si="28"/>
        <v>152.34724292101339</v>
      </c>
      <c r="M329" s="16">
        <f t="shared" si="29"/>
        <v>0</v>
      </c>
    </row>
    <row r="330" spans="1:13" x14ac:dyDescent="0.25">
      <c r="A330" s="11"/>
      <c r="B330" s="11"/>
      <c r="C330" s="11"/>
      <c r="D330" s="12" t="s">
        <v>222</v>
      </c>
      <c r="E330" s="11"/>
      <c r="F330" s="12" t="s">
        <v>223</v>
      </c>
      <c r="G330" s="13">
        <f>+G331+G332</f>
        <v>0</v>
      </c>
      <c r="H330" s="13">
        <f>+H331+H332</f>
        <v>30000</v>
      </c>
      <c r="I330" s="13">
        <f>+I331+I332</f>
        <v>30000</v>
      </c>
      <c r="J330" s="13">
        <f>+J331+J332</f>
        <v>8476.66</v>
      </c>
      <c r="K330" s="13">
        <f t="shared" si="27"/>
        <v>28.255533333333332</v>
      </c>
      <c r="L330" s="13">
        <f t="shared" si="28"/>
        <v>28.255533333333332</v>
      </c>
      <c r="M330" s="13">
        <f t="shared" si="29"/>
        <v>0</v>
      </c>
    </row>
    <row r="331" spans="1:13" x14ac:dyDescent="0.25">
      <c r="A331" s="14"/>
      <c r="B331" s="14"/>
      <c r="C331" s="14"/>
      <c r="D331" s="14"/>
      <c r="E331" s="15" t="s">
        <v>24</v>
      </c>
      <c r="F331" s="15" t="s">
        <v>25</v>
      </c>
      <c r="G331" s="16">
        <v>0</v>
      </c>
      <c r="H331" s="16">
        <v>0</v>
      </c>
      <c r="I331" s="16">
        <v>8476.66</v>
      </c>
      <c r="J331" s="16">
        <v>8476.66</v>
      </c>
      <c r="K331" s="16">
        <f t="shared" si="27"/>
        <v>100</v>
      </c>
      <c r="L331" s="16">
        <f t="shared" si="28"/>
        <v>0</v>
      </c>
      <c r="M331" s="16">
        <f t="shared" si="29"/>
        <v>0</v>
      </c>
    </row>
    <row r="332" spans="1:13" x14ac:dyDescent="0.25">
      <c r="A332" s="14"/>
      <c r="B332" s="14"/>
      <c r="C332" s="14"/>
      <c r="D332" s="14"/>
      <c r="E332" s="15" t="s">
        <v>81</v>
      </c>
      <c r="F332" s="15" t="s">
        <v>82</v>
      </c>
      <c r="G332" s="16">
        <v>0</v>
      </c>
      <c r="H332" s="16">
        <v>30000</v>
      </c>
      <c r="I332" s="16">
        <v>21523.34</v>
      </c>
      <c r="J332" s="16">
        <v>0</v>
      </c>
      <c r="K332" s="16">
        <f t="shared" si="27"/>
        <v>0</v>
      </c>
      <c r="L332" s="16">
        <f t="shared" si="28"/>
        <v>0</v>
      </c>
      <c r="M332" s="16">
        <f t="shared" si="29"/>
        <v>0</v>
      </c>
    </row>
    <row r="333" spans="1:13" x14ac:dyDescent="0.25">
      <c r="A333" s="11"/>
      <c r="B333" s="11"/>
      <c r="C333" s="11"/>
      <c r="D333" s="12" t="s">
        <v>211</v>
      </c>
      <c r="E333" s="11"/>
      <c r="F333" s="12" t="s">
        <v>212</v>
      </c>
      <c r="G333" s="13">
        <f>+G334+G335+G336</f>
        <v>0</v>
      </c>
      <c r="H333" s="13">
        <f>+H334+H335+H336</f>
        <v>70000</v>
      </c>
      <c r="I333" s="13">
        <f>+I334+I335+I336</f>
        <v>70000</v>
      </c>
      <c r="J333" s="13">
        <f>+J334+J335+J336</f>
        <v>66450.64</v>
      </c>
      <c r="K333" s="13">
        <f t="shared" si="27"/>
        <v>94.929485714285704</v>
      </c>
      <c r="L333" s="13">
        <f t="shared" si="28"/>
        <v>94.929485714285704</v>
      </c>
      <c r="M333" s="13">
        <f t="shared" si="29"/>
        <v>0</v>
      </c>
    </row>
    <row r="334" spans="1:13" x14ac:dyDescent="0.25">
      <c r="A334" s="14"/>
      <c r="B334" s="14"/>
      <c r="C334" s="14"/>
      <c r="D334" s="14"/>
      <c r="E334" s="15" t="s">
        <v>24</v>
      </c>
      <c r="F334" s="15" t="s">
        <v>25</v>
      </c>
      <c r="G334" s="16">
        <v>0</v>
      </c>
      <c r="H334" s="16">
        <v>0</v>
      </c>
      <c r="I334" s="16">
        <v>6938.54</v>
      </c>
      <c r="J334" s="16">
        <v>6938.54</v>
      </c>
      <c r="K334" s="16">
        <f t="shared" si="27"/>
        <v>100</v>
      </c>
      <c r="L334" s="16">
        <f t="shared" si="28"/>
        <v>0</v>
      </c>
      <c r="M334" s="16">
        <f t="shared" si="29"/>
        <v>0</v>
      </c>
    </row>
    <row r="335" spans="1:13" x14ac:dyDescent="0.25">
      <c r="A335" s="14"/>
      <c r="B335" s="14"/>
      <c r="C335" s="14"/>
      <c r="D335" s="14"/>
      <c r="E335" s="15" t="s">
        <v>145</v>
      </c>
      <c r="F335" s="15" t="s">
        <v>146</v>
      </c>
      <c r="G335" s="16">
        <v>0</v>
      </c>
      <c r="H335" s="16">
        <v>0</v>
      </c>
      <c r="I335" s="16">
        <v>57554.01</v>
      </c>
      <c r="J335" s="16">
        <v>57554.01</v>
      </c>
      <c r="K335" s="16">
        <f t="shared" si="27"/>
        <v>100</v>
      </c>
      <c r="L335" s="16">
        <f t="shared" si="28"/>
        <v>0</v>
      </c>
      <c r="M335" s="16">
        <f t="shared" si="29"/>
        <v>0</v>
      </c>
    </row>
    <row r="336" spans="1:13" x14ac:dyDescent="0.25">
      <c r="A336" s="14"/>
      <c r="B336" s="14"/>
      <c r="C336" s="14"/>
      <c r="D336" s="14"/>
      <c r="E336" s="15" t="s">
        <v>81</v>
      </c>
      <c r="F336" s="15" t="s">
        <v>82</v>
      </c>
      <c r="G336" s="16">
        <v>0</v>
      </c>
      <c r="H336" s="16">
        <v>70000</v>
      </c>
      <c r="I336" s="16">
        <v>5507.45</v>
      </c>
      <c r="J336" s="16">
        <v>1958.09</v>
      </c>
      <c r="K336" s="16">
        <f t="shared" si="27"/>
        <v>35.553477562211185</v>
      </c>
      <c r="L336" s="16">
        <f t="shared" si="28"/>
        <v>2.7972714285714284</v>
      </c>
      <c r="M336" s="16">
        <f t="shared" si="29"/>
        <v>0</v>
      </c>
    </row>
    <row r="337" spans="1:13" x14ac:dyDescent="0.25">
      <c r="A337" s="11"/>
      <c r="B337" s="11"/>
      <c r="C337" s="11"/>
      <c r="D337" s="12" t="s">
        <v>224</v>
      </c>
      <c r="E337" s="11"/>
      <c r="F337" s="12" t="s">
        <v>225</v>
      </c>
      <c r="G337" s="13">
        <f>+G338</f>
        <v>0</v>
      </c>
      <c r="H337" s="13">
        <f>+H338</f>
        <v>0.01</v>
      </c>
      <c r="I337" s="13">
        <f>+I338</f>
        <v>0.01</v>
      </c>
      <c r="J337" s="13">
        <f>+J338</f>
        <v>0</v>
      </c>
      <c r="K337" s="13">
        <f t="shared" si="27"/>
        <v>0</v>
      </c>
      <c r="L337" s="13">
        <f t="shared" si="28"/>
        <v>0</v>
      </c>
      <c r="M337" s="13">
        <f t="shared" si="29"/>
        <v>0</v>
      </c>
    </row>
    <row r="338" spans="1:13" x14ac:dyDescent="0.25">
      <c r="A338" s="14"/>
      <c r="B338" s="14"/>
      <c r="C338" s="14"/>
      <c r="D338" s="14"/>
      <c r="E338" s="15" t="s">
        <v>81</v>
      </c>
      <c r="F338" s="15" t="s">
        <v>82</v>
      </c>
      <c r="G338" s="16">
        <v>0</v>
      </c>
      <c r="H338" s="16">
        <v>0.01</v>
      </c>
      <c r="I338" s="16">
        <v>0.01</v>
      </c>
      <c r="J338" s="16">
        <v>0</v>
      </c>
      <c r="K338" s="16">
        <f t="shared" si="27"/>
        <v>0</v>
      </c>
      <c r="L338" s="16">
        <f t="shared" si="28"/>
        <v>0</v>
      </c>
      <c r="M338" s="16">
        <f t="shared" si="29"/>
        <v>0</v>
      </c>
    </row>
    <row r="339" spans="1:13" x14ac:dyDescent="0.25">
      <c r="A339" s="11"/>
      <c r="B339" s="11"/>
      <c r="C339" s="11"/>
      <c r="D339" s="12" t="s">
        <v>226</v>
      </c>
      <c r="E339" s="11"/>
      <c r="F339" s="12" t="s">
        <v>227</v>
      </c>
      <c r="G339" s="13">
        <f>+G340+G341+G342</f>
        <v>0</v>
      </c>
      <c r="H339" s="13">
        <f>+H340+H341+H342</f>
        <v>50000</v>
      </c>
      <c r="I339" s="13">
        <f>+I340+I341+I342</f>
        <v>50000</v>
      </c>
      <c r="J339" s="13">
        <f>+J340+J341+J342</f>
        <v>49692.75</v>
      </c>
      <c r="K339" s="13">
        <f t="shared" si="27"/>
        <v>99.385500000000008</v>
      </c>
      <c r="L339" s="13">
        <f t="shared" si="28"/>
        <v>99.385500000000008</v>
      </c>
      <c r="M339" s="13">
        <f t="shared" si="29"/>
        <v>0</v>
      </c>
    </row>
    <row r="340" spans="1:13" x14ac:dyDescent="0.25">
      <c r="A340" s="14"/>
      <c r="B340" s="14"/>
      <c r="C340" s="14"/>
      <c r="D340" s="14"/>
      <c r="E340" s="15" t="s">
        <v>145</v>
      </c>
      <c r="F340" s="15" t="s">
        <v>146</v>
      </c>
      <c r="G340" s="16">
        <v>0</v>
      </c>
      <c r="H340" s="16">
        <v>50000</v>
      </c>
      <c r="I340" s="16">
        <v>307.25</v>
      </c>
      <c r="J340" s="16">
        <v>0</v>
      </c>
      <c r="K340" s="16">
        <f t="shared" si="27"/>
        <v>0</v>
      </c>
      <c r="L340" s="16">
        <f t="shared" si="28"/>
        <v>0</v>
      </c>
      <c r="M340" s="16">
        <f t="shared" si="29"/>
        <v>0</v>
      </c>
    </row>
    <row r="341" spans="1:13" x14ac:dyDescent="0.25">
      <c r="A341" s="14"/>
      <c r="B341" s="14"/>
      <c r="C341" s="14"/>
      <c r="D341" s="14"/>
      <c r="E341" s="15" t="s">
        <v>81</v>
      </c>
      <c r="F341" s="15" t="s">
        <v>82</v>
      </c>
      <c r="G341" s="16">
        <v>0</v>
      </c>
      <c r="H341" s="16">
        <v>0</v>
      </c>
      <c r="I341" s="16">
        <v>48542.75</v>
      </c>
      <c r="J341" s="16">
        <v>48542.75</v>
      </c>
      <c r="K341" s="16">
        <f t="shared" si="27"/>
        <v>100</v>
      </c>
      <c r="L341" s="16">
        <f t="shared" si="28"/>
        <v>0</v>
      </c>
      <c r="M341" s="16">
        <f t="shared" si="29"/>
        <v>0</v>
      </c>
    </row>
    <row r="342" spans="1:13" x14ac:dyDescent="0.25">
      <c r="A342" s="14"/>
      <c r="B342" s="14"/>
      <c r="C342" s="14"/>
      <c r="D342" s="14"/>
      <c r="E342" s="15" t="s">
        <v>133</v>
      </c>
      <c r="F342" s="15" t="s">
        <v>134</v>
      </c>
      <c r="G342" s="16">
        <v>0</v>
      </c>
      <c r="H342" s="16">
        <v>0</v>
      </c>
      <c r="I342" s="16">
        <v>1150</v>
      </c>
      <c r="J342" s="16">
        <v>1150</v>
      </c>
      <c r="K342" s="16">
        <f t="shared" si="27"/>
        <v>100</v>
      </c>
      <c r="L342" s="16">
        <f t="shared" si="28"/>
        <v>0</v>
      </c>
      <c r="M342" s="16">
        <f t="shared" si="29"/>
        <v>0</v>
      </c>
    </row>
    <row r="343" spans="1:13" x14ac:dyDescent="0.25">
      <c r="A343" s="8"/>
      <c r="B343" s="8"/>
      <c r="C343" s="9" t="s">
        <v>228</v>
      </c>
      <c r="D343" s="8"/>
      <c r="E343" s="8"/>
      <c r="F343" s="9" t="s">
        <v>229</v>
      </c>
      <c r="G343" s="10">
        <f>+G344</f>
        <v>9032.7999999999993</v>
      </c>
      <c r="H343" s="10">
        <f>+H344</f>
        <v>0.01</v>
      </c>
      <c r="I343" s="10">
        <f>+I344</f>
        <v>0.01</v>
      </c>
      <c r="J343" s="10">
        <f>+J344</f>
        <v>0</v>
      </c>
      <c r="K343" s="10">
        <f t="shared" si="27"/>
        <v>0</v>
      </c>
      <c r="L343" s="10">
        <f t="shared" si="28"/>
        <v>0</v>
      </c>
      <c r="M343" s="10">
        <f t="shared" si="29"/>
        <v>0</v>
      </c>
    </row>
    <row r="344" spans="1:13" x14ac:dyDescent="0.25">
      <c r="A344" s="11"/>
      <c r="B344" s="11"/>
      <c r="C344" s="11"/>
      <c r="D344" s="12" t="s">
        <v>230</v>
      </c>
      <c r="E344" s="11"/>
      <c r="F344" s="12" t="s">
        <v>231</v>
      </c>
      <c r="G344" s="13">
        <f>+G345+G346</f>
        <v>9032.7999999999993</v>
      </c>
      <c r="H344" s="13">
        <f>+H345+H346</f>
        <v>0.01</v>
      </c>
      <c r="I344" s="13">
        <f>+I345+I346</f>
        <v>0.01</v>
      </c>
      <c r="J344" s="13">
        <f>+J345+J346</f>
        <v>0</v>
      </c>
      <c r="K344" s="13">
        <f t="shared" si="27"/>
        <v>0</v>
      </c>
      <c r="L344" s="13">
        <f t="shared" si="28"/>
        <v>0</v>
      </c>
      <c r="M344" s="13">
        <f t="shared" si="29"/>
        <v>0</v>
      </c>
    </row>
    <row r="345" spans="1:13" x14ac:dyDescent="0.25">
      <c r="A345" s="14"/>
      <c r="B345" s="14"/>
      <c r="C345" s="14"/>
      <c r="D345" s="14"/>
      <c r="E345" s="15" t="s">
        <v>81</v>
      </c>
      <c r="F345" s="15" t="s">
        <v>82</v>
      </c>
      <c r="G345" s="16">
        <v>8329.16</v>
      </c>
      <c r="H345" s="16">
        <v>0</v>
      </c>
      <c r="I345" s="16">
        <v>0</v>
      </c>
      <c r="J345" s="16">
        <v>0</v>
      </c>
      <c r="K345" s="16">
        <f t="shared" si="27"/>
        <v>0</v>
      </c>
      <c r="L345" s="16">
        <f t="shared" si="28"/>
        <v>0</v>
      </c>
      <c r="M345" s="16">
        <f t="shared" si="29"/>
        <v>0</v>
      </c>
    </row>
    <row r="346" spans="1:13" x14ac:dyDescent="0.25">
      <c r="A346" s="14"/>
      <c r="B346" s="14"/>
      <c r="C346" s="14"/>
      <c r="D346" s="14"/>
      <c r="E346" s="15" t="s">
        <v>133</v>
      </c>
      <c r="F346" s="15" t="s">
        <v>134</v>
      </c>
      <c r="G346" s="16">
        <v>703.64</v>
      </c>
      <c r="H346" s="16">
        <v>0.01</v>
      </c>
      <c r="I346" s="16">
        <v>0.01</v>
      </c>
      <c r="J346" s="16">
        <v>0</v>
      </c>
      <c r="K346" s="16">
        <f t="shared" si="27"/>
        <v>0</v>
      </c>
      <c r="L346" s="16">
        <f t="shared" si="28"/>
        <v>0</v>
      </c>
      <c r="M346" s="16">
        <f t="shared" si="29"/>
        <v>0</v>
      </c>
    </row>
    <row r="347" spans="1:13" x14ac:dyDescent="0.25">
      <c r="A347" s="8"/>
      <c r="B347" s="8"/>
      <c r="C347" s="9" t="s">
        <v>232</v>
      </c>
      <c r="D347" s="8"/>
      <c r="E347" s="8"/>
      <c r="F347" s="9" t="s">
        <v>233</v>
      </c>
      <c r="G347" s="10">
        <f>+G348</f>
        <v>23387.420000000002</v>
      </c>
      <c r="H347" s="10">
        <f>+H348</f>
        <v>0</v>
      </c>
      <c r="I347" s="10">
        <f>+I348</f>
        <v>0</v>
      </c>
      <c r="J347" s="10">
        <f>+J348</f>
        <v>0</v>
      </c>
      <c r="K347" s="10">
        <f t="shared" si="27"/>
        <v>0</v>
      </c>
      <c r="L347" s="10">
        <f t="shared" si="28"/>
        <v>0</v>
      </c>
      <c r="M347" s="10">
        <f t="shared" si="29"/>
        <v>0</v>
      </c>
    </row>
    <row r="348" spans="1:13" x14ac:dyDescent="0.25">
      <c r="A348" s="11"/>
      <c r="B348" s="11"/>
      <c r="C348" s="11"/>
      <c r="D348" s="12" t="s">
        <v>207</v>
      </c>
      <c r="E348" s="11"/>
      <c r="F348" s="12" t="s">
        <v>208</v>
      </c>
      <c r="G348" s="13">
        <f>+G349+G350+G351</f>
        <v>23387.420000000002</v>
      </c>
      <c r="H348" s="13">
        <f>+H349+H350+H351</f>
        <v>0</v>
      </c>
      <c r="I348" s="13">
        <f>+I349+I350+I351</f>
        <v>0</v>
      </c>
      <c r="J348" s="13">
        <f>+J349+J350+J351</f>
        <v>0</v>
      </c>
      <c r="K348" s="13">
        <f t="shared" si="27"/>
        <v>0</v>
      </c>
      <c r="L348" s="13">
        <f t="shared" si="28"/>
        <v>0</v>
      </c>
      <c r="M348" s="13">
        <f t="shared" si="29"/>
        <v>0</v>
      </c>
    </row>
    <row r="349" spans="1:13" x14ac:dyDescent="0.25">
      <c r="A349" s="14"/>
      <c r="B349" s="14"/>
      <c r="C349" s="14"/>
      <c r="D349" s="14"/>
      <c r="E349" s="15" t="s">
        <v>18</v>
      </c>
      <c r="F349" s="15" t="s">
        <v>19</v>
      </c>
      <c r="G349" s="16">
        <v>700</v>
      </c>
      <c r="H349" s="16">
        <v>0</v>
      </c>
      <c r="I349" s="16">
        <v>0</v>
      </c>
      <c r="J349" s="16">
        <v>0</v>
      </c>
      <c r="K349" s="16">
        <f t="shared" si="27"/>
        <v>0</v>
      </c>
      <c r="L349" s="16">
        <f t="shared" si="28"/>
        <v>0</v>
      </c>
      <c r="M349" s="16">
        <f t="shared" si="29"/>
        <v>0</v>
      </c>
    </row>
    <row r="350" spans="1:13" x14ac:dyDescent="0.25">
      <c r="A350" s="14"/>
      <c r="B350" s="14"/>
      <c r="C350" s="14"/>
      <c r="D350" s="14"/>
      <c r="E350" s="15" t="s">
        <v>24</v>
      </c>
      <c r="F350" s="15" t="s">
        <v>25</v>
      </c>
      <c r="G350" s="16">
        <v>21591.86</v>
      </c>
      <c r="H350" s="16">
        <v>0</v>
      </c>
      <c r="I350" s="16">
        <v>0</v>
      </c>
      <c r="J350" s="16">
        <v>0</v>
      </c>
      <c r="K350" s="16">
        <f t="shared" si="27"/>
        <v>0</v>
      </c>
      <c r="L350" s="16">
        <f t="shared" si="28"/>
        <v>0</v>
      </c>
      <c r="M350" s="16">
        <f t="shared" si="29"/>
        <v>0</v>
      </c>
    </row>
    <row r="351" spans="1:13" x14ac:dyDescent="0.25">
      <c r="A351" s="14"/>
      <c r="B351" s="14"/>
      <c r="C351" s="14"/>
      <c r="D351" s="14"/>
      <c r="E351" s="15" t="s">
        <v>133</v>
      </c>
      <c r="F351" s="15" t="s">
        <v>134</v>
      </c>
      <c r="G351" s="16">
        <v>1095.56</v>
      </c>
      <c r="H351" s="16">
        <v>0</v>
      </c>
      <c r="I351" s="16">
        <v>0</v>
      </c>
      <c r="J351" s="16">
        <v>0</v>
      </c>
      <c r="K351" s="16">
        <f t="shared" si="27"/>
        <v>0</v>
      </c>
      <c r="L351" s="16">
        <f t="shared" si="28"/>
        <v>0</v>
      </c>
      <c r="M351" s="16">
        <f t="shared" si="29"/>
        <v>0</v>
      </c>
    </row>
    <row r="352" spans="1:13" x14ac:dyDescent="0.25">
      <c r="A352" s="8"/>
      <c r="B352" s="8"/>
      <c r="C352" s="9" t="s">
        <v>234</v>
      </c>
      <c r="D352" s="8"/>
      <c r="E352" s="8"/>
      <c r="F352" s="9" t="s">
        <v>235</v>
      </c>
      <c r="G352" s="10">
        <f>+G353</f>
        <v>96268.98000000001</v>
      </c>
      <c r="H352" s="10">
        <f>+H353</f>
        <v>11500</v>
      </c>
      <c r="I352" s="10">
        <f>+I353</f>
        <v>10500</v>
      </c>
      <c r="J352" s="10">
        <f>+J353</f>
        <v>4850.3</v>
      </c>
      <c r="K352" s="10">
        <f t="shared" si="27"/>
        <v>46.193333333333335</v>
      </c>
      <c r="L352" s="10">
        <f t="shared" si="28"/>
        <v>42.176521739130436</v>
      </c>
      <c r="M352" s="10">
        <f t="shared" si="29"/>
        <v>5.0382792047864218</v>
      </c>
    </row>
    <row r="353" spans="1:13" x14ac:dyDescent="0.25">
      <c r="A353" s="11"/>
      <c r="B353" s="11"/>
      <c r="C353" s="11"/>
      <c r="D353" s="12" t="s">
        <v>17</v>
      </c>
      <c r="E353" s="11"/>
      <c r="F353" s="12"/>
      <c r="G353" s="13">
        <f>+G354+G355+G356+G357+G358</f>
        <v>96268.98000000001</v>
      </c>
      <c r="H353" s="13">
        <f>+H354+H355+H356+H357+H358</f>
        <v>11500</v>
      </c>
      <c r="I353" s="13">
        <f>+I354+I355+I356+I357+I358</f>
        <v>10500</v>
      </c>
      <c r="J353" s="13">
        <f>+J354+J355+J356+J357+J358</f>
        <v>4850.3</v>
      </c>
      <c r="K353" s="13">
        <f t="shared" si="27"/>
        <v>46.193333333333335</v>
      </c>
      <c r="L353" s="13">
        <f t="shared" si="28"/>
        <v>42.176521739130436</v>
      </c>
      <c r="M353" s="13">
        <f t="shared" si="29"/>
        <v>5.0382792047864218</v>
      </c>
    </row>
    <row r="354" spans="1:13" x14ac:dyDescent="0.25">
      <c r="A354" s="14"/>
      <c r="B354" s="14"/>
      <c r="C354" s="14"/>
      <c r="D354" s="14"/>
      <c r="E354" s="15" t="s">
        <v>18</v>
      </c>
      <c r="F354" s="15" t="s">
        <v>19</v>
      </c>
      <c r="G354" s="16">
        <v>1811.7</v>
      </c>
      <c r="H354" s="16">
        <v>0</v>
      </c>
      <c r="I354" s="16">
        <v>191.63</v>
      </c>
      <c r="J354" s="16">
        <v>191.63</v>
      </c>
      <c r="K354" s="16">
        <f t="shared" si="27"/>
        <v>100</v>
      </c>
      <c r="L354" s="16">
        <f t="shared" si="28"/>
        <v>0</v>
      </c>
      <c r="M354" s="16">
        <f t="shared" si="29"/>
        <v>10.577358282276315</v>
      </c>
    </row>
    <row r="355" spans="1:13" x14ac:dyDescent="0.25">
      <c r="A355" s="14"/>
      <c r="B355" s="14"/>
      <c r="C355" s="14"/>
      <c r="D355" s="14"/>
      <c r="E355" s="15" t="s">
        <v>77</v>
      </c>
      <c r="F355" s="15" t="s">
        <v>78</v>
      </c>
      <c r="G355" s="16">
        <v>7848.02</v>
      </c>
      <c r="H355" s="16">
        <v>0</v>
      </c>
      <c r="I355" s="16">
        <v>1317.36</v>
      </c>
      <c r="J355" s="16">
        <v>0</v>
      </c>
      <c r="K355" s="16">
        <f t="shared" si="27"/>
        <v>0</v>
      </c>
      <c r="L355" s="16">
        <f t="shared" si="28"/>
        <v>0</v>
      </c>
      <c r="M355" s="16">
        <f t="shared" si="29"/>
        <v>0</v>
      </c>
    </row>
    <row r="356" spans="1:13" x14ac:dyDescent="0.25">
      <c r="A356" s="14"/>
      <c r="B356" s="14"/>
      <c r="C356" s="14"/>
      <c r="D356" s="14"/>
      <c r="E356" s="15" t="s">
        <v>24</v>
      </c>
      <c r="F356" s="15" t="s">
        <v>25</v>
      </c>
      <c r="G356" s="16">
        <v>58634.95</v>
      </c>
      <c r="H356" s="16">
        <v>1500</v>
      </c>
      <c r="I356" s="16">
        <v>4158.67</v>
      </c>
      <c r="J356" s="16">
        <v>4158.67</v>
      </c>
      <c r="K356" s="16">
        <f t="shared" si="27"/>
        <v>100</v>
      </c>
      <c r="L356" s="16">
        <f t="shared" si="28"/>
        <v>277.24466666666666</v>
      </c>
      <c r="M356" s="16">
        <f t="shared" si="29"/>
        <v>7.0924764155166855</v>
      </c>
    </row>
    <row r="357" spans="1:13" x14ac:dyDescent="0.25">
      <c r="A357" s="14"/>
      <c r="B357" s="14"/>
      <c r="C357" s="14"/>
      <c r="D357" s="14"/>
      <c r="E357" s="15" t="s">
        <v>81</v>
      </c>
      <c r="F357" s="15" t="s">
        <v>82</v>
      </c>
      <c r="G357" s="16">
        <v>18849.68</v>
      </c>
      <c r="H357" s="16">
        <v>0</v>
      </c>
      <c r="I357" s="16">
        <v>0</v>
      </c>
      <c r="J357" s="16">
        <v>0</v>
      </c>
      <c r="K357" s="16">
        <f t="shared" si="27"/>
        <v>0</v>
      </c>
      <c r="L357" s="16">
        <f t="shared" si="28"/>
        <v>0</v>
      </c>
      <c r="M357" s="16">
        <f t="shared" si="29"/>
        <v>0</v>
      </c>
    </row>
    <row r="358" spans="1:13" x14ac:dyDescent="0.25">
      <c r="A358" s="14"/>
      <c r="B358" s="14"/>
      <c r="C358" s="14"/>
      <c r="D358" s="14"/>
      <c r="E358" s="15" t="s">
        <v>133</v>
      </c>
      <c r="F358" s="15" t="s">
        <v>134</v>
      </c>
      <c r="G358" s="16">
        <v>9124.6299999999992</v>
      </c>
      <c r="H358" s="16">
        <v>10000</v>
      </c>
      <c r="I358" s="16">
        <v>4832.34</v>
      </c>
      <c r="J358" s="16">
        <v>500</v>
      </c>
      <c r="K358" s="16">
        <f t="shared" si="27"/>
        <v>10.346954063662739</v>
      </c>
      <c r="L358" s="16">
        <f t="shared" si="28"/>
        <v>5</v>
      </c>
      <c r="M358" s="16">
        <f t="shared" si="29"/>
        <v>5.4796742443255244</v>
      </c>
    </row>
    <row r="359" spans="1:13" x14ac:dyDescent="0.25">
      <c r="A359" s="5"/>
      <c r="B359" s="6" t="s">
        <v>236</v>
      </c>
      <c r="C359" s="5"/>
      <c r="D359" s="5"/>
      <c r="E359" s="5"/>
      <c r="F359" s="6" t="s">
        <v>237</v>
      </c>
      <c r="G359" s="7">
        <f>+G360+G374+G384+G395+G403+G418+G429+G435+G451+G461</f>
        <v>734588.15</v>
      </c>
      <c r="H359" s="7">
        <f>+H360+H374+H384+H395+H403+H418+H429+H435+H451+H461</f>
        <v>1203600</v>
      </c>
      <c r="I359" s="7">
        <f>+I360+I374+I384+I395+I403+I418+I429+I435+I451+I461</f>
        <v>1176262.6000000001</v>
      </c>
      <c r="J359" s="7">
        <f>+J360+J374+J384+J395+J403+J418+J429+J435+J451+J461</f>
        <v>880535.87</v>
      </c>
      <c r="K359" s="7">
        <f t="shared" si="27"/>
        <v>74.858783234287984</v>
      </c>
      <c r="L359" s="7">
        <f t="shared" si="28"/>
        <v>73.158513625789297</v>
      </c>
      <c r="M359" s="7">
        <f t="shared" si="29"/>
        <v>119.86796547153666</v>
      </c>
    </row>
    <row r="360" spans="1:13" x14ac:dyDescent="0.25">
      <c r="A360" s="8"/>
      <c r="B360" s="8"/>
      <c r="C360" s="9" t="s">
        <v>238</v>
      </c>
      <c r="D360" s="8"/>
      <c r="E360" s="8"/>
      <c r="F360" s="9" t="s">
        <v>239</v>
      </c>
      <c r="G360" s="10">
        <f>+G361+G370</f>
        <v>69256.92</v>
      </c>
      <c r="H360" s="10">
        <f>+H361+H370</f>
        <v>75100</v>
      </c>
      <c r="I360" s="10">
        <f>+I361+I370</f>
        <v>75100</v>
      </c>
      <c r="J360" s="10">
        <f>+J361+J370</f>
        <v>70820.789999999994</v>
      </c>
      <c r="K360" s="10">
        <f t="shared" si="27"/>
        <v>94.301984021304918</v>
      </c>
      <c r="L360" s="10">
        <f t="shared" si="28"/>
        <v>94.301984021304918</v>
      </c>
      <c r="M360" s="10">
        <f t="shared" si="29"/>
        <v>102.25807038487996</v>
      </c>
    </row>
    <row r="361" spans="1:13" x14ac:dyDescent="0.25">
      <c r="A361" s="11"/>
      <c r="B361" s="11"/>
      <c r="C361" s="11"/>
      <c r="D361" s="12" t="s">
        <v>17</v>
      </c>
      <c r="E361" s="11"/>
      <c r="F361" s="12"/>
      <c r="G361" s="13">
        <f>+G362+G363+G364+G365+G366+G367+G368+G369</f>
        <v>69256.92</v>
      </c>
      <c r="H361" s="13">
        <f>+H362+H363+H364+H365+H366+H367+H368+H369</f>
        <v>65100</v>
      </c>
      <c r="I361" s="13">
        <f>+I362+I363+I364+I365+I366+I367+I368+I369</f>
        <v>65100</v>
      </c>
      <c r="J361" s="13">
        <f>+J362+J363+J364+J365+J366+J367+J368+J369</f>
        <v>62883.88</v>
      </c>
      <c r="K361" s="13">
        <f t="shared" si="27"/>
        <v>96.595821812596</v>
      </c>
      <c r="L361" s="13">
        <f t="shared" si="28"/>
        <v>96.595821812596</v>
      </c>
      <c r="M361" s="13">
        <f t="shared" si="29"/>
        <v>90.797973689849329</v>
      </c>
    </row>
    <row r="362" spans="1:13" x14ac:dyDescent="0.25">
      <c r="A362" s="14"/>
      <c r="B362" s="14"/>
      <c r="C362" s="14"/>
      <c r="D362" s="14"/>
      <c r="E362" s="15" t="s">
        <v>18</v>
      </c>
      <c r="F362" s="15" t="s">
        <v>19</v>
      </c>
      <c r="G362" s="16">
        <v>30966.59</v>
      </c>
      <c r="H362" s="16">
        <v>49600</v>
      </c>
      <c r="I362" s="16">
        <v>53557.47</v>
      </c>
      <c r="J362" s="16">
        <v>53557.47</v>
      </c>
      <c r="K362" s="16">
        <f t="shared" si="27"/>
        <v>100</v>
      </c>
      <c r="L362" s="16">
        <f t="shared" si="28"/>
        <v>107.97877016129031</v>
      </c>
      <c r="M362" s="16">
        <f t="shared" si="29"/>
        <v>172.95243034509127</v>
      </c>
    </row>
    <row r="363" spans="1:13" x14ac:dyDescent="0.25">
      <c r="A363" s="14"/>
      <c r="B363" s="14"/>
      <c r="C363" s="14"/>
      <c r="D363" s="14"/>
      <c r="E363" s="15" t="s">
        <v>77</v>
      </c>
      <c r="F363" s="15" t="s">
        <v>78</v>
      </c>
      <c r="G363" s="16">
        <v>499.59</v>
      </c>
      <c r="H363" s="16">
        <v>0</v>
      </c>
      <c r="I363" s="16">
        <v>0</v>
      </c>
      <c r="J363" s="16">
        <v>0</v>
      </c>
      <c r="K363" s="16">
        <f t="shared" si="27"/>
        <v>0</v>
      </c>
      <c r="L363" s="16">
        <f t="shared" si="28"/>
        <v>0</v>
      </c>
      <c r="M363" s="16">
        <f t="shared" si="29"/>
        <v>0</v>
      </c>
    </row>
    <row r="364" spans="1:13" x14ac:dyDescent="0.25">
      <c r="A364" s="14"/>
      <c r="B364" s="14"/>
      <c r="C364" s="14"/>
      <c r="D364" s="14"/>
      <c r="E364" s="15" t="s">
        <v>20</v>
      </c>
      <c r="F364" s="15" t="s">
        <v>21</v>
      </c>
      <c r="G364" s="16">
        <v>109.8</v>
      </c>
      <c r="H364" s="16">
        <v>0</v>
      </c>
      <c r="I364" s="16">
        <v>0</v>
      </c>
      <c r="J364" s="16">
        <v>0</v>
      </c>
      <c r="K364" s="16">
        <f t="shared" si="27"/>
        <v>0</v>
      </c>
      <c r="L364" s="16">
        <f t="shared" si="28"/>
        <v>0</v>
      </c>
      <c r="M364" s="16">
        <f t="shared" si="29"/>
        <v>0</v>
      </c>
    </row>
    <row r="365" spans="1:13" x14ac:dyDescent="0.25">
      <c r="A365" s="14"/>
      <c r="B365" s="14"/>
      <c r="C365" s="14"/>
      <c r="D365" s="14"/>
      <c r="E365" s="15" t="s">
        <v>22</v>
      </c>
      <c r="F365" s="15" t="s">
        <v>23</v>
      </c>
      <c r="G365" s="16">
        <v>0</v>
      </c>
      <c r="H365" s="16">
        <v>220</v>
      </c>
      <c r="I365" s="16">
        <v>220</v>
      </c>
      <c r="J365" s="16">
        <v>220</v>
      </c>
      <c r="K365" s="16">
        <f t="shared" si="27"/>
        <v>100</v>
      </c>
      <c r="L365" s="16">
        <f t="shared" si="28"/>
        <v>100</v>
      </c>
      <c r="M365" s="16">
        <f t="shared" si="29"/>
        <v>0</v>
      </c>
    </row>
    <row r="366" spans="1:13" x14ac:dyDescent="0.25">
      <c r="A366" s="14"/>
      <c r="B366" s="14"/>
      <c r="C366" s="14"/>
      <c r="D366" s="14"/>
      <c r="E366" s="15" t="s">
        <v>24</v>
      </c>
      <c r="F366" s="15" t="s">
        <v>25</v>
      </c>
      <c r="G366" s="16">
        <v>25126.58</v>
      </c>
      <c r="H366" s="16">
        <v>234.4</v>
      </c>
      <c r="I366" s="16">
        <v>735.53</v>
      </c>
      <c r="J366" s="16">
        <v>735.53</v>
      </c>
      <c r="K366" s="16">
        <f t="shared" si="27"/>
        <v>100</v>
      </c>
      <c r="L366" s="16">
        <f t="shared" si="28"/>
        <v>313.79266211604096</v>
      </c>
      <c r="M366" s="16">
        <f t="shared" si="29"/>
        <v>2.9272985022235414</v>
      </c>
    </row>
    <row r="367" spans="1:13" x14ac:dyDescent="0.25">
      <c r="A367" s="14"/>
      <c r="B367" s="14"/>
      <c r="C367" s="14"/>
      <c r="D367" s="14"/>
      <c r="E367" s="15" t="s">
        <v>26</v>
      </c>
      <c r="F367" s="15" t="s">
        <v>27</v>
      </c>
      <c r="G367" s="16">
        <v>0</v>
      </c>
      <c r="H367" s="16">
        <v>0</v>
      </c>
      <c r="I367" s="16">
        <v>1247</v>
      </c>
      <c r="J367" s="16">
        <v>1247</v>
      </c>
      <c r="K367" s="16">
        <f t="shared" si="27"/>
        <v>100</v>
      </c>
      <c r="L367" s="16">
        <f t="shared" si="28"/>
        <v>0</v>
      </c>
      <c r="M367" s="16">
        <f t="shared" si="29"/>
        <v>0</v>
      </c>
    </row>
    <row r="368" spans="1:13" x14ac:dyDescent="0.25">
      <c r="A368" s="14"/>
      <c r="B368" s="14"/>
      <c r="C368" s="14"/>
      <c r="D368" s="14"/>
      <c r="E368" s="15" t="s">
        <v>28</v>
      </c>
      <c r="F368" s="15" t="s">
        <v>29</v>
      </c>
      <c r="G368" s="16">
        <v>4556.3599999999997</v>
      </c>
      <c r="H368" s="16">
        <v>7545.6</v>
      </c>
      <c r="I368" s="16">
        <v>2023.88</v>
      </c>
      <c r="J368" s="16">
        <v>2023.88</v>
      </c>
      <c r="K368" s="16">
        <f t="shared" si="27"/>
        <v>100</v>
      </c>
      <c r="L368" s="16">
        <f t="shared" si="28"/>
        <v>26.821988973706528</v>
      </c>
      <c r="M368" s="16">
        <f t="shared" si="29"/>
        <v>44.418790437981201</v>
      </c>
    </row>
    <row r="369" spans="1:13" x14ac:dyDescent="0.25">
      <c r="A369" s="14"/>
      <c r="B369" s="14"/>
      <c r="C369" s="14"/>
      <c r="D369" s="14"/>
      <c r="E369" s="15" t="s">
        <v>34</v>
      </c>
      <c r="F369" s="15" t="s">
        <v>35</v>
      </c>
      <c r="G369" s="16">
        <v>7998</v>
      </c>
      <c r="H369" s="16">
        <v>7500</v>
      </c>
      <c r="I369" s="16">
        <v>7316.12</v>
      </c>
      <c r="J369" s="16">
        <v>5100</v>
      </c>
      <c r="K369" s="16">
        <f t="shared" si="27"/>
        <v>69.709080769588255</v>
      </c>
      <c r="L369" s="16">
        <f t="shared" si="28"/>
        <v>68</v>
      </c>
      <c r="M369" s="16">
        <f t="shared" si="29"/>
        <v>63.76594148537135</v>
      </c>
    </row>
    <row r="370" spans="1:13" x14ac:dyDescent="0.25">
      <c r="A370" s="11"/>
      <c r="B370" s="11"/>
      <c r="C370" s="11"/>
      <c r="D370" s="12" t="s">
        <v>240</v>
      </c>
      <c r="E370" s="11"/>
      <c r="F370" s="12" t="s">
        <v>241</v>
      </c>
      <c r="G370" s="13">
        <f>+G371+G372+G373</f>
        <v>0</v>
      </c>
      <c r="H370" s="13">
        <f>+H371+H372+H373</f>
        <v>10000</v>
      </c>
      <c r="I370" s="13">
        <f>+I371+I372+I373</f>
        <v>10000</v>
      </c>
      <c r="J370" s="13">
        <f>+J371+J372+J373</f>
        <v>7936.91</v>
      </c>
      <c r="K370" s="13">
        <f t="shared" si="27"/>
        <v>79.369100000000003</v>
      </c>
      <c r="L370" s="13">
        <f t="shared" si="28"/>
        <v>79.369100000000003</v>
      </c>
      <c r="M370" s="13">
        <f t="shared" si="29"/>
        <v>0</v>
      </c>
    </row>
    <row r="371" spans="1:13" x14ac:dyDescent="0.25">
      <c r="A371" s="14"/>
      <c r="B371" s="14"/>
      <c r="C371" s="14"/>
      <c r="D371" s="14"/>
      <c r="E371" s="15" t="s">
        <v>18</v>
      </c>
      <c r="F371" s="15" t="s">
        <v>19</v>
      </c>
      <c r="G371" s="16">
        <v>0</v>
      </c>
      <c r="H371" s="16">
        <v>0</v>
      </c>
      <c r="I371" s="16">
        <v>6488.91</v>
      </c>
      <c r="J371" s="16">
        <v>6488.91</v>
      </c>
      <c r="K371" s="16">
        <f t="shared" si="27"/>
        <v>100</v>
      </c>
      <c r="L371" s="16">
        <f t="shared" si="28"/>
        <v>0</v>
      </c>
      <c r="M371" s="16">
        <f t="shared" si="29"/>
        <v>0</v>
      </c>
    </row>
    <row r="372" spans="1:13" x14ac:dyDescent="0.25">
      <c r="A372" s="14"/>
      <c r="B372" s="14"/>
      <c r="C372" s="14"/>
      <c r="D372" s="14"/>
      <c r="E372" s="15" t="s">
        <v>77</v>
      </c>
      <c r="F372" s="15" t="s">
        <v>78</v>
      </c>
      <c r="G372" s="16">
        <v>0</v>
      </c>
      <c r="H372" s="16">
        <v>0</v>
      </c>
      <c r="I372" s="16">
        <v>1448</v>
      </c>
      <c r="J372" s="16">
        <v>1448</v>
      </c>
      <c r="K372" s="16">
        <f t="shared" si="27"/>
        <v>100</v>
      </c>
      <c r="L372" s="16">
        <f t="shared" si="28"/>
        <v>0</v>
      </c>
      <c r="M372" s="16">
        <f t="shared" si="29"/>
        <v>0</v>
      </c>
    </row>
    <row r="373" spans="1:13" x14ac:dyDescent="0.25">
      <c r="A373" s="14"/>
      <c r="B373" s="14"/>
      <c r="C373" s="14"/>
      <c r="D373" s="14"/>
      <c r="E373" s="15" t="s">
        <v>133</v>
      </c>
      <c r="F373" s="15" t="s">
        <v>134</v>
      </c>
      <c r="G373" s="16">
        <v>0</v>
      </c>
      <c r="H373" s="16">
        <v>10000</v>
      </c>
      <c r="I373" s="16">
        <v>2063.09</v>
      </c>
      <c r="J373" s="16">
        <v>0</v>
      </c>
      <c r="K373" s="16">
        <f t="shared" si="27"/>
        <v>0</v>
      </c>
      <c r="L373" s="16">
        <f t="shared" si="28"/>
        <v>0</v>
      </c>
      <c r="M373" s="16">
        <f t="shared" si="29"/>
        <v>0</v>
      </c>
    </row>
    <row r="374" spans="1:13" x14ac:dyDescent="0.25">
      <c r="A374" s="8"/>
      <c r="B374" s="8"/>
      <c r="C374" s="9" t="s">
        <v>242</v>
      </c>
      <c r="D374" s="8"/>
      <c r="E374" s="8"/>
      <c r="F374" s="9" t="s">
        <v>243</v>
      </c>
      <c r="G374" s="10">
        <f>+G375</f>
        <v>50398.33</v>
      </c>
      <c r="H374" s="10">
        <f>+H375</f>
        <v>88000</v>
      </c>
      <c r="I374" s="10">
        <f>+I375</f>
        <v>88000.000000000015</v>
      </c>
      <c r="J374" s="10">
        <f>+J375</f>
        <v>79712.500000000015</v>
      </c>
      <c r="K374" s="10">
        <f t="shared" si="27"/>
        <v>90.582386363636374</v>
      </c>
      <c r="L374" s="10">
        <f t="shared" si="28"/>
        <v>90.582386363636374</v>
      </c>
      <c r="M374" s="10">
        <f t="shared" si="29"/>
        <v>158.16496300571868</v>
      </c>
    </row>
    <row r="375" spans="1:13" x14ac:dyDescent="0.25">
      <c r="A375" s="11"/>
      <c r="B375" s="11"/>
      <c r="C375" s="11"/>
      <c r="D375" s="12" t="s">
        <v>17</v>
      </c>
      <c r="E375" s="11"/>
      <c r="F375" s="12"/>
      <c r="G375" s="13">
        <f>+G376+G377+G378+G379+G380+G381+G382+G383</f>
        <v>50398.33</v>
      </c>
      <c r="H375" s="13">
        <f>+H376+H377+H378+H379+H380+H381+H382+H383</f>
        <v>88000</v>
      </c>
      <c r="I375" s="13">
        <f>+I376+I377+I378+I379+I380+I381+I382+I383</f>
        <v>88000.000000000015</v>
      </c>
      <c r="J375" s="13">
        <f>+J376+J377+J378+J379+J380+J381+J382+J383</f>
        <v>79712.500000000015</v>
      </c>
      <c r="K375" s="13">
        <f t="shared" si="27"/>
        <v>90.582386363636374</v>
      </c>
      <c r="L375" s="13">
        <f t="shared" si="28"/>
        <v>90.582386363636374</v>
      </c>
      <c r="M375" s="13">
        <f t="shared" si="29"/>
        <v>158.16496300571868</v>
      </c>
    </row>
    <row r="376" spans="1:13" x14ac:dyDescent="0.25">
      <c r="A376" s="14"/>
      <c r="B376" s="14"/>
      <c r="C376" s="14"/>
      <c r="D376" s="14"/>
      <c r="E376" s="15" t="s">
        <v>18</v>
      </c>
      <c r="F376" s="15" t="s">
        <v>19</v>
      </c>
      <c r="G376" s="16">
        <v>9530.51</v>
      </c>
      <c r="H376" s="16">
        <v>40000</v>
      </c>
      <c r="I376" s="16">
        <v>33230.21</v>
      </c>
      <c r="J376" s="16">
        <v>27001.99</v>
      </c>
      <c r="K376" s="16">
        <f t="shared" si="27"/>
        <v>81.257355881891812</v>
      </c>
      <c r="L376" s="16">
        <f t="shared" si="28"/>
        <v>67.504975000000002</v>
      </c>
      <c r="M376" s="16">
        <f t="shared" si="29"/>
        <v>283.32156411356794</v>
      </c>
    </row>
    <row r="377" spans="1:13" x14ac:dyDescent="0.25">
      <c r="A377" s="14"/>
      <c r="B377" s="14"/>
      <c r="C377" s="14"/>
      <c r="D377" s="14"/>
      <c r="E377" s="15" t="s">
        <v>20</v>
      </c>
      <c r="F377" s="15" t="s">
        <v>21</v>
      </c>
      <c r="G377" s="16">
        <v>340.56</v>
      </c>
      <c r="H377" s="16">
        <v>1500</v>
      </c>
      <c r="I377" s="16">
        <v>2230.5700000000002</v>
      </c>
      <c r="J377" s="16">
        <v>2230.5700000000002</v>
      </c>
      <c r="K377" s="16">
        <f t="shared" si="27"/>
        <v>100</v>
      </c>
      <c r="L377" s="16">
        <f t="shared" si="28"/>
        <v>148.7046666666667</v>
      </c>
      <c r="M377" s="16">
        <f t="shared" si="29"/>
        <v>654.97122386657281</v>
      </c>
    </row>
    <row r="378" spans="1:13" x14ac:dyDescent="0.25">
      <c r="A378" s="14"/>
      <c r="B378" s="14"/>
      <c r="C378" s="14"/>
      <c r="D378" s="14"/>
      <c r="E378" s="15" t="s">
        <v>22</v>
      </c>
      <c r="F378" s="15" t="s">
        <v>23</v>
      </c>
      <c r="G378" s="16">
        <v>438</v>
      </c>
      <c r="H378" s="16">
        <v>1500</v>
      </c>
      <c r="I378" s="16">
        <v>1500</v>
      </c>
      <c r="J378" s="16">
        <v>536.54999999999995</v>
      </c>
      <c r="K378" s="16">
        <f t="shared" si="27"/>
        <v>35.769999999999996</v>
      </c>
      <c r="L378" s="16">
        <f t="shared" si="28"/>
        <v>35.769999999999996</v>
      </c>
      <c r="M378" s="16">
        <f t="shared" si="29"/>
        <v>122.49999999999999</v>
      </c>
    </row>
    <row r="379" spans="1:13" x14ac:dyDescent="0.25">
      <c r="A379" s="14"/>
      <c r="B379" s="14"/>
      <c r="C379" s="14"/>
      <c r="D379" s="14"/>
      <c r="E379" s="15" t="s">
        <v>24</v>
      </c>
      <c r="F379" s="15" t="s">
        <v>25</v>
      </c>
      <c r="G379" s="16">
        <v>857.87</v>
      </c>
      <c r="H379" s="16">
        <v>1500</v>
      </c>
      <c r="I379" s="16">
        <v>1500</v>
      </c>
      <c r="J379" s="16">
        <v>1406.85</v>
      </c>
      <c r="K379" s="16">
        <f t="shared" si="27"/>
        <v>93.789999999999992</v>
      </c>
      <c r="L379" s="16">
        <f t="shared" si="28"/>
        <v>93.789999999999992</v>
      </c>
      <c r="M379" s="16">
        <f t="shared" si="29"/>
        <v>163.99337895019056</v>
      </c>
    </row>
    <row r="380" spans="1:13" x14ac:dyDescent="0.25">
      <c r="A380" s="14"/>
      <c r="B380" s="14"/>
      <c r="C380" s="14"/>
      <c r="D380" s="14"/>
      <c r="E380" s="15" t="s">
        <v>26</v>
      </c>
      <c r="F380" s="15" t="s">
        <v>27</v>
      </c>
      <c r="G380" s="16">
        <v>0</v>
      </c>
      <c r="H380" s="16">
        <v>1500</v>
      </c>
      <c r="I380" s="16">
        <v>1500</v>
      </c>
      <c r="J380" s="16">
        <v>617.32000000000005</v>
      </c>
      <c r="K380" s="16">
        <f t="shared" si="27"/>
        <v>41.154666666666671</v>
      </c>
      <c r="L380" s="16">
        <f t="shared" si="28"/>
        <v>41.154666666666671</v>
      </c>
      <c r="M380" s="16">
        <f t="shared" si="29"/>
        <v>0</v>
      </c>
    </row>
    <row r="381" spans="1:13" x14ac:dyDescent="0.25">
      <c r="A381" s="14"/>
      <c r="B381" s="14"/>
      <c r="C381" s="14"/>
      <c r="D381" s="14"/>
      <c r="E381" s="15" t="s">
        <v>28</v>
      </c>
      <c r="F381" s="15" t="s">
        <v>29</v>
      </c>
      <c r="G381" s="16">
        <v>28433.05</v>
      </c>
      <c r="H381" s="16">
        <v>32000</v>
      </c>
      <c r="I381" s="16">
        <v>32709.63</v>
      </c>
      <c r="J381" s="16">
        <v>32709.63</v>
      </c>
      <c r="K381" s="16">
        <f t="shared" si="27"/>
        <v>100</v>
      </c>
      <c r="L381" s="16">
        <f t="shared" si="28"/>
        <v>102.21759375000002</v>
      </c>
      <c r="M381" s="16">
        <f t="shared" si="29"/>
        <v>115.0408767262042</v>
      </c>
    </row>
    <row r="382" spans="1:13" x14ac:dyDescent="0.25">
      <c r="A382" s="14"/>
      <c r="B382" s="14"/>
      <c r="C382" s="14"/>
      <c r="D382" s="14"/>
      <c r="E382" s="15" t="s">
        <v>34</v>
      </c>
      <c r="F382" s="15" t="s">
        <v>35</v>
      </c>
      <c r="G382" s="16">
        <v>9883.34</v>
      </c>
      <c r="H382" s="16">
        <v>8000</v>
      </c>
      <c r="I382" s="16">
        <v>11681.79</v>
      </c>
      <c r="J382" s="16">
        <v>11561.79</v>
      </c>
      <c r="K382" s="16">
        <f t="shared" si="27"/>
        <v>98.972760167748262</v>
      </c>
      <c r="L382" s="16">
        <f t="shared" si="28"/>
        <v>144.52237500000001</v>
      </c>
      <c r="M382" s="16">
        <f t="shared" si="29"/>
        <v>116.98261923600725</v>
      </c>
    </row>
    <row r="383" spans="1:13" x14ac:dyDescent="0.25">
      <c r="A383" s="14"/>
      <c r="B383" s="14"/>
      <c r="C383" s="14"/>
      <c r="D383" s="14"/>
      <c r="E383" s="15" t="s">
        <v>30</v>
      </c>
      <c r="F383" s="15" t="s">
        <v>31</v>
      </c>
      <c r="G383" s="16">
        <v>915</v>
      </c>
      <c r="H383" s="16">
        <v>2000</v>
      </c>
      <c r="I383" s="16">
        <v>3647.8</v>
      </c>
      <c r="J383" s="16">
        <v>3647.8</v>
      </c>
      <c r="K383" s="16">
        <f t="shared" si="27"/>
        <v>100</v>
      </c>
      <c r="L383" s="16">
        <f t="shared" si="28"/>
        <v>182.39000000000001</v>
      </c>
      <c r="M383" s="16">
        <f t="shared" si="29"/>
        <v>398.66666666666669</v>
      </c>
    </row>
    <row r="384" spans="1:13" x14ac:dyDescent="0.25">
      <c r="A384" s="8"/>
      <c r="B384" s="8"/>
      <c r="C384" s="9" t="s">
        <v>244</v>
      </c>
      <c r="D384" s="8"/>
      <c r="E384" s="8"/>
      <c r="F384" s="9" t="s">
        <v>245</v>
      </c>
      <c r="G384" s="10">
        <f>+G385+G388</f>
        <v>12818.14</v>
      </c>
      <c r="H384" s="10">
        <f>+H385+H388</f>
        <v>50000</v>
      </c>
      <c r="I384" s="10">
        <f>+I385+I388</f>
        <v>50000</v>
      </c>
      <c r="J384" s="10">
        <f>+J385+J388</f>
        <v>17226.52</v>
      </c>
      <c r="K384" s="10">
        <f t="shared" si="27"/>
        <v>34.453040000000001</v>
      </c>
      <c r="L384" s="10">
        <f t="shared" si="28"/>
        <v>34.453040000000001</v>
      </c>
      <c r="M384" s="10">
        <f t="shared" si="29"/>
        <v>134.39172922124428</v>
      </c>
    </row>
    <row r="385" spans="1:13" x14ac:dyDescent="0.25">
      <c r="A385" s="11"/>
      <c r="B385" s="11"/>
      <c r="C385" s="11"/>
      <c r="D385" s="12" t="s">
        <v>17</v>
      </c>
      <c r="E385" s="11"/>
      <c r="F385" s="12"/>
      <c r="G385" s="13">
        <f>+G386+G387</f>
        <v>12818.14</v>
      </c>
      <c r="H385" s="13">
        <f>+H386+H387</f>
        <v>0</v>
      </c>
      <c r="I385" s="13">
        <f>+I386+I387</f>
        <v>0</v>
      </c>
      <c r="J385" s="13">
        <f>+J386+J387</f>
        <v>-98</v>
      </c>
      <c r="K385" s="13">
        <f t="shared" si="27"/>
        <v>0</v>
      </c>
      <c r="L385" s="13">
        <f t="shared" si="28"/>
        <v>0</v>
      </c>
      <c r="M385" s="13">
        <f t="shared" si="29"/>
        <v>-0.76454150134106824</v>
      </c>
    </row>
    <row r="386" spans="1:13" x14ac:dyDescent="0.25">
      <c r="A386" s="14"/>
      <c r="B386" s="14"/>
      <c r="C386" s="14"/>
      <c r="D386" s="14"/>
      <c r="E386" s="15" t="s">
        <v>18</v>
      </c>
      <c r="F386" s="15" t="s">
        <v>19</v>
      </c>
      <c r="G386" s="16">
        <v>11818.14</v>
      </c>
      <c r="H386" s="16">
        <v>0</v>
      </c>
      <c r="I386" s="16">
        <v>0</v>
      </c>
      <c r="J386" s="16">
        <v>-98</v>
      </c>
      <c r="K386" s="16">
        <f t="shared" si="27"/>
        <v>0</v>
      </c>
      <c r="L386" s="16">
        <f t="shared" si="28"/>
        <v>0</v>
      </c>
      <c r="M386" s="16">
        <f t="shared" si="29"/>
        <v>-0.82923370344233538</v>
      </c>
    </row>
    <row r="387" spans="1:13" x14ac:dyDescent="0.25">
      <c r="A387" s="14"/>
      <c r="B387" s="14"/>
      <c r="C387" s="14"/>
      <c r="D387" s="14"/>
      <c r="E387" s="15" t="s">
        <v>34</v>
      </c>
      <c r="F387" s="15" t="s">
        <v>35</v>
      </c>
      <c r="G387" s="16">
        <v>1000</v>
      </c>
      <c r="H387" s="16">
        <v>0</v>
      </c>
      <c r="I387" s="16">
        <v>0</v>
      </c>
      <c r="J387" s="16">
        <v>0</v>
      </c>
      <c r="K387" s="16">
        <f t="shared" si="27"/>
        <v>0</v>
      </c>
      <c r="L387" s="16">
        <f t="shared" si="28"/>
        <v>0</v>
      </c>
      <c r="M387" s="16">
        <f t="shared" si="29"/>
        <v>0</v>
      </c>
    </row>
    <row r="388" spans="1:13" x14ac:dyDescent="0.25">
      <c r="A388" s="11"/>
      <c r="B388" s="11"/>
      <c r="C388" s="11"/>
      <c r="D388" s="12" t="s">
        <v>240</v>
      </c>
      <c r="E388" s="11"/>
      <c r="F388" s="12" t="s">
        <v>241</v>
      </c>
      <c r="G388" s="13">
        <f>+G389+G390+G391+G392+G393+G394</f>
        <v>0</v>
      </c>
      <c r="H388" s="13">
        <f>+H389+H390+H391+H392+H393+H394</f>
        <v>50000</v>
      </c>
      <c r="I388" s="13">
        <f>+I389+I390+I391+I392+I393+I394</f>
        <v>50000</v>
      </c>
      <c r="J388" s="13">
        <f>+J389+J390+J391+J392+J393+J394</f>
        <v>17324.52</v>
      </c>
      <c r="K388" s="13">
        <f t="shared" si="27"/>
        <v>34.649040000000007</v>
      </c>
      <c r="L388" s="13">
        <f t="shared" si="28"/>
        <v>34.649040000000007</v>
      </c>
      <c r="M388" s="13">
        <f t="shared" si="29"/>
        <v>0</v>
      </c>
    </row>
    <row r="389" spans="1:13" x14ac:dyDescent="0.25">
      <c r="A389" s="14"/>
      <c r="B389" s="14"/>
      <c r="C389" s="14"/>
      <c r="D389" s="14"/>
      <c r="E389" s="15" t="s">
        <v>18</v>
      </c>
      <c r="F389" s="15" t="s">
        <v>19</v>
      </c>
      <c r="G389" s="16">
        <v>0</v>
      </c>
      <c r="H389" s="16">
        <v>15000</v>
      </c>
      <c r="I389" s="16">
        <v>15768.67</v>
      </c>
      <c r="J389" s="16">
        <v>15768.67</v>
      </c>
      <c r="K389" s="16">
        <f t="shared" ref="K389:K452" si="30">IF(I389&lt;&gt;0,J389/I389*100,0)</f>
        <v>100</v>
      </c>
      <c r="L389" s="16">
        <f t="shared" ref="L389:L452" si="31">IF(H389&lt;&gt;0,J389/H389*100,0)</f>
        <v>105.12446666666666</v>
      </c>
      <c r="M389" s="16">
        <f t="shared" ref="M389:M452" si="32">IF(G389&lt;&gt;0,J389/G389*100,0)</f>
        <v>0</v>
      </c>
    </row>
    <row r="390" spans="1:13" x14ac:dyDescent="0.25">
      <c r="A390" s="14"/>
      <c r="B390" s="14"/>
      <c r="C390" s="14"/>
      <c r="D390" s="14"/>
      <c r="E390" s="15" t="s">
        <v>22</v>
      </c>
      <c r="F390" s="15" t="s">
        <v>23</v>
      </c>
      <c r="G390" s="16">
        <v>0</v>
      </c>
      <c r="H390" s="16">
        <v>0</v>
      </c>
      <c r="I390" s="16">
        <v>360.25</v>
      </c>
      <c r="J390" s="16">
        <v>360.25</v>
      </c>
      <c r="K390" s="16">
        <f t="shared" si="30"/>
        <v>100</v>
      </c>
      <c r="L390" s="16">
        <f t="shared" si="31"/>
        <v>0</v>
      </c>
      <c r="M390" s="16">
        <f t="shared" si="32"/>
        <v>0</v>
      </c>
    </row>
    <row r="391" spans="1:13" x14ac:dyDescent="0.25">
      <c r="A391" s="14"/>
      <c r="B391" s="14"/>
      <c r="C391" s="14"/>
      <c r="D391" s="14"/>
      <c r="E391" s="15" t="s">
        <v>26</v>
      </c>
      <c r="F391" s="15" t="s">
        <v>27</v>
      </c>
      <c r="G391" s="16">
        <v>0</v>
      </c>
      <c r="H391" s="16">
        <v>5000</v>
      </c>
      <c r="I391" s="16">
        <v>5000</v>
      </c>
      <c r="J391" s="16">
        <v>0</v>
      </c>
      <c r="K391" s="16">
        <f t="shared" si="30"/>
        <v>0</v>
      </c>
      <c r="L391" s="16">
        <f t="shared" si="31"/>
        <v>0</v>
      </c>
      <c r="M391" s="16">
        <f t="shared" si="32"/>
        <v>0</v>
      </c>
    </row>
    <row r="392" spans="1:13" x14ac:dyDescent="0.25">
      <c r="A392" s="14"/>
      <c r="B392" s="14"/>
      <c r="C392" s="14"/>
      <c r="D392" s="14"/>
      <c r="E392" s="15" t="s">
        <v>28</v>
      </c>
      <c r="F392" s="15" t="s">
        <v>29</v>
      </c>
      <c r="G392" s="16">
        <v>0</v>
      </c>
      <c r="H392" s="16">
        <v>5000</v>
      </c>
      <c r="I392" s="16">
        <v>5000</v>
      </c>
      <c r="J392" s="16">
        <v>0</v>
      </c>
      <c r="K392" s="16">
        <f t="shared" si="30"/>
        <v>0</v>
      </c>
      <c r="L392" s="16">
        <f t="shared" si="31"/>
        <v>0</v>
      </c>
      <c r="M392" s="16">
        <f t="shared" si="32"/>
        <v>0</v>
      </c>
    </row>
    <row r="393" spans="1:13" x14ac:dyDescent="0.25">
      <c r="A393" s="14"/>
      <c r="B393" s="14"/>
      <c r="C393" s="14"/>
      <c r="D393" s="14"/>
      <c r="E393" s="15" t="s">
        <v>30</v>
      </c>
      <c r="F393" s="15" t="s">
        <v>31</v>
      </c>
      <c r="G393" s="16">
        <v>0</v>
      </c>
      <c r="H393" s="16">
        <v>20000</v>
      </c>
      <c r="I393" s="16">
        <v>18871.080000000002</v>
      </c>
      <c r="J393" s="16">
        <v>0</v>
      </c>
      <c r="K393" s="16">
        <f t="shared" si="30"/>
        <v>0</v>
      </c>
      <c r="L393" s="16">
        <f t="shared" si="31"/>
        <v>0</v>
      </c>
      <c r="M393" s="16">
        <f t="shared" si="32"/>
        <v>0</v>
      </c>
    </row>
    <row r="394" spans="1:13" x14ac:dyDescent="0.25">
      <c r="A394" s="14"/>
      <c r="B394" s="14"/>
      <c r="C394" s="14"/>
      <c r="D394" s="14"/>
      <c r="E394" s="15" t="s">
        <v>133</v>
      </c>
      <c r="F394" s="15" t="s">
        <v>134</v>
      </c>
      <c r="G394" s="16">
        <v>0</v>
      </c>
      <c r="H394" s="16">
        <v>5000</v>
      </c>
      <c r="I394" s="16">
        <v>5000</v>
      </c>
      <c r="J394" s="16">
        <v>1195.5999999999999</v>
      </c>
      <c r="K394" s="16">
        <f t="shared" si="30"/>
        <v>23.911999999999995</v>
      </c>
      <c r="L394" s="16">
        <f t="shared" si="31"/>
        <v>23.911999999999995</v>
      </c>
      <c r="M394" s="16">
        <f t="shared" si="32"/>
        <v>0</v>
      </c>
    </row>
    <row r="395" spans="1:13" x14ac:dyDescent="0.25">
      <c r="A395" s="8"/>
      <c r="B395" s="8"/>
      <c r="C395" s="9" t="s">
        <v>246</v>
      </c>
      <c r="D395" s="8"/>
      <c r="E395" s="8"/>
      <c r="F395" s="9" t="s">
        <v>247</v>
      </c>
      <c r="G395" s="10">
        <f>+G396</f>
        <v>10957.71</v>
      </c>
      <c r="H395" s="10">
        <f>+H396</f>
        <v>23000</v>
      </c>
      <c r="I395" s="10">
        <f>+I396</f>
        <v>23000</v>
      </c>
      <c r="J395" s="10">
        <f>+J396</f>
        <v>18021.330000000002</v>
      </c>
      <c r="K395" s="10">
        <f t="shared" si="30"/>
        <v>78.353608695652184</v>
      </c>
      <c r="L395" s="10">
        <f t="shared" si="31"/>
        <v>78.353608695652184</v>
      </c>
      <c r="M395" s="10">
        <f t="shared" si="32"/>
        <v>164.4625565013128</v>
      </c>
    </row>
    <row r="396" spans="1:13" x14ac:dyDescent="0.25">
      <c r="A396" s="11"/>
      <c r="B396" s="11"/>
      <c r="C396" s="11"/>
      <c r="D396" s="12" t="s">
        <v>17</v>
      </c>
      <c r="E396" s="11"/>
      <c r="F396" s="12"/>
      <c r="G396" s="13">
        <f>+G397+G398+G399+G400+G401+G402</f>
        <v>10957.71</v>
      </c>
      <c r="H396" s="13">
        <f>+H397+H398+H399+H400+H401+H402</f>
        <v>23000</v>
      </c>
      <c r="I396" s="13">
        <f>+I397+I398+I399+I400+I401+I402</f>
        <v>23000</v>
      </c>
      <c r="J396" s="13">
        <f>+J397+J398+J399+J400+J401+J402</f>
        <v>18021.330000000002</v>
      </c>
      <c r="K396" s="13">
        <f t="shared" si="30"/>
        <v>78.353608695652184</v>
      </c>
      <c r="L396" s="13">
        <f t="shared" si="31"/>
        <v>78.353608695652184</v>
      </c>
      <c r="M396" s="13">
        <f t="shared" si="32"/>
        <v>164.4625565013128</v>
      </c>
    </row>
    <row r="397" spans="1:13" x14ac:dyDescent="0.25">
      <c r="A397" s="14"/>
      <c r="B397" s="14"/>
      <c r="C397" s="14"/>
      <c r="D397" s="14"/>
      <c r="E397" s="15" t="s">
        <v>18</v>
      </c>
      <c r="F397" s="15" t="s">
        <v>19</v>
      </c>
      <c r="G397" s="16">
        <v>4857.16</v>
      </c>
      <c r="H397" s="16">
        <v>12000</v>
      </c>
      <c r="I397" s="16">
        <v>12000</v>
      </c>
      <c r="J397" s="16">
        <v>10648.3</v>
      </c>
      <c r="K397" s="16">
        <f t="shared" si="30"/>
        <v>88.735833333333318</v>
      </c>
      <c r="L397" s="16">
        <f t="shared" si="31"/>
        <v>88.735833333333318</v>
      </c>
      <c r="M397" s="16">
        <f t="shared" si="32"/>
        <v>219.22893213318071</v>
      </c>
    </row>
    <row r="398" spans="1:13" x14ac:dyDescent="0.25">
      <c r="A398" s="14"/>
      <c r="B398" s="14"/>
      <c r="C398" s="14"/>
      <c r="D398" s="14"/>
      <c r="E398" s="15" t="s">
        <v>77</v>
      </c>
      <c r="F398" s="15" t="s">
        <v>78</v>
      </c>
      <c r="G398" s="16">
        <v>133.57</v>
      </c>
      <c r="H398" s="16">
        <v>0</v>
      </c>
      <c r="I398" s="16">
        <v>0</v>
      </c>
      <c r="J398" s="16">
        <v>0</v>
      </c>
      <c r="K398" s="16">
        <f t="shared" si="30"/>
        <v>0</v>
      </c>
      <c r="L398" s="16">
        <f t="shared" si="31"/>
        <v>0</v>
      </c>
      <c r="M398" s="16">
        <f t="shared" si="32"/>
        <v>0</v>
      </c>
    </row>
    <row r="399" spans="1:13" x14ac:dyDescent="0.25">
      <c r="A399" s="14"/>
      <c r="B399" s="14"/>
      <c r="C399" s="14"/>
      <c r="D399" s="14"/>
      <c r="E399" s="15" t="s">
        <v>22</v>
      </c>
      <c r="F399" s="15" t="s">
        <v>23</v>
      </c>
      <c r="G399" s="16">
        <v>0</v>
      </c>
      <c r="H399" s="16">
        <v>1000</v>
      </c>
      <c r="I399" s="16">
        <v>1000</v>
      </c>
      <c r="J399" s="16">
        <v>0</v>
      </c>
      <c r="K399" s="16">
        <f t="shared" si="30"/>
        <v>0</v>
      </c>
      <c r="L399" s="16">
        <f t="shared" si="31"/>
        <v>0</v>
      </c>
      <c r="M399" s="16">
        <f t="shared" si="32"/>
        <v>0</v>
      </c>
    </row>
    <row r="400" spans="1:13" x14ac:dyDescent="0.25">
      <c r="A400" s="14"/>
      <c r="B400" s="14"/>
      <c r="C400" s="14"/>
      <c r="D400" s="14"/>
      <c r="E400" s="15" t="s">
        <v>24</v>
      </c>
      <c r="F400" s="15" t="s">
        <v>25</v>
      </c>
      <c r="G400" s="16">
        <v>620.57000000000005</v>
      </c>
      <c r="H400" s="16">
        <v>2000</v>
      </c>
      <c r="I400" s="16">
        <v>2000</v>
      </c>
      <c r="J400" s="16">
        <v>850.78</v>
      </c>
      <c r="K400" s="16">
        <f t="shared" si="30"/>
        <v>42.539000000000001</v>
      </c>
      <c r="L400" s="16">
        <f t="shared" si="31"/>
        <v>42.539000000000001</v>
      </c>
      <c r="M400" s="16">
        <f t="shared" si="32"/>
        <v>137.09654027748681</v>
      </c>
    </row>
    <row r="401" spans="1:13" x14ac:dyDescent="0.25">
      <c r="A401" s="14"/>
      <c r="B401" s="14"/>
      <c r="C401" s="14"/>
      <c r="D401" s="14"/>
      <c r="E401" s="15" t="s">
        <v>28</v>
      </c>
      <c r="F401" s="15" t="s">
        <v>29</v>
      </c>
      <c r="G401" s="16">
        <v>4545.5</v>
      </c>
      <c r="H401" s="16">
        <v>6000</v>
      </c>
      <c r="I401" s="16">
        <v>6536.02</v>
      </c>
      <c r="J401" s="16">
        <v>6522.25</v>
      </c>
      <c r="K401" s="16">
        <f t="shared" si="30"/>
        <v>99.789321330106091</v>
      </c>
      <c r="L401" s="16">
        <f t="shared" si="31"/>
        <v>108.70416666666667</v>
      </c>
      <c r="M401" s="16">
        <f t="shared" si="32"/>
        <v>143.48806511934879</v>
      </c>
    </row>
    <row r="402" spans="1:13" x14ac:dyDescent="0.25">
      <c r="A402" s="14"/>
      <c r="B402" s="14"/>
      <c r="C402" s="14"/>
      <c r="D402" s="14"/>
      <c r="E402" s="15" t="s">
        <v>30</v>
      </c>
      <c r="F402" s="15" t="s">
        <v>31</v>
      </c>
      <c r="G402" s="16">
        <v>800.91</v>
      </c>
      <c r="H402" s="16">
        <v>2000</v>
      </c>
      <c r="I402" s="16">
        <v>1463.98</v>
      </c>
      <c r="J402" s="16">
        <v>0</v>
      </c>
      <c r="K402" s="16">
        <f t="shared" si="30"/>
        <v>0</v>
      </c>
      <c r="L402" s="16">
        <f t="shared" si="31"/>
        <v>0</v>
      </c>
      <c r="M402" s="16">
        <f t="shared" si="32"/>
        <v>0</v>
      </c>
    </row>
    <row r="403" spans="1:13" x14ac:dyDescent="0.25">
      <c r="A403" s="8"/>
      <c r="B403" s="8"/>
      <c r="C403" s="9" t="s">
        <v>248</v>
      </c>
      <c r="D403" s="8"/>
      <c r="E403" s="8"/>
      <c r="F403" s="9" t="s">
        <v>249</v>
      </c>
      <c r="G403" s="10">
        <f>+G404+G409+G413</f>
        <v>164417.57</v>
      </c>
      <c r="H403" s="10">
        <f>+H404+H409+H413</f>
        <v>654000</v>
      </c>
      <c r="I403" s="10">
        <f>+I404+I409+I413</f>
        <v>640300</v>
      </c>
      <c r="J403" s="10">
        <f>+J404+J409+J413</f>
        <v>521591.58</v>
      </c>
      <c r="K403" s="10">
        <f t="shared" si="30"/>
        <v>81.460499765734824</v>
      </c>
      <c r="L403" s="10">
        <f t="shared" si="31"/>
        <v>79.75406422018348</v>
      </c>
      <c r="M403" s="10">
        <f t="shared" si="32"/>
        <v>317.23591341241695</v>
      </c>
    </row>
    <row r="404" spans="1:13" x14ac:dyDescent="0.25">
      <c r="A404" s="11"/>
      <c r="B404" s="11"/>
      <c r="C404" s="11"/>
      <c r="D404" s="12" t="s">
        <v>17</v>
      </c>
      <c r="E404" s="11"/>
      <c r="F404" s="12"/>
      <c r="G404" s="13">
        <f>+G405+G406+G407+G408</f>
        <v>9066.369999999999</v>
      </c>
      <c r="H404" s="13">
        <f>+H405+H406+H407+H408</f>
        <v>60000</v>
      </c>
      <c r="I404" s="13">
        <f>+I405+I406+I407+I408</f>
        <v>60000</v>
      </c>
      <c r="J404" s="13">
        <f>+J405+J406+J407+J408</f>
        <v>40406.539999999994</v>
      </c>
      <c r="K404" s="13">
        <f t="shared" si="30"/>
        <v>67.344233333333321</v>
      </c>
      <c r="L404" s="13">
        <f t="shared" si="31"/>
        <v>67.344233333333321</v>
      </c>
      <c r="M404" s="13">
        <f t="shared" si="32"/>
        <v>445.67495039359744</v>
      </c>
    </row>
    <row r="405" spans="1:13" x14ac:dyDescent="0.25">
      <c r="A405" s="14"/>
      <c r="B405" s="14"/>
      <c r="C405" s="14"/>
      <c r="D405" s="14"/>
      <c r="E405" s="15" t="s">
        <v>18</v>
      </c>
      <c r="F405" s="15" t="s">
        <v>19</v>
      </c>
      <c r="G405" s="16">
        <v>0</v>
      </c>
      <c r="H405" s="16">
        <v>52726.69</v>
      </c>
      <c r="I405" s="16">
        <v>46538.76</v>
      </c>
      <c r="J405" s="16">
        <v>26945.3</v>
      </c>
      <c r="K405" s="16">
        <f t="shared" si="30"/>
        <v>57.898620418764914</v>
      </c>
      <c r="L405" s="16">
        <f t="shared" si="31"/>
        <v>51.10371995662917</v>
      </c>
      <c r="M405" s="16">
        <f t="shared" si="32"/>
        <v>0</v>
      </c>
    </row>
    <row r="406" spans="1:13" x14ac:dyDescent="0.25">
      <c r="A406" s="14"/>
      <c r="B406" s="14"/>
      <c r="C406" s="14"/>
      <c r="D406" s="14"/>
      <c r="E406" s="15" t="s">
        <v>28</v>
      </c>
      <c r="F406" s="15" t="s">
        <v>29</v>
      </c>
      <c r="G406" s="16">
        <v>0</v>
      </c>
      <c r="H406" s="16">
        <v>62.22</v>
      </c>
      <c r="I406" s="16">
        <v>4485.8100000000004</v>
      </c>
      <c r="J406" s="16">
        <v>4485.8100000000004</v>
      </c>
      <c r="K406" s="16">
        <f t="shared" si="30"/>
        <v>100</v>
      </c>
      <c r="L406" s="16">
        <f t="shared" si="31"/>
        <v>7209.5949855351992</v>
      </c>
      <c r="M406" s="16">
        <f t="shared" si="32"/>
        <v>0</v>
      </c>
    </row>
    <row r="407" spans="1:13" x14ac:dyDescent="0.25">
      <c r="A407" s="14"/>
      <c r="B407" s="14"/>
      <c r="C407" s="14"/>
      <c r="D407" s="14"/>
      <c r="E407" s="15" t="s">
        <v>34</v>
      </c>
      <c r="F407" s="15" t="s">
        <v>35</v>
      </c>
      <c r="G407" s="16">
        <v>5566.37</v>
      </c>
      <c r="H407" s="16">
        <v>0</v>
      </c>
      <c r="I407" s="16">
        <v>1764.34</v>
      </c>
      <c r="J407" s="16">
        <v>1764.34</v>
      </c>
      <c r="K407" s="16">
        <f t="shared" si="30"/>
        <v>100</v>
      </c>
      <c r="L407" s="16">
        <f t="shared" si="31"/>
        <v>0</v>
      </c>
      <c r="M407" s="16">
        <f t="shared" si="32"/>
        <v>31.696419749315979</v>
      </c>
    </row>
    <row r="408" spans="1:13" x14ac:dyDescent="0.25">
      <c r="A408" s="14"/>
      <c r="B408" s="14"/>
      <c r="C408" s="14"/>
      <c r="D408" s="14"/>
      <c r="E408" s="15" t="s">
        <v>71</v>
      </c>
      <c r="F408" s="15" t="s">
        <v>72</v>
      </c>
      <c r="G408" s="16">
        <v>3500</v>
      </c>
      <c r="H408" s="16">
        <v>7211.09</v>
      </c>
      <c r="I408" s="16">
        <v>7211.09</v>
      </c>
      <c r="J408" s="16">
        <v>7211.09</v>
      </c>
      <c r="K408" s="16">
        <f t="shared" si="30"/>
        <v>100</v>
      </c>
      <c r="L408" s="16">
        <f t="shared" si="31"/>
        <v>100</v>
      </c>
      <c r="M408" s="16">
        <f t="shared" si="32"/>
        <v>206.03114285714287</v>
      </c>
    </row>
    <row r="409" spans="1:13" x14ac:dyDescent="0.25">
      <c r="A409" s="11"/>
      <c r="B409" s="11"/>
      <c r="C409" s="11"/>
      <c r="D409" s="12" t="s">
        <v>250</v>
      </c>
      <c r="E409" s="11"/>
      <c r="F409" s="12" t="s">
        <v>251</v>
      </c>
      <c r="G409" s="13">
        <f>+G410+G411+G412</f>
        <v>150715.20000000001</v>
      </c>
      <c r="H409" s="13">
        <f>+H410+H411+H412</f>
        <v>175000</v>
      </c>
      <c r="I409" s="13">
        <f>+I410+I411+I412</f>
        <v>175000</v>
      </c>
      <c r="J409" s="13">
        <f>+J410+J411+J412</f>
        <v>134355.91</v>
      </c>
      <c r="K409" s="13">
        <f t="shared" si="30"/>
        <v>76.774805714285719</v>
      </c>
      <c r="L409" s="13">
        <f t="shared" si="31"/>
        <v>76.774805714285719</v>
      </c>
      <c r="M409" s="13">
        <f t="shared" si="32"/>
        <v>89.145560633565822</v>
      </c>
    </row>
    <row r="410" spans="1:13" x14ac:dyDescent="0.25">
      <c r="A410" s="14"/>
      <c r="B410" s="14"/>
      <c r="C410" s="14"/>
      <c r="D410" s="14"/>
      <c r="E410" s="15" t="s">
        <v>18</v>
      </c>
      <c r="F410" s="15" t="s">
        <v>19</v>
      </c>
      <c r="G410" s="16">
        <v>0</v>
      </c>
      <c r="H410" s="16">
        <v>0</v>
      </c>
      <c r="I410" s="16">
        <v>21000</v>
      </c>
      <c r="J410" s="16">
        <v>0</v>
      </c>
      <c r="K410" s="16">
        <f t="shared" si="30"/>
        <v>0</v>
      </c>
      <c r="L410" s="16">
        <f t="shared" si="31"/>
        <v>0</v>
      </c>
      <c r="M410" s="16">
        <f t="shared" si="32"/>
        <v>0</v>
      </c>
    </row>
    <row r="411" spans="1:13" x14ac:dyDescent="0.25">
      <c r="A411" s="14"/>
      <c r="B411" s="14"/>
      <c r="C411" s="14"/>
      <c r="D411" s="14"/>
      <c r="E411" s="15" t="s">
        <v>28</v>
      </c>
      <c r="F411" s="15" t="s">
        <v>29</v>
      </c>
      <c r="G411" s="16">
        <v>0</v>
      </c>
      <c r="H411" s="16">
        <v>62.22</v>
      </c>
      <c r="I411" s="16">
        <v>62.22</v>
      </c>
      <c r="J411" s="16">
        <v>62.22</v>
      </c>
      <c r="K411" s="16">
        <f t="shared" si="30"/>
        <v>100</v>
      </c>
      <c r="L411" s="16">
        <f t="shared" si="31"/>
        <v>100</v>
      </c>
      <c r="M411" s="16">
        <f t="shared" si="32"/>
        <v>0</v>
      </c>
    </row>
    <row r="412" spans="1:13" x14ac:dyDescent="0.25">
      <c r="A412" s="14"/>
      <c r="B412" s="14"/>
      <c r="C412" s="14"/>
      <c r="D412" s="14"/>
      <c r="E412" s="15" t="s">
        <v>174</v>
      </c>
      <c r="F412" s="15" t="s">
        <v>175</v>
      </c>
      <c r="G412" s="16">
        <v>150715.20000000001</v>
      </c>
      <c r="H412" s="16">
        <v>174937.78</v>
      </c>
      <c r="I412" s="16">
        <v>153937.78</v>
      </c>
      <c r="J412" s="16">
        <v>134293.69</v>
      </c>
      <c r="K412" s="16">
        <f t="shared" si="30"/>
        <v>87.238941603549179</v>
      </c>
      <c r="L412" s="16">
        <f t="shared" si="31"/>
        <v>76.766545225393855</v>
      </c>
      <c r="M412" s="16">
        <f t="shared" si="32"/>
        <v>89.104277471681684</v>
      </c>
    </row>
    <row r="413" spans="1:13" x14ac:dyDescent="0.25">
      <c r="A413" s="11"/>
      <c r="B413" s="11"/>
      <c r="C413" s="11"/>
      <c r="D413" s="12" t="s">
        <v>252</v>
      </c>
      <c r="E413" s="11"/>
      <c r="F413" s="12" t="s">
        <v>253</v>
      </c>
      <c r="G413" s="13">
        <f>+G414+G415+G416+G417</f>
        <v>4636</v>
      </c>
      <c r="H413" s="13">
        <f>+H414+H415+H416+H417</f>
        <v>419000</v>
      </c>
      <c r="I413" s="13">
        <f>+I414+I415+I416+I417</f>
        <v>405300</v>
      </c>
      <c r="J413" s="13">
        <f>+J414+J415+J416+J417</f>
        <v>346829.13</v>
      </c>
      <c r="K413" s="13">
        <f t="shared" si="30"/>
        <v>85.573434492968175</v>
      </c>
      <c r="L413" s="13">
        <f t="shared" si="31"/>
        <v>82.775448687350845</v>
      </c>
      <c r="M413" s="13">
        <f t="shared" si="32"/>
        <v>7481.2150560828304</v>
      </c>
    </row>
    <row r="414" spans="1:13" x14ac:dyDescent="0.25">
      <c r="A414" s="14"/>
      <c r="B414" s="14"/>
      <c r="C414" s="14"/>
      <c r="D414" s="14"/>
      <c r="E414" s="15" t="s">
        <v>18</v>
      </c>
      <c r="F414" s="15" t="s">
        <v>19</v>
      </c>
      <c r="G414" s="16">
        <v>0</v>
      </c>
      <c r="H414" s="16">
        <v>0</v>
      </c>
      <c r="I414" s="16">
        <v>170.8</v>
      </c>
      <c r="J414" s="16">
        <v>170.8</v>
      </c>
      <c r="K414" s="16">
        <f t="shared" si="30"/>
        <v>100</v>
      </c>
      <c r="L414" s="16">
        <f t="shared" si="31"/>
        <v>0</v>
      </c>
      <c r="M414" s="16">
        <f t="shared" si="32"/>
        <v>0</v>
      </c>
    </row>
    <row r="415" spans="1:13" x14ac:dyDescent="0.25">
      <c r="A415" s="14"/>
      <c r="B415" s="14"/>
      <c r="C415" s="14"/>
      <c r="D415" s="14"/>
      <c r="E415" s="15" t="s">
        <v>77</v>
      </c>
      <c r="F415" s="15" t="s">
        <v>78</v>
      </c>
      <c r="G415" s="16">
        <v>0</v>
      </c>
      <c r="H415" s="16">
        <v>0</v>
      </c>
      <c r="I415" s="16">
        <v>2964.6</v>
      </c>
      <c r="J415" s="16">
        <v>2964.6</v>
      </c>
      <c r="K415" s="16">
        <f t="shared" si="30"/>
        <v>100</v>
      </c>
      <c r="L415" s="16">
        <f t="shared" si="31"/>
        <v>0</v>
      </c>
      <c r="M415" s="16">
        <f t="shared" si="32"/>
        <v>0</v>
      </c>
    </row>
    <row r="416" spans="1:13" x14ac:dyDescent="0.25">
      <c r="A416" s="14"/>
      <c r="B416" s="14"/>
      <c r="C416" s="14"/>
      <c r="D416" s="14"/>
      <c r="E416" s="15" t="s">
        <v>93</v>
      </c>
      <c r="F416" s="15" t="s">
        <v>94</v>
      </c>
      <c r="G416" s="16">
        <v>0</v>
      </c>
      <c r="H416" s="16">
        <v>219000</v>
      </c>
      <c r="I416" s="16">
        <v>339397.5</v>
      </c>
      <c r="J416" s="16">
        <v>339397.5</v>
      </c>
      <c r="K416" s="16">
        <f t="shared" si="30"/>
        <v>100</v>
      </c>
      <c r="L416" s="16">
        <f t="shared" si="31"/>
        <v>154.97602739726025</v>
      </c>
      <c r="M416" s="16">
        <f t="shared" si="32"/>
        <v>0</v>
      </c>
    </row>
    <row r="417" spans="1:13" x14ac:dyDescent="0.25">
      <c r="A417" s="14"/>
      <c r="B417" s="14"/>
      <c r="C417" s="14"/>
      <c r="D417" s="14"/>
      <c r="E417" s="15" t="s">
        <v>133</v>
      </c>
      <c r="F417" s="15" t="s">
        <v>134</v>
      </c>
      <c r="G417" s="16">
        <v>4636</v>
      </c>
      <c r="H417" s="16">
        <v>200000</v>
      </c>
      <c r="I417" s="16">
        <v>62767.1</v>
      </c>
      <c r="J417" s="16">
        <v>4296.2299999999996</v>
      </c>
      <c r="K417" s="16">
        <f t="shared" si="30"/>
        <v>6.8447164199078809</v>
      </c>
      <c r="L417" s="16">
        <f t="shared" si="31"/>
        <v>2.1481149999999998</v>
      </c>
      <c r="M417" s="16">
        <f t="shared" si="32"/>
        <v>92.671052631578945</v>
      </c>
    </row>
    <row r="418" spans="1:13" x14ac:dyDescent="0.25">
      <c r="A418" s="8"/>
      <c r="B418" s="8"/>
      <c r="C418" s="9" t="s">
        <v>254</v>
      </c>
      <c r="D418" s="8"/>
      <c r="E418" s="8"/>
      <c r="F418" s="9" t="s">
        <v>255</v>
      </c>
      <c r="G418" s="10">
        <f>+G419</f>
        <v>54626.37</v>
      </c>
      <c r="H418" s="10">
        <f>+H419</f>
        <v>59000</v>
      </c>
      <c r="I418" s="10">
        <f>+I419</f>
        <v>59000</v>
      </c>
      <c r="J418" s="10">
        <f>+J419</f>
        <v>26663.189999999995</v>
      </c>
      <c r="K418" s="10">
        <f t="shared" si="30"/>
        <v>45.191847457627112</v>
      </c>
      <c r="L418" s="10">
        <f t="shared" si="31"/>
        <v>45.191847457627112</v>
      </c>
      <c r="M418" s="10">
        <f t="shared" si="32"/>
        <v>48.810107645812806</v>
      </c>
    </row>
    <row r="419" spans="1:13" x14ac:dyDescent="0.25">
      <c r="A419" s="11"/>
      <c r="B419" s="11"/>
      <c r="C419" s="11"/>
      <c r="D419" s="12" t="s">
        <v>17</v>
      </c>
      <c r="E419" s="11"/>
      <c r="F419" s="12"/>
      <c r="G419" s="13">
        <f>+G420+G421+G422+G423+G424+G425+G426+G427+G428</f>
        <v>54626.37</v>
      </c>
      <c r="H419" s="13">
        <f>+H420+H421+H422+H423+H424+H425+H426+H427+H428</f>
        <v>59000</v>
      </c>
      <c r="I419" s="13">
        <f>+I420+I421+I422+I423+I424+I425+I426+I427+I428</f>
        <v>59000</v>
      </c>
      <c r="J419" s="13">
        <f>+J420+J421+J422+J423+J424+J425+J426+J427+J428</f>
        <v>26663.189999999995</v>
      </c>
      <c r="K419" s="13">
        <f t="shared" si="30"/>
        <v>45.191847457627112</v>
      </c>
      <c r="L419" s="13">
        <f t="shared" si="31"/>
        <v>45.191847457627112</v>
      </c>
      <c r="M419" s="13">
        <f t="shared" si="32"/>
        <v>48.810107645812806</v>
      </c>
    </row>
    <row r="420" spans="1:13" x14ac:dyDescent="0.25">
      <c r="A420" s="14"/>
      <c r="B420" s="14"/>
      <c r="C420" s="14"/>
      <c r="D420" s="14"/>
      <c r="E420" s="15" t="s">
        <v>18</v>
      </c>
      <c r="F420" s="15" t="s">
        <v>19</v>
      </c>
      <c r="G420" s="16">
        <v>1662.75</v>
      </c>
      <c r="H420" s="16">
        <v>3540</v>
      </c>
      <c r="I420" s="16">
        <v>3540</v>
      </c>
      <c r="J420" s="16">
        <v>2686.45</v>
      </c>
      <c r="K420" s="16">
        <f t="shared" si="30"/>
        <v>75.888418079096041</v>
      </c>
      <c r="L420" s="16">
        <f t="shared" si="31"/>
        <v>75.888418079096041</v>
      </c>
      <c r="M420" s="16">
        <f t="shared" si="32"/>
        <v>161.56668170199967</v>
      </c>
    </row>
    <row r="421" spans="1:13" x14ac:dyDescent="0.25">
      <c r="A421" s="14"/>
      <c r="B421" s="14"/>
      <c r="C421" s="14"/>
      <c r="D421" s="14"/>
      <c r="E421" s="15" t="s">
        <v>77</v>
      </c>
      <c r="F421" s="15" t="s">
        <v>78</v>
      </c>
      <c r="G421" s="16">
        <v>63.1</v>
      </c>
      <c r="H421" s="16">
        <v>0</v>
      </c>
      <c r="I421" s="16">
        <v>117.4</v>
      </c>
      <c r="J421" s="16">
        <v>117.4</v>
      </c>
      <c r="K421" s="16">
        <f t="shared" si="30"/>
        <v>100</v>
      </c>
      <c r="L421" s="16">
        <f t="shared" si="31"/>
        <v>0</v>
      </c>
      <c r="M421" s="16">
        <f t="shared" si="32"/>
        <v>186.05388272583201</v>
      </c>
    </row>
    <row r="422" spans="1:13" x14ac:dyDescent="0.25">
      <c r="A422" s="14"/>
      <c r="B422" s="14"/>
      <c r="C422" s="14"/>
      <c r="D422" s="14"/>
      <c r="E422" s="15" t="s">
        <v>20</v>
      </c>
      <c r="F422" s="15" t="s">
        <v>21</v>
      </c>
      <c r="G422" s="16">
        <v>2610.39</v>
      </c>
      <c r="H422" s="16">
        <v>4000</v>
      </c>
      <c r="I422" s="16">
        <v>4000</v>
      </c>
      <c r="J422" s="16">
        <v>2897.23</v>
      </c>
      <c r="K422" s="16">
        <f t="shared" si="30"/>
        <v>72.430750000000003</v>
      </c>
      <c r="L422" s="16">
        <f t="shared" si="31"/>
        <v>72.430750000000003</v>
      </c>
      <c r="M422" s="16">
        <f t="shared" si="32"/>
        <v>110.98839636989109</v>
      </c>
    </row>
    <row r="423" spans="1:13" x14ac:dyDescent="0.25">
      <c r="A423" s="14"/>
      <c r="B423" s="14"/>
      <c r="C423" s="14"/>
      <c r="D423" s="14"/>
      <c r="E423" s="15" t="s">
        <v>24</v>
      </c>
      <c r="F423" s="15" t="s">
        <v>25</v>
      </c>
      <c r="G423" s="16">
        <v>24654.38</v>
      </c>
      <c r="H423" s="16">
        <v>14760</v>
      </c>
      <c r="I423" s="16">
        <v>17472.009999999998</v>
      </c>
      <c r="J423" s="16">
        <v>17472.009999999998</v>
      </c>
      <c r="K423" s="16">
        <f t="shared" si="30"/>
        <v>100</v>
      </c>
      <c r="L423" s="16">
        <f t="shared" si="31"/>
        <v>118.3740514905149</v>
      </c>
      <c r="M423" s="16">
        <f t="shared" si="32"/>
        <v>70.867772785200827</v>
      </c>
    </row>
    <row r="424" spans="1:13" x14ac:dyDescent="0.25">
      <c r="A424" s="14"/>
      <c r="B424" s="14"/>
      <c r="C424" s="14"/>
      <c r="D424" s="14"/>
      <c r="E424" s="15" t="s">
        <v>26</v>
      </c>
      <c r="F424" s="15" t="s">
        <v>27</v>
      </c>
      <c r="G424" s="16">
        <v>2189.79</v>
      </c>
      <c r="H424" s="16">
        <v>2200</v>
      </c>
      <c r="I424" s="16">
        <v>2200</v>
      </c>
      <c r="J424" s="16">
        <v>2124.8000000000002</v>
      </c>
      <c r="K424" s="16">
        <f t="shared" si="30"/>
        <v>96.581818181818193</v>
      </c>
      <c r="L424" s="16">
        <f t="shared" si="31"/>
        <v>96.581818181818193</v>
      </c>
      <c r="M424" s="16">
        <f t="shared" si="32"/>
        <v>97.032135501577784</v>
      </c>
    </row>
    <row r="425" spans="1:13" x14ac:dyDescent="0.25">
      <c r="A425" s="14"/>
      <c r="B425" s="14"/>
      <c r="C425" s="14"/>
      <c r="D425" s="14"/>
      <c r="E425" s="15" t="s">
        <v>28</v>
      </c>
      <c r="F425" s="15" t="s">
        <v>29</v>
      </c>
      <c r="G425" s="16">
        <v>0</v>
      </c>
      <c r="H425" s="16">
        <v>8000</v>
      </c>
      <c r="I425" s="16">
        <v>8000</v>
      </c>
      <c r="J425" s="16">
        <v>0</v>
      </c>
      <c r="K425" s="16">
        <f t="shared" si="30"/>
        <v>0</v>
      </c>
      <c r="L425" s="16">
        <f t="shared" si="31"/>
        <v>0</v>
      </c>
      <c r="M425" s="16">
        <f t="shared" si="32"/>
        <v>0</v>
      </c>
    </row>
    <row r="426" spans="1:13" x14ac:dyDescent="0.25">
      <c r="A426" s="14"/>
      <c r="B426" s="14"/>
      <c r="C426" s="14"/>
      <c r="D426" s="14"/>
      <c r="E426" s="15" t="s">
        <v>30</v>
      </c>
      <c r="F426" s="15" t="s">
        <v>31</v>
      </c>
      <c r="G426" s="16">
        <v>0</v>
      </c>
      <c r="H426" s="16">
        <v>15000</v>
      </c>
      <c r="I426" s="16">
        <v>12170.59</v>
      </c>
      <c r="J426" s="16">
        <v>1365.3</v>
      </c>
      <c r="K426" s="16">
        <f t="shared" si="30"/>
        <v>11.2180264062794</v>
      </c>
      <c r="L426" s="16">
        <f t="shared" si="31"/>
        <v>9.1020000000000003</v>
      </c>
      <c r="M426" s="16">
        <f t="shared" si="32"/>
        <v>0</v>
      </c>
    </row>
    <row r="427" spans="1:13" x14ac:dyDescent="0.25">
      <c r="A427" s="14"/>
      <c r="B427" s="14"/>
      <c r="C427" s="14"/>
      <c r="D427" s="14"/>
      <c r="E427" s="15" t="s">
        <v>81</v>
      </c>
      <c r="F427" s="15" t="s">
        <v>82</v>
      </c>
      <c r="G427" s="16">
        <v>19117.400000000001</v>
      </c>
      <c r="H427" s="16">
        <v>6500</v>
      </c>
      <c r="I427" s="16">
        <v>6500</v>
      </c>
      <c r="J427" s="16">
        <v>0</v>
      </c>
      <c r="K427" s="16">
        <f t="shared" si="30"/>
        <v>0</v>
      </c>
      <c r="L427" s="16">
        <f t="shared" si="31"/>
        <v>0</v>
      </c>
      <c r="M427" s="16">
        <f t="shared" si="32"/>
        <v>0</v>
      </c>
    </row>
    <row r="428" spans="1:13" x14ac:dyDescent="0.25">
      <c r="A428" s="14"/>
      <c r="B428" s="14"/>
      <c r="C428" s="14"/>
      <c r="D428" s="14"/>
      <c r="E428" s="15" t="s">
        <v>133</v>
      </c>
      <c r="F428" s="15" t="s">
        <v>134</v>
      </c>
      <c r="G428" s="16">
        <v>4328.5600000000004</v>
      </c>
      <c r="H428" s="16">
        <v>5000</v>
      </c>
      <c r="I428" s="16">
        <v>5000</v>
      </c>
      <c r="J428" s="16">
        <v>0</v>
      </c>
      <c r="K428" s="16">
        <f t="shared" si="30"/>
        <v>0</v>
      </c>
      <c r="L428" s="16">
        <f t="shared" si="31"/>
        <v>0</v>
      </c>
      <c r="M428" s="16">
        <f t="shared" si="32"/>
        <v>0</v>
      </c>
    </row>
    <row r="429" spans="1:13" x14ac:dyDescent="0.25">
      <c r="A429" s="8"/>
      <c r="B429" s="8"/>
      <c r="C429" s="9" t="s">
        <v>256</v>
      </c>
      <c r="D429" s="8"/>
      <c r="E429" s="8"/>
      <c r="F429" s="9" t="s">
        <v>257</v>
      </c>
      <c r="G429" s="10">
        <f>+G430</f>
        <v>0</v>
      </c>
      <c r="H429" s="10">
        <f>+H430</f>
        <v>9500</v>
      </c>
      <c r="I429" s="10">
        <f>+I430</f>
        <v>9500.0000000000018</v>
      </c>
      <c r="J429" s="10">
        <f>+J430</f>
        <v>3573.0199999999995</v>
      </c>
      <c r="K429" s="10">
        <f t="shared" si="30"/>
        <v>37.610736842105254</v>
      </c>
      <c r="L429" s="10">
        <f t="shared" si="31"/>
        <v>37.610736842105261</v>
      </c>
      <c r="M429" s="10">
        <f t="shared" si="32"/>
        <v>0</v>
      </c>
    </row>
    <row r="430" spans="1:13" x14ac:dyDescent="0.25">
      <c r="A430" s="11"/>
      <c r="B430" s="11"/>
      <c r="C430" s="11"/>
      <c r="D430" s="12" t="s">
        <v>17</v>
      </c>
      <c r="E430" s="11"/>
      <c r="F430" s="12"/>
      <c r="G430" s="13">
        <f>+G431+G432+G433+G434</f>
        <v>0</v>
      </c>
      <c r="H430" s="13">
        <f>+H431+H432+H433+H434</f>
        <v>9500</v>
      </c>
      <c r="I430" s="13">
        <f>+I431+I432+I433+I434</f>
        <v>9500.0000000000018</v>
      </c>
      <c r="J430" s="13">
        <f>+J431+J432+J433+J434</f>
        <v>3573.0199999999995</v>
      </c>
      <c r="K430" s="13">
        <f t="shared" si="30"/>
        <v>37.610736842105254</v>
      </c>
      <c r="L430" s="13">
        <f t="shared" si="31"/>
        <v>37.610736842105261</v>
      </c>
      <c r="M430" s="13">
        <f t="shared" si="32"/>
        <v>0</v>
      </c>
    </row>
    <row r="431" spans="1:13" x14ac:dyDescent="0.25">
      <c r="A431" s="14"/>
      <c r="B431" s="14"/>
      <c r="C431" s="14"/>
      <c r="D431" s="14"/>
      <c r="E431" s="15" t="s">
        <v>18</v>
      </c>
      <c r="F431" s="15" t="s">
        <v>19</v>
      </c>
      <c r="G431" s="16">
        <v>0</v>
      </c>
      <c r="H431" s="16">
        <v>238.71</v>
      </c>
      <c r="I431" s="16">
        <v>1601.81</v>
      </c>
      <c r="J431" s="16">
        <v>1601.81</v>
      </c>
      <c r="K431" s="16">
        <f t="shared" si="30"/>
        <v>100</v>
      </c>
      <c r="L431" s="16">
        <f t="shared" si="31"/>
        <v>671.02760671945032</v>
      </c>
      <c r="M431" s="16">
        <f t="shared" si="32"/>
        <v>0</v>
      </c>
    </row>
    <row r="432" spans="1:13" x14ac:dyDescent="0.25">
      <c r="A432" s="14"/>
      <c r="B432" s="14"/>
      <c r="C432" s="14"/>
      <c r="D432" s="14"/>
      <c r="E432" s="15" t="s">
        <v>20</v>
      </c>
      <c r="F432" s="15" t="s">
        <v>21</v>
      </c>
      <c r="G432" s="16">
        <v>0</v>
      </c>
      <c r="H432" s="16">
        <v>14.06</v>
      </c>
      <c r="I432" s="16">
        <v>63.27</v>
      </c>
      <c r="J432" s="16">
        <v>63.27</v>
      </c>
      <c r="K432" s="16">
        <f t="shared" si="30"/>
        <v>100</v>
      </c>
      <c r="L432" s="16">
        <f t="shared" si="31"/>
        <v>450</v>
      </c>
      <c r="M432" s="16">
        <f t="shared" si="32"/>
        <v>0</v>
      </c>
    </row>
    <row r="433" spans="1:13" x14ac:dyDescent="0.25">
      <c r="A433" s="14"/>
      <c r="B433" s="14"/>
      <c r="C433" s="14"/>
      <c r="D433" s="14"/>
      <c r="E433" s="15" t="s">
        <v>24</v>
      </c>
      <c r="F433" s="15" t="s">
        <v>25</v>
      </c>
      <c r="G433" s="16">
        <v>0</v>
      </c>
      <c r="H433" s="16">
        <v>9247.23</v>
      </c>
      <c r="I433" s="16">
        <v>7351.64</v>
      </c>
      <c r="J433" s="16">
        <v>1424.66</v>
      </c>
      <c r="K433" s="16">
        <f t="shared" si="30"/>
        <v>19.378805273381179</v>
      </c>
      <c r="L433" s="16">
        <f t="shared" si="31"/>
        <v>15.406343304968084</v>
      </c>
      <c r="M433" s="16">
        <f t="shared" si="32"/>
        <v>0</v>
      </c>
    </row>
    <row r="434" spans="1:13" x14ac:dyDescent="0.25">
      <c r="A434" s="14"/>
      <c r="B434" s="14"/>
      <c r="C434" s="14"/>
      <c r="D434" s="14"/>
      <c r="E434" s="15" t="s">
        <v>258</v>
      </c>
      <c r="F434" s="15" t="s">
        <v>259</v>
      </c>
      <c r="G434" s="16">
        <v>0</v>
      </c>
      <c r="H434" s="16">
        <v>0</v>
      </c>
      <c r="I434" s="16">
        <v>483.28</v>
      </c>
      <c r="J434" s="16">
        <v>483.28</v>
      </c>
      <c r="K434" s="16">
        <f t="shared" si="30"/>
        <v>100</v>
      </c>
      <c r="L434" s="16">
        <f t="shared" si="31"/>
        <v>0</v>
      </c>
      <c r="M434" s="16">
        <f t="shared" si="32"/>
        <v>0</v>
      </c>
    </row>
    <row r="435" spans="1:13" x14ac:dyDescent="0.25">
      <c r="A435" s="8"/>
      <c r="B435" s="8"/>
      <c r="C435" s="9" t="s">
        <v>260</v>
      </c>
      <c r="D435" s="8"/>
      <c r="E435" s="8"/>
      <c r="F435" s="9" t="s">
        <v>261</v>
      </c>
      <c r="G435" s="10">
        <f>+G436+G442</f>
        <v>29205.54</v>
      </c>
      <c r="H435" s="10">
        <f>+H436+H442</f>
        <v>48000</v>
      </c>
      <c r="I435" s="10">
        <f>+I436+I442</f>
        <v>48000.000000000007</v>
      </c>
      <c r="J435" s="10">
        <f>+J436+J442</f>
        <v>39763.660000000003</v>
      </c>
      <c r="K435" s="10">
        <f t="shared" si="30"/>
        <v>82.840958333333319</v>
      </c>
      <c r="L435" s="10">
        <f t="shared" si="31"/>
        <v>82.840958333333333</v>
      </c>
      <c r="M435" s="10">
        <f t="shared" si="32"/>
        <v>136.15108640347003</v>
      </c>
    </row>
    <row r="436" spans="1:13" x14ac:dyDescent="0.25">
      <c r="A436" s="11"/>
      <c r="B436" s="11"/>
      <c r="C436" s="11"/>
      <c r="D436" s="12" t="s">
        <v>17</v>
      </c>
      <c r="E436" s="11"/>
      <c r="F436" s="12"/>
      <c r="G436" s="13">
        <f>+G437+G438+G439+G440+G441</f>
        <v>29205.54</v>
      </c>
      <c r="H436" s="13">
        <f>+H437+H438+H439+H440+H441</f>
        <v>0</v>
      </c>
      <c r="I436" s="13">
        <f>+I437+I438+I439+I440+I441</f>
        <v>0</v>
      </c>
      <c r="J436" s="13">
        <f>+J437+J438+J439+J440+J441</f>
        <v>0</v>
      </c>
      <c r="K436" s="13">
        <f t="shared" si="30"/>
        <v>0</v>
      </c>
      <c r="L436" s="13">
        <f t="shared" si="31"/>
        <v>0</v>
      </c>
      <c r="M436" s="13">
        <f t="shared" si="32"/>
        <v>0</v>
      </c>
    </row>
    <row r="437" spans="1:13" x14ac:dyDescent="0.25">
      <c r="A437" s="14"/>
      <c r="B437" s="14"/>
      <c r="C437" s="14"/>
      <c r="D437" s="14"/>
      <c r="E437" s="15" t="s">
        <v>18</v>
      </c>
      <c r="F437" s="15" t="s">
        <v>19</v>
      </c>
      <c r="G437" s="16">
        <v>2000</v>
      </c>
      <c r="H437" s="16">
        <v>0</v>
      </c>
      <c r="I437" s="16">
        <v>0</v>
      </c>
      <c r="J437" s="16">
        <v>0</v>
      </c>
      <c r="K437" s="16">
        <f t="shared" si="30"/>
        <v>0</v>
      </c>
      <c r="L437" s="16">
        <f t="shared" si="31"/>
        <v>0</v>
      </c>
      <c r="M437" s="16">
        <f t="shared" si="32"/>
        <v>0</v>
      </c>
    </row>
    <row r="438" spans="1:13" x14ac:dyDescent="0.25">
      <c r="A438" s="14"/>
      <c r="B438" s="14"/>
      <c r="C438" s="14"/>
      <c r="D438" s="14"/>
      <c r="E438" s="15" t="s">
        <v>77</v>
      </c>
      <c r="F438" s="15" t="s">
        <v>78</v>
      </c>
      <c r="G438" s="16">
        <v>4867.8</v>
      </c>
      <c r="H438" s="16">
        <v>0</v>
      </c>
      <c r="I438" s="16">
        <v>0</v>
      </c>
      <c r="J438" s="16">
        <v>0</v>
      </c>
      <c r="K438" s="16">
        <f t="shared" si="30"/>
        <v>0</v>
      </c>
      <c r="L438" s="16">
        <f t="shared" si="31"/>
        <v>0</v>
      </c>
      <c r="M438" s="16">
        <f t="shared" si="32"/>
        <v>0</v>
      </c>
    </row>
    <row r="439" spans="1:13" x14ac:dyDescent="0.25">
      <c r="A439" s="14"/>
      <c r="B439" s="14"/>
      <c r="C439" s="14"/>
      <c r="D439" s="14"/>
      <c r="E439" s="15" t="s">
        <v>20</v>
      </c>
      <c r="F439" s="15" t="s">
        <v>21</v>
      </c>
      <c r="G439" s="16">
        <v>169.24</v>
      </c>
      <c r="H439" s="16">
        <v>0</v>
      </c>
      <c r="I439" s="16">
        <v>0</v>
      </c>
      <c r="J439" s="16">
        <v>0</v>
      </c>
      <c r="K439" s="16">
        <f t="shared" si="30"/>
        <v>0</v>
      </c>
      <c r="L439" s="16">
        <f t="shared" si="31"/>
        <v>0</v>
      </c>
      <c r="M439" s="16">
        <f t="shared" si="32"/>
        <v>0</v>
      </c>
    </row>
    <row r="440" spans="1:13" x14ac:dyDescent="0.25">
      <c r="A440" s="14"/>
      <c r="B440" s="14"/>
      <c r="C440" s="14"/>
      <c r="D440" s="14"/>
      <c r="E440" s="15" t="s">
        <v>24</v>
      </c>
      <c r="F440" s="15" t="s">
        <v>25</v>
      </c>
      <c r="G440" s="16">
        <v>21731.22</v>
      </c>
      <c r="H440" s="16">
        <v>0</v>
      </c>
      <c r="I440" s="16">
        <v>0</v>
      </c>
      <c r="J440" s="16">
        <v>0</v>
      </c>
      <c r="K440" s="16">
        <f t="shared" si="30"/>
        <v>0</v>
      </c>
      <c r="L440" s="16">
        <f t="shared" si="31"/>
        <v>0</v>
      </c>
      <c r="M440" s="16">
        <f t="shared" si="32"/>
        <v>0</v>
      </c>
    </row>
    <row r="441" spans="1:13" x14ac:dyDescent="0.25">
      <c r="A441" s="14"/>
      <c r="B441" s="14"/>
      <c r="C441" s="14"/>
      <c r="D441" s="14"/>
      <c r="E441" s="15" t="s">
        <v>26</v>
      </c>
      <c r="F441" s="15" t="s">
        <v>27</v>
      </c>
      <c r="G441" s="16">
        <v>437.28</v>
      </c>
      <c r="H441" s="16">
        <v>0</v>
      </c>
      <c r="I441" s="16">
        <v>0</v>
      </c>
      <c r="J441" s="16">
        <v>0</v>
      </c>
      <c r="K441" s="16">
        <f t="shared" si="30"/>
        <v>0</v>
      </c>
      <c r="L441" s="16">
        <f t="shared" si="31"/>
        <v>0</v>
      </c>
      <c r="M441" s="16">
        <f t="shared" si="32"/>
        <v>0</v>
      </c>
    </row>
    <row r="442" spans="1:13" x14ac:dyDescent="0.25">
      <c r="A442" s="11"/>
      <c r="B442" s="11"/>
      <c r="C442" s="11"/>
      <c r="D442" s="12" t="s">
        <v>262</v>
      </c>
      <c r="E442" s="11"/>
      <c r="F442" s="12" t="s">
        <v>263</v>
      </c>
      <c r="G442" s="13">
        <f>+G443+G444+G445+G446+G447+G448+G449+G450</f>
        <v>0</v>
      </c>
      <c r="H442" s="13">
        <f>+H443+H444+H445+H446+H447+H448+H449+H450</f>
        <v>48000</v>
      </c>
      <c r="I442" s="13">
        <f>+I443+I444+I445+I446+I447+I448+I449+I450</f>
        <v>48000.000000000007</v>
      </c>
      <c r="J442" s="13">
        <f>+J443+J444+J445+J446+J447+J448+J449+J450</f>
        <v>39763.660000000003</v>
      </c>
      <c r="K442" s="13">
        <f t="shared" si="30"/>
        <v>82.840958333333319</v>
      </c>
      <c r="L442" s="13">
        <f t="shared" si="31"/>
        <v>82.840958333333333</v>
      </c>
      <c r="M442" s="13">
        <f t="shared" si="32"/>
        <v>0</v>
      </c>
    </row>
    <row r="443" spans="1:13" x14ac:dyDescent="0.25">
      <c r="A443" s="14"/>
      <c r="B443" s="14"/>
      <c r="C443" s="14"/>
      <c r="D443" s="14"/>
      <c r="E443" s="15" t="s">
        <v>18</v>
      </c>
      <c r="F443" s="15" t="s">
        <v>19</v>
      </c>
      <c r="G443" s="16">
        <v>0</v>
      </c>
      <c r="H443" s="16">
        <v>2000</v>
      </c>
      <c r="I443" s="16">
        <v>16818.849999999999</v>
      </c>
      <c r="J443" s="16">
        <v>16818.849999999999</v>
      </c>
      <c r="K443" s="16">
        <f t="shared" si="30"/>
        <v>100</v>
      </c>
      <c r="L443" s="16">
        <f t="shared" si="31"/>
        <v>840.94249999999988</v>
      </c>
      <c r="M443" s="16">
        <f t="shared" si="32"/>
        <v>0</v>
      </c>
    </row>
    <row r="444" spans="1:13" x14ac:dyDescent="0.25">
      <c r="A444" s="14"/>
      <c r="B444" s="14"/>
      <c r="C444" s="14"/>
      <c r="D444" s="14"/>
      <c r="E444" s="15" t="s">
        <v>20</v>
      </c>
      <c r="F444" s="15" t="s">
        <v>21</v>
      </c>
      <c r="G444" s="16">
        <v>0</v>
      </c>
      <c r="H444" s="16">
        <v>111.65</v>
      </c>
      <c r="I444" s="16">
        <v>137.13</v>
      </c>
      <c r="J444" s="16">
        <v>137.13</v>
      </c>
      <c r="K444" s="16">
        <f t="shared" si="30"/>
        <v>100</v>
      </c>
      <c r="L444" s="16">
        <f t="shared" si="31"/>
        <v>122.82131661442006</v>
      </c>
      <c r="M444" s="16">
        <f t="shared" si="32"/>
        <v>0</v>
      </c>
    </row>
    <row r="445" spans="1:13" x14ac:dyDescent="0.25">
      <c r="A445" s="14"/>
      <c r="B445" s="14"/>
      <c r="C445" s="14"/>
      <c r="D445" s="14"/>
      <c r="E445" s="15" t="s">
        <v>22</v>
      </c>
      <c r="F445" s="15" t="s">
        <v>23</v>
      </c>
      <c r="G445" s="16">
        <v>0</v>
      </c>
      <c r="H445" s="16">
        <v>234.97</v>
      </c>
      <c r="I445" s="16">
        <v>1745.21</v>
      </c>
      <c r="J445" s="16">
        <v>1745.21</v>
      </c>
      <c r="K445" s="16">
        <f t="shared" si="30"/>
        <v>100</v>
      </c>
      <c r="L445" s="16">
        <f t="shared" si="31"/>
        <v>742.73737072817812</v>
      </c>
      <c r="M445" s="16">
        <f t="shared" si="32"/>
        <v>0</v>
      </c>
    </row>
    <row r="446" spans="1:13" x14ac:dyDescent="0.25">
      <c r="A446" s="14"/>
      <c r="B446" s="14"/>
      <c r="C446" s="14"/>
      <c r="D446" s="14"/>
      <c r="E446" s="15" t="s">
        <v>24</v>
      </c>
      <c r="F446" s="15" t="s">
        <v>25</v>
      </c>
      <c r="G446" s="16">
        <v>0</v>
      </c>
      <c r="H446" s="16">
        <v>233.23</v>
      </c>
      <c r="I446" s="16">
        <v>1938.22</v>
      </c>
      <c r="J446" s="16">
        <v>1938.22</v>
      </c>
      <c r="K446" s="16">
        <f t="shared" si="30"/>
        <v>100</v>
      </c>
      <c r="L446" s="16">
        <f t="shared" si="31"/>
        <v>831.0337435149853</v>
      </c>
      <c r="M446" s="16">
        <f t="shared" si="32"/>
        <v>0</v>
      </c>
    </row>
    <row r="447" spans="1:13" x14ac:dyDescent="0.25">
      <c r="A447" s="14"/>
      <c r="B447" s="14"/>
      <c r="C447" s="14"/>
      <c r="D447" s="14"/>
      <c r="E447" s="15" t="s">
        <v>26</v>
      </c>
      <c r="F447" s="15" t="s">
        <v>27</v>
      </c>
      <c r="G447" s="16">
        <v>0</v>
      </c>
      <c r="H447" s="16">
        <v>458.25</v>
      </c>
      <c r="I447" s="16">
        <v>458.25</v>
      </c>
      <c r="J447" s="16">
        <v>458.25</v>
      </c>
      <c r="K447" s="16">
        <f t="shared" si="30"/>
        <v>100</v>
      </c>
      <c r="L447" s="16">
        <f t="shared" si="31"/>
        <v>100</v>
      </c>
      <c r="M447" s="16">
        <f t="shared" si="32"/>
        <v>0</v>
      </c>
    </row>
    <row r="448" spans="1:13" x14ac:dyDescent="0.25">
      <c r="A448" s="14"/>
      <c r="B448" s="14"/>
      <c r="C448" s="14"/>
      <c r="D448" s="14"/>
      <c r="E448" s="15" t="s">
        <v>30</v>
      </c>
      <c r="F448" s="15" t="s">
        <v>31</v>
      </c>
      <c r="G448" s="16">
        <v>0</v>
      </c>
      <c r="H448" s="16">
        <v>31000</v>
      </c>
      <c r="I448" s="16">
        <v>18056</v>
      </c>
      <c r="J448" s="16">
        <v>18056</v>
      </c>
      <c r="K448" s="16">
        <f t="shared" si="30"/>
        <v>100</v>
      </c>
      <c r="L448" s="16">
        <f t="shared" si="31"/>
        <v>58.245161290322578</v>
      </c>
      <c r="M448" s="16">
        <f t="shared" si="32"/>
        <v>0</v>
      </c>
    </row>
    <row r="449" spans="1:13" x14ac:dyDescent="0.25">
      <c r="A449" s="14"/>
      <c r="B449" s="14"/>
      <c r="C449" s="14"/>
      <c r="D449" s="14"/>
      <c r="E449" s="15" t="s">
        <v>145</v>
      </c>
      <c r="F449" s="15" t="s">
        <v>146</v>
      </c>
      <c r="G449" s="16">
        <v>0</v>
      </c>
      <c r="H449" s="16">
        <v>7000</v>
      </c>
      <c r="I449" s="16">
        <v>1884.44</v>
      </c>
      <c r="J449" s="16">
        <v>0</v>
      </c>
      <c r="K449" s="16">
        <f t="shared" si="30"/>
        <v>0</v>
      </c>
      <c r="L449" s="16">
        <f t="shared" si="31"/>
        <v>0</v>
      </c>
      <c r="M449" s="16">
        <f t="shared" si="32"/>
        <v>0</v>
      </c>
    </row>
    <row r="450" spans="1:13" x14ac:dyDescent="0.25">
      <c r="A450" s="14"/>
      <c r="B450" s="14"/>
      <c r="C450" s="14"/>
      <c r="D450" s="14"/>
      <c r="E450" s="15" t="s">
        <v>133</v>
      </c>
      <c r="F450" s="15" t="s">
        <v>134</v>
      </c>
      <c r="G450" s="16">
        <v>0</v>
      </c>
      <c r="H450" s="16">
        <v>6961.9</v>
      </c>
      <c r="I450" s="16">
        <v>6961.9</v>
      </c>
      <c r="J450" s="16">
        <v>610</v>
      </c>
      <c r="K450" s="16">
        <f t="shared" si="30"/>
        <v>8.7619758973843354</v>
      </c>
      <c r="L450" s="16">
        <f t="shared" si="31"/>
        <v>8.7619758973843354</v>
      </c>
      <c r="M450" s="16">
        <f t="shared" si="32"/>
        <v>0</v>
      </c>
    </row>
    <row r="451" spans="1:13" x14ac:dyDescent="0.25">
      <c r="A451" s="8"/>
      <c r="B451" s="8"/>
      <c r="C451" s="9" t="s">
        <v>264</v>
      </c>
      <c r="D451" s="8"/>
      <c r="E451" s="8"/>
      <c r="F451" s="9" t="s">
        <v>265</v>
      </c>
      <c r="G451" s="10">
        <f>+G452+G455</f>
        <v>242173.52999999997</v>
      </c>
      <c r="H451" s="10">
        <f>+H452+H455</f>
        <v>47000</v>
      </c>
      <c r="I451" s="10">
        <f>+I452+I455</f>
        <v>47000</v>
      </c>
      <c r="J451" s="10">
        <f>+J452+J455</f>
        <v>244</v>
      </c>
      <c r="K451" s="10">
        <f t="shared" si="30"/>
        <v>0.51914893617021285</v>
      </c>
      <c r="L451" s="10">
        <f t="shared" si="31"/>
        <v>0.51914893617021285</v>
      </c>
      <c r="M451" s="10">
        <f t="shared" si="32"/>
        <v>0.10075419885897521</v>
      </c>
    </row>
    <row r="452" spans="1:13" x14ac:dyDescent="0.25">
      <c r="A452" s="11"/>
      <c r="B452" s="11"/>
      <c r="C452" s="11"/>
      <c r="D452" s="12" t="s">
        <v>266</v>
      </c>
      <c r="E452" s="11"/>
      <c r="F452" s="12" t="s">
        <v>267</v>
      </c>
      <c r="G452" s="13">
        <f>+G453+G454</f>
        <v>10009.27</v>
      </c>
      <c r="H452" s="13">
        <f>+H453+H454</f>
        <v>0</v>
      </c>
      <c r="I452" s="13">
        <f>+I453+I454</f>
        <v>0</v>
      </c>
      <c r="J452" s="13">
        <f>+J453+J454</f>
        <v>0</v>
      </c>
      <c r="K452" s="13">
        <f t="shared" si="30"/>
        <v>0</v>
      </c>
      <c r="L452" s="13">
        <f t="shared" si="31"/>
        <v>0</v>
      </c>
      <c r="M452" s="13">
        <f t="shared" si="32"/>
        <v>0</v>
      </c>
    </row>
    <row r="453" spans="1:13" x14ac:dyDescent="0.25">
      <c r="A453" s="14"/>
      <c r="B453" s="14"/>
      <c r="C453" s="14"/>
      <c r="D453" s="14"/>
      <c r="E453" s="15" t="s">
        <v>18</v>
      </c>
      <c r="F453" s="15" t="s">
        <v>19</v>
      </c>
      <c r="G453" s="16">
        <v>1830</v>
      </c>
      <c r="H453" s="16">
        <v>0</v>
      </c>
      <c r="I453" s="16">
        <v>0</v>
      </c>
      <c r="J453" s="16">
        <v>0</v>
      </c>
      <c r="K453" s="16">
        <f t="shared" ref="K453:K516" si="33">IF(I453&lt;&gt;0,J453/I453*100,0)</f>
        <v>0</v>
      </c>
      <c r="L453" s="16">
        <f t="shared" ref="L453:L516" si="34">IF(H453&lt;&gt;0,J453/H453*100,0)</f>
        <v>0</v>
      </c>
      <c r="M453" s="16">
        <f t="shared" ref="M453:M516" si="35">IF(G453&lt;&gt;0,J453/G453*100,0)</f>
        <v>0</v>
      </c>
    </row>
    <row r="454" spans="1:13" x14ac:dyDescent="0.25">
      <c r="A454" s="14"/>
      <c r="B454" s="14"/>
      <c r="C454" s="14"/>
      <c r="D454" s="14"/>
      <c r="E454" s="15" t="s">
        <v>24</v>
      </c>
      <c r="F454" s="15" t="s">
        <v>25</v>
      </c>
      <c r="G454" s="16">
        <v>8179.27</v>
      </c>
      <c r="H454" s="16">
        <v>0</v>
      </c>
      <c r="I454" s="16">
        <v>0</v>
      </c>
      <c r="J454" s="16">
        <v>0</v>
      </c>
      <c r="K454" s="16">
        <f t="shared" si="33"/>
        <v>0</v>
      </c>
      <c r="L454" s="16">
        <f t="shared" si="34"/>
        <v>0</v>
      </c>
      <c r="M454" s="16">
        <f t="shared" si="35"/>
        <v>0</v>
      </c>
    </row>
    <row r="455" spans="1:13" x14ac:dyDescent="0.25">
      <c r="A455" s="11"/>
      <c r="B455" s="11"/>
      <c r="C455" s="11"/>
      <c r="D455" s="12" t="s">
        <v>268</v>
      </c>
      <c r="E455" s="11"/>
      <c r="F455" s="12" t="s">
        <v>269</v>
      </c>
      <c r="G455" s="13">
        <f>+G456+G457+G458+G459+G460</f>
        <v>232164.25999999998</v>
      </c>
      <c r="H455" s="13">
        <f>+H456+H457+H458+H459+H460</f>
        <v>47000</v>
      </c>
      <c r="I455" s="13">
        <f>+I456+I457+I458+I459+I460</f>
        <v>47000</v>
      </c>
      <c r="J455" s="13">
        <f>+J456+J457+J458+J459+J460</f>
        <v>244</v>
      </c>
      <c r="K455" s="13">
        <f t="shared" si="33"/>
        <v>0.51914893617021285</v>
      </c>
      <c r="L455" s="13">
        <f t="shared" si="34"/>
        <v>0.51914893617021285</v>
      </c>
      <c r="M455" s="13">
        <f t="shared" si="35"/>
        <v>0.10509800259523151</v>
      </c>
    </row>
    <row r="456" spans="1:13" x14ac:dyDescent="0.25">
      <c r="A456" s="14"/>
      <c r="B456" s="14"/>
      <c r="C456" s="14"/>
      <c r="D456" s="14"/>
      <c r="E456" s="15" t="s">
        <v>18</v>
      </c>
      <c r="F456" s="15" t="s">
        <v>19</v>
      </c>
      <c r="G456" s="16">
        <v>9753.58</v>
      </c>
      <c r="H456" s="16">
        <v>244</v>
      </c>
      <c r="I456" s="16">
        <v>244</v>
      </c>
      <c r="J456" s="16">
        <v>244</v>
      </c>
      <c r="K456" s="16">
        <f t="shared" si="33"/>
        <v>100</v>
      </c>
      <c r="L456" s="16">
        <f t="shared" si="34"/>
        <v>100</v>
      </c>
      <c r="M456" s="16">
        <f t="shared" si="35"/>
        <v>2.501645549634083</v>
      </c>
    </row>
    <row r="457" spans="1:13" x14ac:dyDescent="0.25">
      <c r="A457" s="14"/>
      <c r="B457" s="14"/>
      <c r="C457" s="14"/>
      <c r="D457" s="14"/>
      <c r="E457" s="15" t="s">
        <v>24</v>
      </c>
      <c r="F457" s="15" t="s">
        <v>25</v>
      </c>
      <c r="G457" s="16">
        <v>352.81</v>
      </c>
      <c r="H457" s="16">
        <v>0</v>
      </c>
      <c r="I457" s="16">
        <v>0</v>
      </c>
      <c r="J457" s="16">
        <v>0</v>
      </c>
      <c r="K457" s="16">
        <f t="shared" si="33"/>
        <v>0</v>
      </c>
      <c r="L457" s="16">
        <f t="shared" si="34"/>
        <v>0</v>
      </c>
      <c r="M457" s="16">
        <f t="shared" si="35"/>
        <v>0</v>
      </c>
    </row>
    <row r="458" spans="1:13" x14ac:dyDescent="0.25">
      <c r="A458" s="14"/>
      <c r="B458" s="14"/>
      <c r="C458" s="14"/>
      <c r="D458" s="14"/>
      <c r="E458" s="15" t="s">
        <v>30</v>
      </c>
      <c r="F458" s="15" t="s">
        <v>31</v>
      </c>
      <c r="G458" s="16">
        <v>14811.51</v>
      </c>
      <c r="H458" s="16">
        <v>46756</v>
      </c>
      <c r="I458" s="16">
        <v>46756</v>
      </c>
      <c r="J458" s="16">
        <v>0</v>
      </c>
      <c r="K458" s="16">
        <f t="shared" si="33"/>
        <v>0</v>
      </c>
      <c r="L458" s="16">
        <f t="shared" si="34"/>
        <v>0</v>
      </c>
      <c r="M458" s="16">
        <f t="shared" si="35"/>
        <v>0</v>
      </c>
    </row>
    <row r="459" spans="1:13" x14ac:dyDescent="0.25">
      <c r="A459" s="14"/>
      <c r="B459" s="14"/>
      <c r="C459" s="14"/>
      <c r="D459" s="14"/>
      <c r="E459" s="15" t="s">
        <v>145</v>
      </c>
      <c r="F459" s="15" t="s">
        <v>146</v>
      </c>
      <c r="G459" s="16">
        <v>182147.36</v>
      </c>
      <c r="H459" s="16">
        <v>0</v>
      </c>
      <c r="I459" s="16">
        <v>0</v>
      </c>
      <c r="J459" s="16">
        <v>0</v>
      </c>
      <c r="K459" s="16">
        <f t="shared" si="33"/>
        <v>0</v>
      </c>
      <c r="L459" s="16">
        <f t="shared" si="34"/>
        <v>0</v>
      </c>
      <c r="M459" s="16">
        <f t="shared" si="35"/>
        <v>0</v>
      </c>
    </row>
    <row r="460" spans="1:13" x14ac:dyDescent="0.25">
      <c r="A460" s="14"/>
      <c r="B460" s="14"/>
      <c r="C460" s="14"/>
      <c r="D460" s="14"/>
      <c r="E460" s="15" t="s">
        <v>133</v>
      </c>
      <c r="F460" s="15" t="s">
        <v>134</v>
      </c>
      <c r="G460" s="16">
        <v>25099</v>
      </c>
      <c r="H460" s="16">
        <v>0</v>
      </c>
      <c r="I460" s="16">
        <v>0</v>
      </c>
      <c r="J460" s="16">
        <v>0</v>
      </c>
      <c r="K460" s="16">
        <f t="shared" si="33"/>
        <v>0</v>
      </c>
      <c r="L460" s="16">
        <f t="shared" si="34"/>
        <v>0</v>
      </c>
      <c r="M460" s="16">
        <f t="shared" si="35"/>
        <v>0</v>
      </c>
    </row>
    <row r="461" spans="1:13" x14ac:dyDescent="0.25">
      <c r="A461" s="8"/>
      <c r="B461" s="8"/>
      <c r="C461" s="9" t="s">
        <v>270</v>
      </c>
      <c r="D461" s="8"/>
      <c r="E461" s="8"/>
      <c r="F461" s="9" t="s">
        <v>271</v>
      </c>
      <c r="G461" s="10">
        <f>+G462</f>
        <v>100734.04</v>
      </c>
      <c r="H461" s="10">
        <f>+H462</f>
        <v>150000</v>
      </c>
      <c r="I461" s="10">
        <f>+I462</f>
        <v>136362.59999999998</v>
      </c>
      <c r="J461" s="10">
        <f>+J462</f>
        <v>102919.28</v>
      </c>
      <c r="K461" s="10">
        <f t="shared" si="33"/>
        <v>75.474712274479955</v>
      </c>
      <c r="L461" s="10">
        <f t="shared" si="34"/>
        <v>68.612853333333334</v>
      </c>
      <c r="M461" s="10">
        <f t="shared" si="35"/>
        <v>102.16931635026253</v>
      </c>
    </row>
    <row r="462" spans="1:13" x14ac:dyDescent="0.25">
      <c r="A462" s="11"/>
      <c r="B462" s="11"/>
      <c r="C462" s="11"/>
      <c r="D462" s="12" t="s">
        <v>17</v>
      </c>
      <c r="E462" s="11"/>
      <c r="F462" s="12"/>
      <c r="G462" s="13">
        <f>+G463+G464+G465+G466+G467+G468+G469+G470+G471+G472</f>
        <v>100734.04</v>
      </c>
      <c r="H462" s="13">
        <f>+H463+H464+H465+H466+H467+H468+H469+H470+H471+H472</f>
        <v>150000</v>
      </c>
      <c r="I462" s="13">
        <f>+I463+I464+I465+I466+I467+I468+I469+I470+I471+I472</f>
        <v>136362.59999999998</v>
      </c>
      <c r="J462" s="13">
        <f>+J463+J464+J465+J466+J467+J468+J469+J470+J471+J472</f>
        <v>102919.28</v>
      </c>
      <c r="K462" s="13">
        <f t="shared" si="33"/>
        <v>75.474712274479955</v>
      </c>
      <c r="L462" s="13">
        <f t="shared" si="34"/>
        <v>68.612853333333334</v>
      </c>
      <c r="M462" s="13">
        <f t="shared" si="35"/>
        <v>102.16931635026253</v>
      </c>
    </row>
    <row r="463" spans="1:13" x14ac:dyDescent="0.25">
      <c r="A463" s="14"/>
      <c r="B463" s="14"/>
      <c r="C463" s="14"/>
      <c r="D463" s="14"/>
      <c r="E463" s="15" t="s">
        <v>18</v>
      </c>
      <c r="F463" s="15" t="s">
        <v>19</v>
      </c>
      <c r="G463" s="16">
        <v>56121.55</v>
      </c>
      <c r="H463" s="16">
        <v>4710.26</v>
      </c>
      <c r="I463" s="16">
        <v>6512.42</v>
      </c>
      <c r="J463" s="16">
        <v>6512.42</v>
      </c>
      <c r="K463" s="16">
        <f t="shared" si="33"/>
        <v>100</v>
      </c>
      <c r="L463" s="16">
        <f t="shared" si="34"/>
        <v>138.26030834815913</v>
      </c>
      <c r="M463" s="16">
        <f t="shared" si="35"/>
        <v>11.604134240768474</v>
      </c>
    </row>
    <row r="464" spans="1:13" x14ac:dyDescent="0.25">
      <c r="A464" s="14"/>
      <c r="B464" s="14"/>
      <c r="C464" s="14"/>
      <c r="D464" s="14"/>
      <c r="E464" s="15" t="s">
        <v>77</v>
      </c>
      <c r="F464" s="15" t="s">
        <v>78</v>
      </c>
      <c r="G464" s="16">
        <v>0</v>
      </c>
      <c r="H464" s="16">
        <v>0</v>
      </c>
      <c r="I464" s="16">
        <v>505.08</v>
      </c>
      <c r="J464" s="16">
        <v>505.08</v>
      </c>
      <c r="K464" s="16">
        <f t="shared" si="33"/>
        <v>100</v>
      </c>
      <c r="L464" s="16">
        <f t="shared" si="34"/>
        <v>0</v>
      </c>
      <c r="M464" s="16">
        <f t="shared" si="35"/>
        <v>0</v>
      </c>
    </row>
    <row r="465" spans="1:13" x14ac:dyDescent="0.25">
      <c r="A465" s="14"/>
      <c r="B465" s="14"/>
      <c r="C465" s="14"/>
      <c r="D465" s="14"/>
      <c r="E465" s="15" t="s">
        <v>20</v>
      </c>
      <c r="F465" s="15" t="s">
        <v>21</v>
      </c>
      <c r="G465" s="16">
        <v>27687.14</v>
      </c>
      <c r="H465" s="16">
        <v>2087.2800000000002</v>
      </c>
      <c r="I465" s="16">
        <v>2087.2800000000002</v>
      </c>
      <c r="J465" s="16">
        <v>835.15</v>
      </c>
      <c r="K465" s="16">
        <f t="shared" si="33"/>
        <v>40.011402399294774</v>
      </c>
      <c r="L465" s="16">
        <f t="shared" si="34"/>
        <v>40.011402399294774</v>
      </c>
      <c r="M465" s="16">
        <f t="shared" si="35"/>
        <v>3.0163823349034966</v>
      </c>
    </row>
    <row r="466" spans="1:13" x14ac:dyDescent="0.25">
      <c r="A466" s="14"/>
      <c r="B466" s="14"/>
      <c r="C466" s="14"/>
      <c r="D466" s="14"/>
      <c r="E466" s="15" t="s">
        <v>24</v>
      </c>
      <c r="F466" s="15" t="s">
        <v>25</v>
      </c>
      <c r="G466" s="16">
        <v>15228</v>
      </c>
      <c r="H466" s="16">
        <v>734.6</v>
      </c>
      <c r="I466" s="16">
        <v>934.6</v>
      </c>
      <c r="J466" s="16">
        <v>934.6</v>
      </c>
      <c r="K466" s="16">
        <f t="shared" si="33"/>
        <v>100</v>
      </c>
      <c r="L466" s="16">
        <f t="shared" si="34"/>
        <v>127.22570106180233</v>
      </c>
      <c r="M466" s="16">
        <f t="shared" si="35"/>
        <v>6.1373785132650385</v>
      </c>
    </row>
    <row r="467" spans="1:13" x14ac:dyDescent="0.25">
      <c r="A467" s="14"/>
      <c r="B467" s="14"/>
      <c r="C467" s="14"/>
      <c r="D467" s="14"/>
      <c r="E467" s="15" t="s">
        <v>26</v>
      </c>
      <c r="F467" s="15" t="s">
        <v>27</v>
      </c>
      <c r="G467" s="16">
        <v>0</v>
      </c>
      <c r="H467" s="16">
        <v>0</v>
      </c>
      <c r="I467" s="16">
        <v>949.07</v>
      </c>
      <c r="J467" s="16">
        <v>949.07</v>
      </c>
      <c r="K467" s="16">
        <f t="shared" si="33"/>
        <v>100</v>
      </c>
      <c r="L467" s="16">
        <f t="shared" si="34"/>
        <v>0</v>
      </c>
      <c r="M467" s="16">
        <f t="shared" si="35"/>
        <v>0</v>
      </c>
    </row>
    <row r="468" spans="1:13" x14ac:dyDescent="0.25">
      <c r="A468" s="14"/>
      <c r="B468" s="14"/>
      <c r="C468" s="14"/>
      <c r="D468" s="14"/>
      <c r="E468" s="15" t="s">
        <v>28</v>
      </c>
      <c r="F468" s="15" t="s">
        <v>29</v>
      </c>
      <c r="G468" s="16">
        <v>100.37</v>
      </c>
      <c r="H468" s="16">
        <v>29.97</v>
      </c>
      <c r="I468" s="16">
        <v>29.97</v>
      </c>
      <c r="J468" s="16">
        <v>29.97</v>
      </c>
      <c r="K468" s="16">
        <f t="shared" si="33"/>
        <v>100</v>
      </c>
      <c r="L468" s="16">
        <f t="shared" si="34"/>
        <v>100</v>
      </c>
      <c r="M468" s="16">
        <f t="shared" si="35"/>
        <v>29.859519776825742</v>
      </c>
    </row>
    <row r="469" spans="1:13" x14ac:dyDescent="0.25">
      <c r="A469" s="14"/>
      <c r="B469" s="14"/>
      <c r="C469" s="14"/>
      <c r="D469" s="14"/>
      <c r="E469" s="15" t="s">
        <v>272</v>
      </c>
      <c r="F469" s="15" t="s">
        <v>273</v>
      </c>
      <c r="G469" s="16">
        <v>0</v>
      </c>
      <c r="H469" s="16">
        <v>118208.69</v>
      </c>
      <c r="I469" s="16">
        <v>0</v>
      </c>
      <c r="J469" s="16">
        <v>0</v>
      </c>
      <c r="K469" s="16">
        <f t="shared" si="33"/>
        <v>0</v>
      </c>
      <c r="L469" s="16">
        <f t="shared" si="34"/>
        <v>0</v>
      </c>
      <c r="M469" s="16">
        <f t="shared" si="35"/>
        <v>0</v>
      </c>
    </row>
    <row r="470" spans="1:13" x14ac:dyDescent="0.25">
      <c r="A470" s="14"/>
      <c r="B470" s="14"/>
      <c r="C470" s="14"/>
      <c r="D470" s="14"/>
      <c r="E470" s="15" t="s">
        <v>174</v>
      </c>
      <c r="F470" s="15" t="s">
        <v>175</v>
      </c>
      <c r="G470" s="16">
        <v>0</v>
      </c>
      <c r="H470" s="16">
        <v>24229.200000000001</v>
      </c>
      <c r="I470" s="16">
        <v>114638.79</v>
      </c>
      <c r="J470" s="16">
        <v>82447.600000000006</v>
      </c>
      <c r="K470" s="16">
        <f t="shared" si="33"/>
        <v>71.919461117829314</v>
      </c>
      <c r="L470" s="16">
        <f t="shared" si="34"/>
        <v>340.28197381671703</v>
      </c>
      <c r="M470" s="16">
        <f t="shared" si="35"/>
        <v>0</v>
      </c>
    </row>
    <row r="471" spans="1:13" x14ac:dyDescent="0.25">
      <c r="A471" s="14"/>
      <c r="B471" s="14"/>
      <c r="C471" s="14"/>
      <c r="D471" s="14"/>
      <c r="E471" s="15" t="s">
        <v>30</v>
      </c>
      <c r="F471" s="15" t="s">
        <v>31</v>
      </c>
      <c r="G471" s="16">
        <v>1596.98</v>
      </c>
      <c r="H471" s="16">
        <v>0</v>
      </c>
      <c r="I471" s="16">
        <v>10025.39</v>
      </c>
      <c r="J471" s="16">
        <v>10025.39</v>
      </c>
      <c r="K471" s="16">
        <f t="shared" si="33"/>
        <v>100</v>
      </c>
      <c r="L471" s="16">
        <f t="shared" si="34"/>
        <v>0</v>
      </c>
      <c r="M471" s="16">
        <f t="shared" si="35"/>
        <v>627.7717942616689</v>
      </c>
    </row>
    <row r="472" spans="1:13" x14ac:dyDescent="0.25">
      <c r="A472" s="14"/>
      <c r="B472" s="14"/>
      <c r="C472" s="14"/>
      <c r="D472" s="14"/>
      <c r="E472" s="15" t="s">
        <v>133</v>
      </c>
      <c r="F472" s="15" t="s">
        <v>134</v>
      </c>
      <c r="G472" s="16">
        <v>0</v>
      </c>
      <c r="H472" s="16">
        <v>0</v>
      </c>
      <c r="I472" s="16">
        <v>680</v>
      </c>
      <c r="J472" s="16">
        <v>680</v>
      </c>
      <c r="K472" s="16">
        <f t="shared" si="33"/>
        <v>100</v>
      </c>
      <c r="L472" s="16">
        <f t="shared" si="34"/>
        <v>0</v>
      </c>
      <c r="M472" s="16">
        <f t="shared" si="35"/>
        <v>0</v>
      </c>
    </row>
    <row r="473" spans="1:13" x14ac:dyDescent="0.25">
      <c r="A473" s="5"/>
      <c r="B473" s="6" t="s">
        <v>274</v>
      </c>
      <c r="C473" s="5"/>
      <c r="D473" s="5"/>
      <c r="E473" s="5"/>
      <c r="F473" s="6" t="s">
        <v>275</v>
      </c>
      <c r="G473" s="7">
        <f>+G474+G518+G523+G529+G533+G536+G555</f>
        <v>628087.78</v>
      </c>
      <c r="H473" s="7">
        <f>+H474+H518+H523+H529+H533+H536+H555</f>
        <v>1150162.1499999999</v>
      </c>
      <c r="I473" s="7">
        <f>+I474+I518+I523+I529+I533+I536+I555</f>
        <v>1150162.1499999999</v>
      </c>
      <c r="J473" s="7">
        <f>+J474+J518+J523+J529+J533+J536+J555</f>
        <v>384848.86</v>
      </c>
      <c r="K473" s="7">
        <f t="shared" si="33"/>
        <v>33.460400344421004</v>
      </c>
      <c r="L473" s="7">
        <f t="shared" si="34"/>
        <v>33.460400344421004</v>
      </c>
      <c r="M473" s="7">
        <f t="shared" si="35"/>
        <v>61.273101030559772</v>
      </c>
    </row>
    <row r="474" spans="1:13" x14ac:dyDescent="0.25">
      <c r="A474" s="8"/>
      <c r="B474" s="8"/>
      <c r="C474" s="9" t="s">
        <v>276</v>
      </c>
      <c r="D474" s="8"/>
      <c r="E474" s="8"/>
      <c r="F474" s="9" t="s">
        <v>277</v>
      </c>
      <c r="G474" s="10">
        <f>+G475+G486+G488+G493+G496+G503+G505+G512+G514</f>
        <v>88649.48</v>
      </c>
      <c r="H474" s="10">
        <f>+H475+H486+H488+H493+H496+H503+H505+H512+H514</f>
        <v>185128</v>
      </c>
      <c r="I474" s="10">
        <f>+I475+I486+I488+I493+I496+I503+I505+I512+I514</f>
        <v>185128</v>
      </c>
      <c r="J474" s="10">
        <f>+J475+J486+J488+J493+J496+J503+J505+J512+J514</f>
        <v>65769.95</v>
      </c>
      <c r="K474" s="10">
        <f t="shared" si="33"/>
        <v>35.526743658441724</v>
      </c>
      <c r="L474" s="10">
        <f t="shared" si="34"/>
        <v>35.526743658441724</v>
      </c>
      <c r="M474" s="10">
        <f t="shared" si="35"/>
        <v>74.191016123275617</v>
      </c>
    </row>
    <row r="475" spans="1:13" x14ac:dyDescent="0.25">
      <c r="A475" s="11"/>
      <c r="B475" s="11"/>
      <c r="C475" s="11"/>
      <c r="D475" s="12" t="s">
        <v>278</v>
      </c>
      <c r="E475" s="11"/>
      <c r="F475" s="12" t="s">
        <v>279</v>
      </c>
      <c r="G475" s="13">
        <f>+G476+G477+G478+G479+G480+G481+G482+G483+G484+G485</f>
        <v>70350.84</v>
      </c>
      <c r="H475" s="13">
        <f>+H476+H477+H478+H479+H480+H481+H482+H483+H484+H485</f>
        <v>30450</v>
      </c>
      <c r="I475" s="13">
        <f>+I476+I477+I478+I479+I480+I481+I482+I483+I484+I485</f>
        <v>30450</v>
      </c>
      <c r="J475" s="13">
        <f>+J476+J477+J478+J479+J480+J481+J482+J483+J484+J485</f>
        <v>17960.04</v>
      </c>
      <c r="K475" s="13">
        <f t="shared" si="33"/>
        <v>58.982068965517243</v>
      </c>
      <c r="L475" s="13">
        <f t="shared" si="34"/>
        <v>58.982068965517243</v>
      </c>
      <c r="M475" s="13">
        <f t="shared" si="35"/>
        <v>25.529247411971202</v>
      </c>
    </row>
    <row r="476" spans="1:13" x14ac:dyDescent="0.25">
      <c r="A476" s="14"/>
      <c r="B476" s="14"/>
      <c r="C476" s="14"/>
      <c r="D476" s="14"/>
      <c r="E476" s="15" t="s">
        <v>18</v>
      </c>
      <c r="F476" s="15" t="s">
        <v>19</v>
      </c>
      <c r="G476" s="16">
        <v>569.70000000000005</v>
      </c>
      <c r="H476" s="16">
        <v>0</v>
      </c>
      <c r="I476" s="16">
        <v>1370</v>
      </c>
      <c r="J476" s="16">
        <v>0</v>
      </c>
      <c r="K476" s="16">
        <f t="shared" si="33"/>
        <v>0</v>
      </c>
      <c r="L476" s="16">
        <f t="shared" si="34"/>
        <v>0</v>
      </c>
      <c r="M476" s="16">
        <f t="shared" si="35"/>
        <v>0</v>
      </c>
    </row>
    <row r="477" spans="1:13" x14ac:dyDescent="0.25">
      <c r="A477" s="14"/>
      <c r="B477" s="14"/>
      <c r="C477" s="14"/>
      <c r="D477" s="14"/>
      <c r="E477" s="15" t="s">
        <v>77</v>
      </c>
      <c r="F477" s="15" t="s">
        <v>78</v>
      </c>
      <c r="G477" s="16">
        <v>0</v>
      </c>
      <c r="H477" s="16">
        <v>786.9</v>
      </c>
      <c r="I477" s="16">
        <v>1126.79</v>
      </c>
      <c r="J477" s="16">
        <v>1126.79</v>
      </c>
      <c r="K477" s="16">
        <f t="shared" si="33"/>
        <v>100</v>
      </c>
      <c r="L477" s="16">
        <f t="shared" si="34"/>
        <v>143.19354428771126</v>
      </c>
      <c r="M477" s="16">
        <f t="shared" si="35"/>
        <v>0</v>
      </c>
    </row>
    <row r="478" spans="1:13" x14ac:dyDescent="0.25">
      <c r="A478" s="14"/>
      <c r="B478" s="14"/>
      <c r="C478" s="14"/>
      <c r="D478" s="14"/>
      <c r="E478" s="15" t="s">
        <v>20</v>
      </c>
      <c r="F478" s="15" t="s">
        <v>21</v>
      </c>
      <c r="G478" s="16">
        <v>310.45</v>
      </c>
      <c r="H478" s="16">
        <v>144.08000000000001</v>
      </c>
      <c r="I478" s="16">
        <v>144.08000000000001</v>
      </c>
      <c r="J478" s="16">
        <v>144.08000000000001</v>
      </c>
      <c r="K478" s="16">
        <f t="shared" si="33"/>
        <v>100</v>
      </c>
      <c r="L478" s="16">
        <f t="shared" si="34"/>
        <v>100</v>
      </c>
      <c r="M478" s="16">
        <f t="shared" si="35"/>
        <v>46.410049927524568</v>
      </c>
    </row>
    <row r="479" spans="1:13" x14ac:dyDescent="0.25">
      <c r="A479" s="14"/>
      <c r="B479" s="14"/>
      <c r="C479" s="14"/>
      <c r="D479" s="14"/>
      <c r="E479" s="15" t="s">
        <v>24</v>
      </c>
      <c r="F479" s="15" t="s">
        <v>25</v>
      </c>
      <c r="G479" s="16">
        <v>1478.01</v>
      </c>
      <c r="H479" s="16">
        <v>2135.56</v>
      </c>
      <c r="I479" s="16">
        <v>3505.56</v>
      </c>
      <c r="J479" s="16">
        <v>3505.56</v>
      </c>
      <c r="K479" s="16">
        <f t="shared" si="33"/>
        <v>100</v>
      </c>
      <c r="L479" s="16">
        <f t="shared" si="34"/>
        <v>164.15179156755138</v>
      </c>
      <c r="M479" s="16">
        <f t="shared" si="35"/>
        <v>237.18107455294617</v>
      </c>
    </row>
    <row r="480" spans="1:13" x14ac:dyDescent="0.25">
      <c r="A480" s="14"/>
      <c r="B480" s="14"/>
      <c r="C480" s="14"/>
      <c r="D480" s="14"/>
      <c r="E480" s="15" t="s">
        <v>26</v>
      </c>
      <c r="F480" s="15" t="s">
        <v>27</v>
      </c>
      <c r="G480" s="16">
        <v>505.45</v>
      </c>
      <c r="H480" s="16">
        <v>0</v>
      </c>
      <c r="I480" s="16">
        <v>0</v>
      </c>
      <c r="J480" s="16">
        <v>0</v>
      </c>
      <c r="K480" s="16">
        <f t="shared" si="33"/>
        <v>0</v>
      </c>
      <c r="L480" s="16">
        <f t="shared" si="34"/>
        <v>0</v>
      </c>
      <c r="M480" s="16">
        <f t="shared" si="35"/>
        <v>0</v>
      </c>
    </row>
    <row r="481" spans="1:13" x14ac:dyDescent="0.25">
      <c r="A481" s="14"/>
      <c r="B481" s="14"/>
      <c r="C481" s="14"/>
      <c r="D481" s="14"/>
      <c r="E481" s="15" t="s">
        <v>28</v>
      </c>
      <c r="F481" s="15" t="s">
        <v>29</v>
      </c>
      <c r="G481" s="16">
        <v>99.43</v>
      </c>
      <c r="H481" s="16">
        <v>0</v>
      </c>
      <c r="I481" s="16">
        <v>0</v>
      </c>
      <c r="J481" s="16">
        <v>0</v>
      </c>
      <c r="K481" s="16">
        <f t="shared" si="33"/>
        <v>0</v>
      </c>
      <c r="L481" s="16">
        <f t="shared" si="34"/>
        <v>0</v>
      </c>
      <c r="M481" s="16">
        <f t="shared" si="35"/>
        <v>0</v>
      </c>
    </row>
    <row r="482" spans="1:13" x14ac:dyDescent="0.25">
      <c r="A482" s="14"/>
      <c r="B482" s="14"/>
      <c r="C482" s="14"/>
      <c r="D482" s="14"/>
      <c r="E482" s="15" t="s">
        <v>30</v>
      </c>
      <c r="F482" s="15" t="s">
        <v>31</v>
      </c>
      <c r="G482" s="16">
        <v>1183.76</v>
      </c>
      <c r="H482" s="16">
        <v>0</v>
      </c>
      <c r="I482" s="16">
        <v>0</v>
      </c>
      <c r="J482" s="16">
        <v>0</v>
      </c>
      <c r="K482" s="16">
        <f t="shared" si="33"/>
        <v>0</v>
      </c>
      <c r="L482" s="16">
        <f t="shared" si="34"/>
        <v>0</v>
      </c>
      <c r="M482" s="16">
        <f t="shared" si="35"/>
        <v>0</v>
      </c>
    </row>
    <row r="483" spans="1:13" x14ac:dyDescent="0.25">
      <c r="A483" s="14"/>
      <c r="B483" s="14"/>
      <c r="C483" s="14"/>
      <c r="D483" s="14"/>
      <c r="E483" s="15" t="s">
        <v>145</v>
      </c>
      <c r="F483" s="15" t="s">
        <v>146</v>
      </c>
      <c r="G483" s="16">
        <v>7001.68</v>
      </c>
      <c r="H483" s="16">
        <v>5311.61</v>
      </c>
      <c r="I483" s="16">
        <v>8291.61</v>
      </c>
      <c r="J483" s="16">
        <v>8291.61</v>
      </c>
      <c r="K483" s="16">
        <f t="shared" si="33"/>
        <v>100</v>
      </c>
      <c r="L483" s="16">
        <f t="shared" si="34"/>
        <v>156.10351663619883</v>
      </c>
      <c r="M483" s="16">
        <f t="shared" si="35"/>
        <v>118.42314987260201</v>
      </c>
    </row>
    <row r="484" spans="1:13" x14ac:dyDescent="0.25">
      <c r="A484" s="14"/>
      <c r="B484" s="14"/>
      <c r="C484" s="14"/>
      <c r="D484" s="14"/>
      <c r="E484" s="15" t="s">
        <v>81</v>
      </c>
      <c r="F484" s="15" t="s">
        <v>82</v>
      </c>
      <c r="G484" s="16">
        <v>58775.360000000001</v>
      </c>
      <c r="H484" s="16">
        <v>19753.849999999999</v>
      </c>
      <c r="I484" s="16">
        <v>13693.96</v>
      </c>
      <c r="J484" s="16">
        <v>2574</v>
      </c>
      <c r="K484" s="16">
        <f t="shared" si="33"/>
        <v>18.79660813964697</v>
      </c>
      <c r="L484" s="16">
        <f t="shared" si="34"/>
        <v>13.030371294709639</v>
      </c>
      <c r="M484" s="16">
        <f t="shared" si="35"/>
        <v>4.3793861917647119</v>
      </c>
    </row>
    <row r="485" spans="1:13" x14ac:dyDescent="0.25">
      <c r="A485" s="14"/>
      <c r="B485" s="14"/>
      <c r="C485" s="14"/>
      <c r="D485" s="14"/>
      <c r="E485" s="15" t="s">
        <v>133</v>
      </c>
      <c r="F485" s="15" t="s">
        <v>134</v>
      </c>
      <c r="G485" s="16">
        <v>427</v>
      </c>
      <c r="H485" s="16">
        <v>2318</v>
      </c>
      <c r="I485" s="16">
        <v>2318</v>
      </c>
      <c r="J485" s="16">
        <v>2318</v>
      </c>
      <c r="K485" s="16">
        <f t="shared" si="33"/>
        <v>100</v>
      </c>
      <c r="L485" s="16">
        <f t="shared" si="34"/>
        <v>100</v>
      </c>
      <c r="M485" s="16">
        <f t="shared" si="35"/>
        <v>542.85714285714289</v>
      </c>
    </row>
    <row r="486" spans="1:13" x14ac:dyDescent="0.25">
      <c r="A486" s="11"/>
      <c r="B486" s="11"/>
      <c r="C486" s="11"/>
      <c r="D486" s="12" t="s">
        <v>280</v>
      </c>
      <c r="E486" s="11"/>
      <c r="F486" s="12" t="s">
        <v>281</v>
      </c>
      <c r="G486" s="13">
        <f>+G487</f>
        <v>0</v>
      </c>
      <c r="H486" s="13">
        <f>+H487</f>
        <v>11000</v>
      </c>
      <c r="I486" s="13">
        <f>+I487</f>
        <v>11000</v>
      </c>
      <c r="J486" s="13">
        <f>+J487</f>
        <v>0</v>
      </c>
      <c r="K486" s="13">
        <f t="shared" si="33"/>
        <v>0</v>
      </c>
      <c r="L486" s="13">
        <f t="shared" si="34"/>
        <v>0</v>
      </c>
      <c r="M486" s="13">
        <f t="shared" si="35"/>
        <v>0</v>
      </c>
    </row>
    <row r="487" spans="1:13" x14ac:dyDescent="0.25">
      <c r="A487" s="14"/>
      <c r="B487" s="14"/>
      <c r="C487" s="14"/>
      <c r="D487" s="14"/>
      <c r="E487" s="15" t="s">
        <v>133</v>
      </c>
      <c r="F487" s="15" t="s">
        <v>134</v>
      </c>
      <c r="G487" s="16">
        <v>0</v>
      </c>
      <c r="H487" s="16">
        <v>11000</v>
      </c>
      <c r="I487" s="16">
        <v>11000</v>
      </c>
      <c r="J487" s="16">
        <v>0</v>
      </c>
      <c r="K487" s="16">
        <f t="shared" si="33"/>
        <v>0</v>
      </c>
      <c r="L487" s="16">
        <f t="shared" si="34"/>
        <v>0</v>
      </c>
      <c r="M487" s="16">
        <f t="shared" si="35"/>
        <v>0</v>
      </c>
    </row>
    <row r="488" spans="1:13" x14ac:dyDescent="0.25">
      <c r="A488" s="11"/>
      <c r="B488" s="11"/>
      <c r="C488" s="11"/>
      <c r="D488" s="12" t="s">
        <v>222</v>
      </c>
      <c r="E488" s="11"/>
      <c r="F488" s="12" t="s">
        <v>223</v>
      </c>
      <c r="G488" s="13">
        <f>+G489+G490+G491+G492</f>
        <v>4843.5</v>
      </c>
      <c r="H488" s="13">
        <f>+H489+H490+H491+H492</f>
        <v>61500</v>
      </c>
      <c r="I488" s="13">
        <f>+I489+I490+I491+I492</f>
        <v>61500</v>
      </c>
      <c r="J488" s="13">
        <f>+J489+J490+J491+J492</f>
        <v>7098.31</v>
      </c>
      <c r="K488" s="13">
        <f t="shared" si="33"/>
        <v>11.541967479674797</v>
      </c>
      <c r="L488" s="13">
        <f t="shared" si="34"/>
        <v>11.541967479674797</v>
      </c>
      <c r="M488" s="13">
        <f t="shared" si="35"/>
        <v>146.5533188809745</v>
      </c>
    </row>
    <row r="489" spans="1:13" x14ac:dyDescent="0.25">
      <c r="A489" s="14"/>
      <c r="B489" s="14"/>
      <c r="C489" s="14"/>
      <c r="D489" s="14"/>
      <c r="E489" s="15" t="s">
        <v>18</v>
      </c>
      <c r="F489" s="15" t="s">
        <v>19</v>
      </c>
      <c r="G489" s="16">
        <v>0</v>
      </c>
      <c r="H489" s="16">
        <v>1400</v>
      </c>
      <c r="I489" s="16">
        <v>1400</v>
      </c>
      <c r="J489" s="16">
        <v>0</v>
      </c>
      <c r="K489" s="16">
        <f t="shared" si="33"/>
        <v>0</v>
      </c>
      <c r="L489" s="16">
        <f t="shared" si="34"/>
        <v>0</v>
      </c>
      <c r="M489" s="16">
        <f t="shared" si="35"/>
        <v>0</v>
      </c>
    </row>
    <row r="490" spans="1:13" x14ac:dyDescent="0.25">
      <c r="A490" s="14"/>
      <c r="B490" s="14"/>
      <c r="C490" s="14"/>
      <c r="D490" s="14"/>
      <c r="E490" s="15" t="s">
        <v>145</v>
      </c>
      <c r="F490" s="15" t="s">
        <v>146</v>
      </c>
      <c r="G490" s="16">
        <v>0</v>
      </c>
      <c r="H490" s="16">
        <v>58250</v>
      </c>
      <c r="I490" s="16">
        <v>51501.69</v>
      </c>
      <c r="J490" s="16">
        <v>0</v>
      </c>
      <c r="K490" s="16">
        <f t="shared" si="33"/>
        <v>0</v>
      </c>
      <c r="L490" s="16">
        <f t="shared" si="34"/>
        <v>0</v>
      </c>
      <c r="M490" s="16">
        <f t="shared" si="35"/>
        <v>0</v>
      </c>
    </row>
    <row r="491" spans="1:13" x14ac:dyDescent="0.25">
      <c r="A491" s="14"/>
      <c r="B491" s="14"/>
      <c r="C491" s="14"/>
      <c r="D491" s="14"/>
      <c r="E491" s="15" t="s">
        <v>81</v>
      </c>
      <c r="F491" s="15" t="s">
        <v>82</v>
      </c>
      <c r="G491" s="16">
        <v>0</v>
      </c>
      <c r="H491" s="16">
        <v>1500</v>
      </c>
      <c r="I491" s="16">
        <v>1500</v>
      </c>
      <c r="J491" s="16">
        <v>0</v>
      </c>
      <c r="K491" s="16">
        <f t="shared" si="33"/>
        <v>0</v>
      </c>
      <c r="L491" s="16">
        <f t="shared" si="34"/>
        <v>0</v>
      </c>
      <c r="M491" s="16">
        <f t="shared" si="35"/>
        <v>0</v>
      </c>
    </row>
    <row r="492" spans="1:13" x14ac:dyDescent="0.25">
      <c r="A492" s="14"/>
      <c r="B492" s="14"/>
      <c r="C492" s="14"/>
      <c r="D492" s="14"/>
      <c r="E492" s="15" t="s">
        <v>133</v>
      </c>
      <c r="F492" s="15" t="s">
        <v>134</v>
      </c>
      <c r="G492" s="16">
        <v>4843.5</v>
      </c>
      <c r="H492" s="16">
        <v>350</v>
      </c>
      <c r="I492" s="16">
        <v>7098.31</v>
      </c>
      <c r="J492" s="16">
        <v>7098.31</v>
      </c>
      <c r="K492" s="16">
        <f t="shared" si="33"/>
        <v>100</v>
      </c>
      <c r="L492" s="16">
        <f t="shared" si="34"/>
        <v>2028.0885714285716</v>
      </c>
      <c r="M492" s="16">
        <f t="shared" si="35"/>
        <v>146.5533188809745</v>
      </c>
    </row>
    <row r="493" spans="1:13" x14ac:dyDescent="0.25">
      <c r="A493" s="11"/>
      <c r="B493" s="11"/>
      <c r="C493" s="11"/>
      <c r="D493" s="12" t="s">
        <v>282</v>
      </c>
      <c r="E493" s="11"/>
      <c r="F493" s="12" t="s">
        <v>283</v>
      </c>
      <c r="G493" s="13">
        <f>+G494+G495</f>
        <v>0</v>
      </c>
      <c r="H493" s="13">
        <f>+H494+H495</f>
        <v>13710</v>
      </c>
      <c r="I493" s="13">
        <f>+I494+I495</f>
        <v>13710</v>
      </c>
      <c r="J493" s="13">
        <f>+J494+J495</f>
        <v>1554</v>
      </c>
      <c r="K493" s="13">
        <f t="shared" si="33"/>
        <v>11.334792122538294</v>
      </c>
      <c r="L493" s="13">
        <f t="shared" si="34"/>
        <v>11.334792122538294</v>
      </c>
      <c r="M493" s="13">
        <f t="shared" si="35"/>
        <v>0</v>
      </c>
    </row>
    <row r="494" spans="1:13" x14ac:dyDescent="0.25">
      <c r="A494" s="14"/>
      <c r="B494" s="14"/>
      <c r="C494" s="14"/>
      <c r="D494" s="14"/>
      <c r="E494" s="15" t="s">
        <v>81</v>
      </c>
      <c r="F494" s="15" t="s">
        <v>82</v>
      </c>
      <c r="G494" s="16">
        <v>0</v>
      </c>
      <c r="H494" s="16">
        <v>13710</v>
      </c>
      <c r="I494" s="16">
        <v>12156</v>
      </c>
      <c r="J494" s="16">
        <v>0</v>
      </c>
      <c r="K494" s="16">
        <f t="shared" si="33"/>
        <v>0</v>
      </c>
      <c r="L494" s="16">
        <f t="shared" si="34"/>
        <v>0</v>
      </c>
      <c r="M494" s="16">
        <f t="shared" si="35"/>
        <v>0</v>
      </c>
    </row>
    <row r="495" spans="1:13" x14ac:dyDescent="0.25">
      <c r="A495" s="14"/>
      <c r="B495" s="14"/>
      <c r="C495" s="14"/>
      <c r="D495" s="14"/>
      <c r="E495" s="15" t="s">
        <v>133</v>
      </c>
      <c r="F495" s="15" t="s">
        <v>134</v>
      </c>
      <c r="G495" s="16">
        <v>0</v>
      </c>
      <c r="H495" s="16">
        <v>0</v>
      </c>
      <c r="I495" s="16">
        <v>1554</v>
      </c>
      <c r="J495" s="16">
        <v>1554</v>
      </c>
      <c r="K495" s="16">
        <f t="shared" si="33"/>
        <v>100</v>
      </c>
      <c r="L495" s="16">
        <f t="shared" si="34"/>
        <v>0</v>
      </c>
      <c r="M495" s="16">
        <f t="shared" si="35"/>
        <v>0</v>
      </c>
    </row>
    <row r="496" spans="1:13" x14ac:dyDescent="0.25">
      <c r="A496" s="11"/>
      <c r="B496" s="11"/>
      <c r="C496" s="11"/>
      <c r="D496" s="12" t="s">
        <v>209</v>
      </c>
      <c r="E496" s="11"/>
      <c r="F496" s="12" t="s">
        <v>210</v>
      </c>
      <c r="G496" s="13">
        <f>+G497+G498+G499+G500+G501+G502</f>
        <v>1128.5</v>
      </c>
      <c r="H496" s="13">
        <f>+H497+H498+H499+H500+H501+H502</f>
        <v>52468</v>
      </c>
      <c r="I496" s="13">
        <f>+I497+I498+I499+I500+I501+I502</f>
        <v>52468</v>
      </c>
      <c r="J496" s="13">
        <f>+J497+J498+J499+J500+J501+J502</f>
        <v>30686.1</v>
      </c>
      <c r="K496" s="13">
        <f t="shared" si="33"/>
        <v>58.485362506670732</v>
      </c>
      <c r="L496" s="13">
        <f t="shared" si="34"/>
        <v>58.485362506670732</v>
      </c>
      <c r="M496" s="13">
        <f t="shared" si="35"/>
        <v>2719.1936198493577</v>
      </c>
    </row>
    <row r="497" spans="1:13" x14ac:dyDescent="0.25">
      <c r="A497" s="14"/>
      <c r="B497" s="14"/>
      <c r="C497" s="14"/>
      <c r="D497" s="14"/>
      <c r="E497" s="15" t="s">
        <v>18</v>
      </c>
      <c r="F497" s="15" t="s">
        <v>19</v>
      </c>
      <c r="G497" s="16">
        <v>0</v>
      </c>
      <c r="H497" s="16">
        <v>0</v>
      </c>
      <c r="I497" s="16">
        <v>2189.79</v>
      </c>
      <c r="J497" s="16">
        <v>622.20000000000005</v>
      </c>
      <c r="K497" s="16">
        <f t="shared" si="33"/>
        <v>28.413683503897637</v>
      </c>
      <c r="L497" s="16">
        <f t="shared" si="34"/>
        <v>0</v>
      </c>
      <c r="M497" s="16">
        <f t="shared" si="35"/>
        <v>0</v>
      </c>
    </row>
    <row r="498" spans="1:13" x14ac:dyDescent="0.25">
      <c r="A498" s="14"/>
      <c r="B498" s="14"/>
      <c r="C498" s="14"/>
      <c r="D498" s="14"/>
      <c r="E498" s="15" t="s">
        <v>77</v>
      </c>
      <c r="F498" s="15" t="s">
        <v>78</v>
      </c>
      <c r="G498" s="16">
        <v>0</v>
      </c>
      <c r="H498" s="16">
        <v>0</v>
      </c>
      <c r="I498" s="16">
        <v>232.5</v>
      </c>
      <c r="J498" s="16">
        <v>232.5</v>
      </c>
      <c r="K498" s="16">
        <f t="shared" si="33"/>
        <v>100</v>
      </c>
      <c r="L498" s="16">
        <f t="shared" si="34"/>
        <v>0</v>
      </c>
      <c r="M498" s="16">
        <f t="shared" si="35"/>
        <v>0</v>
      </c>
    </row>
    <row r="499" spans="1:13" x14ac:dyDescent="0.25">
      <c r="A499" s="14"/>
      <c r="B499" s="14"/>
      <c r="C499" s="14"/>
      <c r="D499" s="14"/>
      <c r="E499" s="15" t="s">
        <v>28</v>
      </c>
      <c r="F499" s="15" t="s">
        <v>29</v>
      </c>
      <c r="G499" s="16">
        <v>6.1</v>
      </c>
      <c r="H499" s="16">
        <v>0</v>
      </c>
      <c r="I499" s="16">
        <v>0</v>
      </c>
      <c r="J499" s="16">
        <v>0</v>
      </c>
      <c r="K499" s="16">
        <f t="shared" si="33"/>
        <v>0</v>
      </c>
      <c r="L499" s="16">
        <f t="shared" si="34"/>
        <v>0</v>
      </c>
      <c r="M499" s="16">
        <f t="shared" si="35"/>
        <v>0</v>
      </c>
    </row>
    <row r="500" spans="1:13" x14ac:dyDescent="0.25">
      <c r="A500" s="14"/>
      <c r="B500" s="14"/>
      <c r="C500" s="14"/>
      <c r="D500" s="14"/>
      <c r="E500" s="15" t="s">
        <v>145</v>
      </c>
      <c r="F500" s="15" t="s">
        <v>146</v>
      </c>
      <c r="G500" s="16">
        <v>0</v>
      </c>
      <c r="H500" s="16">
        <v>0</v>
      </c>
      <c r="I500" s="16">
        <v>24307.79</v>
      </c>
      <c r="J500" s="16">
        <v>24307.79</v>
      </c>
      <c r="K500" s="16">
        <f t="shared" si="33"/>
        <v>100</v>
      </c>
      <c r="L500" s="16">
        <f t="shared" si="34"/>
        <v>0</v>
      </c>
      <c r="M500" s="16">
        <f t="shared" si="35"/>
        <v>0</v>
      </c>
    </row>
    <row r="501" spans="1:13" x14ac:dyDescent="0.25">
      <c r="A501" s="14"/>
      <c r="B501" s="14"/>
      <c r="C501" s="14"/>
      <c r="D501" s="14"/>
      <c r="E501" s="15" t="s">
        <v>81</v>
      </c>
      <c r="F501" s="15" t="s">
        <v>82</v>
      </c>
      <c r="G501" s="16">
        <v>0</v>
      </c>
      <c r="H501" s="16">
        <v>52223</v>
      </c>
      <c r="I501" s="16">
        <v>20555.93</v>
      </c>
      <c r="J501" s="16">
        <v>341.62</v>
      </c>
      <c r="K501" s="16">
        <f t="shared" si="33"/>
        <v>1.661904861516847</v>
      </c>
      <c r="L501" s="16">
        <f t="shared" si="34"/>
        <v>0.65415621469467478</v>
      </c>
      <c r="M501" s="16">
        <f t="shared" si="35"/>
        <v>0</v>
      </c>
    </row>
    <row r="502" spans="1:13" x14ac:dyDescent="0.25">
      <c r="A502" s="14"/>
      <c r="B502" s="14"/>
      <c r="C502" s="14"/>
      <c r="D502" s="14"/>
      <c r="E502" s="15" t="s">
        <v>133</v>
      </c>
      <c r="F502" s="15" t="s">
        <v>134</v>
      </c>
      <c r="G502" s="16">
        <v>1122.4000000000001</v>
      </c>
      <c r="H502" s="16">
        <v>245</v>
      </c>
      <c r="I502" s="16">
        <v>5181.99</v>
      </c>
      <c r="J502" s="16">
        <v>5181.99</v>
      </c>
      <c r="K502" s="16">
        <f t="shared" si="33"/>
        <v>100</v>
      </c>
      <c r="L502" s="16">
        <f t="shared" si="34"/>
        <v>2115.0979591836735</v>
      </c>
      <c r="M502" s="16">
        <f t="shared" si="35"/>
        <v>461.6883464005702</v>
      </c>
    </row>
    <row r="503" spans="1:13" x14ac:dyDescent="0.25">
      <c r="A503" s="11"/>
      <c r="B503" s="11"/>
      <c r="C503" s="11"/>
      <c r="D503" s="12" t="s">
        <v>284</v>
      </c>
      <c r="E503" s="11"/>
      <c r="F503" s="12" t="s">
        <v>285</v>
      </c>
      <c r="G503" s="13">
        <f>+G504</f>
        <v>603.53</v>
      </c>
      <c r="H503" s="13">
        <f>+H504</f>
        <v>0</v>
      </c>
      <c r="I503" s="13">
        <f>+I504</f>
        <v>0</v>
      </c>
      <c r="J503" s="13">
        <f>+J504</f>
        <v>0</v>
      </c>
      <c r="K503" s="13">
        <f t="shared" si="33"/>
        <v>0</v>
      </c>
      <c r="L503" s="13">
        <f t="shared" si="34"/>
        <v>0</v>
      </c>
      <c r="M503" s="13">
        <f t="shared" si="35"/>
        <v>0</v>
      </c>
    </row>
    <row r="504" spans="1:13" x14ac:dyDescent="0.25">
      <c r="A504" s="14"/>
      <c r="B504" s="14"/>
      <c r="C504" s="14"/>
      <c r="D504" s="14"/>
      <c r="E504" s="15" t="s">
        <v>133</v>
      </c>
      <c r="F504" s="15" t="s">
        <v>134</v>
      </c>
      <c r="G504" s="16">
        <v>603.53</v>
      </c>
      <c r="H504" s="16">
        <v>0</v>
      </c>
      <c r="I504" s="16">
        <v>0</v>
      </c>
      <c r="J504" s="16">
        <v>0</v>
      </c>
      <c r="K504" s="16">
        <f t="shared" si="33"/>
        <v>0</v>
      </c>
      <c r="L504" s="16">
        <f t="shared" si="34"/>
        <v>0</v>
      </c>
      <c r="M504" s="16">
        <f t="shared" si="35"/>
        <v>0</v>
      </c>
    </row>
    <row r="505" spans="1:13" x14ac:dyDescent="0.25">
      <c r="A505" s="11"/>
      <c r="B505" s="11"/>
      <c r="C505" s="11"/>
      <c r="D505" s="12" t="s">
        <v>286</v>
      </c>
      <c r="E505" s="11"/>
      <c r="F505" s="12" t="s">
        <v>287</v>
      </c>
      <c r="G505" s="13">
        <f>+G506+G507+G508+G509+G510+G511</f>
        <v>5423.5</v>
      </c>
      <c r="H505" s="13">
        <f>+H506+H507+H508+H509+H510+H511</f>
        <v>4000</v>
      </c>
      <c r="I505" s="13">
        <f>+I506+I507+I508+I509+I510+I511</f>
        <v>4000</v>
      </c>
      <c r="J505" s="13">
        <f>+J506+J507+J508+J509+J510+J511</f>
        <v>2420</v>
      </c>
      <c r="K505" s="13">
        <f t="shared" si="33"/>
        <v>60.5</v>
      </c>
      <c r="L505" s="13">
        <f t="shared" si="34"/>
        <v>60.5</v>
      </c>
      <c r="M505" s="13">
        <f t="shared" si="35"/>
        <v>44.620632432930762</v>
      </c>
    </row>
    <row r="506" spans="1:13" x14ac:dyDescent="0.25">
      <c r="A506" s="14"/>
      <c r="B506" s="14"/>
      <c r="C506" s="14"/>
      <c r="D506" s="14"/>
      <c r="E506" s="15" t="s">
        <v>18</v>
      </c>
      <c r="F506" s="15" t="s">
        <v>19</v>
      </c>
      <c r="G506" s="16">
        <v>0</v>
      </c>
      <c r="H506" s="16">
        <v>120</v>
      </c>
      <c r="I506" s="16">
        <v>0</v>
      </c>
      <c r="J506" s="16">
        <v>0</v>
      </c>
      <c r="K506" s="16">
        <f t="shared" si="33"/>
        <v>0</v>
      </c>
      <c r="L506" s="16">
        <f t="shared" si="34"/>
        <v>0</v>
      </c>
      <c r="M506" s="16">
        <f t="shared" si="35"/>
        <v>0</v>
      </c>
    </row>
    <row r="507" spans="1:13" x14ac:dyDescent="0.25">
      <c r="A507" s="14"/>
      <c r="B507" s="14"/>
      <c r="C507" s="14"/>
      <c r="D507" s="14"/>
      <c r="E507" s="15" t="s">
        <v>77</v>
      </c>
      <c r="F507" s="15" t="s">
        <v>78</v>
      </c>
      <c r="G507" s="16">
        <v>0</v>
      </c>
      <c r="H507" s="16">
        <v>0</v>
      </c>
      <c r="I507" s="16">
        <v>0</v>
      </c>
      <c r="J507" s="16">
        <v>120</v>
      </c>
      <c r="K507" s="16">
        <f t="shared" si="33"/>
        <v>0</v>
      </c>
      <c r="L507" s="16">
        <f t="shared" si="34"/>
        <v>0</v>
      </c>
      <c r="M507" s="16">
        <f t="shared" si="35"/>
        <v>0</v>
      </c>
    </row>
    <row r="508" spans="1:13" x14ac:dyDescent="0.25">
      <c r="A508" s="14"/>
      <c r="B508" s="14"/>
      <c r="C508" s="14"/>
      <c r="D508" s="14"/>
      <c r="E508" s="15" t="s">
        <v>64</v>
      </c>
      <c r="F508" s="15" t="s">
        <v>65</v>
      </c>
      <c r="G508" s="16">
        <v>0</v>
      </c>
      <c r="H508" s="16">
        <v>0</v>
      </c>
      <c r="I508" s="16">
        <v>120</v>
      </c>
      <c r="J508" s="16">
        <v>0</v>
      </c>
      <c r="K508" s="16">
        <f t="shared" si="33"/>
        <v>0</v>
      </c>
      <c r="L508" s="16">
        <f t="shared" si="34"/>
        <v>0</v>
      </c>
      <c r="M508" s="16">
        <f t="shared" si="35"/>
        <v>0</v>
      </c>
    </row>
    <row r="509" spans="1:13" x14ac:dyDescent="0.25">
      <c r="A509" s="14"/>
      <c r="B509" s="14"/>
      <c r="C509" s="14"/>
      <c r="D509" s="14"/>
      <c r="E509" s="15" t="s">
        <v>26</v>
      </c>
      <c r="F509" s="15" t="s">
        <v>27</v>
      </c>
      <c r="G509" s="16">
        <v>5244.77</v>
      </c>
      <c r="H509" s="16">
        <v>0</v>
      </c>
      <c r="I509" s="16">
        <v>0</v>
      </c>
      <c r="J509" s="16">
        <v>0</v>
      </c>
      <c r="K509" s="16">
        <f t="shared" si="33"/>
        <v>0</v>
      </c>
      <c r="L509" s="16">
        <f t="shared" si="34"/>
        <v>0</v>
      </c>
      <c r="M509" s="16">
        <f t="shared" si="35"/>
        <v>0</v>
      </c>
    </row>
    <row r="510" spans="1:13" x14ac:dyDescent="0.25">
      <c r="A510" s="14"/>
      <c r="B510" s="14"/>
      <c r="C510" s="14"/>
      <c r="D510" s="14"/>
      <c r="E510" s="15" t="s">
        <v>28</v>
      </c>
      <c r="F510" s="15" t="s">
        <v>29</v>
      </c>
      <c r="G510" s="16">
        <v>178.73</v>
      </c>
      <c r="H510" s="16">
        <v>0</v>
      </c>
      <c r="I510" s="16">
        <v>0</v>
      </c>
      <c r="J510" s="16">
        <v>0</v>
      </c>
      <c r="K510" s="16">
        <f t="shared" si="33"/>
        <v>0</v>
      </c>
      <c r="L510" s="16">
        <f t="shared" si="34"/>
        <v>0</v>
      </c>
      <c r="M510" s="16">
        <f t="shared" si="35"/>
        <v>0</v>
      </c>
    </row>
    <row r="511" spans="1:13" x14ac:dyDescent="0.25">
      <c r="A511" s="14"/>
      <c r="B511" s="14"/>
      <c r="C511" s="14"/>
      <c r="D511" s="14"/>
      <c r="E511" s="15" t="s">
        <v>133</v>
      </c>
      <c r="F511" s="15" t="s">
        <v>134</v>
      </c>
      <c r="G511" s="16">
        <v>0</v>
      </c>
      <c r="H511" s="16">
        <v>3880</v>
      </c>
      <c r="I511" s="16">
        <v>3880</v>
      </c>
      <c r="J511" s="16">
        <v>2300</v>
      </c>
      <c r="K511" s="16">
        <f t="shared" si="33"/>
        <v>59.27835051546392</v>
      </c>
      <c r="L511" s="16">
        <f t="shared" si="34"/>
        <v>59.27835051546392</v>
      </c>
      <c r="M511" s="16">
        <f t="shared" si="35"/>
        <v>0</v>
      </c>
    </row>
    <row r="512" spans="1:13" x14ac:dyDescent="0.25">
      <c r="A512" s="11"/>
      <c r="B512" s="11"/>
      <c r="C512" s="11"/>
      <c r="D512" s="12" t="s">
        <v>224</v>
      </c>
      <c r="E512" s="11"/>
      <c r="F512" s="12" t="s">
        <v>225</v>
      </c>
      <c r="G512" s="13">
        <f>+G513</f>
        <v>2850</v>
      </c>
      <c r="H512" s="13">
        <f>+H513</f>
        <v>0</v>
      </c>
      <c r="I512" s="13">
        <f>+I513</f>
        <v>0</v>
      </c>
      <c r="J512" s="13">
        <f>+J513</f>
        <v>0</v>
      </c>
      <c r="K512" s="13">
        <f t="shared" si="33"/>
        <v>0</v>
      </c>
      <c r="L512" s="13">
        <f t="shared" si="34"/>
        <v>0</v>
      </c>
      <c r="M512" s="13">
        <f t="shared" si="35"/>
        <v>0</v>
      </c>
    </row>
    <row r="513" spans="1:13" x14ac:dyDescent="0.25">
      <c r="A513" s="14"/>
      <c r="B513" s="14"/>
      <c r="C513" s="14"/>
      <c r="D513" s="14"/>
      <c r="E513" s="15" t="s">
        <v>133</v>
      </c>
      <c r="F513" s="15" t="s">
        <v>134</v>
      </c>
      <c r="G513" s="16">
        <v>2850</v>
      </c>
      <c r="H513" s="16">
        <v>0</v>
      </c>
      <c r="I513" s="16">
        <v>0</v>
      </c>
      <c r="J513" s="16">
        <v>0</v>
      </c>
      <c r="K513" s="16">
        <f t="shared" si="33"/>
        <v>0</v>
      </c>
      <c r="L513" s="16">
        <f t="shared" si="34"/>
        <v>0</v>
      </c>
      <c r="M513" s="16">
        <f t="shared" si="35"/>
        <v>0</v>
      </c>
    </row>
    <row r="514" spans="1:13" x14ac:dyDescent="0.25">
      <c r="A514" s="11"/>
      <c r="B514" s="11"/>
      <c r="C514" s="11"/>
      <c r="D514" s="12" t="s">
        <v>288</v>
      </c>
      <c r="E514" s="11"/>
      <c r="F514" s="12" t="s">
        <v>289</v>
      </c>
      <c r="G514" s="13">
        <f>+G515+G516+G517</f>
        <v>3449.61</v>
      </c>
      <c r="H514" s="13">
        <f>+H515+H516+H517</f>
        <v>12000</v>
      </c>
      <c r="I514" s="13">
        <f>+I515+I516+I517</f>
        <v>12000</v>
      </c>
      <c r="J514" s="13">
        <f>+J515+J516+J517</f>
        <v>6051.5</v>
      </c>
      <c r="K514" s="13">
        <f t="shared" si="33"/>
        <v>50.429166666666667</v>
      </c>
      <c r="L514" s="13">
        <f t="shared" si="34"/>
        <v>50.429166666666667</v>
      </c>
      <c r="M514" s="13">
        <f t="shared" si="35"/>
        <v>175.42562782459464</v>
      </c>
    </row>
    <row r="515" spans="1:13" x14ac:dyDescent="0.25">
      <c r="A515" s="14"/>
      <c r="B515" s="14"/>
      <c r="C515" s="14"/>
      <c r="D515" s="14"/>
      <c r="E515" s="15" t="s">
        <v>145</v>
      </c>
      <c r="F515" s="15" t="s">
        <v>146</v>
      </c>
      <c r="G515" s="16">
        <v>704.61</v>
      </c>
      <c r="H515" s="16">
        <v>5916.5</v>
      </c>
      <c r="I515" s="16">
        <v>5916.5</v>
      </c>
      <c r="J515" s="16">
        <v>5916.5</v>
      </c>
      <c r="K515" s="16">
        <f t="shared" si="33"/>
        <v>100</v>
      </c>
      <c r="L515" s="16">
        <f t="shared" si="34"/>
        <v>100</v>
      </c>
      <c r="M515" s="16">
        <f t="shared" si="35"/>
        <v>839.68436440016455</v>
      </c>
    </row>
    <row r="516" spans="1:13" x14ac:dyDescent="0.25">
      <c r="A516" s="14"/>
      <c r="B516" s="14"/>
      <c r="C516" s="14"/>
      <c r="D516" s="14"/>
      <c r="E516" s="15" t="s">
        <v>81</v>
      </c>
      <c r="F516" s="15" t="s">
        <v>82</v>
      </c>
      <c r="G516" s="16">
        <v>0</v>
      </c>
      <c r="H516" s="16">
        <v>135</v>
      </c>
      <c r="I516" s="16">
        <v>135</v>
      </c>
      <c r="J516" s="16">
        <v>135</v>
      </c>
      <c r="K516" s="16">
        <f t="shared" si="33"/>
        <v>100</v>
      </c>
      <c r="L516" s="16">
        <f t="shared" si="34"/>
        <v>100</v>
      </c>
      <c r="M516" s="16">
        <f t="shared" si="35"/>
        <v>0</v>
      </c>
    </row>
    <row r="517" spans="1:13" x14ac:dyDescent="0.25">
      <c r="A517" s="14"/>
      <c r="B517" s="14"/>
      <c r="C517" s="14"/>
      <c r="D517" s="14"/>
      <c r="E517" s="15" t="s">
        <v>133</v>
      </c>
      <c r="F517" s="15" t="s">
        <v>134</v>
      </c>
      <c r="G517" s="16">
        <v>2745</v>
      </c>
      <c r="H517" s="16">
        <v>5948.5</v>
      </c>
      <c r="I517" s="16">
        <v>5948.5</v>
      </c>
      <c r="J517" s="16">
        <v>0</v>
      </c>
      <c r="K517" s="16">
        <f t="shared" ref="K517:K580" si="36">IF(I517&lt;&gt;0,J517/I517*100,0)</f>
        <v>0</v>
      </c>
      <c r="L517" s="16">
        <f t="shared" ref="L517:L580" si="37">IF(H517&lt;&gt;0,J517/H517*100,0)</f>
        <v>0</v>
      </c>
      <c r="M517" s="16">
        <f t="shared" ref="M517:M580" si="38">IF(G517&lt;&gt;0,J517/G517*100,0)</f>
        <v>0</v>
      </c>
    </row>
    <row r="518" spans="1:13" x14ac:dyDescent="0.25">
      <c r="A518" s="8"/>
      <c r="B518" s="8"/>
      <c r="C518" s="9" t="s">
        <v>290</v>
      </c>
      <c r="D518" s="8"/>
      <c r="E518" s="8"/>
      <c r="F518" s="9" t="s">
        <v>291</v>
      </c>
      <c r="G518" s="10">
        <f>+G519</f>
        <v>20723.21</v>
      </c>
      <c r="H518" s="10">
        <f>+H519</f>
        <v>20000</v>
      </c>
      <c r="I518" s="10">
        <f>+I519</f>
        <v>20000</v>
      </c>
      <c r="J518" s="10">
        <f>+J519</f>
        <v>16351.67</v>
      </c>
      <c r="K518" s="10">
        <f t="shared" si="36"/>
        <v>81.758350000000007</v>
      </c>
      <c r="L518" s="10">
        <f t="shared" si="37"/>
        <v>81.758350000000007</v>
      </c>
      <c r="M518" s="10">
        <f t="shared" si="38"/>
        <v>78.905102057065491</v>
      </c>
    </row>
    <row r="519" spans="1:13" x14ac:dyDescent="0.25">
      <c r="A519" s="11"/>
      <c r="B519" s="11"/>
      <c r="C519" s="11"/>
      <c r="D519" s="12" t="s">
        <v>17</v>
      </c>
      <c r="E519" s="11"/>
      <c r="F519" s="12"/>
      <c r="G519" s="13">
        <f>+G520+G521+G522</f>
        <v>20723.21</v>
      </c>
      <c r="H519" s="13">
        <f>+H520+H521+H522</f>
        <v>20000</v>
      </c>
      <c r="I519" s="13">
        <f>+I520+I521+I522</f>
        <v>20000</v>
      </c>
      <c r="J519" s="13">
        <f>+J520+J521+J522</f>
        <v>16351.67</v>
      </c>
      <c r="K519" s="13">
        <f t="shared" si="36"/>
        <v>81.758350000000007</v>
      </c>
      <c r="L519" s="13">
        <f t="shared" si="37"/>
        <v>81.758350000000007</v>
      </c>
      <c r="M519" s="13">
        <f t="shared" si="38"/>
        <v>78.905102057065491</v>
      </c>
    </row>
    <row r="520" spans="1:13" x14ac:dyDescent="0.25">
      <c r="A520" s="14"/>
      <c r="B520" s="14"/>
      <c r="C520" s="14"/>
      <c r="D520" s="14"/>
      <c r="E520" s="15" t="s">
        <v>77</v>
      </c>
      <c r="F520" s="15" t="s">
        <v>78</v>
      </c>
      <c r="G520" s="16">
        <v>14989.21</v>
      </c>
      <c r="H520" s="16">
        <v>20000</v>
      </c>
      <c r="I520" s="16">
        <v>20000</v>
      </c>
      <c r="J520" s="16">
        <v>16351.67</v>
      </c>
      <c r="K520" s="16">
        <f t="shared" si="36"/>
        <v>81.758350000000007</v>
      </c>
      <c r="L520" s="16">
        <f t="shared" si="37"/>
        <v>81.758350000000007</v>
      </c>
      <c r="M520" s="16">
        <f t="shared" si="38"/>
        <v>109.08960512261821</v>
      </c>
    </row>
    <row r="521" spans="1:13" x14ac:dyDescent="0.25">
      <c r="A521" s="14"/>
      <c r="B521" s="14"/>
      <c r="C521" s="14"/>
      <c r="D521" s="14"/>
      <c r="E521" s="15" t="s">
        <v>28</v>
      </c>
      <c r="F521" s="15" t="s">
        <v>29</v>
      </c>
      <c r="G521" s="16">
        <v>3019.5</v>
      </c>
      <c r="H521" s="16">
        <v>0</v>
      </c>
      <c r="I521" s="16">
        <v>0</v>
      </c>
      <c r="J521" s="16">
        <v>0</v>
      </c>
      <c r="K521" s="16">
        <f t="shared" si="36"/>
        <v>0</v>
      </c>
      <c r="L521" s="16">
        <f t="shared" si="37"/>
        <v>0</v>
      </c>
      <c r="M521" s="16">
        <f t="shared" si="38"/>
        <v>0</v>
      </c>
    </row>
    <row r="522" spans="1:13" x14ac:dyDescent="0.25">
      <c r="A522" s="14"/>
      <c r="B522" s="14"/>
      <c r="C522" s="14"/>
      <c r="D522" s="14"/>
      <c r="E522" s="15" t="s">
        <v>30</v>
      </c>
      <c r="F522" s="15" t="s">
        <v>31</v>
      </c>
      <c r="G522" s="16">
        <v>2714.5</v>
      </c>
      <c r="H522" s="16">
        <v>0</v>
      </c>
      <c r="I522" s="16">
        <v>0</v>
      </c>
      <c r="J522" s="16">
        <v>0</v>
      </c>
      <c r="K522" s="16">
        <f t="shared" si="36"/>
        <v>0</v>
      </c>
      <c r="L522" s="16">
        <f t="shared" si="37"/>
        <v>0</v>
      </c>
      <c r="M522" s="16">
        <f t="shared" si="38"/>
        <v>0</v>
      </c>
    </row>
    <row r="523" spans="1:13" x14ac:dyDescent="0.25">
      <c r="A523" s="8"/>
      <c r="B523" s="8"/>
      <c r="C523" s="9" t="s">
        <v>292</v>
      </c>
      <c r="D523" s="8"/>
      <c r="E523" s="8"/>
      <c r="F523" s="9" t="s">
        <v>293</v>
      </c>
      <c r="G523" s="10">
        <f>+G524</f>
        <v>5093.42</v>
      </c>
      <c r="H523" s="10">
        <f>+H524</f>
        <v>17000</v>
      </c>
      <c r="I523" s="10">
        <f>+I524</f>
        <v>17000</v>
      </c>
      <c r="J523" s="10">
        <f>+J524</f>
        <v>3037.8</v>
      </c>
      <c r="K523" s="10">
        <f t="shared" si="36"/>
        <v>17.869411764705884</v>
      </c>
      <c r="L523" s="10">
        <f t="shared" si="37"/>
        <v>17.869411764705884</v>
      </c>
      <c r="M523" s="10">
        <f t="shared" si="38"/>
        <v>59.641655312147833</v>
      </c>
    </row>
    <row r="524" spans="1:13" x14ac:dyDescent="0.25">
      <c r="A524" s="11"/>
      <c r="B524" s="11"/>
      <c r="C524" s="11"/>
      <c r="D524" s="12" t="s">
        <v>17</v>
      </c>
      <c r="E524" s="11"/>
      <c r="F524" s="12"/>
      <c r="G524" s="13">
        <f>+G525+G526+G527+G528</f>
        <v>5093.42</v>
      </c>
      <c r="H524" s="13">
        <f>+H525+H526+H527+H528</f>
        <v>17000</v>
      </c>
      <c r="I524" s="13">
        <f>+I525+I526+I527+I528</f>
        <v>17000</v>
      </c>
      <c r="J524" s="13">
        <f>+J525+J526+J527+J528</f>
        <v>3037.8</v>
      </c>
      <c r="K524" s="13">
        <f t="shared" si="36"/>
        <v>17.869411764705884</v>
      </c>
      <c r="L524" s="13">
        <f t="shared" si="37"/>
        <v>17.869411764705884</v>
      </c>
      <c r="M524" s="13">
        <f t="shared" si="38"/>
        <v>59.641655312147833</v>
      </c>
    </row>
    <row r="525" spans="1:13" x14ac:dyDescent="0.25">
      <c r="A525" s="14"/>
      <c r="B525" s="14"/>
      <c r="C525" s="14"/>
      <c r="D525" s="14"/>
      <c r="E525" s="15" t="s">
        <v>18</v>
      </c>
      <c r="F525" s="15" t="s">
        <v>19</v>
      </c>
      <c r="G525" s="16">
        <v>2074</v>
      </c>
      <c r="H525" s="16">
        <v>13789.76</v>
      </c>
      <c r="I525" s="16">
        <v>13681.96</v>
      </c>
      <c r="J525" s="16">
        <v>1719.76</v>
      </c>
      <c r="K525" s="16">
        <f t="shared" si="36"/>
        <v>12.569544129642246</v>
      </c>
      <c r="L525" s="16">
        <f t="shared" si="37"/>
        <v>12.471283039008656</v>
      </c>
      <c r="M525" s="16">
        <f t="shared" si="38"/>
        <v>82.91996142719384</v>
      </c>
    </row>
    <row r="526" spans="1:13" x14ac:dyDescent="0.25">
      <c r="A526" s="14"/>
      <c r="B526" s="14"/>
      <c r="C526" s="14"/>
      <c r="D526" s="14"/>
      <c r="E526" s="15" t="s">
        <v>20</v>
      </c>
      <c r="F526" s="15" t="s">
        <v>21</v>
      </c>
      <c r="G526" s="16">
        <v>3019.42</v>
      </c>
      <c r="H526" s="16">
        <v>0</v>
      </c>
      <c r="I526" s="16">
        <v>107.8</v>
      </c>
      <c r="J526" s="16">
        <v>107.8</v>
      </c>
      <c r="K526" s="16">
        <f t="shared" si="36"/>
        <v>100</v>
      </c>
      <c r="L526" s="16">
        <f t="shared" si="37"/>
        <v>0</v>
      </c>
      <c r="M526" s="16">
        <f t="shared" si="38"/>
        <v>3.5702220956342607</v>
      </c>
    </row>
    <row r="527" spans="1:13" x14ac:dyDescent="0.25">
      <c r="A527" s="14"/>
      <c r="B527" s="14"/>
      <c r="C527" s="14"/>
      <c r="D527" s="14"/>
      <c r="E527" s="15" t="s">
        <v>24</v>
      </c>
      <c r="F527" s="15" t="s">
        <v>25</v>
      </c>
      <c r="G527" s="16">
        <v>0</v>
      </c>
      <c r="H527" s="16">
        <v>1210.24</v>
      </c>
      <c r="I527" s="16">
        <v>1210.24</v>
      </c>
      <c r="J527" s="16">
        <v>1210.24</v>
      </c>
      <c r="K527" s="16">
        <f t="shared" si="36"/>
        <v>100</v>
      </c>
      <c r="L527" s="16">
        <f t="shared" si="37"/>
        <v>100</v>
      </c>
      <c r="M527" s="16">
        <f t="shared" si="38"/>
        <v>0</v>
      </c>
    </row>
    <row r="528" spans="1:13" x14ac:dyDescent="0.25">
      <c r="A528" s="14"/>
      <c r="B528" s="14"/>
      <c r="C528" s="14"/>
      <c r="D528" s="14"/>
      <c r="E528" s="15" t="s">
        <v>91</v>
      </c>
      <c r="F528" s="15" t="s">
        <v>92</v>
      </c>
      <c r="G528" s="16">
        <v>0</v>
      </c>
      <c r="H528" s="16">
        <v>2000</v>
      </c>
      <c r="I528" s="16">
        <v>2000</v>
      </c>
      <c r="J528" s="16">
        <v>0</v>
      </c>
      <c r="K528" s="16">
        <f t="shared" si="36"/>
        <v>0</v>
      </c>
      <c r="L528" s="16">
        <f t="shared" si="37"/>
        <v>0</v>
      </c>
      <c r="M528" s="16">
        <f t="shared" si="38"/>
        <v>0</v>
      </c>
    </row>
    <row r="529" spans="1:13" x14ac:dyDescent="0.25">
      <c r="A529" s="8"/>
      <c r="B529" s="8"/>
      <c r="C529" s="9" t="s">
        <v>294</v>
      </c>
      <c r="D529" s="8"/>
      <c r="E529" s="8"/>
      <c r="F529" s="9" t="s">
        <v>295</v>
      </c>
      <c r="G529" s="10">
        <f>+G530</f>
        <v>291952.88</v>
      </c>
      <c r="H529" s="10">
        <f>+H530</f>
        <v>188000</v>
      </c>
      <c r="I529" s="10">
        <f>+I530</f>
        <v>188000</v>
      </c>
      <c r="J529" s="10">
        <f>+J530</f>
        <v>144378.21</v>
      </c>
      <c r="K529" s="10">
        <f t="shared" si="36"/>
        <v>76.796920212765954</v>
      </c>
      <c r="L529" s="10">
        <f t="shared" si="37"/>
        <v>76.796920212765954</v>
      </c>
      <c r="M529" s="10">
        <f t="shared" si="38"/>
        <v>49.452572620622888</v>
      </c>
    </row>
    <row r="530" spans="1:13" x14ac:dyDescent="0.25">
      <c r="A530" s="11"/>
      <c r="B530" s="11"/>
      <c r="C530" s="11"/>
      <c r="D530" s="12" t="s">
        <v>17</v>
      </c>
      <c r="E530" s="11"/>
      <c r="F530" s="12"/>
      <c r="G530" s="13">
        <f>+G531+G532</f>
        <v>291952.88</v>
      </c>
      <c r="H530" s="13">
        <f>+H531+H532</f>
        <v>188000</v>
      </c>
      <c r="I530" s="13">
        <f>+I531+I532</f>
        <v>188000</v>
      </c>
      <c r="J530" s="13">
        <f>+J531+J532</f>
        <v>144378.21</v>
      </c>
      <c r="K530" s="13">
        <f t="shared" si="36"/>
        <v>76.796920212765954</v>
      </c>
      <c r="L530" s="13">
        <f t="shared" si="37"/>
        <v>76.796920212765954</v>
      </c>
      <c r="M530" s="13">
        <f t="shared" si="38"/>
        <v>49.452572620622888</v>
      </c>
    </row>
    <row r="531" spans="1:13" x14ac:dyDescent="0.25">
      <c r="A531" s="14"/>
      <c r="B531" s="14"/>
      <c r="C531" s="14"/>
      <c r="D531" s="14"/>
      <c r="E531" s="15" t="s">
        <v>77</v>
      </c>
      <c r="F531" s="15" t="s">
        <v>78</v>
      </c>
      <c r="G531" s="16">
        <v>0</v>
      </c>
      <c r="H531" s="16">
        <v>0</v>
      </c>
      <c r="I531" s="16">
        <v>6900</v>
      </c>
      <c r="J531" s="16">
        <v>6900</v>
      </c>
      <c r="K531" s="16">
        <f t="shared" si="36"/>
        <v>100</v>
      </c>
      <c r="L531" s="16">
        <f t="shared" si="37"/>
        <v>0</v>
      </c>
      <c r="M531" s="16">
        <f t="shared" si="38"/>
        <v>0</v>
      </c>
    </row>
    <row r="532" spans="1:13" x14ac:dyDescent="0.25">
      <c r="A532" s="14"/>
      <c r="B532" s="14"/>
      <c r="C532" s="14"/>
      <c r="D532" s="14"/>
      <c r="E532" s="15" t="s">
        <v>272</v>
      </c>
      <c r="F532" s="15" t="s">
        <v>273</v>
      </c>
      <c r="G532" s="16">
        <v>291952.88</v>
      </c>
      <c r="H532" s="16">
        <v>188000</v>
      </c>
      <c r="I532" s="16">
        <v>181100</v>
      </c>
      <c r="J532" s="16">
        <v>137478.21</v>
      </c>
      <c r="K532" s="16">
        <f t="shared" si="36"/>
        <v>75.912871341800098</v>
      </c>
      <c r="L532" s="16">
        <f t="shared" si="37"/>
        <v>73.12670744680851</v>
      </c>
      <c r="M532" s="16">
        <f t="shared" si="38"/>
        <v>47.089177541252539</v>
      </c>
    </row>
    <row r="533" spans="1:13" x14ac:dyDescent="0.25">
      <c r="A533" s="8"/>
      <c r="B533" s="8"/>
      <c r="C533" s="9" t="s">
        <v>296</v>
      </c>
      <c r="D533" s="8"/>
      <c r="E533" s="8"/>
      <c r="F533" s="9" t="s">
        <v>297</v>
      </c>
      <c r="G533" s="10">
        <f t="shared" ref="G533:J534" si="39">+G534</f>
        <v>0</v>
      </c>
      <c r="H533" s="10">
        <f t="shared" si="39"/>
        <v>88646.15</v>
      </c>
      <c r="I533" s="10">
        <f t="shared" si="39"/>
        <v>88646.15</v>
      </c>
      <c r="J533" s="10">
        <f t="shared" si="39"/>
        <v>0</v>
      </c>
      <c r="K533" s="10">
        <f t="shared" si="36"/>
        <v>0</v>
      </c>
      <c r="L533" s="10">
        <f t="shared" si="37"/>
        <v>0</v>
      </c>
      <c r="M533" s="10">
        <f t="shared" si="38"/>
        <v>0</v>
      </c>
    </row>
    <row r="534" spans="1:13" x14ac:dyDescent="0.25">
      <c r="A534" s="11"/>
      <c r="B534" s="11"/>
      <c r="C534" s="11"/>
      <c r="D534" s="12" t="s">
        <v>17</v>
      </c>
      <c r="E534" s="11"/>
      <c r="F534" s="12"/>
      <c r="G534" s="13">
        <f t="shared" si="39"/>
        <v>0</v>
      </c>
      <c r="H534" s="13">
        <f t="shared" si="39"/>
        <v>88646.15</v>
      </c>
      <c r="I534" s="13">
        <f t="shared" si="39"/>
        <v>88646.15</v>
      </c>
      <c r="J534" s="13">
        <f t="shared" si="39"/>
        <v>0</v>
      </c>
      <c r="K534" s="13">
        <f t="shared" si="36"/>
        <v>0</v>
      </c>
      <c r="L534" s="13">
        <f t="shared" si="37"/>
        <v>0</v>
      </c>
      <c r="M534" s="13">
        <f t="shared" si="38"/>
        <v>0</v>
      </c>
    </row>
    <row r="535" spans="1:13" x14ac:dyDescent="0.25">
      <c r="A535" s="14"/>
      <c r="B535" s="14"/>
      <c r="C535" s="14"/>
      <c r="D535" s="14"/>
      <c r="E535" s="15" t="s">
        <v>272</v>
      </c>
      <c r="F535" s="15" t="s">
        <v>273</v>
      </c>
      <c r="G535" s="16">
        <v>0</v>
      </c>
      <c r="H535" s="16">
        <v>88646.15</v>
      </c>
      <c r="I535" s="16">
        <v>88646.15</v>
      </c>
      <c r="J535" s="16">
        <v>0</v>
      </c>
      <c r="K535" s="16">
        <f t="shared" si="36"/>
        <v>0</v>
      </c>
      <c r="L535" s="16">
        <f t="shared" si="37"/>
        <v>0</v>
      </c>
      <c r="M535" s="16">
        <f t="shared" si="38"/>
        <v>0</v>
      </c>
    </row>
    <row r="536" spans="1:13" x14ac:dyDescent="0.25">
      <c r="A536" s="8"/>
      <c r="B536" s="8"/>
      <c r="C536" s="9" t="s">
        <v>298</v>
      </c>
      <c r="D536" s="8"/>
      <c r="E536" s="8"/>
      <c r="F536" s="9" t="s">
        <v>299</v>
      </c>
      <c r="G536" s="10">
        <f>+G537+G540+G542+G544+G547+G551</f>
        <v>7898.22</v>
      </c>
      <c r="H536" s="10">
        <f>+H537+H540+H542+H544+H547+H551</f>
        <v>424988</v>
      </c>
      <c r="I536" s="10">
        <f>+I537+I540+I542+I544+I547+I551</f>
        <v>424988</v>
      </c>
      <c r="J536" s="10">
        <f>+J537+J540+J542+J544+J547+J551</f>
        <v>38330.689999999995</v>
      </c>
      <c r="K536" s="10">
        <f t="shared" si="36"/>
        <v>9.0192405432623968</v>
      </c>
      <c r="L536" s="10">
        <f t="shared" si="37"/>
        <v>9.0192405432623968</v>
      </c>
      <c r="M536" s="10">
        <f t="shared" si="38"/>
        <v>485.30795546338277</v>
      </c>
    </row>
    <row r="537" spans="1:13" x14ac:dyDescent="0.25">
      <c r="A537" s="11"/>
      <c r="B537" s="11"/>
      <c r="C537" s="11"/>
      <c r="D537" s="12" t="s">
        <v>17</v>
      </c>
      <c r="E537" s="11"/>
      <c r="F537" s="12"/>
      <c r="G537" s="13">
        <f>+G538+G539</f>
        <v>7898.22</v>
      </c>
      <c r="H537" s="13">
        <f>+H538+H539</f>
        <v>30000</v>
      </c>
      <c r="I537" s="13">
        <f>+I538+I539</f>
        <v>30000</v>
      </c>
      <c r="J537" s="13">
        <f>+J538+J539</f>
        <v>1815.28</v>
      </c>
      <c r="K537" s="13">
        <f t="shared" si="36"/>
        <v>6.0509333333333331</v>
      </c>
      <c r="L537" s="13">
        <f t="shared" si="37"/>
        <v>6.0509333333333331</v>
      </c>
      <c r="M537" s="13">
        <f t="shared" si="38"/>
        <v>22.983406387768383</v>
      </c>
    </row>
    <row r="538" spans="1:13" x14ac:dyDescent="0.25">
      <c r="A538" s="14"/>
      <c r="B538" s="14"/>
      <c r="C538" s="14"/>
      <c r="D538" s="14"/>
      <c r="E538" s="15" t="s">
        <v>258</v>
      </c>
      <c r="F538" s="15" t="s">
        <v>259</v>
      </c>
      <c r="G538" s="16">
        <v>7898.22</v>
      </c>
      <c r="H538" s="16">
        <v>625.28</v>
      </c>
      <c r="I538" s="16">
        <v>1815.28</v>
      </c>
      <c r="J538" s="16">
        <v>1815.28</v>
      </c>
      <c r="K538" s="16">
        <f t="shared" si="36"/>
        <v>100</v>
      </c>
      <c r="L538" s="16">
        <f t="shared" si="37"/>
        <v>290.31473899692941</v>
      </c>
      <c r="M538" s="16">
        <f t="shared" si="38"/>
        <v>22.983406387768383</v>
      </c>
    </row>
    <row r="539" spans="1:13" x14ac:dyDescent="0.25">
      <c r="A539" s="14"/>
      <c r="B539" s="14"/>
      <c r="C539" s="14"/>
      <c r="D539" s="14"/>
      <c r="E539" s="15" t="s">
        <v>300</v>
      </c>
      <c r="F539" s="15" t="s">
        <v>301</v>
      </c>
      <c r="G539" s="16">
        <v>0</v>
      </c>
      <c r="H539" s="16">
        <v>29374.720000000001</v>
      </c>
      <c r="I539" s="16">
        <v>28184.720000000001</v>
      </c>
      <c r="J539" s="16">
        <v>0</v>
      </c>
      <c r="K539" s="16">
        <f t="shared" si="36"/>
        <v>0</v>
      </c>
      <c r="L539" s="16">
        <f t="shared" si="37"/>
        <v>0</v>
      </c>
      <c r="M539" s="16">
        <f t="shared" si="38"/>
        <v>0</v>
      </c>
    </row>
    <row r="540" spans="1:13" x14ac:dyDescent="0.25">
      <c r="A540" s="11"/>
      <c r="B540" s="11"/>
      <c r="C540" s="11"/>
      <c r="D540" s="12" t="s">
        <v>222</v>
      </c>
      <c r="E540" s="11"/>
      <c r="F540" s="12" t="s">
        <v>223</v>
      </c>
      <c r="G540" s="13">
        <f>+G541</f>
        <v>0</v>
      </c>
      <c r="H540" s="13">
        <f>+H541</f>
        <v>70245</v>
      </c>
      <c r="I540" s="13">
        <f>+I541</f>
        <v>70245</v>
      </c>
      <c r="J540" s="13">
        <f>+J541</f>
        <v>0</v>
      </c>
      <c r="K540" s="13">
        <f t="shared" si="36"/>
        <v>0</v>
      </c>
      <c r="L540" s="13">
        <f t="shared" si="37"/>
        <v>0</v>
      </c>
      <c r="M540" s="13">
        <f t="shared" si="38"/>
        <v>0</v>
      </c>
    </row>
    <row r="541" spans="1:13" x14ac:dyDescent="0.25">
      <c r="A541" s="14"/>
      <c r="B541" s="14"/>
      <c r="C541" s="14"/>
      <c r="D541" s="14"/>
      <c r="E541" s="15" t="s">
        <v>145</v>
      </c>
      <c r="F541" s="15" t="s">
        <v>146</v>
      </c>
      <c r="G541" s="16">
        <v>0</v>
      </c>
      <c r="H541" s="16">
        <v>70245</v>
      </c>
      <c r="I541" s="16">
        <v>70245</v>
      </c>
      <c r="J541" s="16">
        <v>0</v>
      </c>
      <c r="K541" s="16">
        <f t="shared" si="36"/>
        <v>0</v>
      </c>
      <c r="L541" s="16">
        <f t="shared" si="37"/>
        <v>0</v>
      </c>
      <c r="M541" s="16">
        <f t="shared" si="38"/>
        <v>0</v>
      </c>
    </row>
    <row r="542" spans="1:13" x14ac:dyDescent="0.25">
      <c r="A542" s="11"/>
      <c r="B542" s="11"/>
      <c r="C542" s="11"/>
      <c r="D542" s="12" t="s">
        <v>282</v>
      </c>
      <c r="E542" s="11"/>
      <c r="F542" s="12" t="s">
        <v>283</v>
      </c>
      <c r="G542" s="13">
        <f>+G543</f>
        <v>0</v>
      </c>
      <c r="H542" s="13">
        <f>+H543</f>
        <v>5860</v>
      </c>
      <c r="I542" s="13">
        <f>+I543</f>
        <v>5860</v>
      </c>
      <c r="J542" s="13">
        <f>+J543</f>
        <v>5856</v>
      </c>
      <c r="K542" s="13">
        <f t="shared" si="36"/>
        <v>99.931740614334473</v>
      </c>
      <c r="L542" s="13">
        <f t="shared" si="37"/>
        <v>99.931740614334473</v>
      </c>
      <c r="M542" s="13">
        <f t="shared" si="38"/>
        <v>0</v>
      </c>
    </row>
    <row r="543" spans="1:13" x14ac:dyDescent="0.25">
      <c r="A543" s="14"/>
      <c r="B543" s="14"/>
      <c r="C543" s="14"/>
      <c r="D543" s="14"/>
      <c r="E543" s="15" t="s">
        <v>133</v>
      </c>
      <c r="F543" s="15" t="s">
        <v>134</v>
      </c>
      <c r="G543" s="16">
        <v>0</v>
      </c>
      <c r="H543" s="16">
        <v>5860</v>
      </c>
      <c r="I543" s="16">
        <v>5860</v>
      </c>
      <c r="J543" s="16">
        <v>5856</v>
      </c>
      <c r="K543" s="16">
        <f t="shared" si="36"/>
        <v>99.931740614334473</v>
      </c>
      <c r="L543" s="16">
        <f t="shared" si="37"/>
        <v>99.931740614334473</v>
      </c>
      <c r="M543" s="16">
        <f t="shared" si="38"/>
        <v>0</v>
      </c>
    </row>
    <row r="544" spans="1:13" x14ac:dyDescent="0.25">
      <c r="A544" s="11"/>
      <c r="B544" s="11"/>
      <c r="C544" s="11"/>
      <c r="D544" s="12" t="s">
        <v>302</v>
      </c>
      <c r="E544" s="11"/>
      <c r="F544" s="12" t="s">
        <v>303</v>
      </c>
      <c r="G544" s="13">
        <f>+G545+G546</f>
        <v>0</v>
      </c>
      <c r="H544" s="13">
        <f>+H545+H546</f>
        <v>243600</v>
      </c>
      <c r="I544" s="13">
        <f>+I545+I546</f>
        <v>243600</v>
      </c>
      <c r="J544" s="13">
        <f>+J545+J546</f>
        <v>353.8</v>
      </c>
      <c r="K544" s="13">
        <f t="shared" si="36"/>
        <v>0.14523809523809525</v>
      </c>
      <c r="L544" s="13">
        <f t="shared" si="37"/>
        <v>0.14523809523809525</v>
      </c>
      <c r="M544" s="13">
        <f t="shared" si="38"/>
        <v>0</v>
      </c>
    </row>
    <row r="545" spans="1:13" x14ac:dyDescent="0.25">
      <c r="A545" s="14"/>
      <c r="B545" s="14"/>
      <c r="C545" s="14"/>
      <c r="D545" s="14"/>
      <c r="E545" s="15" t="s">
        <v>81</v>
      </c>
      <c r="F545" s="15" t="s">
        <v>82</v>
      </c>
      <c r="G545" s="16">
        <v>0</v>
      </c>
      <c r="H545" s="16">
        <v>240000</v>
      </c>
      <c r="I545" s="16">
        <v>240000</v>
      </c>
      <c r="J545" s="16">
        <v>0</v>
      </c>
      <c r="K545" s="16">
        <f t="shared" si="36"/>
        <v>0</v>
      </c>
      <c r="L545" s="16">
        <f t="shared" si="37"/>
        <v>0</v>
      </c>
      <c r="M545" s="16">
        <f t="shared" si="38"/>
        <v>0</v>
      </c>
    </row>
    <row r="546" spans="1:13" x14ac:dyDescent="0.25">
      <c r="A546" s="14"/>
      <c r="B546" s="14"/>
      <c r="C546" s="14"/>
      <c r="D546" s="14"/>
      <c r="E546" s="15" t="s">
        <v>133</v>
      </c>
      <c r="F546" s="15" t="s">
        <v>134</v>
      </c>
      <c r="G546" s="16">
        <v>0</v>
      </c>
      <c r="H546" s="16">
        <v>3600</v>
      </c>
      <c r="I546" s="16">
        <v>3600</v>
      </c>
      <c r="J546" s="16">
        <v>353.8</v>
      </c>
      <c r="K546" s="16">
        <f t="shared" si="36"/>
        <v>9.8277777777777775</v>
      </c>
      <c r="L546" s="16">
        <f t="shared" si="37"/>
        <v>9.8277777777777775</v>
      </c>
      <c r="M546" s="16">
        <f t="shared" si="38"/>
        <v>0</v>
      </c>
    </row>
    <row r="547" spans="1:13" x14ac:dyDescent="0.25">
      <c r="A547" s="11"/>
      <c r="B547" s="11"/>
      <c r="C547" s="11"/>
      <c r="D547" s="12" t="s">
        <v>209</v>
      </c>
      <c r="E547" s="11"/>
      <c r="F547" s="12" t="s">
        <v>210</v>
      </c>
      <c r="G547" s="13">
        <f>+G548+G549+G550</f>
        <v>0</v>
      </c>
      <c r="H547" s="13">
        <f>+H548+H549+H550</f>
        <v>71659</v>
      </c>
      <c r="I547" s="13">
        <f>+I548+I549+I550</f>
        <v>71659</v>
      </c>
      <c r="J547" s="13">
        <f>+J548+J549+J550</f>
        <v>27636.41</v>
      </c>
      <c r="K547" s="13">
        <f t="shared" si="36"/>
        <v>38.566558282979109</v>
      </c>
      <c r="L547" s="13">
        <f t="shared" si="37"/>
        <v>38.566558282979109</v>
      </c>
      <c r="M547" s="13">
        <f t="shared" si="38"/>
        <v>0</v>
      </c>
    </row>
    <row r="548" spans="1:13" x14ac:dyDescent="0.25">
      <c r="A548" s="14"/>
      <c r="B548" s="14"/>
      <c r="C548" s="14"/>
      <c r="D548" s="14"/>
      <c r="E548" s="15" t="s">
        <v>145</v>
      </c>
      <c r="F548" s="15" t="s">
        <v>146</v>
      </c>
      <c r="G548" s="16">
        <v>0</v>
      </c>
      <c r="H548" s="16">
        <v>0</v>
      </c>
      <c r="I548" s="16">
        <v>27081.19</v>
      </c>
      <c r="J548" s="16">
        <v>27081.19</v>
      </c>
      <c r="K548" s="16">
        <f t="shared" si="36"/>
        <v>100</v>
      </c>
      <c r="L548" s="16">
        <f t="shared" si="37"/>
        <v>0</v>
      </c>
      <c r="M548" s="16">
        <f t="shared" si="38"/>
        <v>0</v>
      </c>
    </row>
    <row r="549" spans="1:13" x14ac:dyDescent="0.25">
      <c r="A549" s="14"/>
      <c r="B549" s="14"/>
      <c r="C549" s="14"/>
      <c r="D549" s="14"/>
      <c r="E549" s="15" t="s">
        <v>81</v>
      </c>
      <c r="F549" s="15" t="s">
        <v>82</v>
      </c>
      <c r="G549" s="16">
        <v>0</v>
      </c>
      <c r="H549" s="16">
        <v>70000</v>
      </c>
      <c r="I549" s="16">
        <v>42918.81</v>
      </c>
      <c r="J549" s="16">
        <v>310.22000000000003</v>
      </c>
      <c r="K549" s="16">
        <f t="shared" si="36"/>
        <v>0.72280662022083098</v>
      </c>
      <c r="L549" s="16">
        <f t="shared" si="37"/>
        <v>0.44317142857142861</v>
      </c>
      <c r="M549" s="16">
        <f t="shared" si="38"/>
        <v>0</v>
      </c>
    </row>
    <row r="550" spans="1:13" x14ac:dyDescent="0.25">
      <c r="A550" s="14"/>
      <c r="B550" s="14"/>
      <c r="C550" s="14"/>
      <c r="D550" s="14"/>
      <c r="E550" s="15" t="s">
        <v>133</v>
      </c>
      <c r="F550" s="15" t="s">
        <v>134</v>
      </c>
      <c r="G550" s="16">
        <v>0</v>
      </c>
      <c r="H550" s="16">
        <v>1659</v>
      </c>
      <c r="I550" s="16">
        <v>1659</v>
      </c>
      <c r="J550" s="16">
        <v>245</v>
      </c>
      <c r="K550" s="16">
        <f t="shared" si="36"/>
        <v>14.767932489451477</v>
      </c>
      <c r="L550" s="16">
        <f t="shared" si="37"/>
        <v>14.767932489451477</v>
      </c>
      <c r="M550" s="16">
        <f t="shared" si="38"/>
        <v>0</v>
      </c>
    </row>
    <row r="551" spans="1:13" x14ac:dyDescent="0.25">
      <c r="A551" s="11"/>
      <c r="B551" s="11"/>
      <c r="C551" s="11"/>
      <c r="D551" s="12" t="s">
        <v>286</v>
      </c>
      <c r="E551" s="11"/>
      <c r="F551" s="12" t="s">
        <v>287</v>
      </c>
      <c r="G551" s="13">
        <f>+G552+G553+G554</f>
        <v>0</v>
      </c>
      <c r="H551" s="13">
        <f>+H552+H553+H554</f>
        <v>3624</v>
      </c>
      <c r="I551" s="13">
        <f>+I552+I553+I554</f>
        <v>3624</v>
      </c>
      <c r="J551" s="13">
        <f>+J552+J553+J554</f>
        <v>2669.2</v>
      </c>
      <c r="K551" s="13">
        <f t="shared" si="36"/>
        <v>73.653421633554089</v>
      </c>
      <c r="L551" s="13">
        <f t="shared" si="37"/>
        <v>73.653421633554089</v>
      </c>
      <c r="M551" s="13">
        <f t="shared" si="38"/>
        <v>0</v>
      </c>
    </row>
    <row r="552" spans="1:13" x14ac:dyDescent="0.25">
      <c r="A552" s="14"/>
      <c r="B552" s="14"/>
      <c r="C552" s="14"/>
      <c r="D552" s="14"/>
      <c r="E552" s="15" t="s">
        <v>26</v>
      </c>
      <c r="F552" s="15" t="s">
        <v>27</v>
      </c>
      <c r="G552" s="16">
        <v>0</v>
      </c>
      <c r="H552" s="16">
        <v>51.2</v>
      </c>
      <c r="I552" s="16">
        <v>51.2</v>
      </c>
      <c r="J552" s="16">
        <v>51.2</v>
      </c>
      <c r="K552" s="16">
        <f t="shared" si="36"/>
        <v>100</v>
      </c>
      <c r="L552" s="16">
        <f t="shared" si="37"/>
        <v>100</v>
      </c>
      <c r="M552" s="16">
        <f t="shared" si="38"/>
        <v>0</v>
      </c>
    </row>
    <row r="553" spans="1:13" x14ac:dyDescent="0.25">
      <c r="A553" s="14"/>
      <c r="B553" s="14"/>
      <c r="C553" s="14"/>
      <c r="D553" s="14"/>
      <c r="E553" s="15" t="s">
        <v>145</v>
      </c>
      <c r="F553" s="15" t="s">
        <v>146</v>
      </c>
      <c r="G553" s="16">
        <v>0</v>
      </c>
      <c r="H553" s="16">
        <v>954.8</v>
      </c>
      <c r="I553" s="16">
        <v>954.8</v>
      </c>
      <c r="J553" s="16">
        <v>0</v>
      </c>
      <c r="K553" s="16">
        <f t="shared" si="36"/>
        <v>0</v>
      </c>
      <c r="L553" s="16">
        <f t="shared" si="37"/>
        <v>0</v>
      </c>
      <c r="M553" s="16">
        <f t="shared" si="38"/>
        <v>0</v>
      </c>
    </row>
    <row r="554" spans="1:13" x14ac:dyDescent="0.25">
      <c r="A554" s="14"/>
      <c r="B554" s="14"/>
      <c r="C554" s="14"/>
      <c r="D554" s="14"/>
      <c r="E554" s="15" t="s">
        <v>133</v>
      </c>
      <c r="F554" s="15" t="s">
        <v>134</v>
      </c>
      <c r="G554" s="16">
        <v>0</v>
      </c>
      <c r="H554" s="16">
        <v>2618</v>
      </c>
      <c r="I554" s="16">
        <v>2618</v>
      </c>
      <c r="J554" s="16">
        <v>2618</v>
      </c>
      <c r="K554" s="16">
        <f t="shared" si="36"/>
        <v>100</v>
      </c>
      <c r="L554" s="16">
        <f t="shared" si="37"/>
        <v>100</v>
      </c>
      <c r="M554" s="16">
        <f t="shared" si="38"/>
        <v>0</v>
      </c>
    </row>
    <row r="555" spans="1:13" x14ac:dyDescent="0.25">
      <c r="A555" s="8"/>
      <c r="B555" s="8"/>
      <c r="C555" s="9" t="s">
        <v>304</v>
      </c>
      <c r="D555" s="8"/>
      <c r="E555" s="8"/>
      <c r="F555" s="9" t="s">
        <v>305</v>
      </c>
      <c r="G555" s="10">
        <f>+G556</f>
        <v>213770.57</v>
      </c>
      <c r="H555" s="10">
        <f>+H556</f>
        <v>226400</v>
      </c>
      <c r="I555" s="10">
        <f>+I556</f>
        <v>226400</v>
      </c>
      <c r="J555" s="10">
        <f>+J556</f>
        <v>116980.54</v>
      </c>
      <c r="K555" s="10">
        <f t="shared" si="36"/>
        <v>51.669849823321556</v>
      </c>
      <c r="L555" s="10">
        <f t="shared" si="37"/>
        <v>51.669849823321556</v>
      </c>
      <c r="M555" s="10">
        <f t="shared" si="38"/>
        <v>54.722471853819719</v>
      </c>
    </row>
    <row r="556" spans="1:13" x14ac:dyDescent="0.25">
      <c r="A556" s="11"/>
      <c r="B556" s="11"/>
      <c r="C556" s="11"/>
      <c r="D556" s="12" t="s">
        <v>306</v>
      </c>
      <c r="E556" s="11"/>
      <c r="F556" s="12" t="s">
        <v>307</v>
      </c>
      <c r="G556" s="13">
        <f>+G557+G558+G559+G560+G561</f>
        <v>213770.57</v>
      </c>
      <c r="H556" s="13">
        <f>+H557+H558+H559+H560+H561</f>
        <v>226400</v>
      </c>
      <c r="I556" s="13">
        <f>+I557+I558+I559+I560+I561</f>
        <v>226400</v>
      </c>
      <c r="J556" s="13">
        <f>+J557+J558+J559+J560+J561</f>
        <v>116980.54</v>
      </c>
      <c r="K556" s="13">
        <f t="shared" si="36"/>
        <v>51.669849823321556</v>
      </c>
      <c r="L556" s="13">
        <f t="shared" si="37"/>
        <v>51.669849823321556</v>
      </c>
      <c r="M556" s="13">
        <f t="shared" si="38"/>
        <v>54.722471853819719</v>
      </c>
    </row>
    <row r="557" spans="1:13" x14ac:dyDescent="0.25">
      <c r="A557" s="14"/>
      <c r="B557" s="14"/>
      <c r="C557" s="14"/>
      <c r="D557" s="14"/>
      <c r="E557" s="15" t="s">
        <v>77</v>
      </c>
      <c r="F557" s="15" t="s">
        <v>78</v>
      </c>
      <c r="G557" s="16">
        <v>0</v>
      </c>
      <c r="H557" s="16">
        <v>0</v>
      </c>
      <c r="I557" s="16">
        <v>12911.63</v>
      </c>
      <c r="J557" s="16">
        <v>12911.63</v>
      </c>
      <c r="K557" s="16">
        <f t="shared" si="36"/>
        <v>100</v>
      </c>
      <c r="L557" s="16">
        <f t="shared" si="37"/>
        <v>0</v>
      </c>
      <c r="M557" s="16">
        <f t="shared" si="38"/>
        <v>0</v>
      </c>
    </row>
    <row r="558" spans="1:13" x14ac:dyDescent="0.25">
      <c r="A558" s="14"/>
      <c r="B558" s="14"/>
      <c r="C558" s="14"/>
      <c r="D558" s="14"/>
      <c r="E558" s="15" t="s">
        <v>24</v>
      </c>
      <c r="F558" s="15" t="s">
        <v>25</v>
      </c>
      <c r="G558" s="16">
        <v>1945.41</v>
      </c>
      <c r="H558" s="16">
        <v>1209.4000000000001</v>
      </c>
      <c r="I558" s="16">
        <v>1209.4000000000001</v>
      </c>
      <c r="J558" s="16">
        <v>1209.4000000000001</v>
      </c>
      <c r="K558" s="16">
        <f t="shared" si="36"/>
        <v>100</v>
      </c>
      <c r="L558" s="16">
        <f t="shared" si="37"/>
        <v>100</v>
      </c>
      <c r="M558" s="16">
        <f t="shared" si="38"/>
        <v>62.166844007175868</v>
      </c>
    </row>
    <row r="559" spans="1:13" x14ac:dyDescent="0.25">
      <c r="A559" s="14"/>
      <c r="B559" s="14"/>
      <c r="C559" s="14"/>
      <c r="D559" s="14"/>
      <c r="E559" s="15" t="s">
        <v>145</v>
      </c>
      <c r="F559" s="15" t="s">
        <v>146</v>
      </c>
      <c r="G559" s="16">
        <v>0</v>
      </c>
      <c r="H559" s="16">
        <v>0</v>
      </c>
      <c r="I559" s="16">
        <v>15520</v>
      </c>
      <c r="J559" s="16">
        <v>15520</v>
      </c>
      <c r="K559" s="16">
        <f t="shared" si="36"/>
        <v>100</v>
      </c>
      <c r="L559" s="16">
        <f t="shared" si="37"/>
        <v>0</v>
      </c>
      <c r="M559" s="16">
        <f t="shared" si="38"/>
        <v>0</v>
      </c>
    </row>
    <row r="560" spans="1:13" x14ac:dyDescent="0.25">
      <c r="A560" s="14"/>
      <c r="B560" s="14"/>
      <c r="C560" s="14"/>
      <c r="D560" s="14"/>
      <c r="E560" s="15" t="s">
        <v>81</v>
      </c>
      <c r="F560" s="15" t="s">
        <v>82</v>
      </c>
      <c r="G560" s="16">
        <v>202540.99</v>
      </c>
      <c r="H560" s="16">
        <v>223935.73</v>
      </c>
      <c r="I560" s="16">
        <v>194904.1</v>
      </c>
      <c r="J560" s="16">
        <v>85484.64</v>
      </c>
      <c r="K560" s="16">
        <f t="shared" si="36"/>
        <v>43.859846970894914</v>
      </c>
      <c r="L560" s="16">
        <f t="shared" si="37"/>
        <v>38.173738509705437</v>
      </c>
      <c r="M560" s="16">
        <f t="shared" si="38"/>
        <v>42.206093689973571</v>
      </c>
    </row>
    <row r="561" spans="1:13" x14ac:dyDescent="0.25">
      <c r="A561" s="14"/>
      <c r="B561" s="14"/>
      <c r="C561" s="14"/>
      <c r="D561" s="14"/>
      <c r="E561" s="15" t="s">
        <v>133</v>
      </c>
      <c r="F561" s="15" t="s">
        <v>134</v>
      </c>
      <c r="G561" s="16">
        <v>9284.17</v>
      </c>
      <c r="H561" s="16">
        <v>1254.8699999999999</v>
      </c>
      <c r="I561" s="16">
        <v>1854.87</v>
      </c>
      <c r="J561" s="16">
        <v>1854.87</v>
      </c>
      <c r="K561" s="16">
        <f t="shared" si="36"/>
        <v>100</v>
      </c>
      <c r="L561" s="16">
        <f t="shared" si="37"/>
        <v>147.81371775562408</v>
      </c>
      <c r="M561" s="16">
        <f t="shared" si="38"/>
        <v>19.978845712648518</v>
      </c>
    </row>
    <row r="562" spans="1:13" x14ac:dyDescent="0.25">
      <c r="A562" s="5"/>
      <c r="B562" s="6" t="s">
        <v>308</v>
      </c>
      <c r="C562" s="5"/>
      <c r="D562" s="5"/>
      <c r="E562" s="5"/>
      <c r="F562" s="6" t="s">
        <v>309</v>
      </c>
      <c r="G562" s="7">
        <f>+G563+G572+G578+G587+G595+G601+G605+G608+G617+G620+G671+G678+G682</f>
        <v>1086270.68</v>
      </c>
      <c r="H562" s="7">
        <f>+H563+H572+H578+H587+H595+H601+H605+H608+H617+H620+H671+H678+H682</f>
        <v>1524306</v>
      </c>
      <c r="I562" s="7">
        <f>+I563+I572+I578+I587+I595+I601+I605+I608+I617+I620+I671+I678+I682</f>
        <v>1534006</v>
      </c>
      <c r="J562" s="7">
        <f>+J563+J572+J578+J587+J595+J601+J605+J608+J617+J620+J671+J678+J682</f>
        <v>1163010.95</v>
      </c>
      <c r="K562" s="7">
        <f t="shared" si="36"/>
        <v>75.815280383518697</v>
      </c>
      <c r="L562" s="7">
        <f t="shared" si="37"/>
        <v>76.297734838018087</v>
      </c>
      <c r="M562" s="7">
        <f t="shared" si="38"/>
        <v>107.06456239802036</v>
      </c>
    </row>
    <row r="563" spans="1:13" x14ac:dyDescent="0.25">
      <c r="A563" s="8"/>
      <c r="B563" s="8"/>
      <c r="C563" s="9" t="s">
        <v>310</v>
      </c>
      <c r="D563" s="8"/>
      <c r="E563" s="8"/>
      <c r="F563" s="9" t="s">
        <v>311</v>
      </c>
      <c r="G563" s="10">
        <f>+G564</f>
        <v>35392.959999999999</v>
      </c>
      <c r="H563" s="10">
        <f>+H564</f>
        <v>48000</v>
      </c>
      <c r="I563" s="10">
        <f>+I564</f>
        <v>48000</v>
      </c>
      <c r="J563" s="10">
        <f>+J564</f>
        <v>36001.14</v>
      </c>
      <c r="K563" s="10">
        <f t="shared" si="36"/>
        <v>75.002375000000001</v>
      </c>
      <c r="L563" s="10">
        <f t="shared" si="37"/>
        <v>75.002375000000001</v>
      </c>
      <c r="M563" s="10">
        <f t="shared" si="38"/>
        <v>101.71836433008146</v>
      </c>
    </row>
    <row r="564" spans="1:13" x14ac:dyDescent="0.25">
      <c r="A564" s="11"/>
      <c r="B564" s="11"/>
      <c r="C564" s="11"/>
      <c r="D564" s="12" t="s">
        <v>17</v>
      </c>
      <c r="E564" s="11"/>
      <c r="F564" s="12"/>
      <c r="G564" s="13">
        <f>+G565+G566+G567+G568+G569+G570+G571</f>
        <v>35392.959999999999</v>
      </c>
      <c r="H564" s="13">
        <f>+H565+H566+H567+H568+H569+H570+H571</f>
        <v>48000</v>
      </c>
      <c r="I564" s="13">
        <f>+I565+I566+I567+I568+I569+I570+I571</f>
        <v>48000</v>
      </c>
      <c r="J564" s="13">
        <f>+J565+J566+J567+J568+J569+J570+J571</f>
        <v>36001.14</v>
      </c>
      <c r="K564" s="13">
        <f t="shared" si="36"/>
        <v>75.002375000000001</v>
      </c>
      <c r="L564" s="13">
        <f t="shared" si="37"/>
        <v>75.002375000000001</v>
      </c>
      <c r="M564" s="13">
        <f t="shared" si="38"/>
        <v>101.71836433008146</v>
      </c>
    </row>
    <row r="565" spans="1:13" x14ac:dyDescent="0.25">
      <c r="A565" s="14"/>
      <c r="B565" s="14"/>
      <c r="C565" s="14"/>
      <c r="D565" s="14"/>
      <c r="E565" s="15" t="s">
        <v>18</v>
      </c>
      <c r="F565" s="15" t="s">
        <v>19</v>
      </c>
      <c r="G565" s="16">
        <v>9571.56</v>
      </c>
      <c r="H565" s="16">
        <v>3000</v>
      </c>
      <c r="I565" s="16">
        <v>3000</v>
      </c>
      <c r="J565" s="16">
        <v>71.98</v>
      </c>
      <c r="K565" s="16">
        <f t="shared" si="36"/>
        <v>2.3993333333333333</v>
      </c>
      <c r="L565" s="16">
        <f t="shared" si="37"/>
        <v>2.3993333333333333</v>
      </c>
      <c r="M565" s="16">
        <f t="shared" si="38"/>
        <v>0.75201952450802179</v>
      </c>
    </row>
    <row r="566" spans="1:13" x14ac:dyDescent="0.25">
      <c r="A566" s="14"/>
      <c r="B566" s="14"/>
      <c r="C566" s="14"/>
      <c r="D566" s="14"/>
      <c r="E566" s="15" t="s">
        <v>20</v>
      </c>
      <c r="F566" s="15" t="s">
        <v>21</v>
      </c>
      <c r="G566" s="16">
        <v>1181.28</v>
      </c>
      <c r="H566" s="16">
        <v>1000</v>
      </c>
      <c r="I566" s="16">
        <v>1249.1199999999999</v>
      </c>
      <c r="J566" s="16">
        <v>1249.1199999999999</v>
      </c>
      <c r="K566" s="16">
        <f t="shared" si="36"/>
        <v>100</v>
      </c>
      <c r="L566" s="16">
        <f t="shared" si="37"/>
        <v>124.91199999999998</v>
      </c>
      <c r="M566" s="16">
        <f t="shared" si="38"/>
        <v>105.74292293105782</v>
      </c>
    </row>
    <row r="567" spans="1:13" x14ac:dyDescent="0.25">
      <c r="A567" s="14"/>
      <c r="B567" s="14"/>
      <c r="C567" s="14"/>
      <c r="D567" s="14"/>
      <c r="E567" s="15" t="s">
        <v>24</v>
      </c>
      <c r="F567" s="15" t="s">
        <v>25</v>
      </c>
      <c r="G567" s="16">
        <v>14875.18</v>
      </c>
      <c r="H567" s="16">
        <v>15000</v>
      </c>
      <c r="I567" s="16">
        <v>16530.16</v>
      </c>
      <c r="J567" s="16">
        <v>16530.16</v>
      </c>
      <c r="K567" s="16">
        <f t="shared" si="36"/>
        <v>100</v>
      </c>
      <c r="L567" s="16">
        <f t="shared" si="37"/>
        <v>110.20106666666666</v>
      </c>
      <c r="M567" s="16">
        <f t="shared" si="38"/>
        <v>111.12578133508299</v>
      </c>
    </row>
    <row r="568" spans="1:13" x14ac:dyDescent="0.25">
      <c r="A568" s="14"/>
      <c r="B568" s="14"/>
      <c r="C568" s="14"/>
      <c r="D568" s="14"/>
      <c r="E568" s="15" t="s">
        <v>30</v>
      </c>
      <c r="F568" s="15" t="s">
        <v>31</v>
      </c>
      <c r="G568" s="16">
        <v>9764.94</v>
      </c>
      <c r="H568" s="16">
        <v>12000</v>
      </c>
      <c r="I568" s="16">
        <v>12000</v>
      </c>
      <c r="J568" s="16">
        <v>9857.7199999999993</v>
      </c>
      <c r="K568" s="16">
        <f t="shared" si="36"/>
        <v>82.147666666666666</v>
      </c>
      <c r="L568" s="16">
        <f t="shared" si="37"/>
        <v>82.147666666666666</v>
      </c>
      <c r="M568" s="16">
        <f t="shared" si="38"/>
        <v>100.95013384618849</v>
      </c>
    </row>
    <row r="569" spans="1:13" x14ac:dyDescent="0.25">
      <c r="A569" s="14"/>
      <c r="B569" s="14"/>
      <c r="C569" s="14"/>
      <c r="D569" s="14"/>
      <c r="E569" s="15" t="s">
        <v>145</v>
      </c>
      <c r="F569" s="15" t="s">
        <v>146</v>
      </c>
      <c r="G569" s="16">
        <v>0</v>
      </c>
      <c r="H569" s="16">
        <v>17000</v>
      </c>
      <c r="I569" s="16">
        <v>6928.56</v>
      </c>
      <c r="J569" s="16">
        <v>0</v>
      </c>
      <c r="K569" s="16">
        <f t="shared" si="36"/>
        <v>0</v>
      </c>
      <c r="L569" s="16">
        <f t="shared" si="37"/>
        <v>0</v>
      </c>
      <c r="M569" s="16">
        <f t="shared" si="38"/>
        <v>0</v>
      </c>
    </row>
    <row r="570" spans="1:13" x14ac:dyDescent="0.25">
      <c r="A570" s="14"/>
      <c r="B570" s="14"/>
      <c r="C570" s="14"/>
      <c r="D570" s="14"/>
      <c r="E570" s="15" t="s">
        <v>81</v>
      </c>
      <c r="F570" s="15" t="s">
        <v>82</v>
      </c>
      <c r="G570" s="16">
        <v>0</v>
      </c>
      <c r="H570" s="16">
        <v>0</v>
      </c>
      <c r="I570" s="16">
        <v>7627.25</v>
      </c>
      <c r="J570" s="16">
        <v>7627.25</v>
      </c>
      <c r="K570" s="16">
        <f t="shared" si="36"/>
        <v>100</v>
      </c>
      <c r="L570" s="16">
        <f t="shared" si="37"/>
        <v>0</v>
      </c>
      <c r="M570" s="16">
        <f t="shared" si="38"/>
        <v>0</v>
      </c>
    </row>
    <row r="571" spans="1:13" x14ac:dyDescent="0.25">
      <c r="A571" s="14"/>
      <c r="B571" s="14"/>
      <c r="C571" s="14"/>
      <c r="D571" s="14"/>
      <c r="E571" s="15" t="s">
        <v>133</v>
      </c>
      <c r="F571" s="15" t="s">
        <v>134</v>
      </c>
      <c r="G571" s="16">
        <v>0</v>
      </c>
      <c r="H571" s="16">
        <v>0</v>
      </c>
      <c r="I571" s="16">
        <v>664.91</v>
      </c>
      <c r="J571" s="16">
        <v>664.91</v>
      </c>
      <c r="K571" s="16">
        <f t="shared" si="36"/>
        <v>100</v>
      </c>
      <c r="L571" s="16">
        <f t="shared" si="37"/>
        <v>0</v>
      </c>
      <c r="M571" s="16">
        <f t="shared" si="38"/>
        <v>0</v>
      </c>
    </row>
    <row r="572" spans="1:13" x14ac:dyDescent="0.25">
      <c r="A572" s="8"/>
      <c r="B572" s="8"/>
      <c r="C572" s="9" t="s">
        <v>312</v>
      </c>
      <c r="D572" s="8"/>
      <c r="E572" s="8"/>
      <c r="F572" s="9" t="s">
        <v>313</v>
      </c>
      <c r="G572" s="10">
        <f>+G573</f>
        <v>99985.51999999999</v>
      </c>
      <c r="H572" s="10">
        <f>+H573</f>
        <v>130000</v>
      </c>
      <c r="I572" s="10">
        <f>+I573</f>
        <v>130000</v>
      </c>
      <c r="J572" s="10">
        <f>+J573</f>
        <v>129211.14</v>
      </c>
      <c r="K572" s="10">
        <f t="shared" si="36"/>
        <v>99.393184615384612</v>
      </c>
      <c r="L572" s="10">
        <f t="shared" si="37"/>
        <v>99.393184615384612</v>
      </c>
      <c r="M572" s="10">
        <f t="shared" si="38"/>
        <v>129.2298524826395</v>
      </c>
    </row>
    <row r="573" spans="1:13" x14ac:dyDescent="0.25">
      <c r="A573" s="11"/>
      <c r="B573" s="11"/>
      <c r="C573" s="11"/>
      <c r="D573" s="12" t="s">
        <v>314</v>
      </c>
      <c r="E573" s="11"/>
      <c r="F573" s="12" t="s">
        <v>315</v>
      </c>
      <c r="G573" s="13">
        <f>+G574+G575+G576+G577</f>
        <v>99985.51999999999</v>
      </c>
      <c r="H573" s="13">
        <f>+H574+H575+H576+H577</f>
        <v>130000</v>
      </c>
      <c r="I573" s="13">
        <f>+I574+I575+I576+I577</f>
        <v>130000</v>
      </c>
      <c r="J573" s="13">
        <f>+J574+J575+J576+J577</f>
        <v>129211.14</v>
      </c>
      <c r="K573" s="13">
        <f t="shared" si="36"/>
        <v>99.393184615384612</v>
      </c>
      <c r="L573" s="13">
        <f t="shared" si="37"/>
        <v>99.393184615384612</v>
      </c>
      <c r="M573" s="13">
        <f t="shared" si="38"/>
        <v>129.2298524826395</v>
      </c>
    </row>
    <row r="574" spans="1:13" x14ac:dyDescent="0.25">
      <c r="A574" s="14"/>
      <c r="B574" s="14"/>
      <c r="C574" s="14"/>
      <c r="D574" s="14"/>
      <c r="E574" s="15" t="s">
        <v>18</v>
      </c>
      <c r="F574" s="15" t="s">
        <v>19</v>
      </c>
      <c r="G574" s="16">
        <v>1805.6</v>
      </c>
      <c r="H574" s="16">
        <v>1185.8399999999999</v>
      </c>
      <c r="I574" s="16">
        <v>1185.8399999999999</v>
      </c>
      <c r="J574" s="16">
        <v>1185.8399999999999</v>
      </c>
      <c r="K574" s="16">
        <f t="shared" si="36"/>
        <v>100</v>
      </c>
      <c r="L574" s="16">
        <f t="shared" si="37"/>
        <v>100</v>
      </c>
      <c r="M574" s="16">
        <f t="shared" si="38"/>
        <v>65.675675675675677</v>
      </c>
    </row>
    <row r="575" spans="1:13" x14ac:dyDescent="0.25">
      <c r="A575" s="14"/>
      <c r="B575" s="14"/>
      <c r="C575" s="14"/>
      <c r="D575" s="14"/>
      <c r="E575" s="15" t="s">
        <v>24</v>
      </c>
      <c r="F575" s="15" t="s">
        <v>25</v>
      </c>
      <c r="G575" s="16">
        <v>35056.75</v>
      </c>
      <c r="H575" s="16">
        <v>59814.16</v>
      </c>
      <c r="I575" s="16">
        <v>17533.93</v>
      </c>
      <c r="J575" s="16">
        <v>16745.07</v>
      </c>
      <c r="K575" s="16">
        <f t="shared" si="36"/>
        <v>95.500951583586797</v>
      </c>
      <c r="L575" s="16">
        <f t="shared" si="37"/>
        <v>27.995160343303322</v>
      </c>
      <c r="M575" s="16">
        <f t="shared" si="38"/>
        <v>47.765608620308498</v>
      </c>
    </row>
    <row r="576" spans="1:13" x14ac:dyDescent="0.25">
      <c r="A576" s="14"/>
      <c r="B576" s="14"/>
      <c r="C576" s="14"/>
      <c r="D576" s="14"/>
      <c r="E576" s="15" t="s">
        <v>81</v>
      </c>
      <c r="F576" s="15" t="s">
        <v>82</v>
      </c>
      <c r="G576" s="16">
        <v>62290.39</v>
      </c>
      <c r="H576" s="16">
        <v>68000</v>
      </c>
      <c r="I576" s="16">
        <v>109703.83</v>
      </c>
      <c r="J576" s="16">
        <v>109703.83</v>
      </c>
      <c r="K576" s="16">
        <f t="shared" si="36"/>
        <v>100</v>
      </c>
      <c r="L576" s="16">
        <f t="shared" si="37"/>
        <v>161.32916176470587</v>
      </c>
      <c r="M576" s="16">
        <f t="shared" si="38"/>
        <v>176.11678141684456</v>
      </c>
    </row>
    <row r="577" spans="1:13" x14ac:dyDescent="0.25">
      <c r="A577" s="14"/>
      <c r="B577" s="14"/>
      <c r="C577" s="14"/>
      <c r="D577" s="14"/>
      <c r="E577" s="15" t="s">
        <v>133</v>
      </c>
      <c r="F577" s="15" t="s">
        <v>134</v>
      </c>
      <c r="G577" s="16">
        <v>832.78</v>
      </c>
      <c r="H577" s="16">
        <v>1000</v>
      </c>
      <c r="I577" s="16">
        <v>1576.4</v>
      </c>
      <c r="J577" s="16">
        <v>1576.4</v>
      </c>
      <c r="K577" s="16">
        <f t="shared" si="36"/>
        <v>100</v>
      </c>
      <c r="L577" s="16">
        <f t="shared" si="37"/>
        <v>157.64000000000001</v>
      </c>
      <c r="M577" s="16">
        <f t="shared" si="38"/>
        <v>189.2936910108312</v>
      </c>
    </row>
    <row r="578" spans="1:13" x14ac:dyDescent="0.25">
      <c r="A578" s="8"/>
      <c r="B578" s="8"/>
      <c r="C578" s="9" t="s">
        <v>316</v>
      </c>
      <c r="D578" s="8"/>
      <c r="E578" s="8"/>
      <c r="F578" s="9" t="s">
        <v>317</v>
      </c>
      <c r="G578" s="10">
        <f>+G579</f>
        <v>160978.09</v>
      </c>
      <c r="H578" s="10">
        <f>+H579</f>
        <v>160000</v>
      </c>
      <c r="I578" s="10">
        <f>+I579</f>
        <v>166200.00000000003</v>
      </c>
      <c r="J578" s="10">
        <f>+J579</f>
        <v>166189.03000000003</v>
      </c>
      <c r="K578" s="10">
        <f t="shared" si="36"/>
        <v>99.993399518652225</v>
      </c>
      <c r="L578" s="10">
        <f t="shared" si="37"/>
        <v>103.86814375000002</v>
      </c>
      <c r="M578" s="10">
        <f t="shared" si="38"/>
        <v>103.23704921582808</v>
      </c>
    </row>
    <row r="579" spans="1:13" x14ac:dyDescent="0.25">
      <c r="A579" s="11"/>
      <c r="B579" s="11"/>
      <c r="C579" s="11"/>
      <c r="D579" s="12" t="s">
        <v>17</v>
      </c>
      <c r="E579" s="11"/>
      <c r="F579" s="12"/>
      <c r="G579" s="13">
        <f>+G580+G581+G582+G583+G584+G585+G586</f>
        <v>160978.09</v>
      </c>
      <c r="H579" s="13">
        <f>+H580+H581+H582+H583+H584+H585+H586</f>
        <v>160000</v>
      </c>
      <c r="I579" s="13">
        <f>+I580+I581+I582+I583+I584+I585+I586</f>
        <v>166200.00000000003</v>
      </c>
      <c r="J579" s="13">
        <f>+J580+J581+J582+J583+J584+J585+J586</f>
        <v>166189.03000000003</v>
      </c>
      <c r="K579" s="13">
        <f t="shared" si="36"/>
        <v>99.993399518652225</v>
      </c>
      <c r="L579" s="13">
        <f t="shared" si="37"/>
        <v>103.86814375000002</v>
      </c>
      <c r="M579" s="13">
        <f t="shared" si="38"/>
        <v>103.23704921582808</v>
      </c>
    </row>
    <row r="580" spans="1:13" x14ac:dyDescent="0.25">
      <c r="A580" s="14"/>
      <c r="B580" s="14"/>
      <c r="C580" s="14"/>
      <c r="D580" s="14"/>
      <c r="E580" s="15" t="s">
        <v>18</v>
      </c>
      <c r="F580" s="15" t="s">
        <v>19</v>
      </c>
      <c r="G580" s="16">
        <v>0</v>
      </c>
      <c r="H580" s="16">
        <v>2366.6</v>
      </c>
      <c r="I580" s="16">
        <v>8975.83</v>
      </c>
      <c r="J580" s="16">
        <v>8975.83</v>
      </c>
      <c r="K580" s="16">
        <f t="shared" si="36"/>
        <v>100</v>
      </c>
      <c r="L580" s="16">
        <f t="shared" si="37"/>
        <v>379.27110622834448</v>
      </c>
      <c r="M580" s="16">
        <f t="shared" si="38"/>
        <v>0</v>
      </c>
    </row>
    <row r="581" spans="1:13" x14ac:dyDescent="0.25">
      <c r="A581" s="14"/>
      <c r="B581" s="14"/>
      <c r="C581" s="14"/>
      <c r="D581" s="14"/>
      <c r="E581" s="15" t="s">
        <v>77</v>
      </c>
      <c r="F581" s="15" t="s">
        <v>78</v>
      </c>
      <c r="G581" s="16">
        <v>140</v>
      </c>
      <c r="H581" s="16">
        <v>1000</v>
      </c>
      <c r="I581" s="16">
        <v>164.29</v>
      </c>
      <c r="J581" s="16">
        <v>153.32</v>
      </c>
      <c r="K581" s="16">
        <f t="shared" ref="K581:K644" si="40">IF(I581&lt;&gt;0,J581/I581*100,0)</f>
        <v>93.322782883924774</v>
      </c>
      <c r="L581" s="16">
        <f t="shared" ref="L581:L644" si="41">IF(H581&lt;&gt;0,J581/H581*100,0)</f>
        <v>15.331999999999999</v>
      </c>
      <c r="M581" s="16">
        <f t="shared" ref="M581:M644" si="42">IF(G581&lt;&gt;0,J581/G581*100,0)</f>
        <v>109.51428571428572</v>
      </c>
    </row>
    <row r="582" spans="1:13" x14ac:dyDescent="0.25">
      <c r="A582" s="14"/>
      <c r="B582" s="14"/>
      <c r="C582" s="14"/>
      <c r="D582" s="14"/>
      <c r="E582" s="15" t="s">
        <v>20</v>
      </c>
      <c r="F582" s="15" t="s">
        <v>21</v>
      </c>
      <c r="G582" s="16">
        <v>1721.37</v>
      </c>
      <c r="H582" s="16">
        <v>8000</v>
      </c>
      <c r="I582" s="16">
        <v>5526.48</v>
      </c>
      <c r="J582" s="16">
        <v>5526.48</v>
      </c>
      <c r="K582" s="16">
        <f t="shared" si="40"/>
        <v>100</v>
      </c>
      <c r="L582" s="16">
        <f t="shared" si="41"/>
        <v>69.080999999999989</v>
      </c>
      <c r="M582" s="16">
        <f t="shared" si="42"/>
        <v>321.05125568587812</v>
      </c>
    </row>
    <row r="583" spans="1:13" x14ac:dyDescent="0.25">
      <c r="A583" s="14"/>
      <c r="B583" s="14"/>
      <c r="C583" s="14"/>
      <c r="D583" s="14"/>
      <c r="E583" s="15" t="s">
        <v>24</v>
      </c>
      <c r="F583" s="15" t="s">
        <v>25</v>
      </c>
      <c r="G583" s="16">
        <v>148928.79</v>
      </c>
      <c r="H583" s="16">
        <v>141399.59</v>
      </c>
      <c r="I583" s="16">
        <v>139861.25</v>
      </c>
      <c r="J583" s="16">
        <v>139861.25</v>
      </c>
      <c r="K583" s="16">
        <f t="shared" si="40"/>
        <v>100</v>
      </c>
      <c r="L583" s="16">
        <f t="shared" si="41"/>
        <v>98.912061909090397</v>
      </c>
      <c r="M583" s="16">
        <f t="shared" si="42"/>
        <v>93.911492868504467</v>
      </c>
    </row>
    <row r="584" spans="1:13" x14ac:dyDescent="0.25">
      <c r="A584" s="14"/>
      <c r="B584" s="14"/>
      <c r="C584" s="14"/>
      <c r="D584" s="14"/>
      <c r="E584" s="15" t="s">
        <v>28</v>
      </c>
      <c r="F584" s="15" t="s">
        <v>29</v>
      </c>
      <c r="G584" s="16">
        <v>3114.38</v>
      </c>
      <c r="H584" s="16">
        <v>5000</v>
      </c>
      <c r="I584" s="16">
        <v>5432.01</v>
      </c>
      <c r="J584" s="16">
        <v>5432.01</v>
      </c>
      <c r="K584" s="16">
        <f t="shared" si="40"/>
        <v>100</v>
      </c>
      <c r="L584" s="16">
        <f t="shared" si="41"/>
        <v>108.64020000000001</v>
      </c>
      <c r="M584" s="16">
        <f t="shared" si="42"/>
        <v>174.41705893307818</v>
      </c>
    </row>
    <row r="585" spans="1:13" x14ac:dyDescent="0.25">
      <c r="A585" s="14"/>
      <c r="B585" s="14"/>
      <c r="C585" s="14"/>
      <c r="D585" s="14"/>
      <c r="E585" s="15" t="s">
        <v>258</v>
      </c>
      <c r="F585" s="15" t="s">
        <v>259</v>
      </c>
      <c r="G585" s="16">
        <v>269.3</v>
      </c>
      <c r="H585" s="16">
        <v>700</v>
      </c>
      <c r="I585" s="16">
        <v>0</v>
      </c>
      <c r="J585" s="16">
        <v>0</v>
      </c>
      <c r="K585" s="16">
        <f t="shared" si="40"/>
        <v>0</v>
      </c>
      <c r="L585" s="16">
        <f t="shared" si="41"/>
        <v>0</v>
      </c>
      <c r="M585" s="16">
        <f t="shared" si="42"/>
        <v>0</v>
      </c>
    </row>
    <row r="586" spans="1:13" x14ac:dyDescent="0.25">
      <c r="A586" s="14"/>
      <c r="B586" s="14"/>
      <c r="C586" s="14"/>
      <c r="D586" s="14"/>
      <c r="E586" s="15" t="s">
        <v>81</v>
      </c>
      <c r="F586" s="15" t="s">
        <v>82</v>
      </c>
      <c r="G586" s="16">
        <v>6804.25</v>
      </c>
      <c r="H586" s="16">
        <v>1533.81</v>
      </c>
      <c r="I586" s="16">
        <v>6240.14</v>
      </c>
      <c r="J586" s="16">
        <v>6240.14</v>
      </c>
      <c r="K586" s="16">
        <f t="shared" si="40"/>
        <v>100</v>
      </c>
      <c r="L586" s="16">
        <f t="shared" si="41"/>
        <v>406.83917825545535</v>
      </c>
      <c r="M586" s="16">
        <f t="shared" si="42"/>
        <v>91.709446301943643</v>
      </c>
    </row>
    <row r="587" spans="1:13" x14ac:dyDescent="0.25">
      <c r="A587" s="8"/>
      <c r="B587" s="8"/>
      <c r="C587" s="9" t="s">
        <v>318</v>
      </c>
      <c r="D587" s="8"/>
      <c r="E587" s="8"/>
      <c r="F587" s="9" t="s">
        <v>319</v>
      </c>
      <c r="G587" s="10">
        <f>+G588</f>
        <v>52890.37</v>
      </c>
      <c r="H587" s="10">
        <f>+H588</f>
        <v>60000</v>
      </c>
      <c r="I587" s="10">
        <f>+I588</f>
        <v>63500</v>
      </c>
      <c r="J587" s="10">
        <f>+J588</f>
        <v>63118.86</v>
      </c>
      <c r="K587" s="10">
        <f t="shared" si="40"/>
        <v>99.399779527559048</v>
      </c>
      <c r="L587" s="10">
        <f t="shared" si="41"/>
        <v>105.19810000000001</v>
      </c>
      <c r="M587" s="10">
        <f t="shared" si="42"/>
        <v>119.33904035838661</v>
      </c>
    </row>
    <row r="588" spans="1:13" x14ac:dyDescent="0.25">
      <c r="A588" s="11"/>
      <c r="B588" s="11"/>
      <c r="C588" s="11"/>
      <c r="D588" s="12" t="s">
        <v>17</v>
      </c>
      <c r="E588" s="11"/>
      <c r="F588" s="12"/>
      <c r="G588" s="13">
        <f>+G589+G590+G591+G592+G593+G594</f>
        <v>52890.37</v>
      </c>
      <c r="H588" s="13">
        <f>+H589+H590+H591+H592+H593+H594</f>
        <v>60000</v>
      </c>
      <c r="I588" s="13">
        <f>+I589+I590+I591+I592+I593+I594</f>
        <v>63500</v>
      </c>
      <c r="J588" s="13">
        <f>+J589+J590+J591+J592+J593+J594</f>
        <v>63118.86</v>
      </c>
      <c r="K588" s="13">
        <f t="shared" si="40"/>
        <v>99.399779527559048</v>
      </c>
      <c r="L588" s="13">
        <f t="shared" si="41"/>
        <v>105.19810000000001</v>
      </c>
      <c r="M588" s="13">
        <f t="shared" si="42"/>
        <v>119.33904035838661</v>
      </c>
    </row>
    <row r="589" spans="1:13" x14ac:dyDescent="0.25">
      <c r="A589" s="14"/>
      <c r="B589" s="14"/>
      <c r="C589" s="14"/>
      <c r="D589" s="14"/>
      <c r="E589" s="15" t="s">
        <v>18</v>
      </c>
      <c r="F589" s="15" t="s">
        <v>19</v>
      </c>
      <c r="G589" s="16">
        <v>1922.18</v>
      </c>
      <c r="H589" s="16">
        <v>1000</v>
      </c>
      <c r="I589" s="16">
        <v>0</v>
      </c>
      <c r="J589" s="16">
        <v>0</v>
      </c>
      <c r="K589" s="16">
        <f t="shared" si="40"/>
        <v>0</v>
      </c>
      <c r="L589" s="16">
        <f t="shared" si="41"/>
        <v>0</v>
      </c>
      <c r="M589" s="16">
        <f t="shared" si="42"/>
        <v>0</v>
      </c>
    </row>
    <row r="590" spans="1:13" x14ac:dyDescent="0.25">
      <c r="A590" s="14"/>
      <c r="B590" s="14"/>
      <c r="C590" s="14"/>
      <c r="D590" s="14"/>
      <c r="E590" s="15" t="s">
        <v>77</v>
      </c>
      <c r="F590" s="15" t="s">
        <v>78</v>
      </c>
      <c r="G590" s="16">
        <v>0</v>
      </c>
      <c r="H590" s="16">
        <v>1000</v>
      </c>
      <c r="I590" s="16">
        <v>381.14</v>
      </c>
      <c r="J590" s="16">
        <v>0</v>
      </c>
      <c r="K590" s="16">
        <f t="shared" si="40"/>
        <v>0</v>
      </c>
      <c r="L590" s="16">
        <f t="shared" si="41"/>
        <v>0</v>
      </c>
      <c r="M590" s="16">
        <f t="shared" si="42"/>
        <v>0</v>
      </c>
    </row>
    <row r="591" spans="1:13" x14ac:dyDescent="0.25">
      <c r="A591" s="14"/>
      <c r="B591" s="14"/>
      <c r="C591" s="14"/>
      <c r="D591" s="14"/>
      <c r="E591" s="15" t="s">
        <v>20</v>
      </c>
      <c r="F591" s="15" t="s">
        <v>21</v>
      </c>
      <c r="G591" s="16">
        <v>469.37</v>
      </c>
      <c r="H591" s="16">
        <v>103.5</v>
      </c>
      <c r="I591" s="16">
        <v>240.44</v>
      </c>
      <c r="J591" s="16">
        <v>240.44</v>
      </c>
      <c r="K591" s="16">
        <f t="shared" si="40"/>
        <v>100</v>
      </c>
      <c r="L591" s="16">
        <f t="shared" si="41"/>
        <v>232.30917874396133</v>
      </c>
      <c r="M591" s="16">
        <f t="shared" si="42"/>
        <v>51.226111596395164</v>
      </c>
    </row>
    <row r="592" spans="1:13" x14ac:dyDescent="0.25">
      <c r="A592" s="14"/>
      <c r="B592" s="14"/>
      <c r="C592" s="14"/>
      <c r="D592" s="14"/>
      <c r="E592" s="15" t="s">
        <v>24</v>
      </c>
      <c r="F592" s="15" t="s">
        <v>25</v>
      </c>
      <c r="G592" s="16">
        <v>50121.94</v>
      </c>
      <c r="H592" s="16">
        <v>54212.43</v>
      </c>
      <c r="I592" s="16">
        <v>59194.35</v>
      </c>
      <c r="J592" s="16">
        <v>59194.35</v>
      </c>
      <c r="K592" s="16">
        <f t="shared" si="40"/>
        <v>100</v>
      </c>
      <c r="L592" s="16">
        <f t="shared" si="41"/>
        <v>109.18962680698871</v>
      </c>
      <c r="M592" s="16">
        <f t="shared" si="42"/>
        <v>118.10067607119757</v>
      </c>
    </row>
    <row r="593" spans="1:13" x14ac:dyDescent="0.25">
      <c r="A593" s="14"/>
      <c r="B593" s="14"/>
      <c r="C593" s="14"/>
      <c r="D593" s="14"/>
      <c r="E593" s="15" t="s">
        <v>28</v>
      </c>
      <c r="F593" s="15" t="s">
        <v>29</v>
      </c>
      <c r="G593" s="16">
        <v>376.88</v>
      </c>
      <c r="H593" s="16">
        <v>0</v>
      </c>
      <c r="I593" s="16">
        <v>0</v>
      </c>
      <c r="J593" s="16">
        <v>0</v>
      </c>
      <c r="K593" s="16">
        <f t="shared" si="40"/>
        <v>0</v>
      </c>
      <c r="L593" s="16">
        <f t="shared" si="41"/>
        <v>0</v>
      </c>
      <c r="M593" s="16">
        <f t="shared" si="42"/>
        <v>0</v>
      </c>
    </row>
    <row r="594" spans="1:13" x14ac:dyDescent="0.25">
      <c r="A594" s="14"/>
      <c r="B594" s="14"/>
      <c r="C594" s="14"/>
      <c r="D594" s="14"/>
      <c r="E594" s="15" t="s">
        <v>30</v>
      </c>
      <c r="F594" s="15" t="s">
        <v>31</v>
      </c>
      <c r="G594" s="16">
        <v>0</v>
      </c>
      <c r="H594" s="16">
        <v>3684.07</v>
      </c>
      <c r="I594" s="16">
        <v>3684.07</v>
      </c>
      <c r="J594" s="16">
        <v>3684.07</v>
      </c>
      <c r="K594" s="16">
        <f t="shared" si="40"/>
        <v>100</v>
      </c>
      <c r="L594" s="16">
        <f t="shared" si="41"/>
        <v>100</v>
      </c>
      <c r="M594" s="16">
        <f t="shared" si="42"/>
        <v>0</v>
      </c>
    </row>
    <row r="595" spans="1:13" x14ac:dyDescent="0.25">
      <c r="A595" s="8"/>
      <c r="B595" s="8"/>
      <c r="C595" s="9" t="s">
        <v>320</v>
      </c>
      <c r="D595" s="8"/>
      <c r="E595" s="8"/>
      <c r="F595" s="9" t="s">
        <v>321</v>
      </c>
      <c r="G595" s="10">
        <f>+G596</f>
        <v>5720.43</v>
      </c>
      <c r="H595" s="10">
        <f>+H596</f>
        <v>39000</v>
      </c>
      <c r="I595" s="10">
        <f>+I596</f>
        <v>39000</v>
      </c>
      <c r="J595" s="10">
        <f>+J596</f>
        <v>10078.34</v>
      </c>
      <c r="K595" s="10">
        <f t="shared" si="40"/>
        <v>25.841897435897437</v>
      </c>
      <c r="L595" s="10">
        <f t="shared" si="41"/>
        <v>25.841897435897437</v>
      </c>
      <c r="M595" s="10">
        <f t="shared" si="42"/>
        <v>176.18151083047954</v>
      </c>
    </row>
    <row r="596" spans="1:13" x14ac:dyDescent="0.25">
      <c r="A596" s="11"/>
      <c r="B596" s="11"/>
      <c r="C596" s="11"/>
      <c r="D596" s="12" t="s">
        <v>17</v>
      </c>
      <c r="E596" s="11"/>
      <c r="F596" s="12"/>
      <c r="G596" s="13">
        <f>+G597+G598+G599+G600</f>
        <v>5720.43</v>
      </c>
      <c r="H596" s="13">
        <f>+H597+H598+H599+H600</f>
        <v>39000</v>
      </c>
      <c r="I596" s="13">
        <f>+I597+I598+I599+I600</f>
        <v>39000</v>
      </c>
      <c r="J596" s="13">
        <f>+J597+J598+J599+J600</f>
        <v>10078.34</v>
      </c>
      <c r="K596" s="13">
        <f t="shared" si="40"/>
        <v>25.841897435897437</v>
      </c>
      <c r="L596" s="13">
        <f t="shared" si="41"/>
        <v>25.841897435897437</v>
      </c>
      <c r="M596" s="13">
        <f t="shared" si="42"/>
        <v>176.18151083047954</v>
      </c>
    </row>
    <row r="597" spans="1:13" x14ac:dyDescent="0.25">
      <c r="A597" s="14"/>
      <c r="B597" s="14"/>
      <c r="C597" s="14"/>
      <c r="D597" s="14"/>
      <c r="E597" s="15" t="s">
        <v>18</v>
      </c>
      <c r="F597" s="15" t="s">
        <v>19</v>
      </c>
      <c r="G597" s="16">
        <v>0</v>
      </c>
      <c r="H597" s="16">
        <v>0</v>
      </c>
      <c r="I597" s="16">
        <v>2450</v>
      </c>
      <c r="J597" s="16">
        <v>2450</v>
      </c>
      <c r="K597" s="16">
        <f t="shared" si="40"/>
        <v>100</v>
      </c>
      <c r="L597" s="16">
        <f t="shared" si="41"/>
        <v>0</v>
      </c>
      <c r="M597" s="16">
        <f t="shared" si="42"/>
        <v>0</v>
      </c>
    </row>
    <row r="598" spans="1:13" x14ac:dyDescent="0.25">
      <c r="A598" s="14"/>
      <c r="B598" s="14"/>
      <c r="C598" s="14"/>
      <c r="D598" s="14"/>
      <c r="E598" s="15" t="s">
        <v>77</v>
      </c>
      <c r="F598" s="15" t="s">
        <v>78</v>
      </c>
      <c r="G598" s="16">
        <v>0</v>
      </c>
      <c r="H598" s="16">
        <v>0</v>
      </c>
      <c r="I598" s="16">
        <v>1317.36</v>
      </c>
      <c r="J598" s="16">
        <v>1317.36</v>
      </c>
      <c r="K598" s="16">
        <f t="shared" si="40"/>
        <v>100</v>
      </c>
      <c r="L598" s="16">
        <f t="shared" si="41"/>
        <v>0</v>
      </c>
      <c r="M598" s="16">
        <f t="shared" si="42"/>
        <v>0</v>
      </c>
    </row>
    <row r="599" spans="1:13" x14ac:dyDescent="0.25">
      <c r="A599" s="14"/>
      <c r="B599" s="14"/>
      <c r="C599" s="14"/>
      <c r="D599" s="14"/>
      <c r="E599" s="15" t="s">
        <v>81</v>
      </c>
      <c r="F599" s="15" t="s">
        <v>82</v>
      </c>
      <c r="G599" s="16">
        <v>0</v>
      </c>
      <c r="H599" s="16">
        <v>0</v>
      </c>
      <c r="I599" s="16">
        <v>640.5</v>
      </c>
      <c r="J599" s="16">
        <v>640.5</v>
      </c>
      <c r="K599" s="16">
        <f t="shared" si="40"/>
        <v>100</v>
      </c>
      <c r="L599" s="16">
        <f t="shared" si="41"/>
        <v>0</v>
      </c>
      <c r="M599" s="16">
        <f t="shared" si="42"/>
        <v>0</v>
      </c>
    </row>
    <row r="600" spans="1:13" x14ac:dyDescent="0.25">
      <c r="A600" s="14"/>
      <c r="B600" s="14"/>
      <c r="C600" s="14"/>
      <c r="D600" s="14"/>
      <c r="E600" s="15" t="s">
        <v>133</v>
      </c>
      <c r="F600" s="15" t="s">
        <v>134</v>
      </c>
      <c r="G600" s="16">
        <v>5720.43</v>
      </c>
      <c r="H600" s="16">
        <v>39000</v>
      </c>
      <c r="I600" s="16">
        <v>34592.14</v>
      </c>
      <c r="J600" s="16">
        <v>5670.48</v>
      </c>
      <c r="K600" s="16">
        <f t="shared" si="40"/>
        <v>16.392394341604767</v>
      </c>
      <c r="L600" s="16">
        <f t="shared" si="41"/>
        <v>14.539692307692306</v>
      </c>
      <c r="M600" s="16">
        <f t="shared" si="42"/>
        <v>99.12681389336116</v>
      </c>
    </row>
    <row r="601" spans="1:13" x14ac:dyDescent="0.25">
      <c r="A601" s="8"/>
      <c r="B601" s="8"/>
      <c r="C601" s="9" t="s">
        <v>322</v>
      </c>
      <c r="D601" s="8"/>
      <c r="E601" s="8"/>
      <c r="F601" s="9" t="s">
        <v>323</v>
      </c>
      <c r="G601" s="10">
        <f>+G602</f>
        <v>15118.07</v>
      </c>
      <c r="H601" s="10">
        <f>+H602</f>
        <v>18000</v>
      </c>
      <c r="I601" s="10">
        <f>+I602</f>
        <v>18000</v>
      </c>
      <c r="J601" s="10">
        <f>+J602</f>
        <v>10108.17</v>
      </c>
      <c r="K601" s="10">
        <f t="shared" si="40"/>
        <v>56.156500000000001</v>
      </c>
      <c r="L601" s="10">
        <f t="shared" si="41"/>
        <v>56.156500000000001</v>
      </c>
      <c r="M601" s="10">
        <f t="shared" si="42"/>
        <v>66.861510761624999</v>
      </c>
    </row>
    <row r="602" spans="1:13" x14ac:dyDescent="0.25">
      <c r="A602" s="11"/>
      <c r="B602" s="11"/>
      <c r="C602" s="11"/>
      <c r="D602" s="12" t="s">
        <v>17</v>
      </c>
      <c r="E602" s="11"/>
      <c r="F602" s="12"/>
      <c r="G602" s="13">
        <f>+G603+G604</f>
        <v>15118.07</v>
      </c>
      <c r="H602" s="13">
        <f>+H603+H604</f>
        <v>18000</v>
      </c>
      <c r="I602" s="13">
        <f>+I603+I604</f>
        <v>18000</v>
      </c>
      <c r="J602" s="13">
        <f>+J603+J604</f>
        <v>10108.17</v>
      </c>
      <c r="K602" s="13">
        <f t="shared" si="40"/>
        <v>56.156500000000001</v>
      </c>
      <c r="L602" s="13">
        <f t="shared" si="41"/>
        <v>56.156500000000001</v>
      </c>
      <c r="M602" s="13">
        <f t="shared" si="42"/>
        <v>66.861510761624999</v>
      </c>
    </row>
    <row r="603" spans="1:13" x14ac:dyDescent="0.25">
      <c r="A603" s="14"/>
      <c r="B603" s="14"/>
      <c r="C603" s="14"/>
      <c r="D603" s="14"/>
      <c r="E603" s="15" t="s">
        <v>18</v>
      </c>
      <c r="F603" s="15" t="s">
        <v>19</v>
      </c>
      <c r="G603" s="16">
        <v>0</v>
      </c>
      <c r="H603" s="16">
        <v>2490.3200000000002</v>
      </c>
      <c r="I603" s="16">
        <v>0</v>
      </c>
      <c r="J603" s="16">
        <v>0</v>
      </c>
      <c r="K603" s="16">
        <f t="shared" si="40"/>
        <v>0</v>
      </c>
      <c r="L603" s="16">
        <f t="shared" si="41"/>
        <v>0</v>
      </c>
      <c r="M603" s="16">
        <f t="shared" si="42"/>
        <v>0</v>
      </c>
    </row>
    <row r="604" spans="1:13" x14ac:dyDescent="0.25">
      <c r="A604" s="14"/>
      <c r="B604" s="14"/>
      <c r="C604" s="14"/>
      <c r="D604" s="14"/>
      <c r="E604" s="15" t="s">
        <v>77</v>
      </c>
      <c r="F604" s="15" t="s">
        <v>78</v>
      </c>
      <c r="G604" s="16">
        <v>15118.07</v>
      </c>
      <c r="H604" s="16">
        <v>15509.68</v>
      </c>
      <c r="I604" s="16">
        <v>18000</v>
      </c>
      <c r="J604" s="16">
        <v>10108.17</v>
      </c>
      <c r="K604" s="16">
        <f t="shared" si="40"/>
        <v>56.156500000000001</v>
      </c>
      <c r="L604" s="16">
        <f t="shared" si="41"/>
        <v>65.173298224076831</v>
      </c>
      <c r="M604" s="16">
        <f t="shared" si="42"/>
        <v>66.861510761624999</v>
      </c>
    </row>
    <row r="605" spans="1:13" x14ac:dyDescent="0.25">
      <c r="A605" s="8"/>
      <c r="B605" s="8"/>
      <c r="C605" s="9" t="s">
        <v>324</v>
      </c>
      <c r="D605" s="8"/>
      <c r="E605" s="8"/>
      <c r="F605" s="9" t="s">
        <v>325</v>
      </c>
      <c r="G605" s="10">
        <f t="shared" ref="G605:J606" si="43">+G606</f>
        <v>29446.48</v>
      </c>
      <c r="H605" s="10">
        <f t="shared" si="43"/>
        <v>40000</v>
      </c>
      <c r="I605" s="10">
        <f t="shared" si="43"/>
        <v>40000</v>
      </c>
      <c r="J605" s="10">
        <f t="shared" si="43"/>
        <v>26078.54</v>
      </c>
      <c r="K605" s="10">
        <f t="shared" si="40"/>
        <v>65.19635000000001</v>
      </c>
      <c r="L605" s="10">
        <f t="shared" si="41"/>
        <v>65.19635000000001</v>
      </c>
      <c r="M605" s="10">
        <f t="shared" si="42"/>
        <v>88.562503905390386</v>
      </c>
    </row>
    <row r="606" spans="1:13" x14ac:dyDescent="0.25">
      <c r="A606" s="11"/>
      <c r="B606" s="11"/>
      <c r="C606" s="11"/>
      <c r="D606" s="12" t="s">
        <v>17</v>
      </c>
      <c r="E606" s="11"/>
      <c r="F606" s="12"/>
      <c r="G606" s="13">
        <f t="shared" si="43"/>
        <v>29446.48</v>
      </c>
      <c r="H606" s="13">
        <f t="shared" si="43"/>
        <v>40000</v>
      </c>
      <c r="I606" s="13">
        <f t="shared" si="43"/>
        <v>40000</v>
      </c>
      <c r="J606" s="13">
        <f t="shared" si="43"/>
        <v>26078.54</v>
      </c>
      <c r="K606" s="13">
        <f t="shared" si="40"/>
        <v>65.19635000000001</v>
      </c>
      <c r="L606" s="13">
        <f t="shared" si="41"/>
        <v>65.19635000000001</v>
      </c>
      <c r="M606" s="13">
        <f t="shared" si="42"/>
        <v>88.562503905390386</v>
      </c>
    </row>
    <row r="607" spans="1:13" x14ac:dyDescent="0.25">
      <c r="A607" s="14"/>
      <c r="B607" s="14"/>
      <c r="C607" s="14"/>
      <c r="D607" s="14"/>
      <c r="E607" s="15" t="s">
        <v>77</v>
      </c>
      <c r="F607" s="15" t="s">
        <v>78</v>
      </c>
      <c r="G607" s="16">
        <v>29446.48</v>
      </c>
      <c r="H607" s="16">
        <v>40000</v>
      </c>
      <c r="I607" s="16">
        <v>40000</v>
      </c>
      <c r="J607" s="16">
        <v>26078.54</v>
      </c>
      <c r="K607" s="16">
        <f t="shared" si="40"/>
        <v>65.19635000000001</v>
      </c>
      <c r="L607" s="16">
        <f t="shared" si="41"/>
        <v>65.19635000000001</v>
      </c>
      <c r="M607" s="16">
        <f t="shared" si="42"/>
        <v>88.562503905390386</v>
      </c>
    </row>
    <row r="608" spans="1:13" x14ac:dyDescent="0.25">
      <c r="A608" s="8"/>
      <c r="B608" s="8"/>
      <c r="C608" s="9" t="s">
        <v>326</v>
      </c>
      <c r="D608" s="8"/>
      <c r="E608" s="8"/>
      <c r="F608" s="9" t="s">
        <v>327</v>
      </c>
      <c r="G608" s="10">
        <f>+G609</f>
        <v>18897.739999999998</v>
      </c>
      <c r="H608" s="10">
        <f>+H609</f>
        <v>76000</v>
      </c>
      <c r="I608" s="10">
        <f>+I609</f>
        <v>76000</v>
      </c>
      <c r="J608" s="10">
        <f>+J609</f>
        <v>56025.700000000004</v>
      </c>
      <c r="K608" s="10">
        <f t="shared" si="40"/>
        <v>73.718026315789473</v>
      </c>
      <c r="L608" s="10">
        <f t="shared" si="41"/>
        <v>73.718026315789473</v>
      </c>
      <c r="M608" s="10">
        <f t="shared" si="42"/>
        <v>296.46772577038314</v>
      </c>
    </row>
    <row r="609" spans="1:13" x14ac:dyDescent="0.25">
      <c r="A609" s="11"/>
      <c r="B609" s="11"/>
      <c r="C609" s="11"/>
      <c r="D609" s="12" t="s">
        <v>328</v>
      </c>
      <c r="E609" s="11"/>
      <c r="F609" s="12" t="s">
        <v>329</v>
      </c>
      <c r="G609" s="13">
        <f>+G610+G611+G612+G613+G614+G615+G616</f>
        <v>18897.739999999998</v>
      </c>
      <c r="H609" s="13">
        <f>+H610+H611+H612+H613+H614+H615+H616</f>
        <v>76000</v>
      </c>
      <c r="I609" s="13">
        <f>+I610+I611+I612+I613+I614+I615+I616</f>
        <v>76000</v>
      </c>
      <c r="J609" s="13">
        <f>+J610+J611+J612+J613+J614+J615+J616</f>
        <v>56025.700000000004</v>
      </c>
      <c r="K609" s="13">
        <f t="shared" si="40"/>
        <v>73.718026315789473</v>
      </c>
      <c r="L609" s="13">
        <f t="shared" si="41"/>
        <v>73.718026315789473</v>
      </c>
      <c r="M609" s="13">
        <f t="shared" si="42"/>
        <v>296.46772577038314</v>
      </c>
    </row>
    <row r="610" spans="1:13" x14ac:dyDescent="0.25">
      <c r="A610" s="14"/>
      <c r="B610" s="14"/>
      <c r="C610" s="14"/>
      <c r="D610" s="14"/>
      <c r="E610" s="15" t="s">
        <v>18</v>
      </c>
      <c r="F610" s="15" t="s">
        <v>19</v>
      </c>
      <c r="G610" s="16">
        <v>0</v>
      </c>
      <c r="H610" s="16">
        <v>0</v>
      </c>
      <c r="I610" s="16">
        <v>1231.3399999999999</v>
      </c>
      <c r="J610" s="16">
        <v>1231.3399999999999</v>
      </c>
      <c r="K610" s="16">
        <f t="shared" si="40"/>
        <v>100</v>
      </c>
      <c r="L610" s="16">
        <f t="shared" si="41"/>
        <v>0</v>
      </c>
      <c r="M610" s="16">
        <f t="shared" si="42"/>
        <v>0</v>
      </c>
    </row>
    <row r="611" spans="1:13" x14ac:dyDescent="0.25">
      <c r="A611" s="14"/>
      <c r="B611" s="14"/>
      <c r="C611" s="14"/>
      <c r="D611" s="14"/>
      <c r="E611" s="15" t="s">
        <v>24</v>
      </c>
      <c r="F611" s="15" t="s">
        <v>25</v>
      </c>
      <c r="G611" s="16">
        <v>0</v>
      </c>
      <c r="H611" s="16">
        <v>0</v>
      </c>
      <c r="I611" s="16">
        <v>10411.86</v>
      </c>
      <c r="J611" s="16">
        <v>10411.86</v>
      </c>
      <c r="K611" s="16">
        <f t="shared" si="40"/>
        <v>100</v>
      </c>
      <c r="L611" s="16">
        <f t="shared" si="41"/>
        <v>0</v>
      </c>
      <c r="M611" s="16">
        <f t="shared" si="42"/>
        <v>0</v>
      </c>
    </row>
    <row r="612" spans="1:13" x14ac:dyDescent="0.25">
      <c r="A612" s="14"/>
      <c r="B612" s="14"/>
      <c r="C612" s="14"/>
      <c r="D612" s="14"/>
      <c r="E612" s="15" t="s">
        <v>26</v>
      </c>
      <c r="F612" s="15" t="s">
        <v>27</v>
      </c>
      <c r="G612" s="16">
        <v>0</v>
      </c>
      <c r="H612" s="16">
        <v>758.52</v>
      </c>
      <c r="I612" s="16">
        <v>758.52</v>
      </c>
      <c r="J612" s="16">
        <v>758.52</v>
      </c>
      <c r="K612" s="16">
        <f t="shared" si="40"/>
        <v>100</v>
      </c>
      <c r="L612" s="16">
        <f t="shared" si="41"/>
        <v>100</v>
      </c>
      <c r="M612" s="16">
        <f t="shared" si="42"/>
        <v>0</v>
      </c>
    </row>
    <row r="613" spans="1:13" x14ac:dyDescent="0.25">
      <c r="A613" s="14"/>
      <c r="B613" s="14"/>
      <c r="C613" s="14"/>
      <c r="D613" s="14"/>
      <c r="E613" s="15" t="s">
        <v>330</v>
      </c>
      <c r="F613" s="15" t="s">
        <v>331</v>
      </c>
      <c r="G613" s="16">
        <v>0</v>
      </c>
      <c r="H613" s="16">
        <v>31000</v>
      </c>
      <c r="I613" s="16">
        <v>0</v>
      </c>
      <c r="J613" s="16">
        <v>0</v>
      </c>
      <c r="K613" s="16">
        <f t="shared" si="40"/>
        <v>0</v>
      </c>
      <c r="L613" s="16">
        <f t="shared" si="41"/>
        <v>0</v>
      </c>
      <c r="M613" s="16">
        <f t="shared" si="42"/>
        <v>0</v>
      </c>
    </row>
    <row r="614" spans="1:13" x14ac:dyDescent="0.25">
      <c r="A614" s="14"/>
      <c r="B614" s="14"/>
      <c r="C614" s="14"/>
      <c r="D614" s="14"/>
      <c r="E614" s="15" t="s">
        <v>332</v>
      </c>
      <c r="F614" s="15" t="s">
        <v>333</v>
      </c>
      <c r="G614" s="16">
        <v>0</v>
      </c>
      <c r="H614" s="16">
        <v>0</v>
      </c>
      <c r="I614" s="16">
        <v>30289.38</v>
      </c>
      <c r="J614" s="16">
        <v>30289.38</v>
      </c>
      <c r="K614" s="16">
        <f t="shared" si="40"/>
        <v>100</v>
      </c>
      <c r="L614" s="16">
        <f t="shared" si="41"/>
        <v>0</v>
      </c>
      <c r="M614" s="16">
        <f t="shared" si="42"/>
        <v>0</v>
      </c>
    </row>
    <row r="615" spans="1:13" x14ac:dyDescent="0.25">
      <c r="A615" s="14"/>
      <c r="B615" s="14"/>
      <c r="C615" s="14"/>
      <c r="D615" s="14"/>
      <c r="E615" s="15" t="s">
        <v>81</v>
      </c>
      <c r="F615" s="15" t="s">
        <v>82</v>
      </c>
      <c r="G615" s="16">
        <v>17311.87</v>
      </c>
      <c r="H615" s="16">
        <v>0</v>
      </c>
      <c r="I615" s="16">
        <v>0</v>
      </c>
      <c r="J615" s="16">
        <v>0</v>
      </c>
      <c r="K615" s="16">
        <f t="shared" si="40"/>
        <v>0</v>
      </c>
      <c r="L615" s="16">
        <f t="shared" si="41"/>
        <v>0</v>
      </c>
      <c r="M615" s="16">
        <f t="shared" si="42"/>
        <v>0</v>
      </c>
    </row>
    <row r="616" spans="1:13" x14ac:dyDescent="0.25">
      <c r="A616" s="14"/>
      <c r="B616" s="14"/>
      <c r="C616" s="14"/>
      <c r="D616" s="14"/>
      <c r="E616" s="15" t="s">
        <v>133</v>
      </c>
      <c r="F616" s="15" t="s">
        <v>134</v>
      </c>
      <c r="G616" s="16">
        <v>1585.87</v>
      </c>
      <c r="H616" s="16">
        <v>44241.48</v>
      </c>
      <c r="I616" s="16">
        <v>33308.9</v>
      </c>
      <c r="J616" s="16">
        <v>13334.6</v>
      </c>
      <c r="K616" s="16">
        <f t="shared" si="40"/>
        <v>40.033144294768064</v>
      </c>
      <c r="L616" s="16">
        <f t="shared" si="41"/>
        <v>30.140492587499335</v>
      </c>
      <c r="M616" s="16">
        <f t="shared" si="42"/>
        <v>840.83815192922509</v>
      </c>
    </row>
    <row r="617" spans="1:13" x14ac:dyDescent="0.25">
      <c r="A617" s="8"/>
      <c r="B617" s="8"/>
      <c r="C617" s="9" t="s">
        <v>334</v>
      </c>
      <c r="D617" s="8"/>
      <c r="E617" s="8"/>
      <c r="F617" s="9" t="s">
        <v>335</v>
      </c>
      <c r="G617" s="10">
        <f t="shared" ref="G617:J618" si="44">+G618</f>
        <v>7321.33</v>
      </c>
      <c r="H617" s="10">
        <f t="shared" si="44"/>
        <v>0</v>
      </c>
      <c r="I617" s="10">
        <f t="shared" si="44"/>
        <v>0</v>
      </c>
      <c r="J617" s="10">
        <f t="shared" si="44"/>
        <v>0</v>
      </c>
      <c r="K617" s="10">
        <f t="shared" si="40"/>
        <v>0</v>
      </c>
      <c r="L617" s="10">
        <f t="shared" si="41"/>
        <v>0</v>
      </c>
      <c r="M617" s="10">
        <f t="shared" si="42"/>
        <v>0</v>
      </c>
    </row>
    <row r="618" spans="1:13" x14ac:dyDescent="0.25">
      <c r="A618" s="11"/>
      <c r="B618" s="11"/>
      <c r="C618" s="11"/>
      <c r="D618" s="12" t="s">
        <v>17</v>
      </c>
      <c r="E618" s="11"/>
      <c r="F618" s="12"/>
      <c r="G618" s="13">
        <f t="shared" si="44"/>
        <v>7321.33</v>
      </c>
      <c r="H618" s="13">
        <f t="shared" si="44"/>
        <v>0</v>
      </c>
      <c r="I618" s="13">
        <f t="shared" si="44"/>
        <v>0</v>
      </c>
      <c r="J618" s="13">
        <f t="shared" si="44"/>
        <v>0</v>
      </c>
      <c r="K618" s="13">
        <f t="shared" si="40"/>
        <v>0</v>
      </c>
      <c r="L618" s="13">
        <f t="shared" si="41"/>
        <v>0</v>
      </c>
      <c r="M618" s="13">
        <f t="shared" si="42"/>
        <v>0</v>
      </c>
    </row>
    <row r="619" spans="1:13" x14ac:dyDescent="0.25">
      <c r="A619" s="14"/>
      <c r="B619" s="14"/>
      <c r="C619" s="14"/>
      <c r="D619" s="14"/>
      <c r="E619" s="15" t="s">
        <v>24</v>
      </c>
      <c r="F619" s="15" t="s">
        <v>25</v>
      </c>
      <c r="G619" s="16">
        <v>7321.33</v>
      </c>
      <c r="H619" s="16">
        <v>0</v>
      </c>
      <c r="I619" s="16">
        <v>0</v>
      </c>
      <c r="J619" s="16">
        <v>0</v>
      </c>
      <c r="K619" s="16">
        <f t="shared" si="40"/>
        <v>0</v>
      </c>
      <c r="L619" s="16">
        <f t="shared" si="41"/>
        <v>0</v>
      </c>
      <c r="M619" s="16">
        <f t="shared" si="42"/>
        <v>0</v>
      </c>
    </row>
    <row r="620" spans="1:13" x14ac:dyDescent="0.25">
      <c r="A620" s="8"/>
      <c r="B620" s="8"/>
      <c r="C620" s="9" t="s">
        <v>336</v>
      </c>
      <c r="D620" s="8"/>
      <c r="E620" s="8"/>
      <c r="F620" s="9" t="s">
        <v>337</v>
      </c>
      <c r="G620" s="10">
        <f>+G621+G623+G634+G638+G641+G647+G649+G656+G662+G669</f>
        <v>450326.26</v>
      </c>
      <c r="H620" s="10">
        <f>+H621+H623+H634+H638+H641+H647+H649+H656+H662+H669</f>
        <v>631006</v>
      </c>
      <c r="I620" s="10">
        <f>+I621+I623+I634+I638+I641+I647+I649+I656+I662+I669</f>
        <v>631006</v>
      </c>
      <c r="J620" s="10">
        <f>+J621+J623+J634+J638+J641+J647+J649+J656+J662+J669</f>
        <v>453239.35</v>
      </c>
      <c r="K620" s="10">
        <f t="shared" si="40"/>
        <v>71.828057102468122</v>
      </c>
      <c r="L620" s="10">
        <f t="shared" si="41"/>
        <v>71.828057102468122</v>
      </c>
      <c r="M620" s="10">
        <f t="shared" si="42"/>
        <v>100.64688432782046</v>
      </c>
    </row>
    <row r="621" spans="1:13" x14ac:dyDescent="0.25">
      <c r="A621" s="11"/>
      <c r="B621" s="11"/>
      <c r="C621" s="11"/>
      <c r="D621" s="12" t="s">
        <v>17</v>
      </c>
      <c r="E621" s="11"/>
      <c r="F621" s="12"/>
      <c r="G621" s="13">
        <f>+G622</f>
        <v>0</v>
      </c>
      <c r="H621" s="13">
        <f>+H622</f>
        <v>0</v>
      </c>
      <c r="I621" s="13">
        <f>+I622</f>
        <v>0</v>
      </c>
      <c r="J621" s="13">
        <f>+J622</f>
        <v>0</v>
      </c>
      <c r="K621" s="13">
        <f t="shared" si="40"/>
        <v>0</v>
      </c>
      <c r="L621" s="13">
        <f t="shared" si="41"/>
        <v>0</v>
      </c>
      <c r="M621" s="13">
        <f t="shared" si="42"/>
        <v>0</v>
      </c>
    </row>
    <row r="622" spans="1:13" x14ac:dyDescent="0.25">
      <c r="A622" s="14"/>
      <c r="B622" s="14"/>
      <c r="C622" s="14"/>
      <c r="D622" s="14"/>
      <c r="E622" s="15" t="s">
        <v>26</v>
      </c>
      <c r="F622" s="15" t="s">
        <v>27</v>
      </c>
      <c r="G622" s="16">
        <v>0</v>
      </c>
      <c r="H622" s="16">
        <v>0</v>
      </c>
      <c r="I622" s="16">
        <v>0</v>
      </c>
      <c r="J622" s="16">
        <v>0</v>
      </c>
      <c r="K622" s="16">
        <f t="shared" si="40"/>
        <v>0</v>
      </c>
      <c r="L622" s="16">
        <f t="shared" si="41"/>
        <v>0</v>
      </c>
      <c r="M622" s="16">
        <f t="shared" si="42"/>
        <v>0</v>
      </c>
    </row>
    <row r="623" spans="1:13" x14ac:dyDescent="0.25">
      <c r="A623" s="11"/>
      <c r="B623" s="11"/>
      <c r="C623" s="11"/>
      <c r="D623" s="12" t="s">
        <v>278</v>
      </c>
      <c r="E623" s="11"/>
      <c r="F623" s="12" t="s">
        <v>279</v>
      </c>
      <c r="G623" s="13">
        <f>+G624+G625+G626+G627+G628+G629+G630+G631+G632+G633</f>
        <v>148482.56000000003</v>
      </c>
      <c r="H623" s="13">
        <f>+H624+H625+H626+H627+H628+H629+H630+H631+H632+H633</f>
        <v>111765</v>
      </c>
      <c r="I623" s="13">
        <f>+I624+I625+I626+I627+I628+I629+I630+I631+I632+I633</f>
        <v>111765</v>
      </c>
      <c r="J623" s="13">
        <f>+J624+J625+J626+J627+J628+J629+J630+J631+J632+J633</f>
        <v>107495.51</v>
      </c>
      <c r="K623" s="13">
        <f t="shared" si="40"/>
        <v>96.17994005278932</v>
      </c>
      <c r="L623" s="13">
        <f t="shared" si="41"/>
        <v>96.17994005278932</v>
      </c>
      <c r="M623" s="13">
        <f t="shared" si="42"/>
        <v>72.396051091791506</v>
      </c>
    </row>
    <row r="624" spans="1:13" x14ac:dyDescent="0.25">
      <c r="A624" s="14"/>
      <c r="B624" s="14"/>
      <c r="C624" s="14"/>
      <c r="D624" s="14"/>
      <c r="E624" s="15" t="s">
        <v>18</v>
      </c>
      <c r="F624" s="15" t="s">
        <v>19</v>
      </c>
      <c r="G624" s="16">
        <v>3090.26</v>
      </c>
      <c r="H624" s="16">
        <v>0</v>
      </c>
      <c r="I624" s="16">
        <v>0</v>
      </c>
      <c r="J624" s="16">
        <v>0</v>
      </c>
      <c r="K624" s="16">
        <f t="shared" si="40"/>
        <v>0</v>
      </c>
      <c r="L624" s="16">
        <f t="shared" si="41"/>
        <v>0</v>
      </c>
      <c r="M624" s="16">
        <f t="shared" si="42"/>
        <v>0</v>
      </c>
    </row>
    <row r="625" spans="1:13" x14ac:dyDescent="0.25">
      <c r="A625" s="14"/>
      <c r="B625" s="14"/>
      <c r="C625" s="14"/>
      <c r="D625" s="14"/>
      <c r="E625" s="15" t="s">
        <v>77</v>
      </c>
      <c r="F625" s="15" t="s">
        <v>78</v>
      </c>
      <c r="G625" s="16">
        <v>960</v>
      </c>
      <c r="H625" s="16">
        <v>786.9</v>
      </c>
      <c r="I625" s="16">
        <v>1418.13</v>
      </c>
      <c r="J625" s="16">
        <v>1418.13</v>
      </c>
      <c r="K625" s="16">
        <f t="shared" si="40"/>
        <v>100</v>
      </c>
      <c r="L625" s="16">
        <f t="shared" si="41"/>
        <v>180.21730842546702</v>
      </c>
      <c r="M625" s="16">
        <f t="shared" si="42"/>
        <v>147.72187500000001</v>
      </c>
    </row>
    <row r="626" spans="1:13" x14ac:dyDescent="0.25">
      <c r="A626" s="14"/>
      <c r="B626" s="14"/>
      <c r="C626" s="14"/>
      <c r="D626" s="14"/>
      <c r="E626" s="15" t="s">
        <v>20</v>
      </c>
      <c r="F626" s="15" t="s">
        <v>21</v>
      </c>
      <c r="G626" s="16">
        <v>70.05</v>
      </c>
      <c r="H626" s="16">
        <v>1100.82</v>
      </c>
      <c r="I626" s="16">
        <v>2151.6</v>
      </c>
      <c r="J626" s="16">
        <v>2151.6</v>
      </c>
      <c r="K626" s="16">
        <f t="shared" si="40"/>
        <v>100</v>
      </c>
      <c r="L626" s="16">
        <f t="shared" si="41"/>
        <v>195.45429770534693</v>
      </c>
      <c r="M626" s="16">
        <f t="shared" si="42"/>
        <v>3071.5203426124199</v>
      </c>
    </row>
    <row r="627" spans="1:13" x14ac:dyDescent="0.25">
      <c r="A627" s="14"/>
      <c r="B627" s="14"/>
      <c r="C627" s="14"/>
      <c r="D627" s="14"/>
      <c r="E627" s="15" t="s">
        <v>24</v>
      </c>
      <c r="F627" s="15" t="s">
        <v>25</v>
      </c>
      <c r="G627" s="16">
        <v>3090.63</v>
      </c>
      <c r="H627" s="16">
        <v>7044.2</v>
      </c>
      <c r="I627" s="16">
        <v>14454.89</v>
      </c>
      <c r="J627" s="16">
        <v>14454.89</v>
      </c>
      <c r="K627" s="16">
        <f t="shared" si="40"/>
        <v>100</v>
      </c>
      <c r="L627" s="16">
        <f t="shared" si="41"/>
        <v>205.2027199682008</v>
      </c>
      <c r="M627" s="16">
        <f t="shared" si="42"/>
        <v>467.70043648058805</v>
      </c>
    </row>
    <row r="628" spans="1:13" x14ac:dyDescent="0.25">
      <c r="A628" s="14"/>
      <c r="B628" s="14"/>
      <c r="C628" s="14"/>
      <c r="D628" s="14"/>
      <c r="E628" s="15" t="s">
        <v>26</v>
      </c>
      <c r="F628" s="15" t="s">
        <v>27</v>
      </c>
      <c r="G628" s="16">
        <v>2095.6</v>
      </c>
      <c r="H628" s="16">
        <v>61</v>
      </c>
      <c r="I628" s="16">
        <v>61</v>
      </c>
      <c r="J628" s="16">
        <v>61</v>
      </c>
      <c r="K628" s="16">
        <f t="shared" si="40"/>
        <v>100</v>
      </c>
      <c r="L628" s="16">
        <f t="shared" si="41"/>
        <v>100</v>
      </c>
      <c r="M628" s="16">
        <f t="shared" si="42"/>
        <v>2.9108608513075014</v>
      </c>
    </row>
    <row r="629" spans="1:13" x14ac:dyDescent="0.25">
      <c r="A629" s="14"/>
      <c r="B629" s="14"/>
      <c r="C629" s="14"/>
      <c r="D629" s="14"/>
      <c r="E629" s="15" t="s">
        <v>28</v>
      </c>
      <c r="F629" s="15" t="s">
        <v>29</v>
      </c>
      <c r="G629" s="16">
        <v>397.72</v>
      </c>
      <c r="H629" s="16">
        <v>0</v>
      </c>
      <c r="I629" s="16">
        <v>0</v>
      </c>
      <c r="J629" s="16">
        <v>0</v>
      </c>
      <c r="K629" s="16">
        <f t="shared" si="40"/>
        <v>0</v>
      </c>
      <c r="L629" s="16">
        <f t="shared" si="41"/>
        <v>0</v>
      </c>
      <c r="M629" s="16">
        <f t="shared" si="42"/>
        <v>0</v>
      </c>
    </row>
    <row r="630" spans="1:13" x14ac:dyDescent="0.25">
      <c r="A630" s="14"/>
      <c r="B630" s="14"/>
      <c r="C630" s="14"/>
      <c r="D630" s="14"/>
      <c r="E630" s="15" t="s">
        <v>30</v>
      </c>
      <c r="F630" s="15" t="s">
        <v>31</v>
      </c>
      <c r="G630" s="16">
        <v>59413.91</v>
      </c>
      <c r="H630" s="16">
        <v>0</v>
      </c>
      <c r="I630" s="16">
        <v>58900.800000000003</v>
      </c>
      <c r="J630" s="16">
        <v>58900.800000000003</v>
      </c>
      <c r="K630" s="16">
        <f t="shared" si="40"/>
        <v>100</v>
      </c>
      <c r="L630" s="16">
        <f t="shared" si="41"/>
        <v>0</v>
      </c>
      <c r="M630" s="16">
        <f t="shared" si="42"/>
        <v>99.136380689303223</v>
      </c>
    </row>
    <row r="631" spans="1:13" x14ac:dyDescent="0.25">
      <c r="A631" s="14"/>
      <c r="B631" s="14"/>
      <c r="C631" s="14"/>
      <c r="D631" s="14"/>
      <c r="E631" s="15" t="s">
        <v>145</v>
      </c>
      <c r="F631" s="15" t="s">
        <v>146</v>
      </c>
      <c r="G631" s="16">
        <v>0</v>
      </c>
      <c r="H631" s="16">
        <v>0</v>
      </c>
      <c r="I631" s="16">
        <v>743.53</v>
      </c>
      <c r="J631" s="16">
        <v>743.53</v>
      </c>
      <c r="K631" s="16">
        <f t="shared" si="40"/>
        <v>100</v>
      </c>
      <c r="L631" s="16">
        <f t="shared" si="41"/>
        <v>0</v>
      </c>
      <c r="M631" s="16">
        <f t="shared" si="42"/>
        <v>0</v>
      </c>
    </row>
    <row r="632" spans="1:13" x14ac:dyDescent="0.25">
      <c r="A632" s="14"/>
      <c r="B632" s="14"/>
      <c r="C632" s="14"/>
      <c r="D632" s="14"/>
      <c r="E632" s="15" t="s">
        <v>81</v>
      </c>
      <c r="F632" s="15" t="s">
        <v>82</v>
      </c>
      <c r="G632" s="16">
        <v>77426.41</v>
      </c>
      <c r="H632" s="16">
        <v>102772.08</v>
      </c>
      <c r="I632" s="16">
        <v>30855.21</v>
      </c>
      <c r="J632" s="16">
        <v>26585.72</v>
      </c>
      <c r="K632" s="16">
        <f t="shared" si="40"/>
        <v>86.162823069426537</v>
      </c>
      <c r="L632" s="16">
        <f t="shared" si="41"/>
        <v>25.868621127450179</v>
      </c>
      <c r="M632" s="16">
        <f t="shared" si="42"/>
        <v>34.336759253076565</v>
      </c>
    </row>
    <row r="633" spans="1:13" x14ac:dyDescent="0.25">
      <c r="A633" s="14"/>
      <c r="B633" s="14"/>
      <c r="C633" s="14"/>
      <c r="D633" s="14"/>
      <c r="E633" s="15" t="s">
        <v>133</v>
      </c>
      <c r="F633" s="15" t="s">
        <v>134</v>
      </c>
      <c r="G633" s="16">
        <v>1937.98</v>
      </c>
      <c r="H633" s="16">
        <v>0</v>
      </c>
      <c r="I633" s="16">
        <v>3179.84</v>
      </c>
      <c r="J633" s="16">
        <v>3179.84</v>
      </c>
      <c r="K633" s="16">
        <f t="shared" si="40"/>
        <v>100</v>
      </c>
      <c r="L633" s="16">
        <f t="shared" si="41"/>
        <v>0</v>
      </c>
      <c r="M633" s="16">
        <f t="shared" si="42"/>
        <v>164.08012466588923</v>
      </c>
    </row>
    <row r="634" spans="1:13" x14ac:dyDescent="0.25">
      <c r="A634" s="11"/>
      <c r="B634" s="11"/>
      <c r="C634" s="11"/>
      <c r="D634" s="12" t="s">
        <v>222</v>
      </c>
      <c r="E634" s="11"/>
      <c r="F634" s="12" t="s">
        <v>223</v>
      </c>
      <c r="G634" s="13">
        <f>+G635+G636+G637</f>
        <v>0</v>
      </c>
      <c r="H634" s="13">
        <f>+H635+H636+H637</f>
        <v>17665</v>
      </c>
      <c r="I634" s="13">
        <f>+I635+I636+I637</f>
        <v>17665</v>
      </c>
      <c r="J634" s="13">
        <f>+J635+J636+J637</f>
        <v>3153</v>
      </c>
      <c r="K634" s="13">
        <f t="shared" si="40"/>
        <v>17.848853665440139</v>
      </c>
      <c r="L634" s="13">
        <f t="shared" si="41"/>
        <v>17.848853665440139</v>
      </c>
      <c r="M634" s="13">
        <f t="shared" si="42"/>
        <v>0</v>
      </c>
    </row>
    <row r="635" spans="1:13" x14ac:dyDescent="0.25">
      <c r="A635" s="14"/>
      <c r="B635" s="14"/>
      <c r="C635" s="14"/>
      <c r="D635" s="14"/>
      <c r="E635" s="15" t="s">
        <v>18</v>
      </c>
      <c r="F635" s="15" t="s">
        <v>19</v>
      </c>
      <c r="G635" s="16">
        <v>0</v>
      </c>
      <c r="H635" s="16">
        <v>1400</v>
      </c>
      <c r="I635" s="16">
        <v>1400</v>
      </c>
      <c r="J635" s="16">
        <v>0</v>
      </c>
      <c r="K635" s="16">
        <f t="shared" si="40"/>
        <v>0</v>
      </c>
      <c r="L635" s="16">
        <f t="shared" si="41"/>
        <v>0</v>
      </c>
      <c r="M635" s="16">
        <f t="shared" si="42"/>
        <v>0</v>
      </c>
    </row>
    <row r="636" spans="1:13" x14ac:dyDescent="0.25">
      <c r="A636" s="14"/>
      <c r="B636" s="14"/>
      <c r="C636" s="14"/>
      <c r="D636" s="14"/>
      <c r="E636" s="15" t="s">
        <v>145</v>
      </c>
      <c r="F636" s="15" t="s">
        <v>146</v>
      </c>
      <c r="G636" s="16">
        <v>0</v>
      </c>
      <c r="H636" s="16">
        <v>15915</v>
      </c>
      <c r="I636" s="16">
        <v>13112</v>
      </c>
      <c r="J636" s="16">
        <v>0</v>
      </c>
      <c r="K636" s="16">
        <f t="shared" si="40"/>
        <v>0</v>
      </c>
      <c r="L636" s="16">
        <f t="shared" si="41"/>
        <v>0</v>
      </c>
      <c r="M636" s="16">
        <f t="shared" si="42"/>
        <v>0</v>
      </c>
    </row>
    <row r="637" spans="1:13" x14ac:dyDescent="0.25">
      <c r="A637" s="14"/>
      <c r="B637" s="14"/>
      <c r="C637" s="14"/>
      <c r="D637" s="14"/>
      <c r="E637" s="15" t="s">
        <v>133</v>
      </c>
      <c r="F637" s="15" t="s">
        <v>134</v>
      </c>
      <c r="G637" s="16">
        <v>0</v>
      </c>
      <c r="H637" s="16">
        <v>350</v>
      </c>
      <c r="I637" s="16">
        <v>3153</v>
      </c>
      <c r="J637" s="16">
        <v>3153</v>
      </c>
      <c r="K637" s="16">
        <f t="shared" si="40"/>
        <v>100</v>
      </c>
      <c r="L637" s="16">
        <f t="shared" si="41"/>
        <v>900.85714285714289</v>
      </c>
      <c r="M637" s="16">
        <f t="shared" si="42"/>
        <v>0</v>
      </c>
    </row>
    <row r="638" spans="1:13" x14ac:dyDescent="0.25">
      <c r="A638" s="11"/>
      <c r="B638" s="11"/>
      <c r="C638" s="11"/>
      <c r="D638" s="12" t="s">
        <v>282</v>
      </c>
      <c r="E638" s="11"/>
      <c r="F638" s="12" t="s">
        <v>283</v>
      </c>
      <c r="G638" s="13">
        <f>+G639+G640</f>
        <v>0</v>
      </c>
      <c r="H638" s="13">
        <f>+H639+H640</f>
        <v>5860</v>
      </c>
      <c r="I638" s="13">
        <f>+I639+I640</f>
        <v>5860</v>
      </c>
      <c r="J638" s="13">
        <f>+J639+J640</f>
        <v>5196</v>
      </c>
      <c r="K638" s="13">
        <f t="shared" si="40"/>
        <v>88.668941979522188</v>
      </c>
      <c r="L638" s="13">
        <f t="shared" si="41"/>
        <v>88.668941979522188</v>
      </c>
      <c r="M638" s="13">
        <f t="shared" si="42"/>
        <v>0</v>
      </c>
    </row>
    <row r="639" spans="1:13" x14ac:dyDescent="0.25">
      <c r="A639" s="14"/>
      <c r="B639" s="14"/>
      <c r="C639" s="14"/>
      <c r="D639" s="14"/>
      <c r="E639" s="15" t="s">
        <v>145</v>
      </c>
      <c r="F639" s="15" t="s">
        <v>146</v>
      </c>
      <c r="G639" s="16">
        <v>0</v>
      </c>
      <c r="H639" s="16">
        <v>5860</v>
      </c>
      <c r="I639" s="16">
        <v>664</v>
      </c>
      <c r="J639" s="16">
        <v>0</v>
      </c>
      <c r="K639" s="16">
        <f t="shared" si="40"/>
        <v>0</v>
      </c>
      <c r="L639" s="16">
        <f t="shared" si="41"/>
        <v>0</v>
      </c>
      <c r="M639" s="16">
        <f t="shared" si="42"/>
        <v>0</v>
      </c>
    </row>
    <row r="640" spans="1:13" x14ac:dyDescent="0.25">
      <c r="A640" s="14"/>
      <c r="B640" s="14"/>
      <c r="C640" s="14"/>
      <c r="D640" s="14"/>
      <c r="E640" s="15" t="s">
        <v>133</v>
      </c>
      <c r="F640" s="15" t="s">
        <v>134</v>
      </c>
      <c r="G640" s="16">
        <v>0</v>
      </c>
      <c r="H640" s="16">
        <v>0</v>
      </c>
      <c r="I640" s="16">
        <v>5196</v>
      </c>
      <c r="J640" s="16">
        <v>5196</v>
      </c>
      <c r="K640" s="16">
        <f t="shared" si="40"/>
        <v>100</v>
      </c>
      <c r="L640" s="16">
        <f t="shared" si="41"/>
        <v>0</v>
      </c>
      <c r="M640" s="16">
        <f t="shared" si="42"/>
        <v>0</v>
      </c>
    </row>
    <row r="641" spans="1:13" x14ac:dyDescent="0.25">
      <c r="A641" s="11"/>
      <c r="B641" s="11"/>
      <c r="C641" s="11"/>
      <c r="D641" s="12" t="s">
        <v>209</v>
      </c>
      <c r="E641" s="11"/>
      <c r="F641" s="12" t="s">
        <v>210</v>
      </c>
      <c r="G641" s="13">
        <f>+G642+G643+G644+G645+G646</f>
        <v>935.3</v>
      </c>
      <c r="H641" s="13">
        <f>+H642+H643+H644+H645+H646</f>
        <v>59738</v>
      </c>
      <c r="I641" s="13">
        <f>+I642+I643+I644+I645+I646</f>
        <v>59738</v>
      </c>
      <c r="J641" s="13">
        <f>+J642+J643+J644+J645+J646</f>
        <v>23100.809999999998</v>
      </c>
      <c r="K641" s="13">
        <f t="shared" si="40"/>
        <v>38.670209916635976</v>
      </c>
      <c r="L641" s="13">
        <f t="shared" si="41"/>
        <v>38.670209916635976</v>
      </c>
      <c r="M641" s="13">
        <f t="shared" si="42"/>
        <v>2469.882390676788</v>
      </c>
    </row>
    <row r="642" spans="1:13" x14ac:dyDescent="0.25">
      <c r="A642" s="14"/>
      <c r="B642" s="14"/>
      <c r="C642" s="14"/>
      <c r="D642" s="14"/>
      <c r="E642" s="15" t="s">
        <v>18</v>
      </c>
      <c r="F642" s="15" t="s">
        <v>19</v>
      </c>
      <c r="G642" s="16">
        <v>0</v>
      </c>
      <c r="H642" s="16">
        <v>0</v>
      </c>
      <c r="I642" s="16">
        <v>532.64</v>
      </c>
      <c r="J642" s="16">
        <v>0</v>
      </c>
      <c r="K642" s="16">
        <f t="shared" si="40"/>
        <v>0</v>
      </c>
      <c r="L642" s="16">
        <f t="shared" si="41"/>
        <v>0</v>
      </c>
      <c r="M642" s="16">
        <f t="shared" si="42"/>
        <v>0</v>
      </c>
    </row>
    <row r="643" spans="1:13" x14ac:dyDescent="0.25">
      <c r="A643" s="14"/>
      <c r="B643" s="14"/>
      <c r="C643" s="14"/>
      <c r="D643" s="14"/>
      <c r="E643" s="15" t="s">
        <v>77</v>
      </c>
      <c r="F643" s="15" t="s">
        <v>78</v>
      </c>
      <c r="G643" s="16">
        <v>0</v>
      </c>
      <c r="H643" s="16">
        <v>0</v>
      </c>
      <c r="I643" s="16">
        <v>232.5</v>
      </c>
      <c r="J643" s="16">
        <v>232.5</v>
      </c>
      <c r="K643" s="16">
        <f t="shared" si="40"/>
        <v>100</v>
      </c>
      <c r="L643" s="16">
        <f t="shared" si="41"/>
        <v>0</v>
      </c>
      <c r="M643" s="16">
        <f t="shared" si="42"/>
        <v>0</v>
      </c>
    </row>
    <row r="644" spans="1:13" x14ac:dyDescent="0.25">
      <c r="A644" s="14"/>
      <c r="B644" s="14"/>
      <c r="C644" s="14"/>
      <c r="D644" s="14"/>
      <c r="E644" s="15" t="s">
        <v>145</v>
      </c>
      <c r="F644" s="15" t="s">
        <v>146</v>
      </c>
      <c r="G644" s="16">
        <v>0</v>
      </c>
      <c r="H644" s="16">
        <v>16600</v>
      </c>
      <c r="I644" s="16">
        <v>20218.509999999998</v>
      </c>
      <c r="J644" s="16">
        <v>20218.509999999998</v>
      </c>
      <c r="K644" s="16">
        <f t="shared" si="40"/>
        <v>100</v>
      </c>
      <c r="L644" s="16">
        <f t="shared" si="41"/>
        <v>121.79825301204818</v>
      </c>
      <c r="M644" s="16">
        <f t="shared" si="42"/>
        <v>0</v>
      </c>
    </row>
    <row r="645" spans="1:13" x14ac:dyDescent="0.25">
      <c r="A645" s="14"/>
      <c r="B645" s="14"/>
      <c r="C645" s="14"/>
      <c r="D645" s="14"/>
      <c r="E645" s="15" t="s">
        <v>81</v>
      </c>
      <c r="F645" s="15" t="s">
        <v>82</v>
      </c>
      <c r="G645" s="16">
        <v>0</v>
      </c>
      <c r="H645" s="16">
        <v>42138</v>
      </c>
      <c r="I645" s="16">
        <v>36104.550000000003</v>
      </c>
      <c r="J645" s="16">
        <v>0</v>
      </c>
      <c r="K645" s="16">
        <f t="shared" ref="K645:K708" si="45">IF(I645&lt;&gt;0,J645/I645*100,0)</f>
        <v>0</v>
      </c>
      <c r="L645" s="16">
        <f t="shared" ref="L645:L708" si="46">IF(H645&lt;&gt;0,J645/H645*100,0)</f>
        <v>0</v>
      </c>
      <c r="M645" s="16">
        <f t="shared" ref="M645:M708" si="47">IF(G645&lt;&gt;0,J645/G645*100,0)</f>
        <v>0</v>
      </c>
    </row>
    <row r="646" spans="1:13" x14ac:dyDescent="0.25">
      <c r="A646" s="14"/>
      <c r="B646" s="14"/>
      <c r="C646" s="14"/>
      <c r="D646" s="14"/>
      <c r="E646" s="15" t="s">
        <v>133</v>
      </c>
      <c r="F646" s="15" t="s">
        <v>134</v>
      </c>
      <c r="G646" s="16">
        <v>935.3</v>
      </c>
      <c r="H646" s="16">
        <v>1000</v>
      </c>
      <c r="I646" s="16">
        <v>2649.8</v>
      </c>
      <c r="J646" s="16">
        <v>2649.8</v>
      </c>
      <c r="K646" s="16">
        <f t="shared" si="45"/>
        <v>100</v>
      </c>
      <c r="L646" s="16">
        <f t="shared" si="46"/>
        <v>264.98</v>
      </c>
      <c r="M646" s="16">
        <f t="shared" si="47"/>
        <v>283.3101678605795</v>
      </c>
    </row>
    <row r="647" spans="1:13" x14ac:dyDescent="0.25">
      <c r="A647" s="11"/>
      <c r="B647" s="11"/>
      <c r="C647" s="11"/>
      <c r="D647" s="12" t="s">
        <v>284</v>
      </c>
      <c r="E647" s="11"/>
      <c r="F647" s="12" t="s">
        <v>285</v>
      </c>
      <c r="G647" s="13">
        <f>+G648</f>
        <v>603.54</v>
      </c>
      <c r="H647" s="13">
        <f>+H648</f>
        <v>0</v>
      </c>
      <c r="I647" s="13">
        <f>+I648</f>
        <v>0</v>
      </c>
      <c r="J647" s="13">
        <f>+J648</f>
        <v>0</v>
      </c>
      <c r="K647" s="13">
        <f t="shared" si="45"/>
        <v>0</v>
      </c>
      <c r="L647" s="13">
        <f t="shared" si="46"/>
        <v>0</v>
      </c>
      <c r="M647" s="13">
        <f t="shared" si="47"/>
        <v>0</v>
      </c>
    </row>
    <row r="648" spans="1:13" x14ac:dyDescent="0.25">
      <c r="A648" s="14"/>
      <c r="B648" s="14"/>
      <c r="C648" s="14"/>
      <c r="D648" s="14"/>
      <c r="E648" s="15" t="s">
        <v>133</v>
      </c>
      <c r="F648" s="15" t="s">
        <v>134</v>
      </c>
      <c r="G648" s="16">
        <v>603.54</v>
      </c>
      <c r="H648" s="16">
        <v>0</v>
      </c>
      <c r="I648" s="16">
        <v>0</v>
      </c>
      <c r="J648" s="16">
        <v>0</v>
      </c>
      <c r="K648" s="16">
        <f t="shared" si="45"/>
        <v>0</v>
      </c>
      <c r="L648" s="16">
        <f t="shared" si="46"/>
        <v>0</v>
      </c>
      <c r="M648" s="16">
        <f t="shared" si="47"/>
        <v>0</v>
      </c>
    </row>
    <row r="649" spans="1:13" x14ac:dyDescent="0.25">
      <c r="A649" s="11"/>
      <c r="B649" s="11"/>
      <c r="C649" s="11"/>
      <c r="D649" s="12" t="s">
        <v>211</v>
      </c>
      <c r="E649" s="11"/>
      <c r="F649" s="12" t="s">
        <v>212</v>
      </c>
      <c r="G649" s="13">
        <f>+G650+G651+G652+G653+G654+G655</f>
        <v>111136.35</v>
      </c>
      <c r="H649" s="13">
        <f>+H650+H651+H652+H653+H654+H655</f>
        <v>434575</v>
      </c>
      <c r="I649" s="13">
        <f>+I650+I651+I652+I653+I654+I655</f>
        <v>434575</v>
      </c>
      <c r="J649" s="13">
        <f>+J650+J651+J652+J653+J654+J655</f>
        <v>313406.48</v>
      </c>
      <c r="K649" s="13">
        <f t="shared" si="45"/>
        <v>72.117926710004028</v>
      </c>
      <c r="L649" s="13">
        <f t="shared" si="46"/>
        <v>72.117926710004028</v>
      </c>
      <c r="M649" s="13">
        <f t="shared" si="47"/>
        <v>282.00177529674136</v>
      </c>
    </row>
    <row r="650" spans="1:13" x14ac:dyDescent="0.25">
      <c r="A650" s="14"/>
      <c r="B650" s="14"/>
      <c r="C650" s="14"/>
      <c r="D650" s="14"/>
      <c r="E650" s="15" t="s">
        <v>18</v>
      </c>
      <c r="F650" s="15" t="s">
        <v>19</v>
      </c>
      <c r="G650" s="16">
        <v>0</v>
      </c>
      <c r="H650" s="16">
        <v>0</v>
      </c>
      <c r="I650" s="16">
        <v>930.51</v>
      </c>
      <c r="J650" s="16">
        <v>0</v>
      </c>
      <c r="K650" s="16">
        <f t="shared" si="45"/>
        <v>0</v>
      </c>
      <c r="L650" s="16">
        <f t="shared" si="46"/>
        <v>0</v>
      </c>
      <c r="M650" s="16">
        <f t="shared" si="47"/>
        <v>0</v>
      </c>
    </row>
    <row r="651" spans="1:13" x14ac:dyDescent="0.25">
      <c r="A651" s="14"/>
      <c r="B651" s="14"/>
      <c r="C651" s="14"/>
      <c r="D651" s="14"/>
      <c r="E651" s="15" t="s">
        <v>20</v>
      </c>
      <c r="F651" s="15" t="s">
        <v>21</v>
      </c>
      <c r="G651" s="16">
        <v>0</v>
      </c>
      <c r="H651" s="16">
        <v>0</v>
      </c>
      <c r="I651" s="16">
        <v>1696.72</v>
      </c>
      <c r="J651" s="16">
        <v>1696.72</v>
      </c>
      <c r="K651" s="16">
        <f t="shared" si="45"/>
        <v>100</v>
      </c>
      <c r="L651" s="16">
        <f t="shared" si="46"/>
        <v>0</v>
      </c>
      <c r="M651" s="16">
        <f t="shared" si="47"/>
        <v>0</v>
      </c>
    </row>
    <row r="652" spans="1:13" x14ac:dyDescent="0.25">
      <c r="A652" s="14"/>
      <c r="B652" s="14"/>
      <c r="C652" s="14"/>
      <c r="D652" s="14"/>
      <c r="E652" s="15" t="s">
        <v>26</v>
      </c>
      <c r="F652" s="15" t="s">
        <v>27</v>
      </c>
      <c r="G652" s="16">
        <v>365.06</v>
      </c>
      <c r="H652" s="16">
        <v>0</v>
      </c>
      <c r="I652" s="16">
        <v>0</v>
      </c>
      <c r="J652" s="16">
        <v>0</v>
      </c>
      <c r="K652" s="16">
        <f t="shared" si="45"/>
        <v>0</v>
      </c>
      <c r="L652" s="16">
        <f t="shared" si="46"/>
        <v>0</v>
      </c>
      <c r="M652" s="16">
        <f t="shared" si="47"/>
        <v>0</v>
      </c>
    </row>
    <row r="653" spans="1:13" x14ac:dyDescent="0.25">
      <c r="A653" s="14"/>
      <c r="B653" s="14"/>
      <c r="C653" s="14"/>
      <c r="D653" s="14"/>
      <c r="E653" s="15" t="s">
        <v>28</v>
      </c>
      <c r="F653" s="15" t="s">
        <v>29</v>
      </c>
      <c r="G653" s="16">
        <v>79.03</v>
      </c>
      <c r="H653" s="16">
        <v>0</v>
      </c>
      <c r="I653" s="16">
        <v>0</v>
      </c>
      <c r="J653" s="16">
        <v>0</v>
      </c>
      <c r="K653" s="16">
        <f t="shared" si="45"/>
        <v>0</v>
      </c>
      <c r="L653" s="16">
        <f t="shared" si="46"/>
        <v>0</v>
      </c>
      <c r="M653" s="16">
        <f t="shared" si="47"/>
        <v>0</v>
      </c>
    </row>
    <row r="654" spans="1:13" x14ac:dyDescent="0.25">
      <c r="A654" s="14"/>
      <c r="B654" s="14"/>
      <c r="C654" s="14"/>
      <c r="D654" s="14"/>
      <c r="E654" s="15" t="s">
        <v>145</v>
      </c>
      <c r="F654" s="15" t="s">
        <v>146</v>
      </c>
      <c r="G654" s="16">
        <v>106014.41</v>
      </c>
      <c r="H654" s="16">
        <v>432482.66</v>
      </c>
      <c r="I654" s="16">
        <v>420686.69</v>
      </c>
      <c r="J654" s="16">
        <v>300448.68</v>
      </c>
      <c r="K654" s="16">
        <f t="shared" si="45"/>
        <v>71.418632236736556</v>
      </c>
      <c r="L654" s="16">
        <f t="shared" si="46"/>
        <v>69.470688142733863</v>
      </c>
      <c r="M654" s="16">
        <f t="shared" si="47"/>
        <v>283.40362409223422</v>
      </c>
    </row>
    <row r="655" spans="1:13" x14ac:dyDescent="0.25">
      <c r="A655" s="14"/>
      <c r="B655" s="14"/>
      <c r="C655" s="14"/>
      <c r="D655" s="14"/>
      <c r="E655" s="15" t="s">
        <v>133</v>
      </c>
      <c r="F655" s="15" t="s">
        <v>134</v>
      </c>
      <c r="G655" s="16">
        <v>4677.8500000000004</v>
      </c>
      <c r="H655" s="16">
        <v>2092.34</v>
      </c>
      <c r="I655" s="16">
        <v>11261.08</v>
      </c>
      <c r="J655" s="16">
        <v>11261.08</v>
      </c>
      <c r="K655" s="16">
        <f t="shared" si="45"/>
        <v>100</v>
      </c>
      <c r="L655" s="16">
        <f t="shared" si="46"/>
        <v>538.20507183344967</v>
      </c>
      <c r="M655" s="16">
        <f t="shared" si="47"/>
        <v>240.73196019538887</v>
      </c>
    </row>
    <row r="656" spans="1:13" x14ac:dyDescent="0.25">
      <c r="A656" s="11"/>
      <c r="B656" s="11"/>
      <c r="C656" s="11"/>
      <c r="D656" s="12" t="s">
        <v>286</v>
      </c>
      <c r="E656" s="11"/>
      <c r="F656" s="12" t="s">
        <v>287</v>
      </c>
      <c r="G656" s="13">
        <f>+G657+G658+G659+G660+G661</f>
        <v>5323.5099999999993</v>
      </c>
      <c r="H656" s="13">
        <f>+H657+H658+H659+H660+H661</f>
        <v>1403</v>
      </c>
      <c r="I656" s="13">
        <f>+I657+I658+I659+I660+I661</f>
        <v>1403</v>
      </c>
      <c r="J656" s="13">
        <f>+J657+J658+J659+J660+J661</f>
        <v>887.55</v>
      </c>
      <c r="K656" s="13">
        <f t="shared" si="45"/>
        <v>63.260869565217391</v>
      </c>
      <c r="L656" s="13">
        <f t="shared" si="46"/>
        <v>63.260869565217391</v>
      </c>
      <c r="M656" s="13">
        <f t="shared" si="47"/>
        <v>16.672270738666782</v>
      </c>
    </row>
    <row r="657" spans="1:13" x14ac:dyDescent="0.25">
      <c r="A657" s="14"/>
      <c r="B657" s="14"/>
      <c r="C657" s="14"/>
      <c r="D657" s="14"/>
      <c r="E657" s="15" t="s">
        <v>18</v>
      </c>
      <c r="F657" s="15" t="s">
        <v>19</v>
      </c>
      <c r="G657" s="16">
        <v>0</v>
      </c>
      <c r="H657" s="16">
        <v>120</v>
      </c>
      <c r="I657" s="16">
        <v>0</v>
      </c>
      <c r="J657" s="16">
        <v>0</v>
      </c>
      <c r="K657" s="16">
        <f t="shared" si="45"/>
        <v>0</v>
      </c>
      <c r="L657" s="16">
        <f t="shared" si="46"/>
        <v>0</v>
      </c>
      <c r="M657" s="16">
        <f t="shared" si="47"/>
        <v>0</v>
      </c>
    </row>
    <row r="658" spans="1:13" x14ac:dyDescent="0.25">
      <c r="A658" s="14"/>
      <c r="B658" s="14"/>
      <c r="C658" s="14"/>
      <c r="D658" s="14"/>
      <c r="E658" s="15" t="s">
        <v>77</v>
      </c>
      <c r="F658" s="15" t="s">
        <v>78</v>
      </c>
      <c r="G658" s="16">
        <v>0</v>
      </c>
      <c r="H658" s="16">
        <v>0</v>
      </c>
      <c r="I658" s="16">
        <v>120</v>
      </c>
      <c r="J658" s="16">
        <v>120</v>
      </c>
      <c r="K658" s="16">
        <f t="shared" si="45"/>
        <v>100</v>
      </c>
      <c r="L658" s="16">
        <f t="shared" si="46"/>
        <v>0</v>
      </c>
      <c r="M658" s="16">
        <f t="shared" si="47"/>
        <v>0</v>
      </c>
    </row>
    <row r="659" spans="1:13" x14ac:dyDescent="0.25">
      <c r="A659" s="14"/>
      <c r="B659" s="14"/>
      <c r="C659" s="14"/>
      <c r="D659" s="14"/>
      <c r="E659" s="15" t="s">
        <v>26</v>
      </c>
      <c r="F659" s="15" t="s">
        <v>27</v>
      </c>
      <c r="G659" s="16">
        <v>5144.78</v>
      </c>
      <c r="H659" s="16">
        <v>437.55</v>
      </c>
      <c r="I659" s="16">
        <v>437.55</v>
      </c>
      <c r="J659" s="16">
        <v>437.55</v>
      </c>
      <c r="K659" s="16">
        <f t="shared" si="45"/>
        <v>100</v>
      </c>
      <c r="L659" s="16">
        <f t="shared" si="46"/>
        <v>100</v>
      </c>
      <c r="M659" s="16">
        <f t="shared" si="47"/>
        <v>8.5047368400592447</v>
      </c>
    </row>
    <row r="660" spans="1:13" x14ac:dyDescent="0.25">
      <c r="A660" s="14"/>
      <c r="B660" s="14"/>
      <c r="C660" s="14"/>
      <c r="D660" s="14"/>
      <c r="E660" s="15" t="s">
        <v>28</v>
      </c>
      <c r="F660" s="15" t="s">
        <v>29</v>
      </c>
      <c r="G660" s="16">
        <v>178.73</v>
      </c>
      <c r="H660" s="16">
        <v>0</v>
      </c>
      <c r="I660" s="16">
        <v>0</v>
      </c>
      <c r="J660" s="16">
        <v>0</v>
      </c>
      <c r="K660" s="16">
        <f t="shared" si="45"/>
        <v>0</v>
      </c>
      <c r="L660" s="16">
        <f t="shared" si="46"/>
        <v>0</v>
      </c>
      <c r="M660" s="16">
        <f t="shared" si="47"/>
        <v>0</v>
      </c>
    </row>
    <row r="661" spans="1:13" x14ac:dyDescent="0.25">
      <c r="A661" s="14"/>
      <c r="B661" s="14"/>
      <c r="C661" s="14"/>
      <c r="D661" s="14"/>
      <c r="E661" s="15" t="s">
        <v>133</v>
      </c>
      <c r="F661" s="15" t="s">
        <v>134</v>
      </c>
      <c r="G661" s="16">
        <v>0</v>
      </c>
      <c r="H661" s="16">
        <v>845.45</v>
      </c>
      <c r="I661" s="16">
        <v>845.45</v>
      </c>
      <c r="J661" s="16">
        <v>330</v>
      </c>
      <c r="K661" s="16">
        <f t="shared" si="45"/>
        <v>39.03246791649417</v>
      </c>
      <c r="L661" s="16">
        <f t="shared" si="46"/>
        <v>39.03246791649417</v>
      </c>
      <c r="M661" s="16">
        <f t="shared" si="47"/>
        <v>0</v>
      </c>
    </row>
    <row r="662" spans="1:13" x14ac:dyDescent="0.25">
      <c r="A662" s="11"/>
      <c r="B662" s="11"/>
      <c r="C662" s="11"/>
      <c r="D662" s="12" t="s">
        <v>338</v>
      </c>
      <c r="E662" s="11"/>
      <c r="F662" s="12" t="s">
        <v>339</v>
      </c>
      <c r="G662" s="13">
        <f>+G663+G664+G665+G666+G667+G668</f>
        <v>182895</v>
      </c>
      <c r="H662" s="13">
        <f>+H663+H664+H665+H666+H667+H668</f>
        <v>0</v>
      </c>
      <c r="I662" s="13">
        <f>+I663+I664+I665+I666+I667+I668</f>
        <v>0</v>
      </c>
      <c r="J662" s="13">
        <f>+J663+J664+J665+J666+J667+J668</f>
        <v>0</v>
      </c>
      <c r="K662" s="13">
        <f t="shared" si="45"/>
        <v>0</v>
      </c>
      <c r="L662" s="13">
        <f t="shared" si="46"/>
        <v>0</v>
      </c>
      <c r="M662" s="13">
        <f t="shared" si="47"/>
        <v>0</v>
      </c>
    </row>
    <row r="663" spans="1:13" x14ac:dyDescent="0.25">
      <c r="A663" s="14"/>
      <c r="B663" s="14"/>
      <c r="C663" s="14"/>
      <c r="D663" s="14"/>
      <c r="E663" s="15" t="s">
        <v>18</v>
      </c>
      <c r="F663" s="15" t="s">
        <v>19</v>
      </c>
      <c r="G663" s="16">
        <v>2370</v>
      </c>
      <c r="H663" s="16">
        <v>0</v>
      </c>
      <c r="I663" s="16">
        <v>0</v>
      </c>
      <c r="J663" s="16">
        <v>0</v>
      </c>
      <c r="K663" s="16">
        <f t="shared" si="45"/>
        <v>0</v>
      </c>
      <c r="L663" s="16">
        <f t="shared" si="46"/>
        <v>0</v>
      </c>
      <c r="M663" s="16">
        <f t="shared" si="47"/>
        <v>0</v>
      </c>
    </row>
    <row r="664" spans="1:13" x14ac:dyDescent="0.25">
      <c r="A664" s="14"/>
      <c r="B664" s="14"/>
      <c r="C664" s="14"/>
      <c r="D664" s="14"/>
      <c r="E664" s="15" t="s">
        <v>26</v>
      </c>
      <c r="F664" s="15" t="s">
        <v>27</v>
      </c>
      <c r="G664" s="16">
        <v>61</v>
      </c>
      <c r="H664" s="16">
        <v>0</v>
      </c>
      <c r="I664" s="16">
        <v>0</v>
      </c>
      <c r="J664" s="16">
        <v>0</v>
      </c>
      <c r="K664" s="16">
        <f t="shared" si="45"/>
        <v>0</v>
      </c>
      <c r="L664" s="16">
        <f t="shared" si="46"/>
        <v>0</v>
      </c>
      <c r="M664" s="16">
        <f t="shared" si="47"/>
        <v>0</v>
      </c>
    </row>
    <row r="665" spans="1:13" x14ac:dyDescent="0.25">
      <c r="A665" s="14"/>
      <c r="B665" s="14"/>
      <c r="C665" s="14"/>
      <c r="D665" s="14"/>
      <c r="E665" s="15" t="s">
        <v>28</v>
      </c>
      <c r="F665" s="15" t="s">
        <v>29</v>
      </c>
      <c r="G665" s="16">
        <v>17.079999999999998</v>
      </c>
      <c r="H665" s="16">
        <v>0</v>
      </c>
      <c r="I665" s="16">
        <v>0</v>
      </c>
      <c r="J665" s="16">
        <v>0</v>
      </c>
      <c r="K665" s="16">
        <f t="shared" si="45"/>
        <v>0</v>
      </c>
      <c r="L665" s="16">
        <f t="shared" si="46"/>
        <v>0</v>
      </c>
      <c r="M665" s="16">
        <f t="shared" si="47"/>
        <v>0</v>
      </c>
    </row>
    <row r="666" spans="1:13" x14ac:dyDescent="0.25">
      <c r="A666" s="14"/>
      <c r="B666" s="14"/>
      <c r="C666" s="14"/>
      <c r="D666" s="14"/>
      <c r="E666" s="15" t="s">
        <v>145</v>
      </c>
      <c r="F666" s="15" t="s">
        <v>146</v>
      </c>
      <c r="G666" s="16">
        <v>165685.51</v>
      </c>
      <c r="H666" s="16">
        <v>0</v>
      </c>
      <c r="I666" s="16">
        <v>0</v>
      </c>
      <c r="J666" s="16">
        <v>0</v>
      </c>
      <c r="K666" s="16">
        <f t="shared" si="45"/>
        <v>0</v>
      </c>
      <c r="L666" s="16">
        <f t="shared" si="46"/>
        <v>0</v>
      </c>
      <c r="M666" s="16">
        <f t="shared" si="47"/>
        <v>0</v>
      </c>
    </row>
    <row r="667" spans="1:13" x14ac:dyDescent="0.25">
      <c r="A667" s="14"/>
      <c r="B667" s="14"/>
      <c r="C667" s="14"/>
      <c r="D667" s="14"/>
      <c r="E667" s="15" t="s">
        <v>81</v>
      </c>
      <c r="F667" s="15" t="s">
        <v>82</v>
      </c>
      <c r="G667" s="16">
        <v>10176.43</v>
      </c>
      <c r="H667" s="16">
        <v>0</v>
      </c>
      <c r="I667" s="16">
        <v>0</v>
      </c>
      <c r="J667" s="16">
        <v>0</v>
      </c>
      <c r="K667" s="16">
        <f t="shared" si="45"/>
        <v>0</v>
      </c>
      <c r="L667" s="16">
        <f t="shared" si="46"/>
        <v>0</v>
      </c>
      <c r="M667" s="16">
        <f t="shared" si="47"/>
        <v>0</v>
      </c>
    </row>
    <row r="668" spans="1:13" x14ac:dyDescent="0.25">
      <c r="A668" s="14"/>
      <c r="B668" s="14"/>
      <c r="C668" s="14"/>
      <c r="D668" s="14"/>
      <c r="E668" s="15" t="s">
        <v>133</v>
      </c>
      <c r="F668" s="15" t="s">
        <v>134</v>
      </c>
      <c r="G668" s="16">
        <v>4584.9799999999996</v>
      </c>
      <c r="H668" s="16">
        <v>0</v>
      </c>
      <c r="I668" s="16">
        <v>0</v>
      </c>
      <c r="J668" s="16">
        <v>0</v>
      </c>
      <c r="K668" s="16">
        <f t="shared" si="45"/>
        <v>0</v>
      </c>
      <c r="L668" s="16">
        <f t="shared" si="46"/>
        <v>0</v>
      </c>
      <c r="M668" s="16">
        <f t="shared" si="47"/>
        <v>0</v>
      </c>
    </row>
    <row r="669" spans="1:13" x14ac:dyDescent="0.25">
      <c r="A669" s="11"/>
      <c r="B669" s="11"/>
      <c r="C669" s="11"/>
      <c r="D669" s="12" t="s">
        <v>224</v>
      </c>
      <c r="E669" s="11"/>
      <c r="F669" s="12" t="s">
        <v>225</v>
      </c>
      <c r="G669" s="13">
        <f>+G670</f>
        <v>950</v>
      </c>
      <c r="H669" s="13">
        <f>+H670</f>
        <v>0</v>
      </c>
      <c r="I669" s="13">
        <f>+I670</f>
        <v>0</v>
      </c>
      <c r="J669" s="13">
        <f>+J670</f>
        <v>0</v>
      </c>
      <c r="K669" s="13">
        <f t="shared" si="45"/>
        <v>0</v>
      </c>
      <c r="L669" s="13">
        <f t="shared" si="46"/>
        <v>0</v>
      </c>
      <c r="M669" s="13">
        <f t="shared" si="47"/>
        <v>0</v>
      </c>
    </row>
    <row r="670" spans="1:13" x14ac:dyDescent="0.25">
      <c r="A670" s="14"/>
      <c r="B670" s="14"/>
      <c r="C670" s="14"/>
      <c r="D670" s="14"/>
      <c r="E670" s="15" t="s">
        <v>133</v>
      </c>
      <c r="F670" s="15" t="s">
        <v>134</v>
      </c>
      <c r="G670" s="16">
        <v>950</v>
      </c>
      <c r="H670" s="16">
        <v>0</v>
      </c>
      <c r="I670" s="16">
        <v>0</v>
      </c>
      <c r="J670" s="16">
        <v>0</v>
      </c>
      <c r="K670" s="16">
        <f t="shared" si="45"/>
        <v>0</v>
      </c>
      <c r="L670" s="16">
        <f t="shared" si="46"/>
        <v>0</v>
      </c>
      <c r="M670" s="16">
        <f t="shared" si="47"/>
        <v>0</v>
      </c>
    </row>
    <row r="671" spans="1:13" x14ac:dyDescent="0.25">
      <c r="A671" s="8"/>
      <c r="B671" s="8"/>
      <c r="C671" s="9" t="s">
        <v>340</v>
      </c>
      <c r="D671" s="8"/>
      <c r="E671" s="8"/>
      <c r="F671" s="9" t="s">
        <v>341</v>
      </c>
      <c r="G671" s="10">
        <f>+G672</f>
        <v>21145.239999999998</v>
      </c>
      <c r="H671" s="10">
        <f>+H672</f>
        <v>49300</v>
      </c>
      <c r="I671" s="10">
        <f>+I672</f>
        <v>49300</v>
      </c>
      <c r="J671" s="10">
        <f>+J672</f>
        <v>18676.689999999999</v>
      </c>
      <c r="K671" s="10">
        <f t="shared" si="45"/>
        <v>37.883752535496953</v>
      </c>
      <c r="L671" s="10">
        <f t="shared" si="46"/>
        <v>37.883752535496953</v>
      </c>
      <c r="M671" s="10">
        <f t="shared" si="47"/>
        <v>88.325741396172376</v>
      </c>
    </row>
    <row r="672" spans="1:13" x14ac:dyDescent="0.25">
      <c r="A672" s="11"/>
      <c r="B672" s="11"/>
      <c r="C672" s="11"/>
      <c r="D672" s="12" t="s">
        <v>17</v>
      </c>
      <c r="E672" s="11"/>
      <c r="F672" s="12"/>
      <c r="G672" s="13">
        <f>+G673+G674+G675+G676+G677</f>
        <v>21145.239999999998</v>
      </c>
      <c r="H672" s="13">
        <f>+H673+H674+H675+H676+H677</f>
        <v>49300</v>
      </c>
      <c r="I672" s="13">
        <f>+I673+I674+I675+I676+I677</f>
        <v>49300</v>
      </c>
      <c r="J672" s="13">
        <f>+J673+J674+J675+J676+J677</f>
        <v>18676.689999999999</v>
      </c>
      <c r="K672" s="13">
        <f t="shared" si="45"/>
        <v>37.883752535496953</v>
      </c>
      <c r="L672" s="13">
        <f t="shared" si="46"/>
        <v>37.883752535496953</v>
      </c>
      <c r="M672" s="13">
        <f t="shared" si="47"/>
        <v>88.325741396172376</v>
      </c>
    </row>
    <row r="673" spans="1:13" x14ac:dyDescent="0.25">
      <c r="A673" s="14"/>
      <c r="B673" s="14"/>
      <c r="C673" s="14"/>
      <c r="D673" s="14"/>
      <c r="E673" s="15" t="s">
        <v>18</v>
      </c>
      <c r="F673" s="15" t="s">
        <v>19</v>
      </c>
      <c r="G673" s="16">
        <v>0</v>
      </c>
      <c r="H673" s="16">
        <v>16900</v>
      </c>
      <c r="I673" s="16">
        <v>14623.31</v>
      </c>
      <c r="J673" s="16">
        <v>0</v>
      </c>
      <c r="K673" s="16">
        <f t="shared" si="45"/>
        <v>0</v>
      </c>
      <c r="L673" s="16">
        <f t="shared" si="46"/>
        <v>0</v>
      </c>
      <c r="M673" s="16">
        <f t="shared" si="47"/>
        <v>0</v>
      </c>
    </row>
    <row r="674" spans="1:13" x14ac:dyDescent="0.25">
      <c r="A674" s="14"/>
      <c r="B674" s="14"/>
      <c r="C674" s="14"/>
      <c r="D674" s="14"/>
      <c r="E674" s="15" t="s">
        <v>77</v>
      </c>
      <c r="F674" s="15" t="s">
        <v>78</v>
      </c>
      <c r="G674" s="16">
        <v>15411.24</v>
      </c>
      <c r="H674" s="16">
        <v>16400</v>
      </c>
      <c r="I674" s="16">
        <v>18676.689999999999</v>
      </c>
      <c r="J674" s="16">
        <v>18676.689999999999</v>
      </c>
      <c r="K674" s="16">
        <f t="shared" si="45"/>
        <v>100</v>
      </c>
      <c r="L674" s="16">
        <f t="shared" si="46"/>
        <v>113.88225609756097</v>
      </c>
      <c r="M674" s="16">
        <f t="shared" si="47"/>
        <v>121.18875573931753</v>
      </c>
    </row>
    <row r="675" spans="1:13" x14ac:dyDescent="0.25">
      <c r="A675" s="14"/>
      <c r="B675" s="14"/>
      <c r="C675" s="14"/>
      <c r="D675" s="14"/>
      <c r="E675" s="15" t="s">
        <v>28</v>
      </c>
      <c r="F675" s="15" t="s">
        <v>29</v>
      </c>
      <c r="G675" s="16">
        <v>3019.5</v>
      </c>
      <c r="H675" s="16">
        <v>0</v>
      </c>
      <c r="I675" s="16">
        <v>0</v>
      </c>
      <c r="J675" s="16">
        <v>0</v>
      </c>
      <c r="K675" s="16">
        <f t="shared" si="45"/>
        <v>0</v>
      </c>
      <c r="L675" s="16">
        <f t="shared" si="46"/>
        <v>0</v>
      </c>
      <c r="M675" s="16">
        <f t="shared" si="47"/>
        <v>0</v>
      </c>
    </row>
    <row r="676" spans="1:13" x14ac:dyDescent="0.25">
      <c r="A676" s="14"/>
      <c r="B676" s="14"/>
      <c r="C676" s="14"/>
      <c r="D676" s="14"/>
      <c r="E676" s="15" t="s">
        <v>30</v>
      </c>
      <c r="F676" s="15" t="s">
        <v>31</v>
      </c>
      <c r="G676" s="16">
        <v>2714.5</v>
      </c>
      <c r="H676" s="16">
        <v>0</v>
      </c>
      <c r="I676" s="16">
        <v>0</v>
      </c>
      <c r="J676" s="16">
        <v>0</v>
      </c>
      <c r="K676" s="16">
        <f t="shared" si="45"/>
        <v>0</v>
      </c>
      <c r="L676" s="16">
        <f t="shared" si="46"/>
        <v>0</v>
      </c>
      <c r="M676" s="16">
        <f t="shared" si="47"/>
        <v>0</v>
      </c>
    </row>
    <row r="677" spans="1:13" x14ac:dyDescent="0.25">
      <c r="A677" s="14"/>
      <c r="B677" s="14"/>
      <c r="C677" s="14"/>
      <c r="D677" s="14"/>
      <c r="E677" s="15" t="s">
        <v>133</v>
      </c>
      <c r="F677" s="15" t="s">
        <v>134</v>
      </c>
      <c r="G677" s="16">
        <v>0</v>
      </c>
      <c r="H677" s="16">
        <v>16000</v>
      </c>
      <c r="I677" s="16">
        <v>16000</v>
      </c>
      <c r="J677" s="16">
        <v>0</v>
      </c>
      <c r="K677" s="16">
        <f t="shared" si="45"/>
        <v>0</v>
      </c>
      <c r="L677" s="16">
        <f t="shared" si="46"/>
        <v>0</v>
      </c>
      <c r="M677" s="16">
        <f t="shared" si="47"/>
        <v>0</v>
      </c>
    </row>
    <row r="678" spans="1:13" x14ac:dyDescent="0.25">
      <c r="A678" s="8"/>
      <c r="B678" s="8"/>
      <c r="C678" s="9" t="s">
        <v>342</v>
      </c>
      <c r="D678" s="8"/>
      <c r="E678" s="8"/>
      <c r="F678" s="9" t="s">
        <v>343</v>
      </c>
      <c r="G678" s="10">
        <f>+G679</f>
        <v>177476.71</v>
      </c>
      <c r="H678" s="10">
        <f>+H679</f>
        <v>200000</v>
      </c>
      <c r="I678" s="10">
        <f>+I679</f>
        <v>200000</v>
      </c>
      <c r="J678" s="10">
        <f>+J679</f>
        <v>153661.34</v>
      </c>
      <c r="K678" s="10">
        <f t="shared" si="45"/>
        <v>76.830669999999998</v>
      </c>
      <c r="L678" s="10">
        <f t="shared" si="46"/>
        <v>76.830669999999998</v>
      </c>
      <c r="M678" s="10">
        <f t="shared" si="47"/>
        <v>86.581129433828252</v>
      </c>
    </row>
    <row r="679" spans="1:13" x14ac:dyDescent="0.25">
      <c r="A679" s="11"/>
      <c r="B679" s="11"/>
      <c r="C679" s="11"/>
      <c r="D679" s="12" t="s">
        <v>17</v>
      </c>
      <c r="E679" s="11"/>
      <c r="F679" s="12"/>
      <c r="G679" s="13">
        <f>+G680+G681</f>
        <v>177476.71</v>
      </c>
      <c r="H679" s="13">
        <f>+H680+H681</f>
        <v>200000</v>
      </c>
      <c r="I679" s="13">
        <f>+I680+I681</f>
        <v>200000</v>
      </c>
      <c r="J679" s="13">
        <f>+J680+J681</f>
        <v>153661.34</v>
      </c>
      <c r="K679" s="13">
        <f t="shared" si="45"/>
        <v>76.830669999999998</v>
      </c>
      <c r="L679" s="13">
        <f t="shared" si="46"/>
        <v>76.830669999999998</v>
      </c>
      <c r="M679" s="13">
        <f t="shared" si="47"/>
        <v>86.581129433828252</v>
      </c>
    </row>
    <row r="680" spans="1:13" x14ac:dyDescent="0.25">
      <c r="A680" s="14"/>
      <c r="B680" s="14"/>
      <c r="C680" s="14"/>
      <c r="D680" s="14"/>
      <c r="E680" s="15" t="s">
        <v>77</v>
      </c>
      <c r="F680" s="15" t="s">
        <v>78</v>
      </c>
      <c r="G680" s="16">
        <v>0</v>
      </c>
      <c r="H680" s="16">
        <v>0</v>
      </c>
      <c r="I680" s="16">
        <v>6900</v>
      </c>
      <c r="J680" s="16">
        <v>6900</v>
      </c>
      <c r="K680" s="16">
        <f t="shared" si="45"/>
        <v>100</v>
      </c>
      <c r="L680" s="16">
        <f t="shared" si="46"/>
        <v>0</v>
      </c>
      <c r="M680" s="16">
        <f t="shared" si="47"/>
        <v>0</v>
      </c>
    </row>
    <row r="681" spans="1:13" x14ac:dyDescent="0.25">
      <c r="A681" s="14"/>
      <c r="B681" s="14"/>
      <c r="C681" s="14"/>
      <c r="D681" s="14"/>
      <c r="E681" s="15" t="s">
        <v>272</v>
      </c>
      <c r="F681" s="15" t="s">
        <v>273</v>
      </c>
      <c r="G681" s="16">
        <v>177476.71</v>
      </c>
      <c r="H681" s="16">
        <v>200000</v>
      </c>
      <c r="I681" s="16">
        <v>193100</v>
      </c>
      <c r="J681" s="16">
        <v>146761.34</v>
      </c>
      <c r="K681" s="16">
        <f t="shared" si="45"/>
        <v>76.002765406525114</v>
      </c>
      <c r="L681" s="16">
        <f t="shared" si="46"/>
        <v>73.380670000000009</v>
      </c>
      <c r="M681" s="16">
        <f t="shared" si="47"/>
        <v>82.69329536252954</v>
      </c>
    </row>
    <row r="682" spans="1:13" x14ac:dyDescent="0.25">
      <c r="A682" s="8"/>
      <c r="B682" s="8"/>
      <c r="C682" s="9" t="s">
        <v>344</v>
      </c>
      <c r="D682" s="8"/>
      <c r="E682" s="8"/>
      <c r="F682" s="9" t="s">
        <v>345</v>
      </c>
      <c r="G682" s="10">
        <f>+G683+G688</f>
        <v>11571.48</v>
      </c>
      <c r="H682" s="10">
        <f>+H683+H688</f>
        <v>73000</v>
      </c>
      <c r="I682" s="10">
        <f>+I683+I688</f>
        <v>73000</v>
      </c>
      <c r="J682" s="10">
        <f>+J683+J688</f>
        <v>40622.65</v>
      </c>
      <c r="K682" s="10">
        <f t="shared" si="45"/>
        <v>55.647465753424662</v>
      </c>
      <c r="L682" s="10">
        <f t="shared" si="46"/>
        <v>55.647465753424662</v>
      </c>
      <c r="M682" s="10">
        <f t="shared" si="47"/>
        <v>351.05837801214716</v>
      </c>
    </row>
    <row r="683" spans="1:13" x14ac:dyDescent="0.25">
      <c r="A683" s="11"/>
      <c r="B683" s="11"/>
      <c r="C683" s="11"/>
      <c r="D683" s="12" t="s">
        <v>17</v>
      </c>
      <c r="E683" s="11"/>
      <c r="F683" s="12"/>
      <c r="G683" s="13">
        <f>+G684+G685+G686+G687</f>
        <v>11571.48</v>
      </c>
      <c r="H683" s="13">
        <f>+H684+H685+H686+H687</f>
        <v>55500</v>
      </c>
      <c r="I683" s="13">
        <f>+I684+I685+I686+I687</f>
        <v>55500</v>
      </c>
      <c r="J683" s="13">
        <f>+J684+J685+J686+J687</f>
        <v>24724.959999999999</v>
      </c>
      <c r="K683" s="13">
        <f t="shared" si="45"/>
        <v>44.549477477477481</v>
      </c>
      <c r="L683" s="13">
        <f t="shared" si="46"/>
        <v>44.549477477477481</v>
      </c>
      <c r="M683" s="13">
        <f t="shared" si="47"/>
        <v>213.67154417585303</v>
      </c>
    </row>
    <row r="684" spans="1:13" x14ac:dyDescent="0.25">
      <c r="A684" s="14"/>
      <c r="B684" s="14"/>
      <c r="C684" s="14"/>
      <c r="D684" s="14"/>
      <c r="E684" s="15" t="s">
        <v>18</v>
      </c>
      <c r="F684" s="15" t="s">
        <v>19</v>
      </c>
      <c r="G684" s="16">
        <v>128</v>
      </c>
      <c r="H684" s="16">
        <v>0</v>
      </c>
      <c r="I684" s="16">
        <v>70.92</v>
      </c>
      <c r="J684" s="16">
        <v>70.92</v>
      </c>
      <c r="K684" s="16">
        <f t="shared" si="45"/>
        <v>100</v>
      </c>
      <c r="L684" s="16">
        <f t="shared" si="46"/>
        <v>0</v>
      </c>
      <c r="M684" s="16">
        <f t="shared" si="47"/>
        <v>55.40625</v>
      </c>
    </row>
    <row r="685" spans="1:13" x14ac:dyDescent="0.25">
      <c r="A685" s="14"/>
      <c r="B685" s="14"/>
      <c r="C685" s="14"/>
      <c r="D685" s="14"/>
      <c r="E685" s="15" t="s">
        <v>77</v>
      </c>
      <c r="F685" s="15" t="s">
        <v>78</v>
      </c>
      <c r="G685" s="16">
        <v>0</v>
      </c>
      <c r="H685" s="16">
        <v>0</v>
      </c>
      <c r="I685" s="16">
        <v>6191.5</v>
      </c>
      <c r="J685" s="16">
        <v>6191.5</v>
      </c>
      <c r="K685" s="16">
        <f t="shared" si="45"/>
        <v>100</v>
      </c>
      <c r="L685" s="16">
        <f t="shared" si="46"/>
        <v>0</v>
      </c>
      <c r="M685" s="16">
        <f t="shared" si="47"/>
        <v>0</v>
      </c>
    </row>
    <row r="686" spans="1:13" x14ac:dyDescent="0.25">
      <c r="A686" s="14"/>
      <c r="B686" s="14"/>
      <c r="C686" s="14"/>
      <c r="D686" s="14"/>
      <c r="E686" s="15" t="s">
        <v>28</v>
      </c>
      <c r="F686" s="15" t="s">
        <v>29</v>
      </c>
      <c r="G686" s="16">
        <v>0</v>
      </c>
      <c r="H686" s="16">
        <v>0</v>
      </c>
      <c r="I686" s="16">
        <v>2488.16</v>
      </c>
      <c r="J686" s="16">
        <v>2488.16</v>
      </c>
      <c r="K686" s="16">
        <f t="shared" si="45"/>
        <v>100</v>
      </c>
      <c r="L686" s="16">
        <f t="shared" si="46"/>
        <v>0</v>
      </c>
      <c r="M686" s="16">
        <f t="shared" si="47"/>
        <v>0</v>
      </c>
    </row>
    <row r="687" spans="1:13" x14ac:dyDescent="0.25">
      <c r="A687" s="14"/>
      <c r="B687" s="14"/>
      <c r="C687" s="14"/>
      <c r="D687" s="14"/>
      <c r="E687" s="15" t="s">
        <v>133</v>
      </c>
      <c r="F687" s="15" t="s">
        <v>134</v>
      </c>
      <c r="G687" s="16">
        <v>11443.48</v>
      </c>
      <c r="H687" s="16">
        <v>55500</v>
      </c>
      <c r="I687" s="16">
        <v>46749.42</v>
      </c>
      <c r="J687" s="16">
        <v>15974.38</v>
      </c>
      <c r="K687" s="16">
        <f t="shared" si="45"/>
        <v>34.170220721454939</v>
      </c>
      <c r="L687" s="16">
        <f t="shared" si="46"/>
        <v>28.782666666666668</v>
      </c>
      <c r="M687" s="16">
        <f t="shared" si="47"/>
        <v>139.5937249857561</v>
      </c>
    </row>
    <row r="688" spans="1:13" x14ac:dyDescent="0.25">
      <c r="A688" s="11"/>
      <c r="B688" s="11"/>
      <c r="C688" s="11"/>
      <c r="D688" s="12" t="s">
        <v>346</v>
      </c>
      <c r="E688" s="11"/>
      <c r="F688" s="12" t="s">
        <v>347</v>
      </c>
      <c r="G688" s="13">
        <f>+G689+G690</f>
        <v>0</v>
      </c>
      <c r="H688" s="13">
        <f>+H689+H690</f>
        <v>17500</v>
      </c>
      <c r="I688" s="13">
        <f>+I689+I690</f>
        <v>17500</v>
      </c>
      <c r="J688" s="13">
        <f>+J689+J690</f>
        <v>15897.69</v>
      </c>
      <c r="K688" s="13">
        <f t="shared" si="45"/>
        <v>90.843942857142849</v>
      </c>
      <c r="L688" s="13">
        <f t="shared" si="46"/>
        <v>90.843942857142849</v>
      </c>
      <c r="M688" s="13">
        <f t="shared" si="47"/>
        <v>0</v>
      </c>
    </row>
    <row r="689" spans="1:13" x14ac:dyDescent="0.25">
      <c r="A689" s="14"/>
      <c r="B689" s="14"/>
      <c r="C689" s="14"/>
      <c r="D689" s="14"/>
      <c r="E689" s="15" t="s">
        <v>18</v>
      </c>
      <c r="F689" s="15" t="s">
        <v>19</v>
      </c>
      <c r="G689" s="16">
        <v>0</v>
      </c>
      <c r="H689" s="16">
        <v>17500</v>
      </c>
      <c r="I689" s="16">
        <v>1602.31</v>
      </c>
      <c r="J689" s="16">
        <v>0</v>
      </c>
      <c r="K689" s="16">
        <f t="shared" si="45"/>
        <v>0</v>
      </c>
      <c r="L689" s="16">
        <f t="shared" si="46"/>
        <v>0</v>
      </c>
      <c r="M689" s="16">
        <f t="shared" si="47"/>
        <v>0</v>
      </c>
    </row>
    <row r="690" spans="1:13" x14ac:dyDescent="0.25">
      <c r="A690" s="14"/>
      <c r="B690" s="14"/>
      <c r="C690" s="14"/>
      <c r="D690" s="14"/>
      <c r="E690" s="15" t="s">
        <v>77</v>
      </c>
      <c r="F690" s="15" t="s">
        <v>78</v>
      </c>
      <c r="G690" s="16">
        <v>0</v>
      </c>
      <c r="H690" s="16">
        <v>0</v>
      </c>
      <c r="I690" s="16">
        <v>15897.69</v>
      </c>
      <c r="J690" s="16">
        <v>15897.69</v>
      </c>
      <c r="K690" s="16">
        <f t="shared" si="45"/>
        <v>100</v>
      </c>
      <c r="L690" s="16">
        <f t="shared" si="46"/>
        <v>0</v>
      </c>
      <c r="M690" s="16">
        <f t="shared" si="47"/>
        <v>0</v>
      </c>
    </row>
    <row r="691" spans="1:13" x14ac:dyDescent="0.25">
      <c r="A691" s="5"/>
      <c r="B691" s="6" t="s">
        <v>348</v>
      </c>
      <c r="C691" s="5"/>
      <c r="D691" s="5"/>
      <c r="E691" s="5"/>
      <c r="F691" s="6" t="s">
        <v>349</v>
      </c>
      <c r="G691" s="7">
        <f>+G692+G695+G698</f>
        <v>178143.77000000002</v>
      </c>
      <c r="H691" s="7">
        <f>+H692+H695+H698</f>
        <v>148000</v>
      </c>
      <c r="I691" s="7">
        <f>+I692+I695+I698</f>
        <v>148000</v>
      </c>
      <c r="J691" s="7">
        <f>+J692+J695+J698</f>
        <v>137238.06</v>
      </c>
      <c r="K691" s="7">
        <f t="shared" si="45"/>
        <v>92.728418918918919</v>
      </c>
      <c r="L691" s="7">
        <f t="shared" si="46"/>
        <v>92.728418918918919</v>
      </c>
      <c r="M691" s="7">
        <f t="shared" si="47"/>
        <v>77.037810527979715</v>
      </c>
    </row>
    <row r="692" spans="1:13" x14ac:dyDescent="0.25">
      <c r="A692" s="8"/>
      <c r="B692" s="8"/>
      <c r="C692" s="9" t="s">
        <v>350</v>
      </c>
      <c r="D692" s="8"/>
      <c r="E692" s="8"/>
      <c r="F692" s="9" t="s">
        <v>351</v>
      </c>
      <c r="G692" s="10">
        <f t="shared" ref="G692:J693" si="48">+G693</f>
        <v>106743.07</v>
      </c>
      <c r="H692" s="10">
        <f t="shared" si="48"/>
        <v>110000</v>
      </c>
      <c r="I692" s="10">
        <f t="shared" si="48"/>
        <v>110000</v>
      </c>
      <c r="J692" s="10">
        <f t="shared" si="48"/>
        <v>106482.37</v>
      </c>
      <c r="K692" s="10">
        <f t="shared" si="45"/>
        <v>96.802154545454542</v>
      </c>
      <c r="L692" s="10">
        <f t="shared" si="46"/>
        <v>96.802154545454542</v>
      </c>
      <c r="M692" s="10">
        <f t="shared" si="47"/>
        <v>99.755768688309217</v>
      </c>
    </row>
    <row r="693" spans="1:13" x14ac:dyDescent="0.25">
      <c r="A693" s="11"/>
      <c r="B693" s="11"/>
      <c r="C693" s="11"/>
      <c r="D693" s="12" t="s">
        <v>17</v>
      </c>
      <c r="E693" s="11"/>
      <c r="F693" s="12"/>
      <c r="G693" s="13">
        <f t="shared" si="48"/>
        <v>106743.07</v>
      </c>
      <c r="H693" s="13">
        <f t="shared" si="48"/>
        <v>110000</v>
      </c>
      <c r="I693" s="13">
        <f t="shared" si="48"/>
        <v>110000</v>
      </c>
      <c r="J693" s="13">
        <f t="shared" si="48"/>
        <v>106482.37</v>
      </c>
      <c r="K693" s="13">
        <f t="shared" si="45"/>
        <v>96.802154545454542</v>
      </c>
      <c r="L693" s="13">
        <f t="shared" si="46"/>
        <v>96.802154545454542</v>
      </c>
      <c r="M693" s="13">
        <f t="shared" si="47"/>
        <v>99.755768688309217</v>
      </c>
    </row>
    <row r="694" spans="1:13" x14ac:dyDescent="0.25">
      <c r="A694" s="14"/>
      <c r="B694" s="14"/>
      <c r="C694" s="14"/>
      <c r="D694" s="14"/>
      <c r="E694" s="15" t="s">
        <v>352</v>
      </c>
      <c r="F694" s="15" t="s">
        <v>353</v>
      </c>
      <c r="G694" s="16">
        <v>106743.07</v>
      </c>
      <c r="H694" s="16">
        <v>110000</v>
      </c>
      <c r="I694" s="16">
        <v>110000</v>
      </c>
      <c r="J694" s="16">
        <v>106482.37</v>
      </c>
      <c r="K694" s="16">
        <f t="shared" si="45"/>
        <v>96.802154545454542</v>
      </c>
      <c r="L694" s="16">
        <f t="shared" si="46"/>
        <v>96.802154545454542</v>
      </c>
      <c r="M694" s="16">
        <f t="shared" si="47"/>
        <v>99.755768688309217</v>
      </c>
    </row>
    <row r="695" spans="1:13" x14ac:dyDescent="0.25">
      <c r="A695" s="8"/>
      <c r="B695" s="8"/>
      <c r="C695" s="9" t="s">
        <v>354</v>
      </c>
      <c r="D695" s="8"/>
      <c r="E695" s="8"/>
      <c r="F695" s="9" t="s">
        <v>355</v>
      </c>
      <c r="G695" s="10">
        <f t="shared" ref="G695:J696" si="49">+G696</f>
        <v>31705.59</v>
      </c>
      <c r="H695" s="10">
        <f t="shared" si="49"/>
        <v>30000</v>
      </c>
      <c r="I695" s="10">
        <f t="shared" si="49"/>
        <v>30000</v>
      </c>
      <c r="J695" s="10">
        <f t="shared" si="49"/>
        <v>24817.72</v>
      </c>
      <c r="K695" s="10">
        <f t="shared" si="45"/>
        <v>82.725733333333338</v>
      </c>
      <c r="L695" s="10">
        <f t="shared" si="46"/>
        <v>82.725733333333338</v>
      </c>
      <c r="M695" s="10">
        <f t="shared" si="47"/>
        <v>78.27553437737636</v>
      </c>
    </row>
    <row r="696" spans="1:13" x14ac:dyDescent="0.25">
      <c r="A696" s="11"/>
      <c r="B696" s="11"/>
      <c r="C696" s="11"/>
      <c r="D696" s="12" t="s">
        <v>17</v>
      </c>
      <c r="E696" s="11"/>
      <c r="F696" s="12"/>
      <c r="G696" s="13">
        <f t="shared" si="49"/>
        <v>31705.59</v>
      </c>
      <c r="H696" s="13">
        <f t="shared" si="49"/>
        <v>30000</v>
      </c>
      <c r="I696" s="13">
        <f t="shared" si="49"/>
        <v>30000</v>
      </c>
      <c r="J696" s="13">
        <f t="shared" si="49"/>
        <v>24817.72</v>
      </c>
      <c r="K696" s="13">
        <f t="shared" si="45"/>
        <v>82.725733333333338</v>
      </c>
      <c r="L696" s="13">
        <f t="shared" si="46"/>
        <v>82.725733333333338</v>
      </c>
      <c r="M696" s="13">
        <f t="shared" si="47"/>
        <v>78.27553437737636</v>
      </c>
    </row>
    <row r="697" spans="1:13" x14ac:dyDescent="0.25">
      <c r="A697" s="14"/>
      <c r="B697" s="14"/>
      <c r="C697" s="14"/>
      <c r="D697" s="14"/>
      <c r="E697" s="15" t="s">
        <v>77</v>
      </c>
      <c r="F697" s="15" t="s">
        <v>78</v>
      </c>
      <c r="G697" s="16">
        <v>31705.59</v>
      </c>
      <c r="H697" s="16">
        <v>30000</v>
      </c>
      <c r="I697" s="16">
        <v>30000</v>
      </c>
      <c r="J697" s="16">
        <v>24817.72</v>
      </c>
      <c r="K697" s="16">
        <f t="shared" si="45"/>
        <v>82.725733333333338</v>
      </c>
      <c r="L697" s="16">
        <f t="shared" si="46"/>
        <v>82.725733333333338</v>
      </c>
      <c r="M697" s="16">
        <f t="shared" si="47"/>
        <v>78.27553437737636</v>
      </c>
    </row>
    <row r="698" spans="1:13" x14ac:dyDescent="0.25">
      <c r="A698" s="8"/>
      <c r="B698" s="8"/>
      <c r="C698" s="9" t="s">
        <v>356</v>
      </c>
      <c r="D698" s="8"/>
      <c r="E698" s="8"/>
      <c r="F698" s="9" t="s">
        <v>357</v>
      </c>
      <c r="G698" s="10">
        <f>+G699</f>
        <v>39695.11</v>
      </c>
      <c r="H698" s="10">
        <f>+H699</f>
        <v>8000</v>
      </c>
      <c r="I698" s="10">
        <f>+I699</f>
        <v>8000</v>
      </c>
      <c r="J698" s="10">
        <f>+J699</f>
        <v>5937.97</v>
      </c>
      <c r="K698" s="10">
        <f t="shared" si="45"/>
        <v>74.224625000000003</v>
      </c>
      <c r="L698" s="10">
        <f t="shared" si="46"/>
        <v>74.224625000000003</v>
      </c>
      <c r="M698" s="10">
        <f t="shared" si="47"/>
        <v>14.958945824813183</v>
      </c>
    </row>
    <row r="699" spans="1:13" x14ac:dyDescent="0.25">
      <c r="A699" s="11"/>
      <c r="B699" s="11"/>
      <c r="C699" s="11"/>
      <c r="D699" s="12" t="s">
        <v>358</v>
      </c>
      <c r="E699" s="11"/>
      <c r="F699" s="12" t="s">
        <v>359</v>
      </c>
      <c r="G699" s="13">
        <f>+G700+G701+G702+G703</f>
        <v>39695.11</v>
      </c>
      <c r="H699" s="13">
        <f>+H700+H701+H702+H703</f>
        <v>8000</v>
      </c>
      <c r="I699" s="13">
        <f>+I700+I701+I702+I703</f>
        <v>8000</v>
      </c>
      <c r="J699" s="13">
        <f>+J700+J701+J702+J703</f>
        <v>5937.97</v>
      </c>
      <c r="K699" s="13">
        <f t="shared" si="45"/>
        <v>74.224625000000003</v>
      </c>
      <c r="L699" s="13">
        <f t="shared" si="46"/>
        <v>74.224625000000003</v>
      </c>
      <c r="M699" s="13">
        <f t="shared" si="47"/>
        <v>14.958945824813183</v>
      </c>
    </row>
    <row r="700" spans="1:13" x14ac:dyDescent="0.25">
      <c r="A700" s="14"/>
      <c r="B700" s="14"/>
      <c r="C700" s="14"/>
      <c r="D700" s="14"/>
      <c r="E700" s="15" t="s">
        <v>18</v>
      </c>
      <c r="F700" s="15" t="s">
        <v>19</v>
      </c>
      <c r="G700" s="16">
        <v>0</v>
      </c>
      <c r="H700" s="16">
        <v>3000</v>
      </c>
      <c r="I700" s="16">
        <v>2062.0300000000002</v>
      </c>
      <c r="J700" s="16">
        <v>0</v>
      </c>
      <c r="K700" s="16">
        <f t="shared" si="45"/>
        <v>0</v>
      </c>
      <c r="L700" s="16">
        <f t="shared" si="46"/>
        <v>0</v>
      </c>
      <c r="M700" s="16">
        <f t="shared" si="47"/>
        <v>0</v>
      </c>
    </row>
    <row r="701" spans="1:13" x14ac:dyDescent="0.25">
      <c r="A701" s="14"/>
      <c r="B701" s="14"/>
      <c r="C701" s="14"/>
      <c r="D701" s="14"/>
      <c r="E701" s="15" t="s">
        <v>30</v>
      </c>
      <c r="F701" s="15" t="s">
        <v>31</v>
      </c>
      <c r="G701" s="16">
        <v>21897.78</v>
      </c>
      <c r="H701" s="16">
        <v>0</v>
      </c>
      <c r="I701" s="16">
        <v>5937.97</v>
      </c>
      <c r="J701" s="16">
        <v>5937.97</v>
      </c>
      <c r="K701" s="16">
        <f t="shared" si="45"/>
        <v>100</v>
      </c>
      <c r="L701" s="16">
        <f t="shared" si="46"/>
        <v>0</v>
      </c>
      <c r="M701" s="16">
        <f t="shared" si="47"/>
        <v>27.11676708780525</v>
      </c>
    </row>
    <row r="702" spans="1:13" x14ac:dyDescent="0.25">
      <c r="A702" s="14"/>
      <c r="B702" s="14"/>
      <c r="C702" s="14"/>
      <c r="D702" s="14"/>
      <c r="E702" s="15" t="s">
        <v>133</v>
      </c>
      <c r="F702" s="15" t="s">
        <v>134</v>
      </c>
      <c r="G702" s="16">
        <v>0</v>
      </c>
      <c r="H702" s="16">
        <v>5000</v>
      </c>
      <c r="I702" s="16">
        <v>0</v>
      </c>
      <c r="J702" s="16">
        <v>0</v>
      </c>
      <c r="K702" s="16">
        <f t="shared" si="45"/>
        <v>0</v>
      </c>
      <c r="L702" s="16">
        <f t="shared" si="46"/>
        <v>0</v>
      </c>
      <c r="M702" s="16">
        <f t="shared" si="47"/>
        <v>0</v>
      </c>
    </row>
    <row r="703" spans="1:13" x14ac:dyDescent="0.25">
      <c r="A703" s="14"/>
      <c r="B703" s="14"/>
      <c r="C703" s="14"/>
      <c r="D703" s="14"/>
      <c r="E703" s="15" t="s">
        <v>360</v>
      </c>
      <c r="F703" s="15" t="s">
        <v>361</v>
      </c>
      <c r="G703" s="16">
        <v>17797.330000000002</v>
      </c>
      <c r="H703" s="16">
        <v>0</v>
      </c>
      <c r="I703" s="16">
        <v>0</v>
      </c>
      <c r="J703" s="16">
        <v>0</v>
      </c>
      <c r="K703" s="16">
        <f t="shared" si="45"/>
        <v>0</v>
      </c>
      <c r="L703" s="16">
        <f t="shared" si="46"/>
        <v>0</v>
      </c>
      <c r="M703" s="16">
        <f t="shared" si="47"/>
        <v>0</v>
      </c>
    </row>
    <row r="704" spans="1:13" x14ac:dyDescent="0.25">
      <c r="A704" s="5"/>
      <c r="B704" s="6" t="s">
        <v>362</v>
      </c>
      <c r="C704" s="5"/>
      <c r="D704" s="5"/>
      <c r="E704" s="5"/>
      <c r="F704" s="6" t="s">
        <v>363</v>
      </c>
      <c r="G704" s="7">
        <f>+G705+G715+G731+G734+G741+G749+G754+G763+G768+G773+G784+G787+G792+G797+G800+G805+G811+G822</f>
        <v>1316733.94</v>
      </c>
      <c r="H704" s="7">
        <f>+H705+H715+H731+H734+H741+H749+H754+H763+H768+H773+H784+H787+H792+H797+H800+H805+H811+H822</f>
        <v>1379549.3599999999</v>
      </c>
      <c r="I704" s="7">
        <f>+I705+I715+I731+I734+I741+I749+I754+I763+I768+I773+I784+I787+I792+I797+I800+I805+I811+I822</f>
        <v>1390986.76</v>
      </c>
      <c r="J704" s="7">
        <f>+J705+J715+J731+J734+J741+J749+J754+J763+J768+J773+J784+J787+J792+J797+J800+J805+J811+J822</f>
        <v>1190918.9400000002</v>
      </c>
      <c r="K704" s="7">
        <f t="shared" si="45"/>
        <v>85.616842248016809</v>
      </c>
      <c r="L704" s="7">
        <f t="shared" si="46"/>
        <v>86.326663947711182</v>
      </c>
      <c r="M704" s="7">
        <f t="shared" si="47"/>
        <v>90.444918583932008</v>
      </c>
    </row>
    <row r="705" spans="1:13" x14ac:dyDescent="0.25">
      <c r="A705" s="8"/>
      <c r="B705" s="8"/>
      <c r="C705" s="9" t="s">
        <v>364</v>
      </c>
      <c r="D705" s="8"/>
      <c r="E705" s="8"/>
      <c r="F705" s="9" t="s">
        <v>365</v>
      </c>
      <c r="G705" s="10">
        <f>+G706</f>
        <v>29070.12</v>
      </c>
      <c r="H705" s="10">
        <f>+H706</f>
        <v>25000</v>
      </c>
      <c r="I705" s="10">
        <f>+I706</f>
        <v>24500</v>
      </c>
      <c r="J705" s="10">
        <f>+J706</f>
        <v>10683.900000000001</v>
      </c>
      <c r="K705" s="10">
        <f t="shared" si="45"/>
        <v>43.607755102040827</v>
      </c>
      <c r="L705" s="10">
        <f t="shared" si="46"/>
        <v>42.735600000000005</v>
      </c>
      <c r="M705" s="10">
        <f t="shared" si="47"/>
        <v>36.752170269678977</v>
      </c>
    </row>
    <row r="706" spans="1:13" x14ac:dyDescent="0.25">
      <c r="A706" s="11"/>
      <c r="B706" s="11"/>
      <c r="C706" s="11"/>
      <c r="D706" s="12" t="s">
        <v>17</v>
      </c>
      <c r="E706" s="11"/>
      <c r="F706" s="12"/>
      <c r="G706" s="13">
        <f>+G707+G708+G709+G710+G711+G712+G713+G714</f>
        <v>29070.12</v>
      </c>
      <c r="H706" s="13">
        <f>+H707+H708+H709+H710+H711+H712+H713+H714</f>
        <v>25000</v>
      </c>
      <c r="I706" s="13">
        <f>+I707+I708+I709+I710+I711+I712+I713+I714</f>
        <v>24500</v>
      </c>
      <c r="J706" s="13">
        <f>+J707+J708+J709+J710+J711+J712+J713+J714</f>
        <v>10683.900000000001</v>
      </c>
      <c r="K706" s="13">
        <f t="shared" si="45"/>
        <v>43.607755102040827</v>
      </c>
      <c r="L706" s="13">
        <f t="shared" si="46"/>
        <v>42.735600000000005</v>
      </c>
      <c r="M706" s="13">
        <f t="shared" si="47"/>
        <v>36.752170269678977</v>
      </c>
    </row>
    <row r="707" spans="1:13" x14ac:dyDescent="0.25">
      <c r="A707" s="14"/>
      <c r="B707" s="14"/>
      <c r="C707" s="14"/>
      <c r="D707" s="14"/>
      <c r="E707" s="15" t="s">
        <v>18</v>
      </c>
      <c r="F707" s="15" t="s">
        <v>19</v>
      </c>
      <c r="G707" s="16">
        <v>520</v>
      </c>
      <c r="H707" s="16">
        <v>0</v>
      </c>
      <c r="I707" s="16">
        <v>180.56</v>
      </c>
      <c r="J707" s="16">
        <v>180.56</v>
      </c>
      <c r="K707" s="16">
        <f t="shared" si="45"/>
        <v>100</v>
      </c>
      <c r="L707" s="16">
        <f t="shared" si="46"/>
        <v>0</v>
      </c>
      <c r="M707" s="16">
        <f t="shared" si="47"/>
        <v>34.723076923076924</v>
      </c>
    </row>
    <row r="708" spans="1:13" x14ac:dyDescent="0.25">
      <c r="A708" s="14"/>
      <c r="B708" s="14"/>
      <c r="C708" s="14"/>
      <c r="D708" s="14"/>
      <c r="E708" s="15" t="s">
        <v>77</v>
      </c>
      <c r="F708" s="15" t="s">
        <v>78</v>
      </c>
      <c r="G708" s="16">
        <v>1500</v>
      </c>
      <c r="H708" s="16">
        <v>0</v>
      </c>
      <c r="I708" s="16">
        <v>0</v>
      </c>
      <c r="J708" s="16">
        <v>0</v>
      </c>
      <c r="K708" s="16">
        <f t="shared" si="45"/>
        <v>0</v>
      </c>
      <c r="L708" s="16">
        <f t="shared" si="46"/>
        <v>0</v>
      </c>
      <c r="M708" s="16">
        <f t="shared" si="47"/>
        <v>0</v>
      </c>
    </row>
    <row r="709" spans="1:13" x14ac:dyDescent="0.25">
      <c r="A709" s="14"/>
      <c r="B709" s="14"/>
      <c r="C709" s="14"/>
      <c r="D709" s="14"/>
      <c r="E709" s="15" t="s">
        <v>24</v>
      </c>
      <c r="F709" s="15" t="s">
        <v>25</v>
      </c>
      <c r="G709" s="16">
        <v>16797.47</v>
      </c>
      <c r="H709" s="16">
        <v>0</v>
      </c>
      <c r="I709" s="16">
        <v>0</v>
      </c>
      <c r="J709" s="16">
        <v>0</v>
      </c>
      <c r="K709" s="16">
        <f t="shared" ref="K709:K772" si="50">IF(I709&lt;&gt;0,J709/I709*100,0)</f>
        <v>0</v>
      </c>
      <c r="L709" s="16">
        <f t="shared" ref="L709:L772" si="51">IF(H709&lt;&gt;0,J709/H709*100,0)</f>
        <v>0</v>
      </c>
      <c r="M709" s="16">
        <f t="shared" ref="M709:M772" si="52">IF(G709&lt;&gt;0,J709/G709*100,0)</f>
        <v>0</v>
      </c>
    </row>
    <row r="710" spans="1:13" x14ac:dyDescent="0.25">
      <c r="A710" s="14"/>
      <c r="B710" s="14"/>
      <c r="C710" s="14"/>
      <c r="D710" s="14"/>
      <c r="E710" s="15" t="s">
        <v>258</v>
      </c>
      <c r="F710" s="15" t="s">
        <v>259</v>
      </c>
      <c r="G710" s="16">
        <v>8739.85</v>
      </c>
      <c r="H710" s="16">
        <v>0</v>
      </c>
      <c r="I710" s="16">
        <v>5751.67</v>
      </c>
      <c r="J710" s="16">
        <v>5751.67</v>
      </c>
      <c r="K710" s="16">
        <f t="shared" si="50"/>
        <v>100</v>
      </c>
      <c r="L710" s="16">
        <f t="shared" si="51"/>
        <v>0</v>
      </c>
      <c r="M710" s="16">
        <f t="shared" si="52"/>
        <v>65.809710692975273</v>
      </c>
    </row>
    <row r="711" spans="1:13" x14ac:dyDescent="0.25">
      <c r="A711" s="14"/>
      <c r="B711" s="14"/>
      <c r="C711" s="14"/>
      <c r="D711" s="14"/>
      <c r="E711" s="15" t="s">
        <v>34</v>
      </c>
      <c r="F711" s="15" t="s">
        <v>35</v>
      </c>
      <c r="G711" s="16">
        <v>0</v>
      </c>
      <c r="H711" s="16">
        <v>0</v>
      </c>
      <c r="I711" s="16">
        <v>4751.67</v>
      </c>
      <c r="J711" s="16">
        <v>4751.67</v>
      </c>
      <c r="K711" s="16">
        <f t="shared" si="50"/>
        <v>100</v>
      </c>
      <c r="L711" s="16">
        <f t="shared" si="51"/>
        <v>0</v>
      </c>
      <c r="M711" s="16">
        <f t="shared" si="52"/>
        <v>0</v>
      </c>
    </row>
    <row r="712" spans="1:13" x14ac:dyDescent="0.25">
      <c r="A712" s="14"/>
      <c r="B712" s="14"/>
      <c r="C712" s="14"/>
      <c r="D712" s="14"/>
      <c r="E712" s="15" t="s">
        <v>81</v>
      </c>
      <c r="F712" s="15" t="s">
        <v>82</v>
      </c>
      <c r="G712" s="16">
        <v>0</v>
      </c>
      <c r="H712" s="16">
        <v>5000</v>
      </c>
      <c r="I712" s="16">
        <v>5000</v>
      </c>
      <c r="J712" s="16">
        <v>0</v>
      </c>
      <c r="K712" s="16">
        <f t="shared" si="50"/>
        <v>0</v>
      </c>
      <c r="L712" s="16">
        <f t="shared" si="51"/>
        <v>0</v>
      </c>
      <c r="M712" s="16">
        <f t="shared" si="52"/>
        <v>0</v>
      </c>
    </row>
    <row r="713" spans="1:13" x14ac:dyDescent="0.25">
      <c r="A713" s="14"/>
      <c r="B713" s="14"/>
      <c r="C713" s="14"/>
      <c r="D713" s="14"/>
      <c r="E713" s="15" t="s">
        <v>133</v>
      </c>
      <c r="F713" s="15" t="s">
        <v>134</v>
      </c>
      <c r="G713" s="16">
        <v>1512.8</v>
      </c>
      <c r="H713" s="16">
        <v>2000</v>
      </c>
      <c r="I713" s="16">
        <v>2000</v>
      </c>
      <c r="J713" s="16">
        <v>0</v>
      </c>
      <c r="K713" s="16">
        <f t="shared" si="50"/>
        <v>0</v>
      </c>
      <c r="L713" s="16">
        <f t="shared" si="51"/>
        <v>0</v>
      </c>
      <c r="M713" s="16">
        <f t="shared" si="52"/>
        <v>0</v>
      </c>
    </row>
    <row r="714" spans="1:13" x14ac:dyDescent="0.25">
      <c r="A714" s="14"/>
      <c r="B714" s="14"/>
      <c r="C714" s="14"/>
      <c r="D714" s="14"/>
      <c r="E714" s="15" t="s">
        <v>300</v>
      </c>
      <c r="F714" s="15" t="s">
        <v>301</v>
      </c>
      <c r="G714" s="16">
        <v>0</v>
      </c>
      <c r="H714" s="16">
        <v>18000</v>
      </c>
      <c r="I714" s="16">
        <v>6816.1</v>
      </c>
      <c r="J714" s="16">
        <v>0</v>
      </c>
      <c r="K714" s="16">
        <f t="shared" si="50"/>
        <v>0</v>
      </c>
      <c r="L714" s="16">
        <f t="shared" si="51"/>
        <v>0</v>
      </c>
      <c r="M714" s="16">
        <f t="shared" si="52"/>
        <v>0</v>
      </c>
    </row>
    <row r="715" spans="1:13" x14ac:dyDescent="0.25">
      <c r="A715" s="8"/>
      <c r="B715" s="8"/>
      <c r="C715" s="9" t="s">
        <v>366</v>
      </c>
      <c r="D715" s="8"/>
      <c r="E715" s="8"/>
      <c r="F715" s="9" t="s">
        <v>367</v>
      </c>
      <c r="G715" s="10">
        <f>+G716+G724</f>
        <v>21774.3</v>
      </c>
      <c r="H715" s="10">
        <f>+H716+H724</f>
        <v>25000</v>
      </c>
      <c r="I715" s="10">
        <f>+I716+I724</f>
        <v>25500</v>
      </c>
      <c r="J715" s="10">
        <f>+J716+J724</f>
        <v>24982.71</v>
      </c>
      <c r="K715" s="10">
        <f t="shared" si="50"/>
        <v>97.971411764705877</v>
      </c>
      <c r="L715" s="10">
        <f t="shared" si="51"/>
        <v>99.930840000000003</v>
      </c>
      <c r="M715" s="10">
        <f t="shared" si="52"/>
        <v>114.73484796296552</v>
      </c>
    </row>
    <row r="716" spans="1:13" x14ac:dyDescent="0.25">
      <c r="A716" s="11"/>
      <c r="B716" s="11"/>
      <c r="C716" s="11"/>
      <c r="D716" s="12" t="s">
        <v>17</v>
      </c>
      <c r="E716" s="11"/>
      <c r="F716" s="12"/>
      <c r="G716" s="13">
        <f>+G717+G718+G719+G720+G721+G722+G723</f>
        <v>21774.3</v>
      </c>
      <c r="H716" s="13">
        <f>+H717+H718+H719+H720+H721+H722+H723</f>
        <v>4000</v>
      </c>
      <c r="I716" s="13">
        <f>+I717+I718+I719+I720+I721+I722+I723</f>
        <v>4000</v>
      </c>
      <c r="J716" s="13">
        <f>+J717+J718+J719+J720+J721+J722+J723</f>
        <v>3605.45</v>
      </c>
      <c r="K716" s="13">
        <f t="shared" si="50"/>
        <v>90.13624999999999</v>
      </c>
      <c r="L716" s="13">
        <f t="shared" si="51"/>
        <v>90.13624999999999</v>
      </c>
      <c r="M716" s="13">
        <f t="shared" si="52"/>
        <v>16.558282011362017</v>
      </c>
    </row>
    <row r="717" spans="1:13" x14ac:dyDescent="0.25">
      <c r="A717" s="14"/>
      <c r="B717" s="14"/>
      <c r="C717" s="14"/>
      <c r="D717" s="14"/>
      <c r="E717" s="15" t="s">
        <v>18</v>
      </c>
      <c r="F717" s="15" t="s">
        <v>19</v>
      </c>
      <c r="G717" s="16">
        <v>4476.6099999999997</v>
      </c>
      <c r="H717" s="16">
        <v>3835.29</v>
      </c>
      <c r="I717" s="16">
        <v>2315.16</v>
      </c>
      <c r="J717" s="16">
        <v>1920.61</v>
      </c>
      <c r="K717" s="16">
        <f t="shared" si="50"/>
        <v>82.957981305827673</v>
      </c>
      <c r="L717" s="16">
        <f t="shared" si="51"/>
        <v>50.07730836520836</v>
      </c>
      <c r="M717" s="16">
        <f t="shared" si="52"/>
        <v>42.90322364467756</v>
      </c>
    </row>
    <row r="718" spans="1:13" x14ac:dyDescent="0.25">
      <c r="A718" s="14"/>
      <c r="B718" s="14"/>
      <c r="C718" s="14"/>
      <c r="D718" s="14"/>
      <c r="E718" s="15" t="s">
        <v>77</v>
      </c>
      <c r="F718" s="15" t="s">
        <v>78</v>
      </c>
      <c r="G718" s="16">
        <v>453.32</v>
      </c>
      <c r="H718" s="16">
        <v>0</v>
      </c>
      <c r="I718" s="16">
        <v>0</v>
      </c>
      <c r="J718" s="16">
        <v>0</v>
      </c>
      <c r="K718" s="16">
        <f t="shared" si="50"/>
        <v>0</v>
      </c>
      <c r="L718" s="16">
        <f t="shared" si="51"/>
        <v>0</v>
      </c>
      <c r="M718" s="16">
        <f t="shared" si="52"/>
        <v>0</v>
      </c>
    </row>
    <row r="719" spans="1:13" x14ac:dyDescent="0.25">
      <c r="A719" s="14"/>
      <c r="B719" s="14"/>
      <c r="C719" s="14"/>
      <c r="D719" s="14"/>
      <c r="E719" s="15" t="s">
        <v>20</v>
      </c>
      <c r="F719" s="15" t="s">
        <v>21</v>
      </c>
      <c r="G719" s="16">
        <v>483.47</v>
      </c>
      <c r="H719" s="16">
        <v>164.71</v>
      </c>
      <c r="I719" s="16">
        <v>403.75</v>
      </c>
      <c r="J719" s="16">
        <v>403.75</v>
      </c>
      <c r="K719" s="16">
        <f t="shared" si="50"/>
        <v>100</v>
      </c>
      <c r="L719" s="16">
        <f t="shared" si="51"/>
        <v>245.12780037641915</v>
      </c>
      <c r="M719" s="16">
        <f t="shared" si="52"/>
        <v>83.510869340393398</v>
      </c>
    </row>
    <row r="720" spans="1:13" x14ac:dyDescent="0.25">
      <c r="A720" s="14"/>
      <c r="B720" s="14"/>
      <c r="C720" s="14"/>
      <c r="D720" s="14"/>
      <c r="E720" s="15" t="s">
        <v>22</v>
      </c>
      <c r="F720" s="15" t="s">
        <v>23</v>
      </c>
      <c r="G720" s="16">
        <v>0</v>
      </c>
      <c r="H720" s="16">
        <v>0</v>
      </c>
      <c r="I720" s="16">
        <v>224.48</v>
      </c>
      <c r="J720" s="16">
        <v>224.48</v>
      </c>
      <c r="K720" s="16">
        <f t="shared" si="50"/>
        <v>100</v>
      </c>
      <c r="L720" s="16">
        <f t="shared" si="51"/>
        <v>0</v>
      </c>
      <c r="M720" s="16">
        <f t="shared" si="52"/>
        <v>0</v>
      </c>
    </row>
    <row r="721" spans="1:13" x14ac:dyDescent="0.25">
      <c r="A721" s="14"/>
      <c r="B721" s="14"/>
      <c r="C721" s="14"/>
      <c r="D721" s="14"/>
      <c r="E721" s="15" t="s">
        <v>24</v>
      </c>
      <c r="F721" s="15" t="s">
        <v>25</v>
      </c>
      <c r="G721" s="16">
        <v>15590.63</v>
      </c>
      <c r="H721" s="16">
        <v>0</v>
      </c>
      <c r="I721" s="16">
        <v>0</v>
      </c>
      <c r="J721" s="16">
        <v>0</v>
      </c>
      <c r="K721" s="16">
        <f t="shared" si="50"/>
        <v>0</v>
      </c>
      <c r="L721" s="16">
        <f t="shared" si="51"/>
        <v>0</v>
      </c>
      <c r="M721" s="16">
        <f t="shared" si="52"/>
        <v>0</v>
      </c>
    </row>
    <row r="722" spans="1:13" x14ac:dyDescent="0.25">
      <c r="A722" s="14"/>
      <c r="B722" s="14"/>
      <c r="C722" s="14"/>
      <c r="D722" s="14"/>
      <c r="E722" s="15" t="s">
        <v>26</v>
      </c>
      <c r="F722" s="15" t="s">
        <v>27</v>
      </c>
      <c r="G722" s="16">
        <v>84.27</v>
      </c>
      <c r="H722" s="16">
        <v>0</v>
      </c>
      <c r="I722" s="16">
        <v>1056.6099999999999</v>
      </c>
      <c r="J722" s="16">
        <v>1056.6099999999999</v>
      </c>
      <c r="K722" s="16">
        <f t="shared" si="50"/>
        <v>100</v>
      </c>
      <c r="L722" s="16">
        <f t="shared" si="51"/>
        <v>0</v>
      </c>
      <c r="M722" s="16">
        <f t="shared" si="52"/>
        <v>1253.8388513112614</v>
      </c>
    </row>
    <row r="723" spans="1:13" x14ac:dyDescent="0.25">
      <c r="A723" s="14"/>
      <c r="B723" s="14"/>
      <c r="C723" s="14"/>
      <c r="D723" s="14"/>
      <c r="E723" s="15" t="s">
        <v>28</v>
      </c>
      <c r="F723" s="15" t="s">
        <v>29</v>
      </c>
      <c r="G723" s="16">
        <v>686</v>
      </c>
      <c r="H723" s="16">
        <v>0</v>
      </c>
      <c r="I723" s="16">
        <v>0</v>
      </c>
      <c r="J723" s="16">
        <v>0</v>
      </c>
      <c r="K723" s="16">
        <f t="shared" si="50"/>
        <v>0</v>
      </c>
      <c r="L723" s="16">
        <f t="shared" si="51"/>
        <v>0</v>
      </c>
      <c r="M723" s="16">
        <f t="shared" si="52"/>
        <v>0</v>
      </c>
    </row>
    <row r="724" spans="1:13" x14ac:dyDescent="0.25">
      <c r="A724" s="11"/>
      <c r="B724" s="11"/>
      <c r="C724" s="11"/>
      <c r="D724" s="12" t="s">
        <v>368</v>
      </c>
      <c r="E724" s="11"/>
      <c r="F724" s="12" t="s">
        <v>369</v>
      </c>
      <c r="G724" s="13">
        <f>+G725+G726+G727+G728+G729+G730</f>
        <v>0</v>
      </c>
      <c r="H724" s="13">
        <f>+H725+H726+H727+H728+H729+H730</f>
        <v>21000</v>
      </c>
      <c r="I724" s="13">
        <f>+I725+I726+I727+I728+I729+I730</f>
        <v>21500</v>
      </c>
      <c r="J724" s="13">
        <f>+J725+J726+J727+J728+J729+J730</f>
        <v>21377.26</v>
      </c>
      <c r="K724" s="13">
        <f t="shared" si="50"/>
        <v>99.42911627906976</v>
      </c>
      <c r="L724" s="13">
        <f t="shared" si="51"/>
        <v>101.79647619047618</v>
      </c>
      <c r="M724" s="13">
        <f t="shared" si="52"/>
        <v>0</v>
      </c>
    </row>
    <row r="725" spans="1:13" x14ac:dyDescent="0.25">
      <c r="A725" s="14"/>
      <c r="B725" s="14"/>
      <c r="C725" s="14"/>
      <c r="D725" s="14"/>
      <c r="E725" s="15" t="s">
        <v>18</v>
      </c>
      <c r="F725" s="15" t="s">
        <v>19</v>
      </c>
      <c r="G725" s="16">
        <v>0</v>
      </c>
      <c r="H725" s="16">
        <v>0</v>
      </c>
      <c r="I725" s="16">
        <v>1463.63</v>
      </c>
      <c r="J725" s="16">
        <v>1463.63</v>
      </c>
      <c r="K725" s="16">
        <f t="shared" si="50"/>
        <v>100</v>
      </c>
      <c r="L725" s="16">
        <f t="shared" si="51"/>
        <v>0</v>
      </c>
      <c r="M725" s="16">
        <f t="shared" si="52"/>
        <v>0</v>
      </c>
    </row>
    <row r="726" spans="1:13" x14ac:dyDescent="0.25">
      <c r="A726" s="14"/>
      <c r="B726" s="14"/>
      <c r="C726" s="14"/>
      <c r="D726" s="14"/>
      <c r="E726" s="15" t="s">
        <v>77</v>
      </c>
      <c r="F726" s="15" t="s">
        <v>78</v>
      </c>
      <c r="G726" s="16">
        <v>0</v>
      </c>
      <c r="H726" s="16">
        <v>0</v>
      </c>
      <c r="I726" s="16">
        <v>453.32</v>
      </c>
      <c r="J726" s="16">
        <v>453.32</v>
      </c>
      <c r="K726" s="16">
        <f t="shared" si="50"/>
        <v>100</v>
      </c>
      <c r="L726" s="16">
        <f t="shared" si="51"/>
        <v>0</v>
      </c>
      <c r="M726" s="16">
        <f t="shared" si="52"/>
        <v>0</v>
      </c>
    </row>
    <row r="727" spans="1:13" x14ac:dyDescent="0.25">
      <c r="A727" s="14"/>
      <c r="B727" s="14"/>
      <c r="C727" s="14"/>
      <c r="D727" s="14"/>
      <c r="E727" s="15" t="s">
        <v>22</v>
      </c>
      <c r="F727" s="15" t="s">
        <v>23</v>
      </c>
      <c r="G727" s="16">
        <v>0</v>
      </c>
      <c r="H727" s="16">
        <v>0</v>
      </c>
      <c r="I727" s="16">
        <v>364.65</v>
      </c>
      <c r="J727" s="16">
        <v>364.65</v>
      </c>
      <c r="K727" s="16">
        <f t="shared" si="50"/>
        <v>100</v>
      </c>
      <c r="L727" s="16">
        <f t="shared" si="51"/>
        <v>0</v>
      </c>
      <c r="M727" s="16">
        <f t="shared" si="52"/>
        <v>0</v>
      </c>
    </row>
    <row r="728" spans="1:13" x14ac:dyDescent="0.25">
      <c r="A728" s="14"/>
      <c r="B728" s="14"/>
      <c r="C728" s="14"/>
      <c r="D728" s="14"/>
      <c r="E728" s="15" t="s">
        <v>24</v>
      </c>
      <c r="F728" s="15" t="s">
        <v>25</v>
      </c>
      <c r="G728" s="16">
        <v>0</v>
      </c>
      <c r="H728" s="16">
        <v>14000</v>
      </c>
      <c r="I728" s="16">
        <v>19095.66</v>
      </c>
      <c r="J728" s="16">
        <v>19095.66</v>
      </c>
      <c r="K728" s="16">
        <f t="shared" si="50"/>
        <v>100</v>
      </c>
      <c r="L728" s="16">
        <f t="shared" si="51"/>
        <v>136.39757142857144</v>
      </c>
      <c r="M728" s="16">
        <f t="shared" si="52"/>
        <v>0</v>
      </c>
    </row>
    <row r="729" spans="1:13" x14ac:dyDescent="0.25">
      <c r="A729" s="14"/>
      <c r="B729" s="14"/>
      <c r="C729" s="14"/>
      <c r="D729" s="14"/>
      <c r="E729" s="15" t="s">
        <v>145</v>
      </c>
      <c r="F729" s="15" t="s">
        <v>146</v>
      </c>
      <c r="G729" s="16">
        <v>0</v>
      </c>
      <c r="H729" s="16">
        <v>2000</v>
      </c>
      <c r="I729" s="16">
        <v>122.74</v>
      </c>
      <c r="J729" s="16">
        <v>0</v>
      </c>
      <c r="K729" s="16">
        <f t="shared" si="50"/>
        <v>0</v>
      </c>
      <c r="L729" s="16">
        <f t="shared" si="51"/>
        <v>0</v>
      </c>
      <c r="M729" s="16">
        <f t="shared" si="52"/>
        <v>0</v>
      </c>
    </row>
    <row r="730" spans="1:13" x14ac:dyDescent="0.25">
      <c r="A730" s="14"/>
      <c r="B730" s="14"/>
      <c r="C730" s="14"/>
      <c r="D730" s="14"/>
      <c r="E730" s="15" t="s">
        <v>133</v>
      </c>
      <c r="F730" s="15" t="s">
        <v>134</v>
      </c>
      <c r="G730" s="16">
        <v>0</v>
      </c>
      <c r="H730" s="16">
        <v>5000</v>
      </c>
      <c r="I730" s="16">
        <v>0</v>
      </c>
      <c r="J730" s="16">
        <v>0</v>
      </c>
      <c r="K730" s="16">
        <f t="shared" si="50"/>
        <v>0</v>
      </c>
      <c r="L730" s="16">
        <f t="shared" si="51"/>
        <v>0</v>
      </c>
      <c r="M730" s="16">
        <f t="shared" si="52"/>
        <v>0</v>
      </c>
    </row>
    <row r="731" spans="1:13" x14ac:dyDescent="0.25">
      <c r="A731" s="8"/>
      <c r="B731" s="8"/>
      <c r="C731" s="9" t="s">
        <v>370</v>
      </c>
      <c r="D731" s="8"/>
      <c r="E731" s="8"/>
      <c r="F731" s="9" t="s">
        <v>371</v>
      </c>
      <c r="G731" s="10">
        <f t="shared" ref="G731:J732" si="53">+G732</f>
        <v>2500</v>
      </c>
      <c r="H731" s="10">
        <f t="shared" si="53"/>
        <v>2500</v>
      </c>
      <c r="I731" s="10">
        <f t="shared" si="53"/>
        <v>2500</v>
      </c>
      <c r="J731" s="10">
        <f t="shared" si="53"/>
        <v>2500</v>
      </c>
      <c r="K731" s="10">
        <f t="shared" si="50"/>
        <v>100</v>
      </c>
      <c r="L731" s="10">
        <f t="shared" si="51"/>
        <v>100</v>
      </c>
      <c r="M731" s="10">
        <f t="shared" si="52"/>
        <v>100</v>
      </c>
    </row>
    <row r="732" spans="1:13" x14ac:dyDescent="0.25">
      <c r="A732" s="11"/>
      <c r="B732" s="11"/>
      <c r="C732" s="11"/>
      <c r="D732" s="12" t="s">
        <v>17</v>
      </c>
      <c r="E732" s="11"/>
      <c r="F732" s="12"/>
      <c r="G732" s="13">
        <f t="shared" si="53"/>
        <v>2500</v>
      </c>
      <c r="H732" s="13">
        <f t="shared" si="53"/>
        <v>2500</v>
      </c>
      <c r="I732" s="13">
        <f t="shared" si="53"/>
        <v>2500</v>
      </c>
      <c r="J732" s="13">
        <f t="shared" si="53"/>
        <v>2500</v>
      </c>
      <c r="K732" s="13">
        <f t="shared" si="50"/>
        <v>100</v>
      </c>
      <c r="L732" s="13">
        <f t="shared" si="51"/>
        <v>100</v>
      </c>
      <c r="M732" s="13">
        <f t="shared" si="52"/>
        <v>100</v>
      </c>
    </row>
    <row r="733" spans="1:13" x14ac:dyDescent="0.25">
      <c r="A733" s="14"/>
      <c r="B733" s="14"/>
      <c r="C733" s="14"/>
      <c r="D733" s="14"/>
      <c r="E733" s="15" t="s">
        <v>34</v>
      </c>
      <c r="F733" s="15" t="s">
        <v>35</v>
      </c>
      <c r="G733" s="16">
        <v>2500</v>
      </c>
      <c r="H733" s="16">
        <v>2500</v>
      </c>
      <c r="I733" s="16">
        <v>2500</v>
      </c>
      <c r="J733" s="16">
        <v>2500</v>
      </c>
      <c r="K733" s="16">
        <f t="shared" si="50"/>
        <v>100</v>
      </c>
      <c r="L733" s="16">
        <f t="shared" si="51"/>
        <v>100</v>
      </c>
      <c r="M733" s="16">
        <f t="shared" si="52"/>
        <v>100</v>
      </c>
    </row>
    <row r="734" spans="1:13" x14ac:dyDescent="0.25">
      <c r="A734" s="8"/>
      <c r="B734" s="8"/>
      <c r="C734" s="9" t="s">
        <v>372</v>
      </c>
      <c r="D734" s="8"/>
      <c r="E734" s="8"/>
      <c r="F734" s="9" t="s">
        <v>373</v>
      </c>
      <c r="G734" s="10">
        <f>+G735+G738</f>
        <v>193887.5</v>
      </c>
      <c r="H734" s="10">
        <f>+H735+H738</f>
        <v>213662.5</v>
      </c>
      <c r="I734" s="10">
        <f>+I735+I738</f>
        <v>227299.9</v>
      </c>
      <c r="J734" s="10">
        <f>+J735+J738</f>
        <v>226916.94999999998</v>
      </c>
      <c r="K734" s="10">
        <f t="shared" si="50"/>
        <v>99.831522143212553</v>
      </c>
      <c r="L734" s="10">
        <f t="shared" si="51"/>
        <v>106.20345170537647</v>
      </c>
      <c r="M734" s="10">
        <f t="shared" si="52"/>
        <v>117.03536844819804</v>
      </c>
    </row>
    <row r="735" spans="1:13" x14ac:dyDescent="0.25">
      <c r="A735" s="11"/>
      <c r="B735" s="11"/>
      <c r="C735" s="11"/>
      <c r="D735" s="12" t="s">
        <v>17</v>
      </c>
      <c r="E735" s="11"/>
      <c r="F735" s="12"/>
      <c r="G735" s="13">
        <f>+G736+G737</f>
        <v>172165.18</v>
      </c>
      <c r="H735" s="13">
        <f>+H736+H737</f>
        <v>177254</v>
      </c>
      <c r="I735" s="13">
        <f>+I736+I737</f>
        <v>186498.31</v>
      </c>
      <c r="J735" s="13">
        <f>+J736+J737</f>
        <v>186115.36</v>
      </c>
      <c r="K735" s="13">
        <f t="shared" si="50"/>
        <v>99.794663018662206</v>
      </c>
      <c r="L735" s="13">
        <f t="shared" si="51"/>
        <v>104.99924402270189</v>
      </c>
      <c r="M735" s="13">
        <f t="shared" si="52"/>
        <v>108.10278826415423</v>
      </c>
    </row>
    <row r="736" spans="1:13" x14ac:dyDescent="0.25">
      <c r="A736" s="14"/>
      <c r="B736" s="14"/>
      <c r="C736" s="14"/>
      <c r="D736" s="14"/>
      <c r="E736" s="15" t="s">
        <v>71</v>
      </c>
      <c r="F736" s="15" t="s">
        <v>72</v>
      </c>
      <c r="G736" s="16">
        <v>169080.18</v>
      </c>
      <c r="H736" s="16">
        <v>177254</v>
      </c>
      <c r="I736" s="16">
        <v>186498.31</v>
      </c>
      <c r="J736" s="16">
        <v>186115.36</v>
      </c>
      <c r="K736" s="16">
        <f t="shared" si="50"/>
        <v>99.794663018662206</v>
      </c>
      <c r="L736" s="16">
        <f t="shared" si="51"/>
        <v>104.99924402270189</v>
      </c>
      <c r="M736" s="16">
        <f t="shared" si="52"/>
        <v>110.07520810540892</v>
      </c>
    </row>
    <row r="737" spans="1:13" x14ac:dyDescent="0.25">
      <c r="A737" s="14"/>
      <c r="B737" s="14"/>
      <c r="C737" s="14"/>
      <c r="D737" s="14"/>
      <c r="E737" s="15" t="s">
        <v>360</v>
      </c>
      <c r="F737" s="15" t="s">
        <v>361</v>
      </c>
      <c r="G737" s="16">
        <v>3085</v>
      </c>
      <c r="H737" s="16">
        <v>0</v>
      </c>
      <c r="I737" s="16">
        <v>0</v>
      </c>
      <c r="J737" s="16">
        <v>0</v>
      </c>
      <c r="K737" s="16">
        <f t="shared" si="50"/>
        <v>0</v>
      </c>
      <c r="L737" s="16">
        <f t="shared" si="51"/>
        <v>0</v>
      </c>
      <c r="M737" s="16">
        <f t="shared" si="52"/>
        <v>0</v>
      </c>
    </row>
    <row r="738" spans="1:13" x14ac:dyDescent="0.25">
      <c r="A738" s="11"/>
      <c r="B738" s="11"/>
      <c r="C738" s="11"/>
      <c r="D738" s="12" t="s">
        <v>374</v>
      </c>
      <c r="E738" s="11"/>
      <c r="F738" s="12" t="s">
        <v>375</v>
      </c>
      <c r="G738" s="13">
        <f>+G739+G740</f>
        <v>21722.32</v>
      </c>
      <c r="H738" s="13">
        <f>+H739+H740</f>
        <v>36408.5</v>
      </c>
      <c r="I738" s="13">
        <f>+I739+I740</f>
        <v>40801.589999999997</v>
      </c>
      <c r="J738" s="13">
        <f>+J739+J740</f>
        <v>40801.589999999997</v>
      </c>
      <c r="K738" s="13">
        <f t="shared" si="50"/>
        <v>100</v>
      </c>
      <c r="L738" s="13">
        <f t="shared" si="51"/>
        <v>112.06611093563315</v>
      </c>
      <c r="M738" s="13">
        <f t="shared" si="52"/>
        <v>187.83256116289604</v>
      </c>
    </row>
    <row r="739" spans="1:13" x14ac:dyDescent="0.25">
      <c r="A739" s="14"/>
      <c r="B739" s="14"/>
      <c r="C739" s="14"/>
      <c r="D739" s="14"/>
      <c r="E739" s="15" t="s">
        <v>71</v>
      </c>
      <c r="F739" s="15" t="s">
        <v>72</v>
      </c>
      <c r="G739" s="16">
        <v>0</v>
      </c>
      <c r="H739" s="16">
        <v>0</v>
      </c>
      <c r="I739" s="16">
        <v>735.46</v>
      </c>
      <c r="J739" s="16">
        <v>735.46</v>
      </c>
      <c r="K739" s="16">
        <f t="shared" si="50"/>
        <v>100</v>
      </c>
      <c r="L739" s="16">
        <f t="shared" si="51"/>
        <v>0</v>
      </c>
      <c r="M739" s="16">
        <f t="shared" si="52"/>
        <v>0</v>
      </c>
    </row>
    <row r="740" spans="1:13" x14ac:dyDescent="0.25">
      <c r="A740" s="14"/>
      <c r="B740" s="14"/>
      <c r="C740" s="14"/>
      <c r="D740" s="14"/>
      <c r="E740" s="15" t="s">
        <v>360</v>
      </c>
      <c r="F740" s="15" t="s">
        <v>361</v>
      </c>
      <c r="G740" s="16">
        <v>21722.32</v>
      </c>
      <c r="H740" s="16">
        <v>36408.5</v>
      </c>
      <c r="I740" s="16">
        <v>40066.129999999997</v>
      </c>
      <c r="J740" s="16">
        <v>40066.129999999997</v>
      </c>
      <c r="K740" s="16">
        <f t="shared" si="50"/>
        <v>100</v>
      </c>
      <c r="L740" s="16">
        <f t="shared" si="51"/>
        <v>110.0460881387588</v>
      </c>
      <c r="M740" s="16">
        <f t="shared" si="52"/>
        <v>184.44682704241535</v>
      </c>
    </row>
    <row r="741" spans="1:13" x14ac:dyDescent="0.25">
      <c r="A741" s="8"/>
      <c r="B741" s="8"/>
      <c r="C741" s="9" t="s">
        <v>376</v>
      </c>
      <c r="D741" s="8"/>
      <c r="E741" s="8"/>
      <c r="F741" s="9" t="s">
        <v>377</v>
      </c>
      <c r="G741" s="10">
        <f>+G742+G744</f>
        <v>330986.07</v>
      </c>
      <c r="H741" s="10">
        <f>+H742+H744</f>
        <v>316153</v>
      </c>
      <c r="I741" s="10">
        <f>+I742+I744</f>
        <v>316153</v>
      </c>
      <c r="J741" s="10">
        <f>+J742+J744</f>
        <v>303904.99</v>
      </c>
      <c r="K741" s="10">
        <f t="shared" si="50"/>
        <v>96.125923208066979</v>
      </c>
      <c r="L741" s="10">
        <f t="shared" si="51"/>
        <v>96.125923208066979</v>
      </c>
      <c r="M741" s="10">
        <f t="shared" si="52"/>
        <v>91.818060500250056</v>
      </c>
    </row>
    <row r="742" spans="1:13" x14ac:dyDescent="0.25">
      <c r="A742" s="11"/>
      <c r="B742" s="11"/>
      <c r="C742" s="11"/>
      <c r="D742" s="12" t="s">
        <v>17</v>
      </c>
      <c r="E742" s="11"/>
      <c r="F742" s="12"/>
      <c r="G742" s="13">
        <f>+G743</f>
        <v>293925.37</v>
      </c>
      <c r="H742" s="13">
        <f>+H743</f>
        <v>306153</v>
      </c>
      <c r="I742" s="13">
        <f>+I743</f>
        <v>306153</v>
      </c>
      <c r="J742" s="13">
        <f>+J743</f>
        <v>296490.81</v>
      </c>
      <c r="K742" s="13">
        <f t="shared" si="50"/>
        <v>96.843999568843032</v>
      </c>
      <c r="L742" s="13">
        <f t="shared" si="51"/>
        <v>96.843999568843032</v>
      </c>
      <c r="M742" s="13">
        <f t="shared" si="52"/>
        <v>100.87282019922267</v>
      </c>
    </row>
    <row r="743" spans="1:13" x14ac:dyDescent="0.25">
      <c r="A743" s="14"/>
      <c r="B743" s="14"/>
      <c r="C743" s="14"/>
      <c r="D743" s="14"/>
      <c r="E743" s="15" t="s">
        <v>71</v>
      </c>
      <c r="F743" s="15" t="s">
        <v>72</v>
      </c>
      <c r="G743" s="16">
        <v>293925.37</v>
      </c>
      <c r="H743" s="16">
        <v>306153</v>
      </c>
      <c r="I743" s="16">
        <v>306153</v>
      </c>
      <c r="J743" s="16">
        <v>296490.81</v>
      </c>
      <c r="K743" s="16">
        <f t="shared" si="50"/>
        <v>96.843999568843032</v>
      </c>
      <c r="L743" s="16">
        <f t="shared" si="51"/>
        <v>96.843999568843032</v>
      </c>
      <c r="M743" s="16">
        <f t="shared" si="52"/>
        <v>100.87282019922267</v>
      </c>
    </row>
    <row r="744" spans="1:13" x14ac:dyDescent="0.25">
      <c r="A744" s="11"/>
      <c r="B744" s="11"/>
      <c r="C744" s="11"/>
      <c r="D744" s="12" t="s">
        <v>378</v>
      </c>
      <c r="E744" s="11"/>
      <c r="F744" s="12" t="s">
        <v>379</v>
      </c>
      <c r="G744" s="13">
        <f>+G745+G746+G747+G748</f>
        <v>37060.699999999997</v>
      </c>
      <c r="H744" s="13">
        <f>+H745+H746+H747+H748</f>
        <v>10000</v>
      </c>
      <c r="I744" s="13">
        <f>+I745+I746+I747+I748</f>
        <v>10000</v>
      </c>
      <c r="J744" s="13">
        <f>+J745+J746+J747+J748</f>
        <v>7414.18</v>
      </c>
      <c r="K744" s="13">
        <f t="shared" si="50"/>
        <v>74.141800000000003</v>
      </c>
      <c r="L744" s="13">
        <f t="shared" si="51"/>
        <v>74.141800000000003</v>
      </c>
      <c r="M744" s="13">
        <f t="shared" si="52"/>
        <v>20.005504483185696</v>
      </c>
    </row>
    <row r="745" spans="1:13" x14ac:dyDescent="0.25">
      <c r="A745" s="14"/>
      <c r="B745" s="14"/>
      <c r="C745" s="14"/>
      <c r="D745" s="14"/>
      <c r="E745" s="15" t="s">
        <v>24</v>
      </c>
      <c r="F745" s="15" t="s">
        <v>25</v>
      </c>
      <c r="G745" s="16">
        <v>1713.12</v>
      </c>
      <c r="H745" s="16">
        <v>0</v>
      </c>
      <c r="I745" s="16">
        <v>0</v>
      </c>
      <c r="J745" s="16">
        <v>0</v>
      </c>
      <c r="K745" s="16">
        <f t="shared" si="50"/>
        <v>0</v>
      </c>
      <c r="L745" s="16">
        <f t="shared" si="51"/>
        <v>0</v>
      </c>
      <c r="M745" s="16">
        <f t="shared" si="52"/>
        <v>0</v>
      </c>
    </row>
    <row r="746" spans="1:13" x14ac:dyDescent="0.25">
      <c r="A746" s="14"/>
      <c r="B746" s="14"/>
      <c r="C746" s="14"/>
      <c r="D746" s="14"/>
      <c r="E746" s="15" t="s">
        <v>81</v>
      </c>
      <c r="F746" s="15" t="s">
        <v>82</v>
      </c>
      <c r="G746" s="16">
        <v>23652.77</v>
      </c>
      <c r="H746" s="16">
        <v>0</v>
      </c>
      <c r="I746" s="16">
        <v>0</v>
      </c>
      <c r="J746" s="16">
        <v>0</v>
      </c>
      <c r="K746" s="16">
        <f t="shared" si="50"/>
        <v>0</v>
      </c>
      <c r="L746" s="16">
        <f t="shared" si="51"/>
        <v>0</v>
      </c>
      <c r="M746" s="16">
        <f t="shared" si="52"/>
        <v>0</v>
      </c>
    </row>
    <row r="747" spans="1:13" x14ac:dyDescent="0.25">
      <c r="A747" s="14"/>
      <c r="B747" s="14"/>
      <c r="C747" s="14"/>
      <c r="D747" s="14"/>
      <c r="E747" s="15" t="s">
        <v>133</v>
      </c>
      <c r="F747" s="15" t="s">
        <v>134</v>
      </c>
      <c r="G747" s="16">
        <v>795.29</v>
      </c>
      <c r="H747" s="16">
        <v>0</v>
      </c>
      <c r="I747" s="16">
        <v>0</v>
      </c>
      <c r="J747" s="16">
        <v>0</v>
      </c>
      <c r="K747" s="16">
        <f t="shared" si="50"/>
        <v>0</v>
      </c>
      <c r="L747" s="16">
        <f t="shared" si="51"/>
        <v>0</v>
      </c>
      <c r="M747" s="16">
        <f t="shared" si="52"/>
        <v>0</v>
      </c>
    </row>
    <row r="748" spans="1:13" x14ac:dyDescent="0.25">
      <c r="A748" s="14"/>
      <c r="B748" s="14"/>
      <c r="C748" s="14"/>
      <c r="D748" s="14"/>
      <c r="E748" s="15" t="s">
        <v>360</v>
      </c>
      <c r="F748" s="15" t="s">
        <v>361</v>
      </c>
      <c r="G748" s="16">
        <v>10899.52</v>
      </c>
      <c r="H748" s="16">
        <v>10000</v>
      </c>
      <c r="I748" s="16">
        <v>10000</v>
      </c>
      <c r="J748" s="16">
        <v>7414.18</v>
      </c>
      <c r="K748" s="16">
        <f t="shared" si="50"/>
        <v>74.141800000000003</v>
      </c>
      <c r="L748" s="16">
        <f t="shared" si="51"/>
        <v>74.141800000000003</v>
      </c>
      <c r="M748" s="16">
        <f t="shared" si="52"/>
        <v>68.022995508059068</v>
      </c>
    </row>
    <row r="749" spans="1:13" x14ac:dyDescent="0.25">
      <c r="A749" s="8"/>
      <c r="B749" s="8"/>
      <c r="C749" s="9" t="s">
        <v>380</v>
      </c>
      <c r="D749" s="8"/>
      <c r="E749" s="8"/>
      <c r="F749" s="9" t="s">
        <v>381</v>
      </c>
      <c r="G749" s="10">
        <f>+G750</f>
        <v>63056.340000000004</v>
      </c>
      <c r="H749" s="10">
        <f>+H750</f>
        <v>64919.86</v>
      </c>
      <c r="I749" s="10">
        <f>+I750</f>
        <v>64919.86</v>
      </c>
      <c r="J749" s="10">
        <f>+J750</f>
        <v>60218.79</v>
      </c>
      <c r="K749" s="10">
        <f t="shared" si="50"/>
        <v>92.758656595993898</v>
      </c>
      <c r="L749" s="10">
        <f t="shared" si="51"/>
        <v>92.758656595993898</v>
      </c>
      <c r="M749" s="10">
        <f t="shared" si="52"/>
        <v>95.499976687514689</v>
      </c>
    </row>
    <row r="750" spans="1:13" x14ac:dyDescent="0.25">
      <c r="A750" s="11"/>
      <c r="B750" s="11"/>
      <c r="C750" s="11"/>
      <c r="D750" s="12" t="s">
        <v>17</v>
      </c>
      <c r="E750" s="11"/>
      <c r="F750" s="12"/>
      <c r="G750" s="13">
        <f>+G751+G752+G753</f>
        <v>63056.340000000004</v>
      </c>
      <c r="H750" s="13">
        <f>+H751+H752+H753</f>
        <v>64919.86</v>
      </c>
      <c r="I750" s="13">
        <f>+I751+I752+I753</f>
        <v>64919.86</v>
      </c>
      <c r="J750" s="13">
        <f>+J751+J752+J753</f>
        <v>60218.79</v>
      </c>
      <c r="K750" s="13">
        <f t="shared" si="50"/>
        <v>92.758656595993898</v>
      </c>
      <c r="L750" s="13">
        <f t="shared" si="51"/>
        <v>92.758656595993898</v>
      </c>
      <c r="M750" s="13">
        <f t="shared" si="52"/>
        <v>95.499976687514689</v>
      </c>
    </row>
    <row r="751" spans="1:13" x14ac:dyDescent="0.25">
      <c r="A751" s="14"/>
      <c r="B751" s="14"/>
      <c r="C751" s="14"/>
      <c r="D751" s="14"/>
      <c r="E751" s="15" t="s">
        <v>28</v>
      </c>
      <c r="F751" s="15" t="s">
        <v>29</v>
      </c>
      <c r="G751" s="16">
        <v>1146.19</v>
      </c>
      <c r="H751" s="16">
        <v>1718.85</v>
      </c>
      <c r="I751" s="16">
        <v>1718.85</v>
      </c>
      <c r="J751" s="16">
        <v>867.71</v>
      </c>
      <c r="K751" s="16">
        <f t="shared" si="50"/>
        <v>50.482008319515955</v>
      </c>
      <c r="L751" s="16">
        <f t="shared" si="51"/>
        <v>50.482008319515955</v>
      </c>
      <c r="M751" s="16">
        <f t="shared" si="52"/>
        <v>75.703853636831582</v>
      </c>
    </row>
    <row r="752" spans="1:13" x14ac:dyDescent="0.25">
      <c r="A752" s="14"/>
      <c r="B752" s="14"/>
      <c r="C752" s="14"/>
      <c r="D752" s="14"/>
      <c r="E752" s="15" t="s">
        <v>34</v>
      </c>
      <c r="F752" s="15" t="s">
        <v>35</v>
      </c>
      <c r="G752" s="16">
        <v>61910.15</v>
      </c>
      <c r="H752" s="16">
        <v>42798.01</v>
      </c>
      <c r="I752" s="16">
        <v>59351.08</v>
      </c>
      <c r="J752" s="16">
        <v>59351.08</v>
      </c>
      <c r="K752" s="16">
        <f t="shared" si="50"/>
        <v>100</v>
      </c>
      <c r="L752" s="16">
        <f t="shared" si="51"/>
        <v>138.67719550511811</v>
      </c>
      <c r="M752" s="16">
        <f t="shared" si="52"/>
        <v>95.866477467749633</v>
      </c>
    </row>
    <row r="753" spans="1:13" x14ac:dyDescent="0.25">
      <c r="A753" s="14"/>
      <c r="B753" s="14"/>
      <c r="C753" s="14"/>
      <c r="D753" s="14"/>
      <c r="E753" s="15" t="s">
        <v>71</v>
      </c>
      <c r="F753" s="15" t="s">
        <v>72</v>
      </c>
      <c r="G753" s="16">
        <v>0</v>
      </c>
      <c r="H753" s="16">
        <v>20403</v>
      </c>
      <c r="I753" s="16">
        <v>3849.93</v>
      </c>
      <c r="J753" s="16">
        <v>0</v>
      </c>
      <c r="K753" s="16">
        <f t="shared" si="50"/>
        <v>0</v>
      </c>
      <c r="L753" s="16">
        <f t="shared" si="51"/>
        <v>0</v>
      </c>
      <c r="M753" s="16">
        <f t="shared" si="52"/>
        <v>0</v>
      </c>
    </row>
    <row r="754" spans="1:13" x14ac:dyDescent="0.25">
      <c r="A754" s="8"/>
      <c r="B754" s="8"/>
      <c r="C754" s="9" t="s">
        <v>382</v>
      </c>
      <c r="D754" s="8"/>
      <c r="E754" s="8"/>
      <c r="F754" s="9" t="s">
        <v>383</v>
      </c>
      <c r="G754" s="10">
        <f>+G755</f>
        <v>53140.89</v>
      </c>
      <c r="H754" s="10">
        <f>+H755</f>
        <v>87000</v>
      </c>
      <c r="I754" s="10">
        <f>+I755</f>
        <v>87000</v>
      </c>
      <c r="J754" s="10">
        <f>+J755</f>
        <v>22221.14</v>
      </c>
      <c r="K754" s="10">
        <f t="shared" si="50"/>
        <v>25.541540229885058</v>
      </c>
      <c r="L754" s="10">
        <f t="shared" si="51"/>
        <v>25.541540229885058</v>
      </c>
      <c r="M754" s="10">
        <f t="shared" si="52"/>
        <v>41.815520966999237</v>
      </c>
    </row>
    <row r="755" spans="1:13" x14ac:dyDescent="0.25">
      <c r="A755" s="11"/>
      <c r="B755" s="11"/>
      <c r="C755" s="11"/>
      <c r="D755" s="12" t="s">
        <v>17</v>
      </c>
      <c r="E755" s="11"/>
      <c r="F755" s="12"/>
      <c r="G755" s="13">
        <f>+G756+G757+G758+G759+G760+G761+G762</f>
        <v>53140.89</v>
      </c>
      <c r="H755" s="13">
        <f>+H756+H757+H758+H759+H760+H761+H762</f>
        <v>87000</v>
      </c>
      <c r="I755" s="13">
        <f>+I756+I757+I758+I759+I760+I761+I762</f>
        <v>87000</v>
      </c>
      <c r="J755" s="13">
        <f>+J756+J757+J758+J759+J760+J761+J762</f>
        <v>22221.14</v>
      </c>
      <c r="K755" s="13">
        <f t="shared" si="50"/>
        <v>25.541540229885058</v>
      </c>
      <c r="L755" s="13">
        <f t="shared" si="51"/>
        <v>25.541540229885058</v>
      </c>
      <c r="M755" s="13">
        <f t="shared" si="52"/>
        <v>41.815520966999237</v>
      </c>
    </row>
    <row r="756" spans="1:13" x14ac:dyDescent="0.25">
      <c r="A756" s="14"/>
      <c r="B756" s="14"/>
      <c r="C756" s="14"/>
      <c r="D756" s="14"/>
      <c r="E756" s="15" t="s">
        <v>18</v>
      </c>
      <c r="F756" s="15" t="s">
        <v>19</v>
      </c>
      <c r="G756" s="16">
        <v>12487.66</v>
      </c>
      <c r="H756" s="16">
        <v>2720</v>
      </c>
      <c r="I756" s="16">
        <v>4582.8900000000003</v>
      </c>
      <c r="J756" s="16">
        <v>4582.8900000000003</v>
      </c>
      <c r="K756" s="16">
        <f t="shared" si="50"/>
        <v>100</v>
      </c>
      <c r="L756" s="16">
        <f t="shared" si="51"/>
        <v>168.48860294117648</v>
      </c>
      <c r="M756" s="16">
        <f t="shared" si="52"/>
        <v>36.699349597923067</v>
      </c>
    </row>
    <row r="757" spans="1:13" x14ac:dyDescent="0.25">
      <c r="A757" s="14"/>
      <c r="B757" s="14"/>
      <c r="C757" s="14"/>
      <c r="D757" s="14"/>
      <c r="E757" s="15" t="s">
        <v>20</v>
      </c>
      <c r="F757" s="15" t="s">
        <v>21</v>
      </c>
      <c r="G757" s="16">
        <v>5388.2</v>
      </c>
      <c r="H757" s="16">
        <v>10940</v>
      </c>
      <c r="I757" s="16">
        <v>10940</v>
      </c>
      <c r="J757" s="16">
        <v>6160.64</v>
      </c>
      <c r="K757" s="16">
        <f t="shared" si="50"/>
        <v>56.312979890310785</v>
      </c>
      <c r="L757" s="16">
        <f t="shared" si="51"/>
        <v>56.312979890310785</v>
      </c>
      <c r="M757" s="16">
        <f t="shared" si="52"/>
        <v>114.33577075832375</v>
      </c>
    </row>
    <row r="758" spans="1:13" x14ac:dyDescent="0.25">
      <c r="A758" s="14"/>
      <c r="B758" s="14"/>
      <c r="C758" s="14"/>
      <c r="D758" s="14"/>
      <c r="E758" s="15" t="s">
        <v>24</v>
      </c>
      <c r="F758" s="15" t="s">
        <v>25</v>
      </c>
      <c r="G758" s="16">
        <v>10054.209999999999</v>
      </c>
      <c r="H758" s="16">
        <v>20920</v>
      </c>
      <c r="I758" s="16">
        <v>20920</v>
      </c>
      <c r="J758" s="16">
        <v>11477.61</v>
      </c>
      <c r="K758" s="16">
        <f t="shared" si="50"/>
        <v>54.86429254302103</v>
      </c>
      <c r="L758" s="16">
        <f t="shared" si="51"/>
        <v>54.86429254302103</v>
      </c>
      <c r="M758" s="16">
        <f t="shared" si="52"/>
        <v>114.15725352862137</v>
      </c>
    </row>
    <row r="759" spans="1:13" x14ac:dyDescent="0.25">
      <c r="A759" s="14"/>
      <c r="B759" s="14"/>
      <c r="C759" s="14"/>
      <c r="D759" s="14"/>
      <c r="E759" s="15" t="s">
        <v>28</v>
      </c>
      <c r="F759" s="15" t="s">
        <v>29</v>
      </c>
      <c r="G759" s="16">
        <v>0</v>
      </c>
      <c r="H759" s="16">
        <v>100</v>
      </c>
      <c r="I759" s="16">
        <v>100</v>
      </c>
      <c r="J759" s="16">
        <v>0</v>
      </c>
      <c r="K759" s="16">
        <f t="shared" si="50"/>
        <v>0</v>
      </c>
      <c r="L759" s="16">
        <f t="shared" si="51"/>
        <v>0</v>
      </c>
      <c r="M759" s="16">
        <f t="shared" si="52"/>
        <v>0</v>
      </c>
    </row>
    <row r="760" spans="1:13" x14ac:dyDescent="0.25">
      <c r="A760" s="14"/>
      <c r="B760" s="14"/>
      <c r="C760" s="14"/>
      <c r="D760" s="14"/>
      <c r="E760" s="15" t="s">
        <v>30</v>
      </c>
      <c r="F760" s="15" t="s">
        <v>31</v>
      </c>
      <c r="G760" s="16">
        <v>1897.1</v>
      </c>
      <c r="H760" s="16">
        <v>3520</v>
      </c>
      <c r="I760" s="16">
        <v>3520</v>
      </c>
      <c r="J760" s="16">
        <v>0</v>
      </c>
      <c r="K760" s="16">
        <f t="shared" si="50"/>
        <v>0</v>
      </c>
      <c r="L760" s="16">
        <f t="shared" si="51"/>
        <v>0</v>
      </c>
      <c r="M760" s="16">
        <f t="shared" si="52"/>
        <v>0</v>
      </c>
    </row>
    <row r="761" spans="1:13" x14ac:dyDescent="0.25">
      <c r="A761" s="14"/>
      <c r="B761" s="14"/>
      <c r="C761" s="14"/>
      <c r="D761" s="14"/>
      <c r="E761" s="15" t="s">
        <v>81</v>
      </c>
      <c r="F761" s="15" t="s">
        <v>82</v>
      </c>
      <c r="G761" s="16">
        <v>22933.72</v>
      </c>
      <c r="H761" s="16">
        <v>48800</v>
      </c>
      <c r="I761" s="16">
        <v>46937.11</v>
      </c>
      <c r="J761" s="16">
        <v>0</v>
      </c>
      <c r="K761" s="16">
        <f t="shared" si="50"/>
        <v>0</v>
      </c>
      <c r="L761" s="16">
        <f t="shared" si="51"/>
        <v>0</v>
      </c>
      <c r="M761" s="16">
        <f t="shared" si="52"/>
        <v>0</v>
      </c>
    </row>
    <row r="762" spans="1:13" x14ac:dyDescent="0.25">
      <c r="A762" s="14"/>
      <c r="B762" s="14"/>
      <c r="C762" s="14"/>
      <c r="D762" s="14"/>
      <c r="E762" s="15" t="s">
        <v>133</v>
      </c>
      <c r="F762" s="15" t="s">
        <v>134</v>
      </c>
      <c r="G762" s="16">
        <v>380</v>
      </c>
      <c r="H762" s="16">
        <v>0</v>
      </c>
      <c r="I762" s="16">
        <v>0</v>
      </c>
      <c r="J762" s="16">
        <v>0</v>
      </c>
      <c r="K762" s="16">
        <f t="shared" si="50"/>
        <v>0</v>
      </c>
      <c r="L762" s="16">
        <f t="shared" si="51"/>
        <v>0</v>
      </c>
      <c r="M762" s="16">
        <f t="shared" si="52"/>
        <v>0</v>
      </c>
    </row>
    <row r="763" spans="1:13" x14ac:dyDescent="0.25">
      <c r="A763" s="8"/>
      <c r="B763" s="8"/>
      <c r="C763" s="9" t="s">
        <v>384</v>
      </c>
      <c r="D763" s="8"/>
      <c r="E763" s="8"/>
      <c r="F763" s="9" t="s">
        <v>385</v>
      </c>
      <c r="G763" s="10">
        <f>+G764</f>
        <v>22124.06</v>
      </c>
      <c r="H763" s="10">
        <f>+H764</f>
        <v>26614</v>
      </c>
      <c r="I763" s="10">
        <f>+I764</f>
        <v>26613.999999999996</v>
      </c>
      <c r="J763" s="10">
        <f>+J764</f>
        <v>23150.03</v>
      </c>
      <c r="K763" s="10">
        <f t="shared" si="50"/>
        <v>86.984406703238903</v>
      </c>
      <c r="L763" s="10">
        <f t="shared" si="51"/>
        <v>86.984406703238889</v>
      </c>
      <c r="M763" s="10">
        <f t="shared" si="52"/>
        <v>104.63734956423005</v>
      </c>
    </row>
    <row r="764" spans="1:13" x14ac:dyDescent="0.25">
      <c r="A764" s="11"/>
      <c r="B764" s="11"/>
      <c r="C764" s="11"/>
      <c r="D764" s="12" t="s">
        <v>17</v>
      </c>
      <c r="E764" s="11"/>
      <c r="F764" s="12"/>
      <c r="G764" s="13">
        <f>+G765+G766+G767</f>
        <v>22124.06</v>
      </c>
      <c r="H764" s="13">
        <f>+H765+H766+H767</f>
        <v>26614</v>
      </c>
      <c r="I764" s="13">
        <f>+I765+I766+I767</f>
        <v>26613.999999999996</v>
      </c>
      <c r="J764" s="13">
        <f>+J765+J766+J767</f>
        <v>23150.03</v>
      </c>
      <c r="K764" s="13">
        <f t="shared" si="50"/>
        <v>86.984406703238903</v>
      </c>
      <c r="L764" s="13">
        <f t="shared" si="51"/>
        <v>86.984406703238889</v>
      </c>
      <c r="M764" s="13">
        <f t="shared" si="52"/>
        <v>104.63734956423005</v>
      </c>
    </row>
    <row r="765" spans="1:13" x14ac:dyDescent="0.25">
      <c r="A765" s="14"/>
      <c r="B765" s="14"/>
      <c r="C765" s="14"/>
      <c r="D765" s="14"/>
      <c r="E765" s="15" t="s">
        <v>28</v>
      </c>
      <c r="F765" s="15" t="s">
        <v>29</v>
      </c>
      <c r="G765" s="16">
        <v>186.66</v>
      </c>
      <c r="H765" s="16">
        <v>67.099999999999994</v>
      </c>
      <c r="I765" s="16">
        <v>67.099999999999994</v>
      </c>
      <c r="J765" s="16">
        <v>0</v>
      </c>
      <c r="K765" s="16">
        <f t="shared" si="50"/>
        <v>0</v>
      </c>
      <c r="L765" s="16">
        <f t="shared" si="51"/>
        <v>0</v>
      </c>
      <c r="M765" s="16">
        <f t="shared" si="52"/>
        <v>0</v>
      </c>
    </row>
    <row r="766" spans="1:13" x14ac:dyDescent="0.25">
      <c r="A766" s="14"/>
      <c r="B766" s="14"/>
      <c r="C766" s="14"/>
      <c r="D766" s="14"/>
      <c r="E766" s="15" t="s">
        <v>34</v>
      </c>
      <c r="F766" s="15" t="s">
        <v>35</v>
      </c>
      <c r="G766" s="16">
        <v>21937.4</v>
      </c>
      <c r="H766" s="16">
        <v>4890.6000000000004</v>
      </c>
      <c r="I766" s="16">
        <v>23150.03</v>
      </c>
      <c r="J766" s="16">
        <v>23150.03</v>
      </c>
      <c r="K766" s="16">
        <f t="shared" si="50"/>
        <v>100</v>
      </c>
      <c r="L766" s="16">
        <f t="shared" si="51"/>
        <v>473.35766572608674</v>
      </c>
      <c r="M766" s="16">
        <f t="shared" si="52"/>
        <v>105.52768331707495</v>
      </c>
    </row>
    <row r="767" spans="1:13" x14ac:dyDescent="0.25">
      <c r="A767" s="14"/>
      <c r="B767" s="14"/>
      <c r="C767" s="14"/>
      <c r="D767" s="14"/>
      <c r="E767" s="15" t="s">
        <v>71</v>
      </c>
      <c r="F767" s="15" t="s">
        <v>72</v>
      </c>
      <c r="G767" s="16">
        <v>0</v>
      </c>
      <c r="H767" s="16">
        <v>21656.3</v>
      </c>
      <c r="I767" s="16">
        <v>3396.87</v>
      </c>
      <c r="J767" s="16">
        <v>0</v>
      </c>
      <c r="K767" s="16">
        <f t="shared" si="50"/>
        <v>0</v>
      </c>
      <c r="L767" s="16">
        <f t="shared" si="51"/>
        <v>0</v>
      </c>
      <c r="M767" s="16">
        <f t="shared" si="52"/>
        <v>0</v>
      </c>
    </row>
    <row r="768" spans="1:13" x14ac:dyDescent="0.25">
      <c r="A768" s="8"/>
      <c r="B768" s="8"/>
      <c r="C768" s="9" t="s">
        <v>386</v>
      </c>
      <c r="D768" s="8"/>
      <c r="E768" s="8"/>
      <c r="F768" s="9" t="s">
        <v>387</v>
      </c>
      <c r="G768" s="10">
        <f>+G769</f>
        <v>202158.91</v>
      </c>
      <c r="H768" s="10">
        <f>+H769</f>
        <v>222200</v>
      </c>
      <c r="I768" s="10">
        <f>+I769</f>
        <v>218200</v>
      </c>
      <c r="J768" s="10">
        <f>+J769</f>
        <v>202521.94</v>
      </c>
      <c r="K768" s="10">
        <f t="shared" si="50"/>
        <v>92.814821264894604</v>
      </c>
      <c r="L768" s="10">
        <f t="shared" si="51"/>
        <v>91.143987398739881</v>
      </c>
      <c r="M768" s="10">
        <f t="shared" si="52"/>
        <v>100.17957655193135</v>
      </c>
    </row>
    <row r="769" spans="1:13" x14ac:dyDescent="0.25">
      <c r="A769" s="11"/>
      <c r="B769" s="11"/>
      <c r="C769" s="11"/>
      <c r="D769" s="12" t="s">
        <v>17</v>
      </c>
      <c r="E769" s="11"/>
      <c r="F769" s="12"/>
      <c r="G769" s="13">
        <f>+G770+G771+G772</f>
        <v>202158.91</v>
      </c>
      <c r="H769" s="13">
        <f>+H770+H771+H772</f>
        <v>222200</v>
      </c>
      <c r="I769" s="13">
        <f>+I770+I771+I772</f>
        <v>218200</v>
      </c>
      <c r="J769" s="13">
        <f>+J770+J771+J772</f>
        <v>202521.94</v>
      </c>
      <c r="K769" s="13">
        <f t="shared" si="50"/>
        <v>92.814821264894604</v>
      </c>
      <c r="L769" s="13">
        <f t="shared" si="51"/>
        <v>91.143987398739881</v>
      </c>
      <c r="M769" s="13">
        <f t="shared" si="52"/>
        <v>100.17957655193135</v>
      </c>
    </row>
    <row r="770" spans="1:13" x14ac:dyDescent="0.25">
      <c r="A770" s="14"/>
      <c r="B770" s="14"/>
      <c r="C770" s="14"/>
      <c r="D770" s="14"/>
      <c r="E770" s="15" t="s">
        <v>28</v>
      </c>
      <c r="F770" s="15" t="s">
        <v>29</v>
      </c>
      <c r="G770" s="16">
        <v>603.87</v>
      </c>
      <c r="H770" s="16">
        <v>800</v>
      </c>
      <c r="I770" s="16">
        <v>800</v>
      </c>
      <c r="J770" s="16">
        <v>622.23</v>
      </c>
      <c r="K770" s="16">
        <f t="shared" si="50"/>
        <v>77.778750000000002</v>
      </c>
      <c r="L770" s="16">
        <f t="shared" si="51"/>
        <v>77.778750000000002</v>
      </c>
      <c r="M770" s="16">
        <f t="shared" si="52"/>
        <v>103.04038948780368</v>
      </c>
    </row>
    <row r="771" spans="1:13" x14ac:dyDescent="0.25">
      <c r="A771" s="14"/>
      <c r="B771" s="14"/>
      <c r="C771" s="14"/>
      <c r="D771" s="14"/>
      <c r="E771" s="15" t="s">
        <v>258</v>
      </c>
      <c r="F771" s="15" t="s">
        <v>259</v>
      </c>
      <c r="G771" s="16">
        <v>0</v>
      </c>
      <c r="H771" s="16">
        <v>7814.34</v>
      </c>
      <c r="I771" s="16">
        <v>7814.34</v>
      </c>
      <c r="J771" s="16">
        <v>0</v>
      </c>
      <c r="K771" s="16">
        <f t="shared" si="50"/>
        <v>0</v>
      </c>
      <c r="L771" s="16">
        <f t="shared" si="51"/>
        <v>0</v>
      </c>
      <c r="M771" s="16">
        <f t="shared" si="52"/>
        <v>0</v>
      </c>
    </row>
    <row r="772" spans="1:13" x14ac:dyDescent="0.25">
      <c r="A772" s="14"/>
      <c r="B772" s="14"/>
      <c r="C772" s="14"/>
      <c r="D772" s="14"/>
      <c r="E772" s="15" t="s">
        <v>34</v>
      </c>
      <c r="F772" s="15" t="s">
        <v>35</v>
      </c>
      <c r="G772" s="16">
        <v>201555.04</v>
      </c>
      <c r="H772" s="16">
        <v>213585.66</v>
      </c>
      <c r="I772" s="16">
        <v>209585.66</v>
      </c>
      <c r="J772" s="16">
        <v>201899.71</v>
      </c>
      <c r="K772" s="16">
        <f t="shared" si="50"/>
        <v>96.332788226064707</v>
      </c>
      <c r="L772" s="16">
        <f t="shared" si="51"/>
        <v>94.528682309477148</v>
      </c>
      <c r="M772" s="16">
        <f t="shared" si="52"/>
        <v>100.17100539882307</v>
      </c>
    </row>
    <row r="773" spans="1:13" x14ac:dyDescent="0.25">
      <c r="A773" s="8"/>
      <c r="B773" s="8"/>
      <c r="C773" s="9" t="s">
        <v>388</v>
      </c>
      <c r="D773" s="8"/>
      <c r="E773" s="8"/>
      <c r="F773" s="9" t="s">
        <v>389</v>
      </c>
      <c r="G773" s="10">
        <f>+G774</f>
        <v>80260.219999999987</v>
      </c>
      <c r="H773" s="10">
        <f>+H774</f>
        <v>163000</v>
      </c>
      <c r="I773" s="10">
        <f>+I774</f>
        <v>167000</v>
      </c>
      <c r="J773" s="10">
        <f>+J774</f>
        <v>135033.25999999998</v>
      </c>
      <c r="K773" s="10">
        <f t="shared" ref="K773:K836" si="54">IF(I773&lt;&gt;0,J773/I773*100,0)</f>
        <v>80.85823952095808</v>
      </c>
      <c r="L773" s="10">
        <f t="shared" ref="L773:L836" si="55">IF(H773&lt;&gt;0,J773/H773*100,0)</f>
        <v>82.842490797545992</v>
      </c>
      <c r="M773" s="10">
        <f t="shared" ref="M773:M836" si="56">IF(G773&lt;&gt;0,J773/G773*100,0)</f>
        <v>168.24431829367026</v>
      </c>
    </row>
    <row r="774" spans="1:13" x14ac:dyDescent="0.25">
      <c r="A774" s="11"/>
      <c r="B774" s="11"/>
      <c r="C774" s="11"/>
      <c r="D774" s="12" t="s">
        <v>17</v>
      </c>
      <c r="E774" s="11"/>
      <c r="F774" s="12"/>
      <c r="G774" s="13">
        <f>+G775+G776+G777+G778+G779+G780+G781+G782+G783</f>
        <v>80260.219999999987</v>
      </c>
      <c r="H774" s="13">
        <f>+H775+H776+H777+H778+H779+H780+H781+H782+H783</f>
        <v>163000</v>
      </c>
      <c r="I774" s="13">
        <f>+I775+I776+I777+I778+I779+I780+I781+I782+I783</f>
        <v>167000</v>
      </c>
      <c r="J774" s="13">
        <f>+J775+J776+J777+J778+J779+J780+J781+J782+J783</f>
        <v>135033.25999999998</v>
      </c>
      <c r="K774" s="13">
        <f t="shared" si="54"/>
        <v>80.85823952095808</v>
      </c>
      <c r="L774" s="13">
        <f t="shared" si="55"/>
        <v>82.842490797545992</v>
      </c>
      <c r="M774" s="13">
        <f t="shared" si="56"/>
        <v>168.24431829367026</v>
      </c>
    </row>
    <row r="775" spans="1:13" x14ac:dyDescent="0.25">
      <c r="A775" s="14"/>
      <c r="B775" s="14"/>
      <c r="C775" s="14"/>
      <c r="D775" s="14"/>
      <c r="E775" s="15" t="s">
        <v>18</v>
      </c>
      <c r="F775" s="15" t="s">
        <v>19</v>
      </c>
      <c r="G775" s="16">
        <v>1170.3499999999999</v>
      </c>
      <c r="H775" s="16">
        <v>2000</v>
      </c>
      <c r="I775" s="16">
        <v>2000</v>
      </c>
      <c r="J775" s="16">
        <v>97.6</v>
      </c>
      <c r="K775" s="16">
        <f t="shared" si="54"/>
        <v>4.88</v>
      </c>
      <c r="L775" s="16">
        <f t="shared" si="55"/>
        <v>4.88</v>
      </c>
      <c r="M775" s="16">
        <f t="shared" si="56"/>
        <v>8.3393856538642286</v>
      </c>
    </row>
    <row r="776" spans="1:13" x14ac:dyDescent="0.25">
      <c r="A776" s="14"/>
      <c r="B776" s="14"/>
      <c r="C776" s="14"/>
      <c r="D776" s="14"/>
      <c r="E776" s="15" t="s">
        <v>20</v>
      </c>
      <c r="F776" s="15" t="s">
        <v>21</v>
      </c>
      <c r="G776" s="16">
        <v>2380.9899999999998</v>
      </c>
      <c r="H776" s="16">
        <v>4040.96</v>
      </c>
      <c r="I776" s="16">
        <v>7964.69</v>
      </c>
      <c r="J776" s="16">
        <v>7964.69</v>
      </c>
      <c r="K776" s="16">
        <f t="shared" si="54"/>
        <v>100</v>
      </c>
      <c r="L776" s="16">
        <f t="shared" si="55"/>
        <v>197.09895668356032</v>
      </c>
      <c r="M776" s="16">
        <f t="shared" si="56"/>
        <v>334.51169471522354</v>
      </c>
    </row>
    <row r="777" spans="1:13" x14ac:dyDescent="0.25">
      <c r="A777" s="14"/>
      <c r="B777" s="14"/>
      <c r="C777" s="14"/>
      <c r="D777" s="14"/>
      <c r="E777" s="15" t="s">
        <v>24</v>
      </c>
      <c r="F777" s="15" t="s">
        <v>25</v>
      </c>
      <c r="G777" s="16">
        <v>41251.68</v>
      </c>
      <c r="H777" s="16">
        <v>36000</v>
      </c>
      <c r="I777" s="16">
        <v>46977.45</v>
      </c>
      <c r="J777" s="16">
        <v>46977.45</v>
      </c>
      <c r="K777" s="16">
        <f t="shared" si="54"/>
        <v>100</v>
      </c>
      <c r="L777" s="16">
        <f t="shared" si="55"/>
        <v>130.49291666666667</v>
      </c>
      <c r="M777" s="16">
        <f t="shared" si="56"/>
        <v>113.88008924727428</v>
      </c>
    </row>
    <row r="778" spans="1:13" x14ac:dyDescent="0.25">
      <c r="A778" s="14"/>
      <c r="B778" s="14"/>
      <c r="C778" s="14"/>
      <c r="D778" s="14"/>
      <c r="E778" s="15" t="s">
        <v>26</v>
      </c>
      <c r="F778" s="15" t="s">
        <v>27</v>
      </c>
      <c r="G778" s="16">
        <v>7564</v>
      </c>
      <c r="H778" s="16">
        <v>24339</v>
      </c>
      <c r="I778" s="16">
        <v>28339</v>
      </c>
      <c r="J778" s="16">
        <v>24339</v>
      </c>
      <c r="K778" s="16">
        <f t="shared" si="54"/>
        <v>85.885175905995268</v>
      </c>
      <c r="L778" s="16">
        <f t="shared" si="55"/>
        <v>100</v>
      </c>
      <c r="M778" s="16">
        <f t="shared" si="56"/>
        <v>321.77419354838707</v>
      </c>
    </row>
    <row r="779" spans="1:13" x14ac:dyDescent="0.25">
      <c r="A779" s="14"/>
      <c r="B779" s="14"/>
      <c r="C779" s="14"/>
      <c r="D779" s="14"/>
      <c r="E779" s="15" t="s">
        <v>34</v>
      </c>
      <c r="F779" s="15" t="s">
        <v>35</v>
      </c>
      <c r="G779" s="16">
        <v>27210</v>
      </c>
      <c r="H779" s="16">
        <v>52000</v>
      </c>
      <c r="I779" s="16">
        <v>37098.82</v>
      </c>
      <c r="J779" s="16">
        <v>36720.629999999997</v>
      </c>
      <c r="K779" s="16">
        <f t="shared" si="54"/>
        <v>98.98058752272982</v>
      </c>
      <c r="L779" s="16">
        <f t="shared" si="55"/>
        <v>70.616596153846146</v>
      </c>
      <c r="M779" s="16">
        <f t="shared" si="56"/>
        <v>134.95270121278941</v>
      </c>
    </row>
    <row r="780" spans="1:13" x14ac:dyDescent="0.25">
      <c r="A780" s="14"/>
      <c r="B780" s="14"/>
      <c r="C780" s="14"/>
      <c r="D780" s="14"/>
      <c r="E780" s="15" t="s">
        <v>30</v>
      </c>
      <c r="F780" s="15" t="s">
        <v>31</v>
      </c>
      <c r="G780" s="16">
        <v>0</v>
      </c>
      <c r="H780" s="16">
        <v>5000</v>
      </c>
      <c r="I780" s="16">
        <v>5000</v>
      </c>
      <c r="J780" s="16">
        <v>0</v>
      </c>
      <c r="K780" s="16">
        <f t="shared" si="54"/>
        <v>0</v>
      </c>
      <c r="L780" s="16">
        <f t="shared" si="55"/>
        <v>0</v>
      </c>
      <c r="M780" s="16">
        <f t="shared" si="56"/>
        <v>0</v>
      </c>
    </row>
    <row r="781" spans="1:13" x14ac:dyDescent="0.25">
      <c r="A781" s="14"/>
      <c r="B781" s="14"/>
      <c r="C781" s="14"/>
      <c r="D781" s="14"/>
      <c r="E781" s="15" t="s">
        <v>81</v>
      </c>
      <c r="F781" s="15" t="s">
        <v>82</v>
      </c>
      <c r="G781" s="16">
        <v>0</v>
      </c>
      <c r="H781" s="16">
        <v>24082.67</v>
      </c>
      <c r="I781" s="16">
        <v>24082.67</v>
      </c>
      <c r="J781" s="16">
        <v>18396.52</v>
      </c>
      <c r="K781" s="16">
        <f t="shared" si="54"/>
        <v>76.389038258631629</v>
      </c>
      <c r="L781" s="16">
        <f t="shared" si="55"/>
        <v>76.389038258631629</v>
      </c>
      <c r="M781" s="16">
        <f t="shared" si="56"/>
        <v>0</v>
      </c>
    </row>
    <row r="782" spans="1:13" x14ac:dyDescent="0.25">
      <c r="A782" s="14"/>
      <c r="B782" s="14"/>
      <c r="C782" s="14"/>
      <c r="D782" s="14"/>
      <c r="E782" s="15" t="s">
        <v>133</v>
      </c>
      <c r="F782" s="15" t="s">
        <v>134</v>
      </c>
      <c r="G782" s="16">
        <v>683.2</v>
      </c>
      <c r="H782" s="16">
        <v>537.37</v>
      </c>
      <c r="I782" s="16">
        <v>537.37</v>
      </c>
      <c r="J782" s="16">
        <v>537.37</v>
      </c>
      <c r="K782" s="16">
        <f t="shared" si="54"/>
        <v>100</v>
      </c>
      <c r="L782" s="16">
        <f t="shared" si="55"/>
        <v>100</v>
      </c>
      <c r="M782" s="16">
        <f t="shared" si="56"/>
        <v>78.654859484777518</v>
      </c>
    </row>
    <row r="783" spans="1:13" x14ac:dyDescent="0.25">
      <c r="A783" s="14"/>
      <c r="B783" s="14"/>
      <c r="C783" s="14"/>
      <c r="D783" s="14"/>
      <c r="E783" s="15" t="s">
        <v>390</v>
      </c>
      <c r="F783" s="15" t="s">
        <v>391</v>
      </c>
      <c r="G783" s="16">
        <v>0</v>
      </c>
      <c r="H783" s="16">
        <v>15000</v>
      </c>
      <c r="I783" s="16">
        <v>15000</v>
      </c>
      <c r="J783" s="16">
        <v>0</v>
      </c>
      <c r="K783" s="16">
        <f t="shared" si="54"/>
        <v>0</v>
      </c>
      <c r="L783" s="16">
        <f t="shared" si="55"/>
        <v>0</v>
      </c>
      <c r="M783" s="16">
        <f t="shared" si="56"/>
        <v>0</v>
      </c>
    </row>
    <row r="784" spans="1:13" x14ac:dyDescent="0.25">
      <c r="A784" s="8"/>
      <c r="B784" s="8"/>
      <c r="C784" s="9" t="s">
        <v>392</v>
      </c>
      <c r="D784" s="8"/>
      <c r="E784" s="8"/>
      <c r="F784" s="9" t="s">
        <v>393</v>
      </c>
      <c r="G784" s="10">
        <f t="shared" ref="G784:J785" si="57">+G785</f>
        <v>20040.740000000002</v>
      </c>
      <c r="H784" s="10">
        <f t="shared" si="57"/>
        <v>20000</v>
      </c>
      <c r="I784" s="10">
        <f t="shared" si="57"/>
        <v>20000</v>
      </c>
      <c r="J784" s="10">
        <f t="shared" si="57"/>
        <v>14951.66</v>
      </c>
      <c r="K784" s="10">
        <f t="shared" si="54"/>
        <v>74.758300000000006</v>
      </c>
      <c r="L784" s="10">
        <f t="shared" si="55"/>
        <v>74.758300000000006</v>
      </c>
      <c r="M784" s="10">
        <f t="shared" si="56"/>
        <v>74.606326912080092</v>
      </c>
    </row>
    <row r="785" spans="1:13" x14ac:dyDescent="0.25">
      <c r="A785" s="11"/>
      <c r="B785" s="11"/>
      <c r="C785" s="11"/>
      <c r="D785" s="12" t="s">
        <v>17</v>
      </c>
      <c r="E785" s="11"/>
      <c r="F785" s="12"/>
      <c r="G785" s="13">
        <f t="shared" si="57"/>
        <v>20040.740000000002</v>
      </c>
      <c r="H785" s="13">
        <f t="shared" si="57"/>
        <v>20000</v>
      </c>
      <c r="I785" s="13">
        <f t="shared" si="57"/>
        <v>20000</v>
      </c>
      <c r="J785" s="13">
        <f t="shared" si="57"/>
        <v>14951.66</v>
      </c>
      <c r="K785" s="13">
        <f t="shared" si="54"/>
        <v>74.758300000000006</v>
      </c>
      <c r="L785" s="13">
        <f t="shared" si="55"/>
        <v>74.758300000000006</v>
      </c>
      <c r="M785" s="13">
        <f t="shared" si="56"/>
        <v>74.606326912080092</v>
      </c>
    </row>
    <row r="786" spans="1:13" x14ac:dyDescent="0.25">
      <c r="A786" s="14"/>
      <c r="B786" s="14"/>
      <c r="C786" s="14"/>
      <c r="D786" s="14"/>
      <c r="E786" s="15" t="s">
        <v>26</v>
      </c>
      <c r="F786" s="15" t="s">
        <v>27</v>
      </c>
      <c r="G786" s="16">
        <v>20040.740000000002</v>
      </c>
      <c r="H786" s="16">
        <v>20000</v>
      </c>
      <c r="I786" s="16">
        <v>20000</v>
      </c>
      <c r="J786" s="16">
        <v>14951.66</v>
      </c>
      <c r="K786" s="16">
        <f t="shared" si="54"/>
        <v>74.758300000000006</v>
      </c>
      <c r="L786" s="16">
        <f t="shared" si="55"/>
        <v>74.758300000000006</v>
      </c>
      <c r="M786" s="16">
        <f t="shared" si="56"/>
        <v>74.606326912080092</v>
      </c>
    </row>
    <row r="787" spans="1:13" x14ac:dyDescent="0.25">
      <c r="A787" s="8"/>
      <c r="B787" s="8"/>
      <c r="C787" s="9" t="s">
        <v>394</v>
      </c>
      <c r="D787" s="8"/>
      <c r="E787" s="8"/>
      <c r="F787" s="9" t="s">
        <v>395</v>
      </c>
      <c r="G787" s="10">
        <f>+G788</f>
        <v>4900</v>
      </c>
      <c r="H787" s="10">
        <f>+H788</f>
        <v>4900</v>
      </c>
      <c r="I787" s="10">
        <f>+I788</f>
        <v>4900</v>
      </c>
      <c r="J787" s="10">
        <f>+J788</f>
        <v>4900</v>
      </c>
      <c r="K787" s="10">
        <f t="shared" si="54"/>
        <v>100</v>
      </c>
      <c r="L787" s="10">
        <f t="shared" si="55"/>
        <v>100</v>
      </c>
      <c r="M787" s="10">
        <f t="shared" si="56"/>
        <v>100</v>
      </c>
    </row>
    <row r="788" spans="1:13" x14ac:dyDescent="0.25">
      <c r="A788" s="11"/>
      <c r="B788" s="11"/>
      <c r="C788" s="11"/>
      <c r="D788" s="12" t="s">
        <v>17</v>
      </c>
      <c r="E788" s="11"/>
      <c r="F788" s="12"/>
      <c r="G788" s="13">
        <f>+G789+G790+G791</f>
        <v>4900</v>
      </c>
      <c r="H788" s="13">
        <f>+H789+H790+H791</f>
        <v>4900</v>
      </c>
      <c r="I788" s="13">
        <f>+I789+I790+I791</f>
        <v>4900</v>
      </c>
      <c r="J788" s="13">
        <f>+J789+J790+J791</f>
        <v>4900</v>
      </c>
      <c r="K788" s="13">
        <f t="shared" si="54"/>
        <v>100</v>
      </c>
      <c r="L788" s="13">
        <f t="shared" si="55"/>
        <v>100</v>
      </c>
      <c r="M788" s="13">
        <f t="shared" si="56"/>
        <v>100</v>
      </c>
    </row>
    <row r="789" spans="1:13" x14ac:dyDescent="0.25">
      <c r="A789" s="14"/>
      <c r="B789" s="14"/>
      <c r="C789" s="14"/>
      <c r="D789" s="14"/>
      <c r="E789" s="15" t="s">
        <v>26</v>
      </c>
      <c r="F789" s="15" t="s">
        <v>27</v>
      </c>
      <c r="G789" s="16">
        <v>2065.15</v>
      </c>
      <c r="H789" s="16">
        <v>2100</v>
      </c>
      <c r="I789" s="16">
        <v>0</v>
      </c>
      <c r="J789" s="16">
        <v>0</v>
      </c>
      <c r="K789" s="16">
        <f t="shared" si="54"/>
        <v>0</v>
      </c>
      <c r="L789" s="16">
        <f t="shared" si="55"/>
        <v>0</v>
      </c>
      <c r="M789" s="16">
        <f t="shared" si="56"/>
        <v>0</v>
      </c>
    </row>
    <row r="790" spans="1:13" x14ac:dyDescent="0.25">
      <c r="A790" s="14"/>
      <c r="B790" s="14"/>
      <c r="C790" s="14"/>
      <c r="D790" s="14"/>
      <c r="E790" s="15" t="s">
        <v>34</v>
      </c>
      <c r="F790" s="15" t="s">
        <v>35</v>
      </c>
      <c r="G790" s="16">
        <v>2834.85</v>
      </c>
      <c r="H790" s="16">
        <v>0</v>
      </c>
      <c r="I790" s="16">
        <v>4900</v>
      </c>
      <c r="J790" s="16">
        <v>4900</v>
      </c>
      <c r="K790" s="16">
        <f t="shared" si="54"/>
        <v>100</v>
      </c>
      <c r="L790" s="16">
        <f t="shared" si="55"/>
        <v>0</v>
      </c>
      <c r="M790" s="16">
        <f t="shared" si="56"/>
        <v>172.84865160414131</v>
      </c>
    </row>
    <row r="791" spans="1:13" x14ac:dyDescent="0.25">
      <c r="A791" s="14"/>
      <c r="B791" s="14"/>
      <c r="C791" s="14"/>
      <c r="D791" s="14"/>
      <c r="E791" s="15" t="s">
        <v>71</v>
      </c>
      <c r="F791" s="15" t="s">
        <v>72</v>
      </c>
      <c r="G791" s="16">
        <v>0</v>
      </c>
      <c r="H791" s="16">
        <v>2800</v>
      </c>
      <c r="I791" s="16">
        <v>0</v>
      </c>
      <c r="J791" s="16">
        <v>0</v>
      </c>
      <c r="K791" s="16">
        <f t="shared" si="54"/>
        <v>0</v>
      </c>
      <c r="L791" s="16">
        <f t="shared" si="55"/>
        <v>0</v>
      </c>
      <c r="M791" s="16">
        <f t="shared" si="56"/>
        <v>0</v>
      </c>
    </row>
    <row r="792" spans="1:13" x14ac:dyDescent="0.25">
      <c r="A792" s="8"/>
      <c r="B792" s="8"/>
      <c r="C792" s="9" t="s">
        <v>396</v>
      </c>
      <c r="D792" s="8"/>
      <c r="E792" s="8"/>
      <c r="F792" s="9" t="s">
        <v>397</v>
      </c>
      <c r="G792" s="10">
        <f>+G793</f>
        <v>26712.18</v>
      </c>
      <c r="H792" s="10">
        <f>+H793</f>
        <v>29600</v>
      </c>
      <c r="I792" s="10">
        <f>+I793</f>
        <v>29600</v>
      </c>
      <c r="J792" s="10">
        <f>+J793</f>
        <v>26229.75</v>
      </c>
      <c r="K792" s="10">
        <f t="shared" si="54"/>
        <v>88.61402027027026</v>
      </c>
      <c r="L792" s="10">
        <f t="shared" si="55"/>
        <v>88.61402027027026</v>
      </c>
      <c r="M792" s="10">
        <f t="shared" si="56"/>
        <v>98.193969941801825</v>
      </c>
    </row>
    <row r="793" spans="1:13" x14ac:dyDescent="0.25">
      <c r="A793" s="11"/>
      <c r="B793" s="11"/>
      <c r="C793" s="11"/>
      <c r="D793" s="12" t="s">
        <v>17</v>
      </c>
      <c r="E793" s="11"/>
      <c r="F793" s="12"/>
      <c r="G793" s="13">
        <f>+G794+G795+G796</f>
        <v>26712.18</v>
      </c>
      <c r="H793" s="13">
        <f>+H794+H795+H796</f>
        <v>29600</v>
      </c>
      <c r="I793" s="13">
        <f>+I794+I795+I796</f>
        <v>29600</v>
      </c>
      <c r="J793" s="13">
        <f>+J794+J795+J796</f>
        <v>26229.75</v>
      </c>
      <c r="K793" s="13">
        <f t="shared" si="54"/>
        <v>88.61402027027026</v>
      </c>
      <c r="L793" s="13">
        <f t="shared" si="55"/>
        <v>88.61402027027026</v>
      </c>
      <c r="M793" s="13">
        <f t="shared" si="56"/>
        <v>98.193969941801825</v>
      </c>
    </row>
    <row r="794" spans="1:13" x14ac:dyDescent="0.25">
      <c r="A794" s="14"/>
      <c r="B794" s="14"/>
      <c r="C794" s="14"/>
      <c r="D794" s="14"/>
      <c r="E794" s="15" t="s">
        <v>18</v>
      </c>
      <c r="F794" s="15" t="s">
        <v>19</v>
      </c>
      <c r="G794" s="16">
        <v>28.06</v>
      </c>
      <c r="H794" s="16">
        <v>0</v>
      </c>
      <c r="I794" s="16">
        <v>0</v>
      </c>
      <c r="J794" s="16">
        <v>0</v>
      </c>
      <c r="K794" s="16">
        <f t="shared" si="54"/>
        <v>0</v>
      </c>
      <c r="L794" s="16">
        <f t="shared" si="55"/>
        <v>0</v>
      </c>
      <c r="M794" s="16">
        <f t="shared" si="56"/>
        <v>0</v>
      </c>
    </row>
    <row r="795" spans="1:13" x14ac:dyDescent="0.25">
      <c r="A795" s="14"/>
      <c r="B795" s="14"/>
      <c r="C795" s="14"/>
      <c r="D795" s="14"/>
      <c r="E795" s="15" t="s">
        <v>24</v>
      </c>
      <c r="F795" s="15" t="s">
        <v>25</v>
      </c>
      <c r="G795" s="16">
        <v>84.12</v>
      </c>
      <c r="H795" s="16">
        <v>3000</v>
      </c>
      <c r="I795" s="16">
        <v>3000</v>
      </c>
      <c r="J795" s="16">
        <v>979.75</v>
      </c>
      <c r="K795" s="16">
        <f t="shared" si="54"/>
        <v>32.658333333333331</v>
      </c>
      <c r="L795" s="16">
        <f t="shared" si="55"/>
        <v>32.658333333333331</v>
      </c>
      <c r="M795" s="16">
        <f t="shared" si="56"/>
        <v>1164.7051830718021</v>
      </c>
    </row>
    <row r="796" spans="1:13" x14ac:dyDescent="0.25">
      <c r="A796" s="14"/>
      <c r="B796" s="14"/>
      <c r="C796" s="14"/>
      <c r="D796" s="14"/>
      <c r="E796" s="15" t="s">
        <v>71</v>
      </c>
      <c r="F796" s="15" t="s">
        <v>72</v>
      </c>
      <c r="G796" s="16">
        <v>26600</v>
      </c>
      <c r="H796" s="16">
        <v>26600</v>
      </c>
      <c r="I796" s="16">
        <v>26600</v>
      </c>
      <c r="J796" s="16">
        <v>25250</v>
      </c>
      <c r="K796" s="16">
        <f t="shared" si="54"/>
        <v>94.924812030075188</v>
      </c>
      <c r="L796" s="16">
        <f t="shared" si="55"/>
        <v>94.924812030075188</v>
      </c>
      <c r="M796" s="16">
        <f t="shared" si="56"/>
        <v>94.924812030075188</v>
      </c>
    </row>
    <row r="797" spans="1:13" x14ac:dyDescent="0.25">
      <c r="A797" s="8"/>
      <c r="B797" s="8"/>
      <c r="C797" s="9" t="s">
        <v>398</v>
      </c>
      <c r="D797" s="8"/>
      <c r="E797" s="8"/>
      <c r="F797" s="9" t="s">
        <v>399</v>
      </c>
      <c r="G797" s="10">
        <f t="shared" ref="G797:J798" si="58">+G798</f>
        <v>2998.7</v>
      </c>
      <c r="H797" s="10">
        <f t="shared" si="58"/>
        <v>3000</v>
      </c>
      <c r="I797" s="10">
        <f t="shared" si="58"/>
        <v>3000</v>
      </c>
      <c r="J797" s="10">
        <f t="shared" si="58"/>
        <v>2998.7</v>
      </c>
      <c r="K797" s="10">
        <f t="shared" si="54"/>
        <v>99.956666666666663</v>
      </c>
      <c r="L797" s="10">
        <f t="shared" si="55"/>
        <v>99.956666666666663</v>
      </c>
      <c r="M797" s="10">
        <f t="shared" si="56"/>
        <v>100</v>
      </c>
    </row>
    <row r="798" spans="1:13" x14ac:dyDescent="0.25">
      <c r="A798" s="11"/>
      <c r="B798" s="11"/>
      <c r="C798" s="11"/>
      <c r="D798" s="12" t="s">
        <v>17</v>
      </c>
      <c r="E798" s="11"/>
      <c r="F798" s="12"/>
      <c r="G798" s="13">
        <f t="shared" si="58"/>
        <v>2998.7</v>
      </c>
      <c r="H798" s="13">
        <f t="shared" si="58"/>
        <v>3000</v>
      </c>
      <c r="I798" s="13">
        <f t="shared" si="58"/>
        <v>3000</v>
      </c>
      <c r="J798" s="13">
        <f t="shared" si="58"/>
        <v>2998.7</v>
      </c>
      <c r="K798" s="13">
        <f t="shared" si="54"/>
        <v>99.956666666666663</v>
      </c>
      <c r="L798" s="13">
        <f t="shared" si="55"/>
        <v>99.956666666666663</v>
      </c>
      <c r="M798" s="13">
        <f t="shared" si="56"/>
        <v>100</v>
      </c>
    </row>
    <row r="799" spans="1:13" x14ac:dyDescent="0.25">
      <c r="A799" s="14"/>
      <c r="B799" s="14"/>
      <c r="C799" s="14"/>
      <c r="D799" s="14"/>
      <c r="E799" s="15" t="s">
        <v>34</v>
      </c>
      <c r="F799" s="15" t="s">
        <v>35</v>
      </c>
      <c r="G799" s="16">
        <v>2998.7</v>
      </c>
      <c r="H799" s="16">
        <v>3000</v>
      </c>
      <c r="I799" s="16">
        <v>3000</v>
      </c>
      <c r="J799" s="16">
        <v>2998.7</v>
      </c>
      <c r="K799" s="16">
        <f t="shared" si="54"/>
        <v>99.956666666666663</v>
      </c>
      <c r="L799" s="16">
        <f t="shared" si="55"/>
        <v>99.956666666666663</v>
      </c>
      <c r="M799" s="16">
        <f t="shared" si="56"/>
        <v>100</v>
      </c>
    </row>
    <row r="800" spans="1:13" x14ac:dyDescent="0.25">
      <c r="A800" s="8"/>
      <c r="B800" s="8"/>
      <c r="C800" s="9" t="s">
        <v>400</v>
      </c>
      <c r="D800" s="8"/>
      <c r="E800" s="8"/>
      <c r="F800" s="9" t="s">
        <v>401</v>
      </c>
      <c r="G800" s="10">
        <f>+G801</f>
        <v>93628.71</v>
      </c>
      <c r="H800" s="10">
        <f>+H801</f>
        <v>100000</v>
      </c>
      <c r="I800" s="10">
        <f>+I801</f>
        <v>100000</v>
      </c>
      <c r="J800" s="10">
        <f>+J801</f>
        <v>94082.300000000017</v>
      </c>
      <c r="K800" s="10">
        <f t="shared" si="54"/>
        <v>94.082300000000018</v>
      </c>
      <c r="L800" s="10">
        <f t="shared" si="55"/>
        <v>94.082300000000018</v>
      </c>
      <c r="M800" s="10">
        <f t="shared" si="56"/>
        <v>100.48445610326151</v>
      </c>
    </row>
    <row r="801" spans="1:13" x14ac:dyDescent="0.25">
      <c r="A801" s="11"/>
      <c r="B801" s="11"/>
      <c r="C801" s="11"/>
      <c r="D801" s="12" t="s">
        <v>17</v>
      </c>
      <c r="E801" s="11"/>
      <c r="F801" s="12"/>
      <c r="G801" s="13">
        <f>+G802+G803+G804</f>
        <v>93628.71</v>
      </c>
      <c r="H801" s="13">
        <f>+H802+H803+H804</f>
        <v>100000</v>
      </c>
      <c r="I801" s="13">
        <f>+I802+I803+I804</f>
        <v>100000</v>
      </c>
      <c r="J801" s="13">
        <f>+J802+J803+J804</f>
        <v>94082.300000000017</v>
      </c>
      <c r="K801" s="13">
        <f t="shared" si="54"/>
        <v>94.082300000000018</v>
      </c>
      <c r="L801" s="13">
        <f t="shared" si="55"/>
        <v>94.082300000000018</v>
      </c>
      <c r="M801" s="13">
        <f t="shared" si="56"/>
        <v>100.48445610326151</v>
      </c>
    </row>
    <row r="802" spans="1:13" x14ac:dyDescent="0.25">
      <c r="A802" s="14"/>
      <c r="B802" s="14"/>
      <c r="C802" s="14"/>
      <c r="D802" s="14"/>
      <c r="E802" s="15" t="s">
        <v>18</v>
      </c>
      <c r="F802" s="15" t="s">
        <v>19</v>
      </c>
      <c r="G802" s="16">
        <v>92278.71</v>
      </c>
      <c r="H802" s="16">
        <v>97500</v>
      </c>
      <c r="I802" s="16">
        <v>97493.119999999995</v>
      </c>
      <c r="J802" s="16">
        <v>91858.21</v>
      </c>
      <c r="K802" s="16">
        <f t="shared" si="54"/>
        <v>94.220197281613309</v>
      </c>
      <c r="L802" s="16">
        <f t="shared" si="55"/>
        <v>94.213548717948726</v>
      </c>
      <c r="M802" s="16">
        <f t="shared" si="56"/>
        <v>99.544315259716996</v>
      </c>
    </row>
    <row r="803" spans="1:13" x14ac:dyDescent="0.25">
      <c r="A803" s="14"/>
      <c r="B803" s="14"/>
      <c r="C803" s="14"/>
      <c r="D803" s="14"/>
      <c r="E803" s="15" t="s">
        <v>20</v>
      </c>
      <c r="F803" s="15" t="s">
        <v>21</v>
      </c>
      <c r="G803" s="16">
        <v>0</v>
      </c>
      <c r="H803" s="16">
        <v>0</v>
      </c>
      <c r="I803" s="16">
        <v>6.88</v>
      </c>
      <c r="J803" s="16">
        <v>6.88</v>
      </c>
      <c r="K803" s="16">
        <f t="shared" si="54"/>
        <v>100</v>
      </c>
      <c r="L803" s="16">
        <f t="shared" si="55"/>
        <v>0</v>
      </c>
      <c r="M803" s="16">
        <f t="shared" si="56"/>
        <v>0</v>
      </c>
    </row>
    <row r="804" spans="1:13" x14ac:dyDescent="0.25">
      <c r="A804" s="14"/>
      <c r="B804" s="14"/>
      <c r="C804" s="14"/>
      <c r="D804" s="14"/>
      <c r="E804" s="15" t="s">
        <v>28</v>
      </c>
      <c r="F804" s="15" t="s">
        <v>29</v>
      </c>
      <c r="G804" s="16">
        <v>1350</v>
      </c>
      <c r="H804" s="16">
        <v>2500</v>
      </c>
      <c r="I804" s="16">
        <v>2500</v>
      </c>
      <c r="J804" s="16">
        <v>2217.21</v>
      </c>
      <c r="K804" s="16">
        <f t="shared" si="54"/>
        <v>88.688400000000001</v>
      </c>
      <c r="L804" s="16">
        <f t="shared" si="55"/>
        <v>88.688400000000001</v>
      </c>
      <c r="M804" s="16">
        <f t="shared" si="56"/>
        <v>164.23777777777778</v>
      </c>
    </row>
    <row r="805" spans="1:13" x14ac:dyDescent="0.25">
      <c r="A805" s="8"/>
      <c r="B805" s="8"/>
      <c r="C805" s="9" t="s">
        <v>402</v>
      </c>
      <c r="D805" s="8"/>
      <c r="E805" s="8"/>
      <c r="F805" s="9" t="s">
        <v>403</v>
      </c>
      <c r="G805" s="10">
        <f>+G806+G808</f>
        <v>1494.5</v>
      </c>
      <c r="H805" s="10">
        <f>+H806+H808</f>
        <v>26000</v>
      </c>
      <c r="I805" s="10">
        <f>+I806+I808</f>
        <v>26000</v>
      </c>
      <c r="J805" s="10">
        <f>+J806+J808</f>
        <v>22570</v>
      </c>
      <c r="K805" s="10">
        <f t="shared" si="54"/>
        <v>86.807692307692307</v>
      </c>
      <c r="L805" s="10">
        <f t="shared" si="55"/>
        <v>86.807692307692307</v>
      </c>
      <c r="M805" s="10">
        <f t="shared" si="56"/>
        <v>1510.204081632653</v>
      </c>
    </row>
    <row r="806" spans="1:13" x14ac:dyDescent="0.25">
      <c r="A806" s="11"/>
      <c r="B806" s="11"/>
      <c r="C806" s="11"/>
      <c r="D806" s="12" t="s">
        <v>404</v>
      </c>
      <c r="E806" s="11"/>
      <c r="F806" s="12" t="s">
        <v>405</v>
      </c>
      <c r="G806" s="13">
        <f>+G807</f>
        <v>1494.5</v>
      </c>
      <c r="H806" s="13">
        <f>+H807</f>
        <v>0</v>
      </c>
      <c r="I806" s="13">
        <f>+I807</f>
        <v>0</v>
      </c>
      <c r="J806" s="13">
        <f>+J807</f>
        <v>0</v>
      </c>
      <c r="K806" s="13">
        <f t="shared" si="54"/>
        <v>0</v>
      </c>
      <c r="L806" s="13">
        <f t="shared" si="55"/>
        <v>0</v>
      </c>
      <c r="M806" s="13">
        <f t="shared" si="56"/>
        <v>0</v>
      </c>
    </row>
    <row r="807" spans="1:13" x14ac:dyDescent="0.25">
      <c r="A807" s="14"/>
      <c r="B807" s="14"/>
      <c r="C807" s="14"/>
      <c r="D807" s="14"/>
      <c r="E807" s="15" t="s">
        <v>133</v>
      </c>
      <c r="F807" s="15" t="s">
        <v>134</v>
      </c>
      <c r="G807" s="16">
        <v>1494.5</v>
      </c>
      <c r="H807" s="16">
        <v>0</v>
      </c>
      <c r="I807" s="16">
        <v>0</v>
      </c>
      <c r="J807" s="16">
        <v>0</v>
      </c>
      <c r="K807" s="16">
        <f t="shared" si="54"/>
        <v>0</v>
      </c>
      <c r="L807" s="16">
        <f t="shared" si="55"/>
        <v>0</v>
      </c>
      <c r="M807" s="16">
        <f t="shared" si="56"/>
        <v>0</v>
      </c>
    </row>
    <row r="808" spans="1:13" x14ac:dyDescent="0.25">
      <c r="A808" s="11"/>
      <c r="B808" s="11"/>
      <c r="C808" s="11"/>
      <c r="D808" s="12" t="s">
        <v>406</v>
      </c>
      <c r="E808" s="11"/>
      <c r="F808" s="12" t="s">
        <v>403</v>
      </c>
      <c r="G808" s="13">
        <f>+G809+G810</f>
        <v>0</v>
      </c>
      <c r="H808" s="13">
        <f>+H809+H810</f>
        <v>26000</v>
      </c>
      <c r="I808" s="13">
        <f>+I809+I810</f>
        <v>26000</v>
      </c>
      <c r="J808" s="13">
        <f>+J809+J810</f>
        <v>22570</v>
      </c>
      <c r="K808" s="13">
        <f t="shared" si="54"/>
        <v>86.807692307692307</v>
      </c>
      <c r="L808" s="13">
        <f t="shared" si="55"/>
        <v>86.807692307692307</v>
      </c>
      <c r="M808" s="13">
        <f t="shared" si="56"/>
        <v>0</v>
      </c>
    </row>
    <row r="809" spans="1:13" x14ac:dyDescent="0.25">
      <c r="A809" s="14"/>
      <c r="B809" s="14"/>
      <c r="C809" s="14"/>
      <c r="D809" s="14"/>
      <c r="E809" s="15" t="s">
        <v>81</v>
      </c>
      <c r="F809" s="15" t="s">
        <v>82</v>
      </c>
      <c r="G809" s="16">
        <v>0</v>
      </c>
      <c r="H809" s="16">
        <v>5000</v>
      </c>
      <c r="I809" s="16">
        <v>3430</v>
      </c>
      <c r="J809" s="16">
        <v>0</v>
      </c>
      <c r="K809" s="16">
        <f t="shared" si="54"/>
        <v>0</v>
      </c>
      <c r="L809" s="16">
        <f t="shared" si="55"/>
        <v>0</v>
      </c>
      <c r="M809" s="16">
        <f t="shared" si="56"/>
        <v>0</v>
      </c>
    </row>
    <row r="810" spans="1:13" x14ac:dyDescent="0.25">
      <c r="A810" s="14"/>
      <c r="B810" s="14"/>
      <c r="C810" s="14"/>
      <c r="D810" s="14"/>
      <c r="E810" s="15" t="s">
        <v>133</v>
      </c>
      <c r="F810" s="15" t="s">
        <v>134</v>
      </c>
      <c r="G810" s="16">
        <v>0</v>
      </c>
      <c r="H810" s="16">
        <v>21000</v>
      </c>
      <c r="I810" s="16">
        <v>22570</v>
      </c>
      <c r="J810" s="16">
        <v>22570</v>
      </c>
      <c r="K810" s="16">
        <f t="shared" si="54"/>
        <v>100</v>
      </c>
      <c r="L810" s="16">
        <f t="shared" si="55"/>
        <v>107.47619047619048</v>
      </c>
      <c r="M810" s="16">
        <f t="shared" si="56"/>
        <v>0</v>
      </c>
    </row>
    <row r="811" spans="1:13" x14ac:dyDescent="0.25">
      <c r="A811" s="8"/>
      <c r="B811" s="8"/>
      <c r="C811" s="9" t="s">
        <v>407</v>
      </c>
      <c r="D811" s="8"/>
      <c r="E811" s="8"/>
      <c r="F811" s="9" t="s">
        <v>408</v>
      </c>
      <c r="G811" s="10">
        <f>+G812+G816+G818</f>
        <v>168000.69999999998</v>
      </c>
      <c r="H811" s="10">
        <f>+H812+H816+H818</f>
        <v>30000</v>
      </c>
      <c r="I811" s="10">
        <f>+I812+I816+I818</f>
        <v>30000</v>
      </c>
      <c r="J811" s="10">
        <f>+J812+J816+J818</f>
        <v>6100</v>
      </c>
      <c r="K811" s="10">
        <f t="shared" si="54"/>
        <v>20.333333333333332</v>
      </c>
      <c r="L811" s="10">
        <f t="shared" si="55"/>
        <v>20.333333333333332</v>
      </c>
      <c r="M811" s="10">
        <f t="shared" si="56"/>
        <v>3.6309372520471643</v>
      </c>
    </row>
    <row r="812" spans="1:13" x14ac:dyDescent="0.25">
      <c r="A812" s="11"/>
      <c r="B812" s="11"/>
      <c r="C812" s="11"/>
      <c r="D812" s="12" t="s">
        <v>409</v>
      </c>
      <c r="E812" s="11"/>
      <c r="F812" s="12" t="s">
        <v>410</v>
      </c>
      <c r="G812" s="13">
        <f>+G813+G814+G815</f>
        <v>160939.46</v>
      </c>
      <c r="H812" s="13">
        <f>+H813+H814+H815</f>
        <v>0</v>
      </c>
      <c r="I812" s="13">
        <f>+I813+I814+I815</f>
        <v>0</v>
      </c>
      <c r="J812" s="13">
        <f>+J813+J814+J815</f>
        <v>0</v>
      </c>
      <c r="K812" s="13">
        <f t="shared" si="54"/>
        <v>0</v>
      </c>
      <c r="L812" s="13">
        <f t="shared" si="55"/>
        <v>0</v>
      </c>
      <c r="M812" s="13">
        <f t="shared" si="56"/>
        <v>0</v>
      </c>
    </row>
    <row r="813" spans="1:13" x14ac:dyDescent="0.25">
      <c r="A813" s="14"/>
      <c r="B813" s="14"/>
      <c r="C813" s="14"/>
      <c r="D813" s="14"/>
      <c r="E813" s="15" t="s">
        <v>18</v>
      </c>
      <c r="F813" s="15" t="s">
        <v>19</v>
      </c>
      <c r="G813" s="16">
        <v>59.78</v>
      </c>
      <c r="H813" s="16">
        <v>0</v>
      </c>
      <c r="I813" s="16">
        <v>0</v>
      </c>
      <c r="J813" s="16">
        <v>0</v>
      </c>
      <c r="K813" s="16">
        <f t="shared" si="54"/>
        <v>0</v>
      </c>
      <c r="L813" s="16">
        <f t="shared" si="55"/>
        <v>0</v>
      </c>
      <c r="M813" s="16">
        <f t="shared" si="56"/>
        <v>0</v>
      </c>
    </row>
    <row r="814" spans="1:13" x14ac:dyDescent="0.25">
      <c r="A814" s="14"/>
      <c r="B814" s="14"/>
      <c r="C814" s="14"/>
      <c r="D814" s="14"/>
      <c r="E814" s="15" t="s">
        <v>81</v>
      </c>
      <c r="F814" s="15" t="s">
        <v>82</v>
      </c>
      <c r="G814" s="16">
        <v>150843.94</v>
      </c>
      <c r="H814" s="16">
        <v>0</v>
      </c>
      <c r="I814" s="16">
        <v>0</v>
      </c>
      <c r="J814" s="16">
        <v>0</v>
      </c>
      <c r="K814" s="16">
        <f t="shared" si="54"/>
        <v>0</v>
      </c>
      <c r="L814" s="16">
        <f t="shared" si="55"/>
        <v>0</v>
      </c>
      <c r="M814" s="16">
        <f t="shared" si="56"/>
        <v>0</v>
      </c>
    </row>
    <row r="815" spans="1:13" x14ac:dyDescent="0.25">
      <c r="A815" s="14"/>
      <c r="B815" s="14"/>
      <c r="C815" s="14"/>
      <c r="D815" s="14"/>
      <c r="E815" s="15" t="s">
        <v>133</v>
      </c>
      <c r="F815" s="15" t="s">
        <v>134</v>
      </c>
      <c r="G815" s="16">
        <v>10035.74</v>
      </c>
      <c r="H815" s="16">
        <v>0</v>
      </c>
      <c r="I815" s="16">
        <v>0</v>
      </c>
      <c r="J815" s="16">
        <v>0</v>
      </c>
      <c r="K815" s="16">
        <f t="shared" si="54"/>
        <v>0</v>
      </c>
      <c r="L815" s="16">
        <f t="shared" si="55"/>
        <v>0</v>
      </c>
      <c r="M815" s="16">
        <f t="shared" si="56"/>
        <v>0</v>
      </c>
    </row>
    <row r="816" spans="1:13" x14ac:dyDescent="0.25">
      <c r="A816" s="11"/>
      <c r="B816" s="11"/>
      <c r="C816" s="11"/>
      <c r="D816" s="12" t="s">
        <v>411</v>
      </c>
      <c r="E816" s="11"/>
      <c r="F816" s="12" t="s">
        <v>412</v>
      </c>
      <c r="G816" s="13">
        <f>+G817</f>
        <v>7061.24</v>
      </c>
      <c r="H816" s="13">
        <f>+H817</f>
        <v>0</v>
      </c>
      <c r="I816" s="13">
        <f>+I817</f>
        <v>0</v>
      </c>
      <c r="J816" s="13">
        <f>+J817</f>
        <v>0</v>
      </c>
      <c r="K816" s="13">
        <f t="shared" si="54"/>
        <v>0</v>
      </c>
      <c r="L816" s="13">
        <f t="shared" si="55"/>
        <v>0</v>
      </c>
      <c r="M816" s="13">
        <f t="shared" si="56"/>
        <v>0</v>
      </c>
    </row>
    <row r="817" spans="1:13" x14ac:dyDescent="0.25">
      <c r="A817" s="14"/>
      <c r="B817" s="14"/>
      <c r="C817" s="14"/>
      <c r="D817" s="14"/>
      <c r="E817" s="15" t="s">
        <v>18</v>
      </c>
      <c r="F817" s="15" t="s">
        <v>19</v>
      </c>
      <c r="G817" s="16">
        <v>7061.24</v>
      </c>
      <c r="H817" s="16">
        <v>0</v>
      </c>
      <c r="I817" s="16">
        <v>0</v>
      </c>
      <c r="J817" s="16">
        <v>0</v>
      </c>
      <c r="K817" s="16">
        <f t="shared" si="54"/>
        <v>0</v>
      </c>
      <c r="L817" s="16">
        <f t="shared" si="55"/>
        <v>0</v>
      </c>
      <c r="M817" s="16">
        <f t="shared" si="56"/>
        <v>0</v>
      </c>
    </row>
    <row r="818" spans="1:13" x14ac:dyDescent="0.25">
      <c r="A818" s="11"/>
      <c r="B818" s="11"/>
      <c r="C818" s="11"/>
      <c r="D818" s="12" t="s">
        <v>413</v>
      </c>
      <c r="E818" s="11"/>
      <c r="F818" s="12" t="s">
        <v>414</v>
      </c>
      <c r="G818" s="13">
        <f>+G819+G820+G821</f>
        <v>0</v>
      </c>
      <c r="H818" s="13">
        <f>+H819+H820+H821</f>
        <v>30000</v>
      </c>
      <c r="I818" s="13">
        <f>+I819+I820+I821</f>
        <v>30000</v>
      </c>
      <c r="J818" s="13">
        <f>+J819+J820+J821</f>
        <v>6100</v>
      </c>
      <c r="K818" s="13">
        <f t="shared" si="54"/>
        <v>20.333333333333332</v>
      </c>
      <c r="L818" s="13">
        <f t="shared" si="55"/>
        <v>20.333333333333332</v>
      </c>
      <c r="M818" s="13">
        <f t="shared" si="56"/>
        <v>0</v>
      </c>
    </row>
    <row r="819" spans="1:13" x14ac:dyDescent="0.25">
      <c r="A819" s="14"/>
      <c r="B819" s="14"/>
      <c r="C819" s="14"/>
      <c r="D819" s="14"/>
      <c r="E819" s="15" t="s">
        <v>77</v>
      </c>
      <c r="F819" s="15" t="s">
        <v>78</v>
      </c>
      <c r="G819" s="16">
        <v>0</v>
      </c>
      <c r="H819" s="16">
        <v>0</v>
      </c>
      <c r="I819" s="16">
        <v>2684</v>
      </c>
      <c r="J819" s="16">
        <v>2684</v>
      </c>
      <c r="K819" s="16">
        <f t="shared" si="54"/>
        <v>100</v>
      </c>
      <c r="L819" s="16">
        <f t="shared" si="55"/>
        <v>0</v>
      </c>
      <c r="M819" s="16">
        <f t="shared" si="56"/>
        <v>0</v>
      </c>
    </row>
    <row r="820" spans="1:13" x14ac:dyDescent="0.25">
      <c r="A820" s="14"/>
      <c r="B820" s="14"/>
      <c r="C820" s="14"/>
      <c r="D820" s="14"/>
      <c r="E820" s="15" t="s">
        <v>30</v>
      </c>
      <c r="F820" s="15" t="s">
        <v>31</v>
      </c>
      <c r="G820" s="16">
        <v>0</v>
      </c>
      <c r="H820" s="16">
        <v>28000</v>
      </c>
      <c r="I820" s="16">
        <v>23900</v>
      </c>
      <c r="J820" s="16">
        <v>0</v>
      </c>
      <c r="K820" s="16">
        <f t="shared" si="54"/>
        <v>0</v>
      </c>
      <c r="L820" s="16">
        <f t="shared" si="55"/>
        <v>0</v>
      </c>
      <c r="M820" s="16">
        <f t="shared" si="56"/>
        <v>0</v>
      </c>
    </row>
    <row r="821" spans="1:13" x14ac:dyDescent="0.25">
      <c r="A821" s="14"/>
      <c r="B821" s="14"/>
      <c r="C821" s="14"/>
      <c r="D821" s="14"/>
      <c r="E821" s="15" t="s">
        <v>133</v>
      </c>
      <c r="F821" s="15" t="s">
        <v>134</v>
      </c>
      <c r="G821" s="16">
        <v>0</v>
      </c>
      <c r="H821" s="16">
        <v>2000</v>
      </c>
      <c r="I821" s="16">
        <v>3416</v>
      </c>
      <c r="J821" s="16">
        <v>3416</v>
      </c>
      <c r="K821" s="16">
        <f t="shared" si="54"/>
        <v>100</v>
      </c>
      <c r="L821" s="16">
        <f t="shared" si="55"/>
        <v>170.79999999999998</v>
      </c>
      <c r="M821" s="16">
        <f t="shared" si="56"/>
        <v>0</v>
      </c>
    </row>
    <row r="822" spans="1:13" x14ac:dyDescent="0.25">
      <c r="A822" s="8"/>
      <c r="B822" s="8"/>
      <c r="C822" s="9" t="s">
        <v>415</v>
      </c>
      <c r="D822" s="8"/>
      <c r="E822" s="8"/>
      <c r="F822" s="9" t="s">
        <v>416</v>
      </c>
      <c r="G822" s="10">
        <f>+G823</f>
        <v>0</v>
      </c>
      <c r="H822" s="10">
        <f>+H823</f>
        <v>20000</v>
      </c>
      <c r="I822" s="10">
        <f>+I823</f>
        <v>17800</v>
      </c>
      <c r="J822" s="10">
        <f>+J823</f>
        <v>6952.8200000000006</v>
      </c>
      <c r="K822" s="10">
        <f t="shared" si="54"/>
        <v>39.060786516853938</v>
      </c>
      <c r="L822" s="10">
        <f t="shared" si="55"/>
        <v>34.764100000000006</v>
      </c>
      <c r="M822" s="10">
        <f t="shared" si="56"/>
        <v>0</v>
      </c>
    </row>
    <row r="823" spans="1:13" x14ac:dyDescent="0.25">
      <c r="A823" s="11"/>
      <c r="B823" s="11"/>
      <c r="C823" s="11"/>
      <c r="D823" s="12" t="s">
        <v>417</v>
      </c>
      <c r="E823" s="11"/>
      <c r="F823" s="12" t="s">
        <v>418</v>
      </c>
      <c r="G823" s="13">
        <f>+G824+G825+G826</f>
        <v>0</v>
      </c>
      <c r="H823" s="13">
        <f>+H824+H825+H826</f>
        <v>20000</v>
      </c>
      <c r="I823" s="13">
        <f>+I824+I825+I826</f>
        <v>17800</v>
      </c>
      <c r="J823" s="13">
        <f>+J824+J825+J826</f>
        <v>6952.8200000000006</v>
      </c>
      <c r="K823" s="13">
        <f t="shared" si="54"/>
        <v>39.060786516853938</v>
      </c>
      <c r="L823" s="13">
        <f t="shared" si="55"/>
        <v>34.764100000000006</v>
      </c>
      <c r="M823" s="13">
        <f t="shared" si="56"/>
        <v>0</v>
      </c>
    </row>
    <row r="824" spans="1:13" x14ac:dyDescent="0.25">
      <c r="A824" s="14"/>
      <c r="B824" s="14"/>
      <c r="C824" s="14"/>
      <c r="D824" s="14"/>
      <c r="E824" s="15" t="s">
        <v>24</v>
      </c>
      <c r="F824" s="15" t="s">
        <v>25</v>
      </c>
      <c r="G824" s="16">
        <v>0</v>
      </c>
      <c r="H824" s="16">
        <v>0</v>
      </c>
      <c r="I824" s="16">
        <v>6733.22</v>
      </c>
      <c r="J824" s="16">
        <v>6733.22</v>
      </c>
      <c r="K824" s="16">
        <f t="shared" si="54"/>
        <v>100</v>
      </c>
      <c r="L824" s="16">
        <f t="shared" si="55"/>
        <v>0</v>
      </c>
      <c r="M824" s="16">
        <f t="shared" si="56"/>
        <v>0</v>
      </c>
    </row>
    <row r="825" spans="1:13" x14ac:dyDescent="0.25">
      <c r="A825" s="14"/>
      <c r="B825" s="14"/>
      <c r="C825" s="14"/>
      <c r="D825" s="14"/>
      <c r="E825" s="15" t="s">
        <v>81</v>
      </c>
      <c r="F825" s="15" t="s">
        <v>82</v>
      </c>
      <c r="G825" s="16">
        <v>0</v>
      </c>
      <c r="H825" s="16">
        <v>5000</v>
      </c>
      <c r="I825" s="16">
        <v>5000</v>
      </c>
      <c r="J825" s="16">
        <v>0</v>
      </c>
      <c r="K825" s="16">
        <f t="shared" si="54"/>
        <v>0</v>
      </c>
      <c r="L825" s="16">
        <f t="shared" si="55"/>
        <v>0</v>
      </c>
      <c r="M825" s="16">
        <f t="shared" si="56"/>
        <v>0</v>
      </c>
    </row>
    <row r="826" spans="1:13" x14ac:dyDescent="0.25">
      <c r="A826" s="14"/>
      <c r="B826" s="14"/>
      <c r="C826" s="14"/>
      <c r="D826" s="14"/>
      <c r="E826" s="15" t="s">
        <v>133</v>
      </c>
      <c r="F826" s="15" t="s">
        <v>134</v>
      </c>
      <c r="G826" s="16">
        <v>0</v>
      </c>
      <c r="H826" s="16">
        <v>15000</v>
      </c>
      <c r="I826" s="16">
        <v>6066.78</v>
      </c>
      <c r="J826" s="16">
        <v>219.6</v>
      </c>
      <c r="K826" s="16">
        <f t="shared" si="54"/>
        <v>3.6197125987756276</v>
      </c>
      <c r="L826" s="16">
        <f t="shared" si="55"/>
        <v>1.464</v>
      </c>
      <c r="M826" s="16">
        <f t="shared" si="56"/>
        <v>0</v>
      </c>
    </row>
    <row r="827" spans="1:13" x14ac:dyDescent="0.25">
      <c r="A827" s="5"/>
      <c r="B827" s="6" t="s">
        <v>419</v>
      </c>
      <c r="C827" s="5"/>
      <c r="D827" s="5"/>
      <c r="E827" s="5"/>
      <c r="F827" s="6" t="s">
        <v>420</v>
      </c>
      <c r="G827" s="7">
        <f>+G828+G835+G838+G841+G846+G851+G859+G864+G871+G877+G883+G893</f>
        <v>2246042.8199999998</v>
      </c>
      <c r="H827" s="7">
        <f>+H828+H835+H838+H841+H846+H851+H859+H864+H871+H877+H883+H893</f>
        <v>2425019.84</v>
      </c>
      <c r="I827" s="7">
        <f>+I828+I835+I838+I841+I846+I851+I859+I864+I871+I877+I883+I893</f>
        <v>2495503.4500000002</v>
      </c>
      <c r="J827" s="7">
        <f>+J828+J835+J838+J841+J846+J851+J859+J864+J871+J877+J883+J893</f>
        <v>2370279.9400000004</v>
      </c>
      <c r="K827" s="7">
        <f t="shared" si="54"/>
        <v>94.982034186328221</v>
      </c>
      <c r="L827" s="7">
        <f t="shared" si="55"/>
        <v>97.742703004029877</v>
      </c>
      <c r="M827" s="7">
        <f t="shared" si="56"/>
        <v>105.5313780705214</v>
      </c>
    </row>
    <row r="828" spans="1:13" x14ac:dyDescent="0.25">
      <c r="A828" s="8"/>
      <c r="B828" s="8"/>
      <c r="C828" s="9" t="s">
        <v>421</v>
      </c>
      <c r="D828" s="8"/>
      <c r="E828" s="8"/>
      <c r="F828" s="9" t="s">
        <v>422</v>
      </c>
      <c r="G828" s="10">
        <f>+G829+G833</f>
        <v>1495063.23</v>
      </c>
      <c r="H828" s="10">
        <f>+H829+H833</f>
        <v>1492360</v>
      </c>
      <c r="I828" s="10">
        <f>+I829+I833</f>
        <v>1576881.76</v>
      </c>
      <c r="J828" s="10">
        <f>+J829+J833</f>
        <v>1576274.47</v>
      </c>
      <c r="K828" s="10">
        <f t="shared" si="54"/>
        <v>99.961487917775145</v>
      </c>
      <c r="L828" s="10">
        <f t="shared" si="55"/>
        <v>105.62293749497439</v>
      </c>
      <c r="M828" s="10">
        <f t="shared" si="56"/>
        <v>105.43196022552171</v>
      </c>
    </row>
    <row r="829" spans="1:13" x14ac:dyDescent="0.25">
      <c r="A829" s="11"/>
      <c r="B829" s="11"/>
      <c r="C829" s="11"/>
      <c r="D829" s="12" t="s">
        <v>17</v>
      </c>
      <c r="E829" s="11"/>
      <c r="F829" s="12"/>
      <c r="G829" s="13">
        <f>+G830+G831+G832</f>
        <v>1471563.23</v>
      </c>
      <c r="H829" s="13">
        <f>+H830+H831+H832</f>
        <v>1468610</v>
      </c>
      <c r="I829" s="13">
        <f>+I830+I831+I832</f>
        <v>1553131.76</v>
      </c>
      <c r="J829" s="13">
        <f>+J830+J831+J832</f>
        <v>1553131.76</v>
      </c>
      <c r="K829" s="13">
        <f t="shared" si="54"/>
        <v>100</v>
      </c>
      <c r="L829" s="13">
        <f t="shared" si="55"/>
        <v>105.75522160410185</v>
      </c>
      <c r="M829" s="13">
        <f t="shared" si="56"/>
        <v>105.54298506085939</v>
      </c>
    </row>
    <row r="830" spans="1:13" x14ac:dyDescent="0.25">
      <c r="A830" s="14"/>
      <c r="B830" s="14"/>
      <c r="C830" s="14"/>
      <c r="D830" s="14"/>
      <c r="E830" s="15" t="s">
        <v>258</v>
      </c>
      <c r="F830" s="15" t="s">
        <v>259</v>
      </c>
      <c r="G830" s="16">
        <v>1451913.68</v>
      </c>
      <c r="H830" s="16">
        <v>1468610</v>
      </c>
      <c r="I830" s="16">
        <v>1529631.76</v>
      </c>
      <c r="J830" s="16">
        <v>1529631.76</v>
      </c>
      <c r="K830" s="16">
        <f t="shared" si="54"/>
        <v>100</v>
      </c>
      <c r="L830" s="16">
        <f t="shared" si="55"/>
        <v>104.15506907892498</v>
      </c>
      <c r="M830" s="16">
        <f t="shared" si="56"/>
        <v>105.35280306746611</v>
      </c>
    </row>
    <row r="831" spans="1:13" x14ac:dyDescent="0.25">
      <c r="A831" s="14"/>
      <c r="B831" s="14"/>
      <c r="C831" s="14"/>
      <c r="D831" s="14"/>
      <c r="E831" s="15" t="s">
        <v>71</v>
      </c>
      <c r="F831" s="15" t="s">
        <v>72</v>
      </c>
      <c r="G831" s="16">
        <v>19649.55</v>
      </c>
      <c r="H831" s="16">
        <v>0</v>
      </c>
      <c r="I831" s="16">
        <v>19500</v>
      </c>
      <c r="J831" s="16">
        <v>19500</v>
      </c>
      <c r="K831" s="16">
        <f t="shared" si="54"/>
        <v>100</v>
      </c>
      <c r="L831" s="16">
        <f t="shared" si="55"/>
        <v>0</v>
      </c>
      <c r="M831" s="16">
        <f t="shared" si="56"/>
        <v>99.238913868256532</v>
      </c>
    </row>
    <row r="832" spans="1:13" x14ac:dyDescent="0.25">
      <c r="A832" s="14"/>
      <c r="B832" s="14"/>
      <c r="C832" s="14"/>
      <c r="D832" s="14"/>
      <c r="E832" s="15" t="s">
        <v>360</v>
      </c>
      <c r="F832" s="15" t="s">
        <v>361</v>
      </c>
      <c r="G832" s="16">
        <v>0</v>
      </c>
      <c r="H832" s="16">
        <v>0</v>
      </c>
      <c r="I832" s="16">
        <v>4000</v>
      </c>
      <c r="J832" s="16">
        <v>4000</v>
      </c>
      <c r="K832" s="16">
        <f t="shared" si="54"/>
        <v>100</v>
      </c>
      <c r="L832" s="16">
        <f t="shared" si="55"/>
        <v>0</v>
      </c>
      <c r="M832" s="16">
        <f t="shared" si="56"/>
        <v>0</v>
      </c>
    </row>
    <row r="833" spans="1:13" x14ac:dyDescent="0.25">
      <c r="A833" s="11"/>
      <c r="B833" s="11"/>
      <c r="C833" s="11"/>
      <c r="D833" s="12" t="s">
        <v>423</v>
      </c>
      <c r="E833" s="11"/>
      <c r="F833" s="12" t="s">
        <v>424</v>
      </c>
      <c r="G833" s="13">
        <f>+G834</f>
        <v>23500</v>
      </c>
      <c r="H833" s="13">
        <f>+H834</f>
        <v>23750</v>
      </c>
      <c r="I833" s="13">
        <f>+I834</f>
        <v>23750</v>
      </c>
      <c r="J833" s="13">
        <f>+J834</f>
        <v>23142.71</v>
      </c>
      <c r="K833" s="13">
        <f t="shared" si="54"/>
        <v>97.442989473684207</v>
      </c>
      <c r="L833" s="13">
        <f t="shared" si="55"/>
        <v>97.442989473684207</v>
      </c>
      <c r="M833" s="13">
        <f t="shared" si="56"/>
        <v>98.479617021276596</v>
      </c>
    </row>
    <row r="834" spans="1:13" x14ac:dyDescent="0.25">
      <c r="A834" s="14"/>
      <c r="B834" s="14"/>
      <c r="C834" s="14"/>
      <c r="D834" s="14"/>
      <c r="E834" s="15" t="s">
        <v>360</v>
      </c>
      <c r="F834" s="15" t="s">
        <v>361</v>
      </c>
      <c r="G834" s="16">
        <v>23500</v>
      </c>
      <c r="H834" s="16">
        <v>23750</v>
      </c>
      <c r="I834" s="16">
        <v>23750</v>
      </c>
      <c r="J834" s="16">
        <v>23142.71</v>
      </c>
      <c r="K834" s="16">
        <f t="shared" si="54"/>
        <v>97.442989473684207</v>
      </c>
      <c r="L834" s="16">
        <f t="shared" si="55"/>
        <v>97.442989473684207</v>
      </c>
      <c r="M834" s="16">
        <f t="shared" si="56"/>
        <v>98.479617021276596</v>
      </c>
    </row>
    <row r="835" spans="1:13" x14ac:dyDescent="0.25">
      <c r="A835" s="8"/>
      <c r="B835" s="8"/>
      <c r="C835" s="9" t="s">
        <v>425</v>
      </c>
      <c r="D835" s="8"/>
      <c r="E835" s="8"/>
      <c r="F835" s="9" t="s">
        <v>426</v>
      </c>
      <c r="G835" s="10">
        <f t="shared" ref="G835:J836" si="59">+G836</f>
        <v>137930.26999999999</v>
      </c>
      <c r="H835" s="10">
        <f t="shared" si="59"/>
        <v>148500</v>
      </c>
      <c r="I835" s="10">
        <f t="shared" si="59"/>
        <v>148500</v>
      </c>
      <c r="J835" s="10">
        <f t="shared" si="59"/>
        <v>135676.09</v>
      </c>
      <c r="K835" s="10">
        <f t="shared" si="54"/>
        <v>91.364370370370381</v>
      </c>
      <c r="L835" s="10">
        <f t="shared" si="55"/>
        <v>91.364370370370381</v>
      </c>
      <c r="M835" s="10">
        <f t="shared" si="56"/>
        <v>98.365710441950128</v>
      </c>
    </row>
    <row r="836" spans="1:13" x14ac:dyDescent="0.25">
      <c r="A836" s="11"/>
      <c r="B836" s="11"/>
      <c r="C836" s="11"/>
      <c r="D836" s="12" t="s">
        <v>17</v>
      </c>
      <c r="E836" s="11"/>
      <c r="F836" s="12"/>
      <c r="G836" s="13">
        <f t="shared" si="59"/>
        <v>137930.26999999999</v>
      </c>
      <c r="H836" s="13">
        <f t="shared" si="59"/>
        <v>148500</v>
      </c>
      <c r="I836" s="13">
        <f t="shared" si="59"/>
        <v>148500</v>
      </c>
      <c r="J836" s="13">
        <f t="shared" si="59"/>
        <v>135676.09</v>
      </c>
      <c r="K836" s="13">
        <f t="shared" si="54"/>
        <v>91.364370370370381</v>
      </c>
      <c r="L836" s="13">
        <f t="shared" si="55"/>
        <v>91.364370370370381</v>
      </c>
      <c r="M836" s="13">
        <f t="shared" si="56"/>
        <v>98.365710441950128</v>
      </c>
    </row>
    <row r="837" spans="1:13" x14ac:dyDescent="0.25">
      <c r="A837" s="14"/>
      <c r="B837" s="14"/>
      <c r="C837" s="14"/>
      <c r="D837" s="14"/>
      <c r="E837" s="15" t="s">
        <v>258</v>
      </c>
      <c r="F837" s="15" t="s">
        <v>259</v>
      </c>
      <c r="G837" s="16">
        <v>137930.26999999999</v>
      </c>
      <c r="H837" s="16">
        <v>148500</v>
      </c>
      <c r="I837" s="16">
        <v>148500</v>
      </c>
      <c r="J837" s="16">
        <v>135676.09</v>
      </c>
      <c r="K837" s="16">
        <f t="shared" ref="K837:K900" si="60">IF(I837&lt;&gt;0,J837/I837*100,0)</f>
        <v>91.364370370370381</v>
      </c>
      <c r="L837" s="16">
        <f t="shared" ref="L837:L900" si="61">IF(H837&lt;&gt;0,J837/H837*100,0)</f>
        <v>91.364370370370381</v>
      </c>
      <c r="M837" s="16">
        <f t="shared" ref="M837:M900" si="62">IF(G837&lt;&gt;0,J837/G837*100,0)</f>
        <v>98.365710441950128</v>
      </c>
    </row>
    <row r="838" spans="1:13" x14ac:dyDescent="0.25">
      <c r="A838" s="8"/>
      <c r="B838" s="8"/>
      <c r="C838" s="9" t="s">
        <v>427</v>
      </c>
      <c r="D838" s="8"/>
      <c r="E838" s="8"/>
      <c r="F838" s="9" t="s">
        <v>428</v>
      </c>
      <c r="G838" s="10">
        <f t="shared" ref="G838:J839" si="63">+G839</f>
        <v>214.74</v>
      </c>
      <c r="H838" s="10">
        <f t="shared" si="63"/>
        <v>284.64</v>
      </c>
      <c r="I838" s="10">
        <f t="shared" si="63"/>
        <v>284.64</v>
      </c>
      <c r="J838" s="10">
        <f t="shared" si="63"/>
        <v>284.64</v>
      </c>
      <c r="K838" s="10">
        <f t="shared" si="60"/>
        <v>100</v>
      </c>
      <c r="L838" s="10">
        <f t="shared" si="61"/>
        <v>100</v>
      </c>
      <c r="M838" s="10">
        <f t="shared" si="62"/>
        <v>132.55099189717797</v>
      </c>
    </row>
    <row r="839" spans="1:13" x14ac:dyDescent="0.25">
      <c r="A839" s="11"/>
      <c r="B839" s="11"/>
      <c r="C839" s="11"/>
      <c r="D839" s="12" t="s">
        <v>17</v>
      </c>
      <c r="E839" s="11"/>
      <c r="F839" s="12"/>
      <c r="G839" s="13">
        <f t="shared" si="63"/>
        <v>214.74</v>
      </c>
      <c r="H839" s="13">
        <f t="shared" si="63"/>
        <v>284.64</v>
      </c>
      <c r="I839" s="13">
        <f t="shared" si="63"/>
        <v>284.64</v>
      </c>
      <c r="J839" s="13">
        <f t="shared" si="63"/>
        <v>284.64</v>
      </c>
      <c r="K839" s="13">
        <f t="shared" si="60"/>
        <v>100</v>
      </c>
      <c r="L839" s="13">
        <f t="shared" si="61"/>
        <v>100</v>
      </c>
      <c r="M839" s="13">
        <f t="shared" si="62"/>
        <v>132.55099189717797</v>
      </c>
    </row>
    <row r="840" spans="1:13" x14ac:dyDescent="0.25">
      <c r="A840" s="14"/>
      <c r="B840" s="14"/>
      <c r="C840" s="14"/>
      <c r="D840" s="14"/>
      <c r="E840" s="15" t="s">
        <v>71</v>
      </c>
      <c r="F840" s="15" t="s">
        <v>72</v>
      </c>
      <c r="G840" s="16">
        <v>214.74</v>
      </c>
      <c r="H840" s="16">
        <v>284.64</v>
      </c>
      <c r="I840" s="16">
        <v>284.64</v>
      </c>
      <c r="J840" s="16">
        <v>284.64</v>
      </c>
      <c r="K840" s="16">
        <f t="shared" si="60"/>
        <v>100</v>
      </c>
      <c r="L840" s="16">
        <f t="shared" si="61"/>
        <v>100</v>
      </c>
      <c r="M840" s="16">
        <f t="shared" si="62"/>
        <v>132.55099189717797</v>
      </c>
    </row>
    <row r="841" spans="1:13" x14ac:dyDescent="0.25">
      <c r="A841" s="8"/>
      <c r="B841" s="8"/>
      <c r="C841" s="9" t="s">
        <v>429</v>
      </c>
      <c r="D841" s="8"/>
      <c r="E841" s="8"/>
      <c r="F841" s="9" t="s">
        <v>430</v>
      </c>
      <c r="G841" s="10">
        <f>+G842+G844</f>
        <v>107275.01999999999</v>
      </c>
      <c r="H841" s="10">
        <f>+H842+H844</f>
        <v>108775</v>
      </c>
      <c r="I841" s="10">
        <f>+I842+I844</f>
        <v>108775</v>
      </c>
      <c r="J841" s="10">
        <f>+J842+J844</f>
        <v>106275</v>
      </c>
      <c r="K841" s="10">
        <f t="shared" si="60"/>
        <v>97.701677775224084</v>
      </c>
      <c r="L841" s="10">
        <f t="shared" si="61"/>
        <v>97.701677775224084</v>
      </c>
      <c r="M841" s="10">
        <f t="shared" si="62"/>
        <v>99.067797889946803</v>
      </c>
    </row>
    <row r="842" spans="1:13" x14ac:dyDescent="0.25">
      <c r="A842" s="11"/>
      <c r="B842" s="11"/>
      <c r="C842" s="11"/>
      <c r="D842" s="12" t="s">
        <v>17</v>
      </c>
      <c r="E842" s="11"/>
      <c r="F842" s="12"/>
      <c r="G842" s="13">
        <f>+G843</f>
        <v>66500</v>
      </c>
      <c r="H842" s="13">
        <f>+H843</f>
        <v>66500</v>
      </c>
      <c r="I842" s="13">
        <f>+I843</f>
        <v>66500</v>
      </c>
      <c r="J842" s="13">
        <f>+J843</f>
        <v>64000</v>
      </c>
      <c r="K842" s="13">
        <f t="shared" si="60"/>
        <v>96.240601503759393</v>
      </c>
      <c r="L842" s="13">
        <f t="shared" si="61"/>
        <v>96.240601503759393</v>
      </c>
      <c r="M842" s="13">
        <f t="shared" si="62"/>
        <v>96.240601503759393</v>
      </c>
    </row>
    <row r="843" spans="1:13" x14ac:dyDescent="0.25">
      <c r="A843" s="14"/>
      <c r="B843" s="14"/>
      <c r="C843" s="14"/>
      <c r="D843" s="14"/>
      <c r="E843" s="15" t="s">
        <v>71</v>
      </c>
      <c r="F843" s="15" t="s">
        <v>72</v>
      </c>
      <c r="G843" s="16">
        <v>66500</v>
      </c>
      <c r="H843" s="16">
        <v>66500</v>
      </c>
      <c r="I843" s="16">
        <v>66500</v>
      </c>
      <c r="J843" s="16">
        <v>64000</v>
      </c>
      <c r="K843" s="16">
        <f t="shared" si="60"/>
        <v>96.240601503759393</v>
      </c>
      <c r="L843" s="16">
        <f t="shared" si="61"/>
        <v>96.240601503759393</v>
      </c>
      <c r="M843" s="16">
        <f t="shared" si="62"/>
        <v>96.240601503759393</v>
      </c>
    </row>
    <row r="844" spans="1:13" x14ac:dyDescent="0.25">
      <c r="A844" s="11"/>
      <c r="B844" s="11"/>
      <c r="C844" s="11"/>
      <c r="D844" s="12" t="s">
        <v>431</v>
      </c>
      <c r="E844" s="11"/>
      <c r="F844" s="12" t="s">
        <v>432</v>
      </c>
      <c r="G844" s="13">
        <f>+G845</f>
        <v>40775.019999999997</v>
      </c>
      <c r="H844" s="13">
        <f>+H845</f>
        <v>42275</v>
      </c>
      <c r="I844" s="13">
        <f>+I845</f>
        <v>42275</v>
      </c>
      <c r="J844" s="13">
        <f>+J845</f>
        <v>42275</v>
      </c>
      <c r="K844" s="13">
        <f t="shared" si="60"/>
        <v>100</v>
      </c>
      <c r="L844" s="13">
        <f t="shared" si="61"/>
        <v>100</v>
      </c>
      <c r="M844" s="13">
        <f t="shared" si="62"/>
        <v>103.67867385472773</v>
      </c>
    </row>
    <row r="845" spans="1:13" x14ac:dyDescent="0.25">
      <c r="A845" s="14"/>
      <c r="B845" s="14"/>
      <c r="C845" s="14"/>
      <c r="D845" s="14"/>
      <c r="E845" s="15" t="s">
        <v>360</v>
      </c>
      <c r="F845" s="15" t="s">
        <v>361</v>
      </c>
      <c r="G845" s="16">
        <v>40775.019999999997</v>
      </c>
      <c r="H845" s="16">
        <v>42275</v>
      </c>
      <c r="I845" s="16">
        <v>42275</v>
      </c>
      <c r="J845" s="16">
        <v>42275</v>
      </c>
      <c r="K845" s="16">
        <f t="shared" si="60"/>
        <v>100</v>
      </c>
      <c r="L845" s="16">
        <f t="shared" si="61"/>
        <v>100</v>
      </c>
      <c r="M845" s="16">
        <f t="shared" si="62"/>
        <v>103.67867385472773</v>
      </c>
    </row>
    <row r="846" spans="1:13" x14ac:dyDescent="0.25">
      <c r="A846" s="8"/>
      <c r="B846" s="8"/>
      <c r="C846" s="9" t="s">
        <v>433</v>
      </c>
      <c r="D846" s="8"/>
      <c r="E846" s="8"/>
      <c r="F846" s="9" t="s">
        <v>434</v>
      </c>
      <c r="G846" s="10">
        <f>+G847+G849</f>
        <v>122463.68000000001</v>
      </c>
      <c r="H846" s="10">
        <f>+H847+H849</f>
        <v>124772.3</v>
      </c>
      <c r="I846" s="10">
        <f>+I847+I849</f>
        <v>124772.3</v>
      </c>
      <c r="J846" s="10">
        <f>+J847+J849</f>
        <v>123092.66</v>
      </c>
      <c r="K846" s="10">
        <f t="shared" si="60"/>
        <v>98.653835827343087</v>
      </c>
      <c r="L846" s="10">
        <f t="shared" si="61"/>
        <v>98.653835827343087</v>
      </c>
      <c r="M846" s="10">
        <f t="shared" si="62"/>
        <v>100.51360533996692</v>
      </c>
    </row>
    <row r="847" spans="1:13" x14ac:dyDescent="0.25">
      <c r="A847" s="11"/>
      <c r="B847" s="11"/>
      <c r="C847" s="11"/>
      <c r="D847" s="12" t="s">
        <v>17</v>
      </c>
      <c r="E847" s="11"/>
      <c r="F847" s="12"/>
      <c r="G847" s="13">
        <f>+G848</f>
        <v>97212.3</v>
      </c>
      <c r="H847" s="13">
        <f>+H848</f>
        <v>97222.3</v>
      </c>
      <c r="I847" s="13">
        <f>+I848</f>
        <v>97222.3</v>
      </c>
      <c r="J847" s="13">
        <f>+J848</f>
        <v>97222.3</v>
      </c>
      <c r="K847" s="13">
        <f t="shared" si="60"/>
        <v>100</v>
      </c>
      <c r="L847" s="13">
        <f t="shared" si="61"/>
        <v>100</v>
      </c>
      <c r="M847" s="13">
        <f t="shared" si="62"/>
        <v>100.01028676412346</v>
      </c>
    </row>
    <row r="848" spans="1:13" x14ac:dyDescent="0.25">
      <c r="A848" s="14"/>
      <c r="B848" s="14"/>
      <c r="C848" s="14"/>
      <c r="D848" s="14"/>
      <c r="E848" s="15" t="s">
        <v>71</v>
      </c>
      <c r="F848" s="15" t="s">
        <v>72</v>
      </c>
      <c r="G848" s="16">
        <v>97212.3</v>
      </c>
      <c r="H848" s="16">
        <v>97222.3</v>
      </c>
      <c r="I848" s="16">
        <v>97222.3</v>
      </c>
      <c r="J848" s="16">
        <v>97222.3</v>
      </c>
      <c r="K848" s="16">
        <f t="shared" si="60"/>
        <v>100</v>
      </c>
      <c r="L848" s="16">
        <f t="shared" si="61"/>
        <v>100</v>
      </c>
      <c r="M848" s="16">
        <f t="shared" si="62"/>
        <v>100.01028676412346</v>
      </c>
    </row>
    <row r="849" spans="1:13" x14ac:dyDescent="0.25">
      <c r="A849" s="11"/>
      <c r="B849" s="11"/>
      <c r="C849" s="11"/>
      <c r="D849" s="12" t="s">
        <v>431</v>
      </c>
      <c r="E849" s="11"/>
      <c r="F849" s="12" t="s">
        <v>432</v>
      </c>
      <c r="G849" s="13">
        <f>+G850</f>
        <v>25251.38</v>
      </c>
      <c r="H849" s="13">
        <f>+H850</f>
        <v>27550</v>
      </c>
      <c r="I849" s="13">
        <f>+I850</f>
        <v>27550</v>
      </c>
      <c r="J849" s="13">
        <f>+J850</f>
        <v>25870.36</v>
      </c>
      <c r="K849" s="13">
        <f t="shared" si="60"/>
        <v>93.903303085299456</v>
      </c>
      <c r="L849" s="13">
        <f t="shared" si="61"/>
        <v>93.903303085299456</v>
      </c>
      <c r="M849" s="13">
        <f t="shared" si="62"/>
        <v>102.4512719700864</v>
      </c>
    </row>
    <row r="850" spans="1:13" x14ac:dyDescent="0.25">
      <c r="A850" s="14"/>
      <c r="B850" s="14"/>
      <c r="C850" s="14"/>
      <c r="D850" s="14"/>
      <c r="E850" s="15" t="s">
        <v>360</v>
      </c>
      <c r="F850" s="15" t="s">
        <v>361</v>
      </c>
      <c r="G850" s="16">
        <v>25251.38</v>
      </c>
      <c r="H850" s="16">
        <v>27550</v>
      </c>
      <c r="I850" s="16">
        <v>27550</v>
      </c>
      <c r="J850" s="16">
        <v>25870.36</v>
      </c>
      <c r="K850" s="16">
        <f t="shared" si="60"/>
        <v>93.903303085299456</v>
      </c>
      <c r="L850" s="16">
        <f t="shared" si="61"/>
        <v>93.903303085299456</v>
      </c>
      <c r="M850" s="16">
        <f t="shared" si="62"/>
        <v>102.4512719700864</v>
      </c>
    </row>
    <row r="851" spans="1:13" x14ac:dyDescent="0.25">
      <c r="A851" s="8"/>
      <c r="B851" s="8"/>
      <c r="C851" s="9" t="s">
        <v>435</v>
      </c>
      <c r="D851" s="8"/>
      <c r="E851" s="8"/>
      <c r="F851" s="9" t="s">
        <v>436</v>
      </c>
      <c r="G851" s="10">
        <f>+G852+G854</f>
        <v>82981.97</v>
      </c>
      <c r="H851" s="10">
        <f>+H852+H854</f>
        <v>108107.11</v>
      </c>
      <c r="I851" s="10">
        <f>+I852+I854</f>
        <v>108107.11</v>
      </c>
      <c r="J851" s="10">
        <f>+J852+J854</f>
        <v>107490.35</v>
      </c>
      <c r="K851" s="10">
        <f t="shared" si="60"/>
        <v>99.429491732782424</v>
      </c>
      <c r="L851" s="10">
        <f t="shared" si="61"/>
        <v>99.429491732782424</v>
      </c>
      <c r="M851" s="10">
        <f t="shared" si="62"/>
        <v>129.53458444045134</v>
      </c>
    </row>
    <row r="852" spans="1:13" x14ac:dyDescent="0.25">
      <c r="A852" s="11"/>
      <c r="B852" s="11"/>
      <c r="C852" s="11"/>
      <c r="D852" s="12" t="s">
        <v>17</v>
      </c>
      <c r="E852" s="11"/>
      <c r="F852" s="12"/>
      <c r="G852" s="13">
        <f>+G853</f>
        <v>48107.11</v>
      </c>
      <c r="H852" s="13">
        <f>+H853</f>
        <v>48107.11</v>
      </c>
      <c r="I852" s="13">
        <f>+I853</f>
        <v>48107.11</v>
      </c>
      <c r="J852" s="13">
        <f>+J853</f>
        <v>48107.11</v>
      </c>
      <c r="K852" s="13">
        <f t="shared" si="60"/>
        <v>100</v>
      </c>
      <c r="L852" s="13">
        <f t="shared" si="61"/>
        <v>100</v>
      </c>
      <c r="M852" s="13">
        <f t="shared" si="62"/>
        <v>100</v>
      </c>
    </row>
    <row r="853" spans="1:13" x14ac:dyDescent="0.25">
      <c r="A853" s="14"/>
      <c r="B853" s="14"/>
      <c r="C853" s="14"/>
      <c r="D853" s="14"/>
      <c r="E853" s="15" t="s">
        <v>71</v>
      </c>
      <c r="F853" s="15" t="s">
        <v>72</v>
      </c>
      <c r="G853" s="16">
        <v>48107.11</v>
      </c>
      <c r="H853" s="16">
        <v>48107.11</v>
      </c>
      <c r="I853" s="16">
        <v>48107.11</v>
      </c>
      <c r="J853" s="16">
        <v>48107.11</v>
      </c>
      <c r="K853" s="16">
        <f t="shared" si="60"/>
        <v>100</v>
      </c>
      <c r="L853" s="16">
        <f t="shared" si="61"/>
        <v>100</v>
      </c>
      <c r="M853" s="16">
        <f t="shared" si="62"/>
        <v>100</v>
      </c>
    </row>
    <row r="854" spans="1:13" x14ac:dyDescent="0.25">
      <c r="A854" s="11"/>
      <c r="B854" s="11"/>
      <c r="C854" s="11"/>
      <c r="D854" s="12" t="s">
        <v>431</v>
      </c>
      <c r="E854" s="11"/>
      <c r="F854" s="12" t="s">
        <v>432</v>
      </c>
      <c r="G854" s="13">
        <f>+G855+G856+G857+G858</f>
        <v>34874.86</v>
      </c>
      <c r="H854" s="13">
        <f>+H855+H856+H857+H858</f>
        <v>60000</v>
      </c>
      <c r="I854" s="13">
        <f>+I855+I856+I857+I858</f>
        <v>60000</v>
      </c>
      <c r="J854" s="13">
        <f>+J855+J856+J857+J858</f>
        <v>59383.240000000005</v>
      </c>
      <c r="K854" s="13">
        <f t="shared" si="60"/>
        <v>98.972066666666677</v>
      </c>
      <c r="L854" s="13">
        <f t="shared" si="61"/>
        <v>98.972066666666677</v>
      </c>
      <c r="M854" s="13">
        <f t="shared" si="62"/>
        <v>170.27520683954</v>
      </c>
    </row>
    <row r="855" spans="1:13" x14ac:dyDescent="0.25">
      <c r="A855" s="14"/>
      <c r="B855" s="14"/>
      <c r="C855" s="14"/>
      <c r="D855" s="14"/>
      <c r="E855" s="15" t="s">
        <v>18</v>
      </c>
      <c r="F855" s="15" t="s">
        <v>19</v>
      </c>
      <c r="G855" s="16">
        <v>0</v>
      </c>
      <c r="H855" s="16">
        <v>0</v>
      </c>
      <c r="I855" s="16">
        <v>523.01</v>
      </c>
      <c r="J855" s="16">
        <v>523.01</v>
      </c>
      <c r="K855" s="16">
        <f t="shared" si="60"/>
        <v>100</v>
      </c>
      <c r="L855" s="16">
        <f t="shared" si="61"/>
        <v>0</v>
      </c>
      <c r="M855" s="16">
        <f t="shared" si="62"/>
        <v>0</v>
      </c>
    </row>
    <row r="856" spans="1:13" x14ac:dyDescent="0.25">
      <c r="A856" s="14"/>
      <c r="B856" s="14"/>
      <c r="C856" s="14"/>
      <c r="D856" s="14"/>
      <c r="E856" s="15" t="s">
        <v>145</v>
      </c>
      <c r="F856" s="15" t="s">
        <v>146</v>
      </c>
      <c r="G856" s="16">
        <v>0</v>
      </c>
      <c r="H856" s="16">
        <v>0</v>
      </c>
      <c r="I856" s="16">
        <v>45000</v>
      </c>
      <c r="J856" s="16">
        <v>45000</v>
      </c>
      <c r="K856" s="16">
        <f t="shared" si="60"/>
        <v>100</v>
      </c>
      <c r="L856" s="16">
        <f t="shared" si="61"/>
        <v>0</v>
      </c>
      <c r="M856" s="16">
        <f t="shared" si="62"/>
        <v>0</v>
      </c>
    </row>
    <row r="857" spans="1:13" x14ac:dyDescent="0.25">
      <c r="A857" s="14"/>
      <c r="B857" s="14"/>
      <c r="C857" s="14"/>
      <c r="D857" s="14"/>
      <c r="E857" s="15" t="s">
        <v>81</v>
      </c>
      <c r="F857" s="15" t="s">
        <v>82</v>
      </c>
      <c r="G857" s="16">
        <v>0</v>
      </c>
      <c r="H857" s="16">
        <v>0</v>
      </c>
      <c r="I857" s="16">
        <v>10000</v>
      </c>
      <c r="J857" s="16">
        <v>10000</v>
      </c>
      <c r="K857" s="16">
        <f t="shared" si="60"/>
        <v>100</v>
      </c>
      <c r="L857" s="16">
        <f t="shared" si="61"/>
        <v>0</v>
      </c>
      <c r="M857" s="16">
        <f t="shared" si="62"/>
        <v>0</v>
      </c>
    </row>
    <row r="858" spans="1:13" x14ac:dyDescent="0.25">
      <c r="A858" s="14"/>
      <c r="B858" s="14"/>
      <c r="C858" s="14"/>
      <c r="D858" s="14"/>
      <c r="E858" s="15" t="s">
        <v>360</v>
      </c>
      <c r="F858" s="15" t="s">
        <v>361</v>
      </c>
      <c r="G858" s="16">
        <v>34874.86</v>
      </c>
      <c r="H858" s="16">
        <v>60000</v>
      </c>
      <c r="I858" s="16">
        <v>4476.99</v>
      </c>
      <c r="J858" s="16">
        <v>3860.23</v>
      </c>
      <c r="K858" s="16">
        <f t="shared" si="60"/>
        <v>86.223779816349833</v>
      </c>
      <c r="L858" s="16">
        <f t="shared" si="61"/>
        <v>6.4337166666666672</v>
      </c>
      <c r="M858" s="16">
        <f t="shared" si="62"/>
        <v>11.068804290540522</v>
      </c>
    </row>
    <row r="859" spans="1:13" x14ac:dyDescent="0.25">
      <c r="A859" s="8"/>
      <c r="B859" s="8"/>
      <c r="C859" s="9" t="s">
        <v>437</v>
      </c>
      <c r="D859" s="8"/>
      <c r="E859" s="8"/>
      <c r="F859" s="9" t="s">
        <v>438</v>
      </c>
      <c r="G859" s="10">
        <f>+G860+G862</f>
        <v>35142.729999999996</v>
      </c>
      <c r="H859" s="10">
        <f>+H860+H862</f>
        <v>34145.79</v>
      </c>
      <c r="I859" s="10">
        <f>+I860+I862</f>
        <v>34956.07</v>
      </c>
      <c r="J859" s="10">
        <f>+J860+J862</f>
        <v>34956.07</v>
      </c>
      <c r="K859" s="10">
        <f t="shared" si="60"/>
        <v>100</v>
      </c>
      <c r="L859" s="10">
        <f t="shared" si="61"/>
        <v>102.37300118111192</v>
      </c>
      <c r="M859" s="10">
        <f t="shared" si="62"/>
        <v>99.468851736902636</v>
      </c>
    </row>
    <row r="860" spans="1:13" x14ac:dyDescent="0.25">
      <c r="A860" s="11"/>
      <c r="B860" s="11"/>
      <c r="C860" s="11"/>
      <c r="D860" s="12" t="s">
        <v>17</v>
      </c>
      <c r="E860" s="11"/>
      <c r="F860" s="12"/>
      <c r="G860" s="13">
        <f>+G861</f>
        <v>17142.79</v>
      </c>
      <c r="H860" s="13">
        <f>+H861</f>
        <v>17145.79</v>
      </c>
      <c r="I860" s="13">
        <f>+I861</f>
        <v>17145.79</v>
      </c>
      <c r="J860" s="13">
        <f>+J861</f>
        <v>17145.79</v>
      </c>
      <c r="K860" s="13">
        <f t="shared" si="60"/>
        <v>100</v>
      </c>
      <c r="L860" s="13">
        <f t="shared" si="61"/>
        <v>100</v>
      </c>
      <c r="M860" s="13">
        <f t="shared" si="62"/>
        <v>100.01750006854193</v>
      </c>
    </row>
    <row r="861" spans="1:13" x14ac:dyDescent="0.25">
      <c r="A861" s="14"/>
      <c r="B861" s="14"/>
      <c r="C861" s="14"/>
      <c r="D861" s="14"/>
      <c r="E861" s="15" t="s">
        <v>71</v>
      </c>
      <c r="F861" s="15" t="s">
        <v>72</v>
      </c>
      <c r="G861" s="16">
        <v>17142.79</v>
      </c>
      <c r="H861" s="16">
        <v>17145.79</v>
      </c>
      <c r="I861" s="16">
        <v>17145.79</v>
      </c>
      <c r="J861" s="16">
        <v>17145.79</v>
      </c>
      <c r="K861" s="16">
        <f t="shared" si="60"/>
        <v>100</v>
      </c>
      <c r="L861" s="16">
        <f t="shared" si="61"/>
        <v>100</v>
      </c>
      <c r="M861" s="16">
        <f t="shared" si="62"/>
        <v>100.01750006854193</v>
      </c>
    </row>
    <row r="862" spans="1:13" x14ac:dyDescent="0.25">
      <c r="A862" s="11"/>
      <c r="B862" s="11"/>
      <c r="C862" s="11"/>
      <c r="D862" s="12" t="s">
        <v>431</v>
      </c>
      <c r="E862" s="11"/>
      <c r="F862" s="12" t="s">
        <v>432</v>
      </c>
      <c r="G862" s="13">
        <f>+G863</f>
        <v>17999.939999999999</v>
      </c>
      <c r="H862" s="13">
        <f>+H863</f>
        <v>17000</v>
      </c>
      <c r="I862" s="13">
        <f>+I863</f>
        <v>17810.28</v>
      </c>
      <c r="J862" s="13">
        <f>+J863</f>
        <v>17810.28</v>
      </c>
      <c r="K862" s="13">
        <f t="shared" si="60"/>
        <v>100</v>
      </c>
      <c r="L862" s="13">
        <f t="shared" si="61"/>
        <v>104.76635294117646</v>
      </c>
      <c r="M862" s="13">
        <f t="shared" si="62"/>
        <v>98.946329821099397</v>
      </c>
    </row>
    <row r="863" spans="1:13" x14ac:dyDescent="0.25">
      <c r="A863" s="14"/>
      <c r="B863" s="14"/>
      <c r="C863" s="14"/>
      <c r="D863" s="14"/>
      <c r="E863" s="15" t="s">
        <v>360</v>
      </c>
      <c r="F863" s="15" t="s">
        <v>361</v>
      </c>
      <c r="G863" s="16">
        <v>17999.939999999999</v>
      </c>
      <c r="H863" s="16">
        <v>17000</v>
      </c>
      <c r="I863" s="16">
        <v>17810.28</v>
      </c>
      <c r="J863" s="16">
        <v>17810.28</v>
      </c>
      <c r="K863" s="16">
        <f t="shared" si="60"/>
        <v>100</v>
      </c>
      <c r="L863" s="16">
        <f t="shared" si="61"/>
        <v>104.76635294117646</v>
      </c>
      <c r="M863" s="16">
        <f t="shared" si="62"/>
        <v>98.946329821099397</v>
      </c>
    </row>
    <row r="864" spans="1:13" x14ac:dyDescent="0.25">
      <c r="A864" s="8"/>
      <c r="B864" s="8"/>
      <c r="C864" s="9" t="s">
        <v>439</v>
      </c>
      <c r="D864" s="8"/>
      <c r="E864" s="8"/>
      <c r="F864" s="9" t="s">
        <v>440</v>
      </c>
      <c r="G864" s="10">
        <f>+G865+G869</f>
        <v>200800.34</v>
      </c>
      <c r="H864" s="10">
        <f>+H865+H869</f>
        <v>222000</v>
      </c>
      <c r="I864" s="10">
        <f>+I865+I869</f>
        <v>210700</v>
      </c>
      <c r="J864" s="10">
        <f>+J865+J869</f>
        <v>204491</v>
      </c>
      <c r="K864" s="10">
        <f t="shared" si="60"/>
        <v>97.053156146179404</v>
      </c>
      <c r="L864" s="10">
        <f t="shared" si="61"/>
        <v>92.113063063063066</v>
      </c>
      <c r="M864" s="10">
        <f t="shared" si="62"/>
        <v>101.83797497554039</v>
      </c>
    </row>
    <row r="865" spans="1:13" x14ac:dyDescent="0.25">
      <c r="A865" s="11"/>
      <c r="B865" s="11"/>
      <c r="C865" s="11"/>
      <c r="D865" s="12" t="s">
        <v>17</v>
      </c>
      <c r="E865" s="11"/>
      <c r="F865" s="12"/>
      <c r="G865" s="13">
        <f>+G866+G867+G868</f>
        <v>6077.87</v>
      </c>
      <c r="H865" s="13">
        <f>+H866+H867+H868</f>
        <v>17000</v>
      </c>
      <c r="I865" s="13">
        <f>+I866+I867+I868</f>
        <v>17000</v>
      </c>
      <c r="J865" s="13">
        <f>+J866+J867+J868</f>
        <v>14310.2</v>
      </c>
      <c r="K865" s="13">
        <f t="shared" si="60"/>
        <v>84.177647058823538</v>
      </c>
      <c r="L865" s="13">
        <f t="shared" si="61"/>
        <v>84.177647058823538</v>
      </c>
      <c r="M865" s="13">
        <f t="shared" si="62"/>
        <v>235.44761569431398</v>
      </c>
    </row>
    <row r="866" spans="1:13" x14ac:dyDescent="0.25">
      <c r="A866" s="14"/>
      <c r="B866" s="14"/>
      <c r="C866" s="14"/>
      <c r="D866" s="14"/>
      <c r="E866" s="15" t="s">
        <v>22</v>
      </c>
      <c r="F866" s="15" t="s">
        <v>23</v>
      </c>
      <c r="G866" s="16">
        <v>0</v>
      </c>
      <c r="H866" s="16">
        <v>0</v>
      </c>
      <c r="I866" s="16">
        <v>320.01</v>
      </c>
      <c r="J866" s="16">
        <v>320.01</v>
      </c>
      <c r="K866" s="16">
        <f t="shared" si="60"/>
        <v>100</v>
      </c>
      <c r="L866" s="16">
        <f t="shared" si="61"/>
        <v>0</v>
      </c>
      <c r="M866" s="16">
        <f t="shared" si="62"/>
        <v>0</v>
      </c>
    </row>
    <row r="867" spans="1:13" x14ac:dyDescent="0.25">
      <c r="A867" s="14"/>
      <c r="B867" s="14"/>
      <c r="C867" s="14"/>
      <c r="D867" s="14"/>
      <c r="E867" s="15" t="s">
        <v>28</v>
      </c>
      <c r="F867" s="15" t="s">
        <v>29</v>
      </c>
      <c r="G867" s="16">
        <v>0</v>
      </c>
      <c r="H867" s="16">
        <v>930.77</v>
      </c>
      <c r="I867" s="16">
        <v>4653.8500000000004</v>
      </c>
      <c r="J867" s="16">
        <v>4653.8500000000004</v>
      </c>
      <c r="K867" s="16">
        <f t="shared" si="60"/>
        <v>100</v>
      </c>
      <c r="L867" s="16">
        <f t="shared" si="61"/>
        <v>500.00000000000011</v>
      </c>
      <c r="M867" s="16">
        <f t="shared" si="62"/>
        <v>0</v>
      </c>
    </row>
    <row r="868" spans="1:13" x14ac:dyDescent="0.25">
      <c r="A868" s="14"/>
      <c r="B868" s="14"/>
      <c r="C868" s="14"/>
      <c r="D868" s="14"/>
      <c r="E868" s="15" t="s">
        <v>258</v>
      </c>
      <c r="F868" s="15" t="s">
        <v>259</v>
      </c>
      <c r="G868" s="16">
        <v>6077.87</v>
      </c>
      <c r="H868" s="16">
        <v>16069.23</v>
      </c>
      <c r="I868" s="16">
        <v>12026.14</v>
      </c>
      <c r="J868" s="16">
        <v>9336.34</v>
      </c>
      <c r="K868" s="16">
        <f t="shared" si="60"/>
        <v>77.633721210629517</v>
      </c>
      <c r="L868" s="16">
        <f t="shared" si="61"/>
        <v>58.100730402141245</v>
      </c>
      <c r="M868" s="16">
        <f t="shared" si="62"/>
        <v>153.61203842793611</v>
      </c>
    </row>
    <row r="869" spans="1:13" x14ac:dyDescent="0.25">
      <c r="A869" s="11"/>
      <c r="B869" s="11"/>
      <c r="C869" s="11"/>
      <c r="D869" s="12" t="s">
        <v>441</v>
      </c>
      <c r="E869" s="11"/>
      <c r="F869" s="12" t="s">
        <v>440</v>
      </c>
      <c r="G869" s="13">
        <f>+G870</f>
        <v>194722.47</v>
      </c>
      <c r="H869" s="13">
        <f>+H870</f>
        <v>205000</v>
      </c>
      <c r="I869" s="13">
        <f>+I870</f>
        <v>193700</v>
      </c>
      <c r="J869" s="13">
        <f>+J870</f>
        <v>190180.8</v>
      </c>
      <c r="K869" s="13">
        <f t="shared" si="60"/>
        <v>98.183169850283932</v>
      </c>
      <c r="L869" s="13">
        <f t="shared" si="61"/>
        <v>92.771121951219499</v>
      </c>
      <c r="M869" s="13">
        <f t="shared" si="62"/>
        <v>97.667618945055494</v>
      </c>
    </row>
    <row r="870" spans="1:13" x14ac:dyDescent="0.25">
      <c r="A870" s="14"/>
      <c r="B870" s="14"/>
      <c r="C870" s="14"/>
      <c r="D870" s="14"/>
      <c r="E870" s="15" t="s">
        <v>258</v>
      </c>
      <c r="F870" s="15" t="s">
        <v>259</v>
      </c>
      <c r="G870" s="16">
        <v>194722.47</v>
      </c>
      <c r="H870" s="16">
        <v>205000</v>
      </c>
      <c r="I870" s="16">
        <v>193700</v>
      </c>
      <c r="J870" s="16">
        <v>190180.8</v>
      </c>
      <c r="K870" s="16">
        <f t="shared" si="60"/>
        <v>98.183169850283932</v>
      </c>
      <c r="L870" s="16">
        <f t="shared" si="61"/>
        <v>92.771121951219499</v>
      </c>
      <c r="M870" s="16">
        <f t="shared" si="62"/>
        <v>97.667618945055494</v>
      </c>
    </row>
    <row r="871" spans="1:13" x14ac:dyDescent="0.25">
      <c r="A871" s="8"/>
      <c r="B871" s="8"/>
      <c r="C871" s="9" t="s">
        <v>442</v>
      </c>
      <c r="D871" s="8"/>
      <c r="E871" s="8"/>
      <c r="F871" s="9" t="s">
        <v>443</v>
      </c>
      <c r="G871" s="10">
        <f>+G872+G874</f>
        <v>23197.18</v>
      </c>
      <c r="H871" s="10">
        <f>+H872+H874</f>
        <v>23000</v>
      </c>
      <c r="I871" s="10">
        <f>+I872+I874</f>
        <v>23000</v>
      </c>
      <c r="J871" s="10">
        <f>+J872+J874</f>
        <v>21349.93</v>
      </c>
      <c r="K871" s="10">
        <f t="shared" si="60"/>
        <v>92.825782608695647</v>
      </c>
      <c r="L871" s="10">
        <f t="shared" si="61"/>
        <v>92.825782608695647</v>
      </c>
      <c r="M871" s="10">
        <f t="shared" si="62"/>
        <v>92.03674757017879</v>
      </c>
    </row>
    <row r="872" spans="1:13" x14ac:dyDescent="0.25">
      <c r="A872" s="11"/>
      <c r="B872" s="11"/>
      <c r="C872" s="11"/>
      <c r="D872" s="12" t="s">
        <v>17</v>
      </c>
      <c r="E872" s="11"/>
      <c r="F872" s="12"/>
      <c r="G872" s="13">
        <f>+G873</f>
        <v>18000</v>
      </c>
      <c r="H872" s="13">
        <f>+H873</f>
        <v>18000</v>
      </c>
      <c r="I872" s="13">
        <f>+I873</f>
        <v>18000</v>
      </c>
      <c r="J872" s="13">
        <f>+J873</f>
        <v>17928</v>
      </c>
      <c r="K872" s="13">
        <f t="shared" si="60"/>
        <v>99.6</v>
      </c>
      <c r="L872" s="13">
        <f t="shared" si="61"/>
        <v>99.6</v>
      </c>
      <c r="M872" s="13">
        <f t="shared" si="62"/>
        <v>99.6</v>
      </c>
    </row>
    <row r="873" spans="1:13" x14ac:dyDescent="0.25">
      <c r="A873" s="14"/>
      <c r="B873" s="14"/>
      <c r="C873" s="14"/>
      <c r="D873" s="14"/>
      <c r="E873" s="15" t="s">
        <v>71</v>
      </c>
      <c r="F873" s="15" t="s">
        <v>72</v>
      </c>
      <c r="G873" s="16">
        <v>18000</v>
      </c>
      <c r="H873" s="16">
        <v>18000</v>
      </c>
      <c r="I873" s="16">
        <v>18000</v>
      </c>
      <c r="J873" s="16">
        <v>17928</v>
      </c>
      <c r="K873" s="16">
        <f t="shared" si="60"/>
        <v>99.6</v>
      </c>
      <c r="L873" s="16">
        <f t="shared" si="61"/>
        <v>99.6</v>
      </c>
      <c r="M873" s="16">
        <f t="shared" si="62"/>
        <v>99.6</v>
      </c>
    </row>
    <row r="874" spans="1:13" x14ac:dyDescent="0.25">
      <c r="A874" s="11"/>
      <c r="B874" s="11"/>
      <c r="C874" s="11"/>
      <c r="D874" s="12" t="s">
        <v>431</v>
      </c>
      <c r="E874" s="11"/>
      <c r="F874" s="12" t="s">
        <v>432</v>
      </c>
      <c r="G874" s="13">
        <f>+G875+G876</f>
        <v>5197.18</v>
      </c>
      <c r="H874" s="13">
        <f>+H875+H876</f>
        <v>5000</v>
      </c>
      <c r="I874" s="13">
        <f>+I875+I876</f>
        <v>5000</v>
      </c>
      <c r="J874" s="13">
        <f>+J875+J876</f>
        <v>3421.9300000000003</v>
      </c>
      <c r="K874" s="13">
        <f t="shared" si="60"/>
        <v>68.438600000000008</v>
      </c>
      <c r="L874" s="13">
        <f t="shared" si="61"/>
        <v>68.438600000000008</v>
      </c>
      <c r="M874" s="13">
        <f t="shared" si="62"/>
        <v>65.842052805559931</v>
      </c>
    </row>
    <row r="875" spans="1:13" x14ac:dyDescent="0.25">
      <c r="A875" s="14"/>
      <c r="B875" s="14"/>
      <c r="C875" s="14"/>
      <c r="D875" s="14"/>
      <c r="E875" s="15" t="s">
        <v>71</v>
      </c>
      <c r="F875" s="15" t="s">
        <v>72</v>
      </c>
      <c r="G875" s="16">
        <v>0</v>
      </c>
      <c r="H875" s="16">
        <v>0</v>
      </c>
      <c r="I875" s="16">
        <v>1585.9</v>
      </c>
      <c r="J875" s="16">
        <v>1585.9</v>
      </c>
      <c r="K875" s="16">
        <f t="shared" si="60"/>
        <v>100</v>
      </c>
      <c r="L875" s="16">
        <f t="shared" si="61"/>
        <v>0</v>
      </c>
      <c r="M875" s="16">
        <f t="shared" si="62"/>
        <v>0</v>
      </c>
    </row>
    <row r="876" spans="1:13" x14ac:dyDescent="0.25">
      <c r="A876" s="14"/>
      <c r="B876" s="14"/>
      <c r="C876" s="14"/>
      <c r="D876" s="14"/>
      <c r="E876" s="15" t="s">
        <v>360</v>
      </c>
      <c r="F876" s="15" t="s">
        <v>361</v>
      </c>
      <c r="G876" s="16">
        <v>5197.18</v>
      </c>
      <c r="H876" s="16">
        <v>5000</v>
      </c>
      <c r="I876" s="16">
        <v>3414.1</v>
      </c>
      <c r="J876" s="16">
        <v>1836.03</v>
      </c>
      <c r="K876" s="16">
        <f t="shared" si="60"/>
        <v>53.777862394188801</v>
      </c>
      <c r="L876" s="16">
        <f t="shared" si="61"/>
        <v>36.720599999999997</v>
      </c>
      <c r="M876" s="16">
        <f t="shared" si="62"/>
        <v>35.327427566487977</v>
      </c>
    </row>
    <row r="877" spans="1:13" x14ac:dyDescent="0.25">
      <c r="A877" s="8"/>
      <c r="B877" s="8"/>
      <c r="C877" s="9" t="s">
        <v>444</v>
      </c>
      <c r="D877" s="8"/>
      <c r="E877" s="8"/>
      <c r="F877" s="9" t="s">
        <v>445</v>
      </c>
      <c r="G877" s="10">
        <f>+G878</f>
        <v>3133.32</v>
      </c>
      <c r="H877" s="10">
        <f>+H878</f>
        <v>8075</v>
      </c>
      <c r="I877" s="10">
        <f>+I878</f>
        <v>8103.77</v>
      </c>
      <c r="J877" s="10">
        <f>+J878</f>
        <v>6176.7300000000005</v>
      </c>
      <c r="K877" s="10">
        <f t="shared" si="60"/>
        <v>76.220450481689383</v>
      </c>
      <c r="L877" s="10">
        <f t="shared" si="61"/>
        <v>76.492012383900928</v>
      </c>
      <c r="M877" s="10">
        <f t="shared" si="62"/>
        <v>197.13051970433918</v>
      </c>
    </row>
    <row r="878" spans="1:13" x14ac:dyDescent="0.25">
      <c r="A878" s="11"/>
      <c r="B878" s="11"/>
      <c r="C878" s="11"/>
      <c r="D878" s="12" t="s">
        <v>17</v>
      </c>
      <c r="E878" s="11"/>
      <c r="F878" s="12"/>
      <c r="G878" s="13">
        <f>+G879+G880+G881+G882</f>
        <v>3133.32</v>
      </c>
      <c r="H878" s="13">
        <f>+H879+H880+H881+H882</f>
        <v>8075</v>
      </c>
      <c r="I878" s="13">
        <f>+I879+I880+I881+I882</f>
        <v>8103.77</v>
      </c>
      <c r="J878" s="13">
        <f>+J879+J880+J881+J882</f>
        <v>6176.7300000000005</v>
      </c>
      <c r="K878" s="13">
        <f t="shared" si="60"/>
        <v>76.220450481689383</v>
      </c>
      <c r="L878" s="13">
        <f t="shared" si="61"/>
        <v>76.492012383900928</v>
      </c>
      <c r="M878" s="13">
        <f t="shared" si="62"/>
        <v>197.13051970433918</v>
      </c>
    </row>
    <row r="879" spans="1:13" x14ac:dyDescent="0.25">
      <c r="A879" s="14"/>
      <c r="B879" s="14"/>
      <c r="C879" s="14"/>
      <c r="D879" s="14"/>
      <c r="E879" s="15" t="s">
        <v>18</v>
      </c>
      <c r="F879" s="15" t="s">
        <v>19</v>
      </c>
      <c r="G879" s="16">
        <v>0</v>
      </c>
      <c r="H879" s="16">
        <v>39.28</v>
      </c>
      <c r="I879" s="16">
        <v>68.05</v>
      </c>
      <c r="J879" s="16">
        <v>0</v>
      </c>
      <c r="K879" s="16">
        <f t="shared" si="60"/>
        <v>0</v>
      </c>
      <c r="L879" s="16">
        <f t="shared" si="61"/>
        <v>0</v>
      </c>
      <c r="M879" s="16">
        <f t="shared" si="62"/>
        <v>0</v>
      </c>
    </row>
    <row r="880" spans="1:13" x14ac:dyDescent="0.25">
      <c r="A880" s="14"/>
      <c r="B880" s="14"/>
      <c r="C880" s="14"/>
      <c r="D880" s="14"/>
      <c r="E880" s="15" t="s">
        <v>258</v>
      </c>
      <c r="F880" s="15" t="s">
        <v>259</v>
      </c>
      <c r="G880" s="16">
        <v>1847.84</v>
      </c>
      <c r="H880" s="16">
        <v>5251.62</v>
      </c>
      <c r="I880" s="16">
        <v>3741.96</v>
      </c>
      <c r="J880" s="16">
        <v>1882.97</v>
      </c>
      <c r="K880" s="16">
        <f t="shared" si="60"/>
        <v>50.320420314487592</v>
      </c>
      <c r="L880" s="16">
        <f t="shared" si="61"/>
        <v>35.855031399834722</v>
      </c>
      <c r="M880" s="16">
        <f t="shared" si="62"/>
        <v>101.90113862672095</v>
      </c>
    </row>
    <row r="881" spans="1:13" x14ac:dyDescent="0.25">
      <c r="A881" s="14"/>
      <c r="B881" s="14"/>
      <c r="C881" s="14"/>
      <c r="D881" s="14"/>
      <c r="E881" s="15" t="s">
        <v>34</v>
      </c>
      <c r="F881" s="15" t="s">
        <v>35</v>
      </c>
      <c r="G881" s="16">
        <v>487</v>
      </c>
      <c r="H881" s="16">
        <v>2480</v>
      </c>
      <c r="I881" s="16">
        <v>3926.66</v>
      </c>
      <c r="J881" s="16">
        <v>3926.66</v>
      </c>
      <c r="K881" s="16">
        <f t="shared" si="60"/>
        <v>100</v>
      </c>
      <c r="L881" s="16">
        <f t="shared" si="61"/>
        <v>158.33306451612904</v>
      </c>
      <c r="M881" s="16">
        <f t="shared" si="62"/>
        <v>806.29568788501024</v>
      </c>
    </row>
    <row r="882" spans="1:13" x14ac:dyDescent="0.25">
      <c r="A882" s="14"/>
      <c r="B882" s="14"/>
      <c r="C882" s="14"/>
      <c r="D882" s="14"/>
      <c r="E882" s="15" t="s">
        <v>71</v>
      </c>
      <c r="F882" s="15" t="s">
        <v>72</v>
      </c>
      <c r="G882" s="16">
        <v>798.48</v>
      </c>
      <c r="H882" s="16">
        <v>304.10000000000002</v>
      </c>
      <c r="I882" s="16">
        <v>367.1</v>
      </c>
      <c r="J882" s="16">
        <v>367.1</v>
      </c>
      <c r="K882" s="16">
        <f t="shared" si="60"/>
        <v>100</v>
      </c>
      <c r="L882" s="16">
        <f t="shared" si="61"/>
        <v>120.71686945083854</v>
      </c>
      <c r="M882" s="16">
        <f t="shared" si="62"/>
        <v>45.974852219216508</v>
      </c>
    </row>
    <row r="883" spans="1:13" x14ac:dyDescent="0.25">
      <c r="A883" s="8"/>
      <c r="B883" s="8"/>
      <c r="C883" s="9" t="s">
        <v>446</v>
      </c>
      <c r="D883" s="8"/>
      <c r="E883" s="8"/>
      <c r="F883" s="9" t="s">
        <v>447</v>
      </c>
      <c r="G883" s="10">
        <f>+G884</f>
        <v>25015.059999999998</v>
      </c>
      <c r="H883" s="10">
        <f>+H884</f>
        <v>35000</v>
      </c>
      <c r="I883" s="10">
        <f>+I884</f>
        <v>34189.72</v>
      </c>
      <c r="J883" s="10">
        <f>+J884</f>
        <v>28840.92</v>
      </c>
      <c r="K883" s="10">
        <f t="shared" si="60"/>
        <v>84.355531428745252</v>
      </c>
      <c r="L883" s="10">
        <f t="shared" si="61"/>
        <v>82.402628571428565</v>
      </c>
      <c r="M883" s="10">
        <f t="shared" si="62"/>
        <v>115.2942267578011</v>
      </c>
    </row>
    <row r="884" spans="1:13" x14ac:dyDescent="0.25">
      <c r="A884" s="11"/>
      <c r="B884" s="11"/>
      <c r="C884" s="11"/>
      <c r="D884" s="12" t="s">
        <v>431</v>
      </c>
      <c r="E884" s="11"/>
      <c r="F884" s="12" t="s">
        <v>432</v>
      </c>
      <c r="G884" s="13">
        <f>+G885+G886+G887+G888+G889+G890+G891+G892</f>
        <v>25015.059999999998</v>
      </c>
      <c r="H884" s="13">
        <f>+H885+H886+H887+H888+H889+H890+H891+H892</f>
        <v>35000</v>
      </c>
      <c r="I884" s="13">
        <f>+I885+I886+I887+I888+I889+I890+I891+I892</f>
        <v>34189.72</v>
      </c>
      <c r="J884" s="13">
        <f>+J885+J886+J887+J888+J889+J890+J891+J892</f>
        <v>28840.92</v>
      </c>
      <c r="K884" s="13">
        <f t="shared" si="60"/>
        <v>84.355531428745252</v>
      </c>
      <c r="L884" s="13">
        <f t="shared" si="61"/>
        <v>82.402628571428565</v>
      </c>
      <c r="M884" s="13">
        <f t="shared" si="62"/>
        <v>115.2942267578011</v>
      </c>
    </row>
    <row r="885" spans="1:13" x14ac:dyDescent="0.25">
      <c r="A885" s="14"/>
      <c r="B885" s="14"/>
      <c r="C885" s="14"/>
      <c r="D885" s="14"/>
      <c r="E885" s="15" t="s">
        <v>18</v>
      </c>
      <c r="F885" s="15" t="s">
        <v>19</v>
      </c>
      <c r="G885" s="16">
        <v>6980.46</v>
      </c>
      <c r="H885" s="16">
        <v>4000</v>
      </c>
      <c r="I885" s="16">
        <v>4000</v>
      </c>
      <c r="J885" s="16">
        <v>1037</v>
      </c>
      <c r="K885" s="16">
        <f t="shared" si="60"/>
        <v>25.924999999999997</v>
      </c>
      <c r="L885" s="16">
        <f t="shared" si="61"/>
        <v>25.924999999999997</v>
      </c>
      <c r="M885" s="16">
        <f t="shared" si="62"/>
        <v>14.855754491824321</v>
      </c>
    </row>
    <row r="886" spans="1:13" x14ac:dyDescent="0.25">
      <c r="A886" s="14"/>
      <c r="B886" s="14"/>
      <c r="C886" s="14"/>
      <c r="D886" s="14"/>
      <c r="E886" s="15" t="s">
        <v>77</v>
      </c>
      <c r="F886" s="15" t="s">
        <v>78</v>
      </c>
      <c r="G886" s="16">
        <v>353.8</v>
      </c>
      <c r="H886" s="16">
        <v>0</v>
      </c>
      <c r="I886" s="16">
        <v>0</v>
      </c>
      <c r="J886" s="16">
        <v>0</v>
      </c>
      <c r="K886" s="16">
        <f t="shared" si="60"/>
        <v>0</v>
      </c>
      <c r="L886" s="16">
        <f t="shared" si="61"/>
        <v>0</v>
      </c>
      <c r="M886" s="16">
        <f t="shared" si="62"/>
        <v>0</v>
      </c>
    </row>
    <row r="887" spans="1:13" x14ac:dyDescent="0.25">
      <c r="A887" s="14"/>
      <c r="B887" s="14"/>
      <c r="C887" s="14"/>
      <c r="D887" s="14"/>
      <c r="E887" s="15" t="s">
        <v>24</v>
      </c>
      <c r="F887" s="15" t="s">
        <v>25</v>
      </c>
      <c r="G887" s="16">
        <v>6083.29</v>
      </c>
      <c r="H887" s="16">
        <v>5000</v>
      </c>
      <c r="I887" s="16">
        <v>14373.07</v>
      </c>
      <c r="J887" s="16">
        <v>14373.07</v>
      </c>
      <c r="K887" s="16">
        <f t="shared" si="60"/>
        <v>100</v>
      </c>
      <c r="L887" s="16">
        <f t="shared" si="61"/>
        <v>287.46139999999997</v>
      </c>
      <c r="M887" s="16">
        <f t="shared" si="62"/>
        <v>236.27132686424613</v>
      </c>
    </row>
    <row r="888" spans="1:13" x14ac:dyDescent="0.25">
      <c r="A888" s="14"/>
      <c r="B888" s="14"/>
      <c r="C888" s="14"/>
      <c r="D888" s="14"/>
      <c r="E888" s="15" t="s">
        <v>28</v>
      </c>
      <c r="F888" s="15" t="s">
        <v>29</v>
      </c>
      <c r="G888" s="16">
        <v>0</v>
      </c>
      <c r="H888" s="16">
        <v>168</v>
      </c>
      <c r="I888" s="16">
        <v>168</v>
      </c>
      <c r="J888" s="16">
        <v>168</v>
      </c>
      <c r="K888" s="16">
        <f t="shared" si="60"/>
        <v>100</v>
      </c>
      <c r="L888" s="16">
        <f t="shared" si="61"/>
        <v>100</v>
      </c>
      <c r="M888" s="16">
        <f t="shared" si="62"/>
        <v>0</v>
      </c>
    </row>
    <row r="889" spans="1:13" x14ac:dyDescent="0.25">
      <c r="A889" s="14"/>
      <c r="B889" s="14"/>
      <c r="C889" s="14"/>
      <c r="D889" s="14"/>
      <c r="E889" s="15" t="s">
        <v>145</v>
      </c>
      <c r="F889" s="15" t="s">
        <v>146</v>
      </c>
      <c r="G889" s="16">
        <v>0</v>
      </c>
      <c r="H889" s="16">
        <v>0</v>
      </c>
      <c r="I889" s="16">
        <v>10267.02</v>
      </c>
      <c r="J889" s="16">
        <v>10267.02</v>
      </c>
      <c r="K889" s="16">
        <f t="shared" si="60"/>
        <v>100</v>
      </c>
      <c r="L889" s="16">
        <f t="shared" si="61"/>
        <v>0</v>
      </c>
      <c r="M889" s="16">
        <f t="shared" si="62"/>
        <v>0</v>
      </c>
    </row>
    <row r="890" spans="1:13" x14ac:dyDescent="0.25">
      <c r="A890" s="14"/>
      <c r="B890" s="14"/>
      <c r="C890" s="14"/>
      <c r="D890" s="14"/>
      <c r="E890" s="15" t="s">
        <v>81</v>
      </c>
      <c r="F890" s="15" t="s">
        <v>82</v>
      </c>
      <c r="G890" s="16">
        <v>0</v>
      </c>
      <c r="H890" s="16">
        <v>24832</v>
      </c>
      <c r="I890" s="16">
        <v>2385.8000000000002</v>
      </c>
      <c r="J890" s="16">
        <v>0</v>
      </c>
      <c r="K890" s="16">
        <f t="shared" si="60"/>
        <v>0</v>
      </c>
      <c r="L890" s="16">
        <f t="shared" si="61"/>
        <v>0</v>
      </c>
      <c r="M890" s="16">
        <f t="shared" si="62"/>
        <v>0</v>
      </c>
    </row>
    <row r="891" spans="1:13" x14ac:dyDescent="0.25">
      <c r="A891" s="14"/>
      <c r="B891" s="14"/>
      <c r="C891" s="14"/>
      <c r="D891" s="14"/>
      <c r="E891" s="15" t="s">
        <v>133</v>
      </c>
      <c r="F891" s="15" t="s">
        <v>134</v>
      </c>
      <c r="G891" s="16">
        <v>427.4</v>
      </c>
      <c r="H891" s="16">
        <v>1000</v>
      </c>
      <c r="I891" s="16">
        <v>2995.83</v>
      </c>
      <c r="J891" s="16">
        <v>2995.83</v>
      </c>
      <c r="K891" s="16">
        <f t="shared" si="60"/>
        <v>100</v>
      </c>
      <c r="L891" s="16">
        <f t="shared" si="61"/>
        <v>299.58299999999997</v>
      </c>
      <c r="M891" s="16">
        <f t="shared" si="62"/>
        <v>700.94291062236789</v>
      </c>
    </row>
    <row r="892" spans="1:13" x14ac:dyDescent="0.25">
      <c r="A892" s="14"/>
      <c r="B892" s="14"/>
      <c r="C892" s="14"/>
      <c r="D892" s="14"/>
      <c r="E892" s="15" t="s">
        <v>360</v>
      </c>
      <c r="F892" s="15" t="s">
        <v>361</v>
      </c>
      <c r="G892" s="16">
        <v>11170.11</v>
      </c>
      <c r="H892" s="16">
        <v>0</v>
      </c>
      <c r="I892" s="16">
        <v>0</v>
      </c>
      <c r="J892" s="16">
        <v>0</v>
      </c>
      <c r="K892" s="16">
        <f t="shared" si="60"/>
        <v>0</v>
      </c>
      <c r="L892" s="16">
        <f t="shared" si="61"/>
        <v>0</v>
      </c>
      <c r="M892" s="16">
        <f t="shared" si="62"/>
        <v>0</v>
      </c>
    </row>
    <row r="893" spans="1:13" x14ac:dyDescent="0.25">
      <c r="A893" s="8"/>
      <c r="B893" s="8"/>
      <c r="C893" s="9" t="s">
        <v>448</v>
      </c>
      <c r="D893" s="8"/>
      <c r="E893" s="8"/>
      <c r="F893" s="9" t="s">
        <v>424</v>
      </c>
      <c r="G893" s="10">
        <f>+G894+G898</f>
        <v>12825.28</v>
      </c>
      <c r="H893" s="10">
        <f>+H894+H898</f>
        <v>120000</v>
      </c>
      <c r="I893" s="10">
        <f>+I894+I898</f>
        <v>117233.08</v>
      </c>
      <c r="J893" s="10">
        <f>+J894+J898</f>
        <v>25372.079999999998</v>
      </c>
      <c r="K893" s="10">
        <f t="shared" si="60"/>
        <v>21.642423793693723</v>
      </c>
      <c r="L893" s="10">
        <f t="shared" si="61"/>
        <v>21.1434</v>
      </c>
      <c r="M893" s="10">
        <f t="shared" si="62"/>
        <v>197.82866338980512</v>
      </c>
    </row>
    <row r="894" spans="1:13" x14ac:dyDescent="0.25">
      <c r="A894" s="11"/>
      <c r="B894" s="11"/>
      <c r="C894" s="11"/>
      <c r="D894" s="12" t="s">
        <v>423</v>
      </c>
      <c r="E894" s="11"/>
      <c r="F894" s="12" t="s">
        <v>424</v>
      </c>
      <c r="G894" s="13">
        <f>+G895+G896+G897</f>
        <v>12825.28</v>
      </c>
      <c r="H894" s="13">
        <f>+H895+H896+H897</f>
        <v>20000</v>
      </c>
      <c r="I894" s="13">
        <f>+I895+I896+I897</f>
        <v>26000</v>
      </c>
      <c r="J894" s="13">
        <f>+J895+J896+J897</f>
        <v>25372.079999999998</v>
      </c>
      <c r="K894" s="13">
        <f t="shared" si="60"/>
        <v>97.584923076923076</v>
      </c>
      <c r="L894" s="13">
        <f t="shared" si="61"/>
        <v>126.86039999999998</v>
      </c>
      <c r="M894" s="13">
        <f t="shared" si="62"/>
        <v>197.82866338980512</v>
      </c>
    </row>
    <row r="895" spans="1:13" x14ac:dyDescent="0.25">
      <c r="A895" s="14"/>
      <c r="B895" s="14"/>
      <c r="C895" s="14"/>
      <c r="D895" s="14"/>
      <c r="E895" s="15" t="s">
        <v>81</v>
      </c>
      <c r="F895" s="15" t="s">
        <v>82</v>
      </c>
      <c r="G895" s="16">
        <v>0</v>
      </c>
      <c r="H895" s="16">
        <v>20000</v>
      </c>
      <c r="I895" s="16">
        <v>25329.43</v>
      </c>
      <c r="J895" s="16">
        <v>24701.51</v>
      </c>
      <c r="K895" s="16">
        <f t="shared" si="60"/>
        <v>97.520986457255447</v>
      </c>
      <c r="L895" s="16">
        <f t="shared" si="61"/>
        <v>123.50754999999999</v>
      </c>
      <c r="M895" s="16">
        <f t="shared" si="62"/>
        <v>0</v>
      </c>
    </row>
    <row r="896" spans="1:13" x14ac:dyDescent="0.25">
      <c r="A896" s="14"/>
      <c r="B896" s="14"/>
      <c r="C896" s="14"/>
      <c r="D896" s="14"/>
      <c r="E896" s="15" t="s">
        <v>133</v>
      </c>
      <c r="F896" s="15" t="s">
        <v>134</v>
      </c>
      <c r="G896" s="16">
        <v>804.87</v>
      </c>
      <c r="H896" s="16">
        <v>0</v>
      </c>
      <c r="I896" s="16">
        <v>670.57</v>
      </c>
      <c r="J896" s="16">
        <v>670.57</v>
      </c>
      <c r="K896" s="16">
        <f t="shared" si="60"/>
        <v>100</v>
      </c>
      <c r="L896" s="16">
        <f t="shared" si="61"/>
        <v>0</v>
      </c>
      <c r="M896" s="16">
        <f t="shared" si="62"/>
        <v>83.314075564998078</v>
      </c>
    </row>
    <row r="897" spans="1:13" x14ac:dyDescent="0.25">
      <c r="A897" s="14"/>
      <c r="B897" s="14"/>
      <c r="C897" s="14"/>
      <c r="D897" s="14"/>
      <c r="E897" s="15" t="s">
        <v>360</v>
      </c>
      <c r="F897" s="15" t="s">
        <v>361</v>
      </c>
      <c r="G897" s="16">
        <v>12020.41</v>
      </c>
      <c r="H897" s="16">
        <v>0</v>
      </c>
      <c r="I897" s="16">
        <v>0</v>
      </c>
      <c r="J897" s="16">
        <v>0</v>
      </c>
      <c r="K897" s="16">
        <f t="shared" si="60"/>
        <v>0</v>
      </c>
      <c r="L897" s="16">
        <f t="shared" si="61"/>
        <v>0</v>
      </c>
      <c r="M897" s="16">
        <f t="shared" si="62"/>
        <v>0</v>
      </c>
    </row>
    <row r="898" spans="1:13" x14ac:dyDescent="0.25">
      <c r="A898" s="11"/>
      <c r="B898" s="11"/>
      <c r="C898" s="11"/>
      <c r="D898" s="12" t="s">
        <v>198</v>
      </c>
      <c r="E898" s="11"/>
      <c r="F898" s="12" t="s">
        <v>197</v>
      </c>
      <c r="G898" s="13">
        <f>+G899+G900+G901</f>
        <v>0</v>
      </c>
      <c r="H898" s="13">
        <f>+H899+H900+H901</f>
        <v>100000</v>
      </c>
      <c r="I898" s="13">
        <f>+I899+I900+I901</f>
        <v>91233.08</v>
      </c>
      <c r="J898" s="13">
        <f>+J899+J900+J901</f>
        <v>0</v>
      </c>
      <c r="K898" s="13">
        <f t="shared" si="60"/>
        <v>0</v>
      </c>
      <c r="L898" s="13">
        <f t="shared" si="61"/>
        <v>0</v>
      </c>
      <c r="M898" s="13">
        <f t="shared" si="62"/>
        <v>0</v>
      </c>
    </row>
    <row r="899" spans="1:13" x14ac:dyDescent="0.25">
      <c r="A899" s="14"/>
      <c r="B899" s="14"/>
      <c r="C899" s="14"/>
      <c r="D899" s="14"/>
      <c r="E899" s="15" t="s">
        <v>18</v>
      </c>
      <c r="F899" s="15" t="s">
        <v>19</v>
      </c>
      <c r="G899" s="16">
        <v>0</v>
      </c>
      <c r="H899" s="16">
        <v>0</v>
      </c>
      <c r="I899" s="16">
        <v>0</v>
      </c>
      <c r="J899" s="16">
        <v>0</v>
      </c>
      <c r="K899" s="16">
        <f t="shared" si="60"/>
        <v>0</v>
      </c>
      <c r="L899" s="16">
        <f t="shared" si="61"/>
        <v>0</v>
      </c>
      <c r="M899" s="16">
        <f t="shared" si="62"/>
        <v>0</v>
      </c>
    </row>
    <row r="900" spans="1:13" x14ac:dyDescent="0.25">
      <c r="A900" s="14"/>
      <c r="B900" s="14"/>
      <c r="C900" s="14"/>
      <c r="D900" s="14"/>
      <c r="E900" s="15" t="s">
        <v>145</v>
      </c>
      <c r="F900" s="15" t="s">
        <v>146</v>
      </c>
      <c r="G900" s="16">
        <v>0</v>
      </c>
      <c r="H900" s="16">
        <v>70000</v>
      </c>
      <c r="I900" s="16">
        <v>61233.08</v>
      </c>
      <c r="J900" s="16">
        <v>0</v>
      </c>
      <c r="K900" s="16">
        <f t="shared" si="60"/>
        <v>0</v>
      </c>
      <c r="L900" s="16">
        <f t="shared" si="61"/>
        <v>0</v>
      </c>
      <c r="M900" s="16">
        <f t="shared" si="62"/>
        <v>0</v>
      </c>
    </row>
    <row r="901" spans="1:13" x14ac:dyDescent="0.25">
      <c r="A901" s="14"/>
      <c r="B901" s="14"/>
      <c r="C901" s="14"/>
      <c r="D901" s="14"/>
      <c r="E901" s="15" t="s">
        <v>133</v>
      </c>
      <c r="F901" s="15" t="s">
        <v>134</v>
      </c>
      <c r="G901" s="16">
        <v>0</v>
      </c>
      <c r="H901" s="16">
        <v>30000</v>
      </c>
      <c r="I901" s="16">
        <v>30000</v>
      </c>
      <c r="J901" s="16">
        <v>0</v>
      </c>
      <c r="K901" s="16">
        <f t="shared" ref="K901:K964" si="64">IF(I901&lt;&gt;0,J901/I901*100,0)</f>
        <v>0</v>
      </c>
      <c r="L901" s="16">
        <f t="shared" ref="L901:L964" si="65">IF(H901&lt;&gt;0,J901/H901*100,0)</f>
        <v>0</v>
      </c>
      <c r="M901" s="16">
        <f t="shared" ref="M901:M964" si="66">IF(G901&lt;&gt;0,J901/G901*100,0)</f>
        <v>0</v>
      </c>
    </row>
    <row r="902" spans="1:13" x14ac:dyDescent="0.25">
      <c r="A902" s="5"/>
      <c r="B902" s="6" t="s">
        <v>449</v>
      </c>
      <c r="C902" s="5"/>
      <c r="D902" s="5"/>
      <c r="E902" s="5"/>
      <c r="F902" s="6" t="s">
        <v>450</v>
      </c>
      <c r="G902" s="7">
        <f>+G903+G907+G910+G913+G917+G920+G923+G926+G929+G932+G939+G942+G945</f>
        <v>653085.99999999988</v>
      </c>
      <c r="H902" s="7">
        <f>+H903+H907+H910+H913+H917+H920+H923+H926+H929+H932+H939+H942+H945</f>
        <v>697827.8</v>
      </c>
      <c r="I902" s="7">
        <f>+I903+I907+I910+I913+I917+I920+I923+I926+I929+I932+I939+I942+I945</f>
        <v>757577.27</v>
      </c>
      <c r="J902" s="7">
        <f>+J903+J907+J910+J913+J917+J920+J923+J926+J929+J932+J939+J942+J945</f>
        <v>733289.31999999983</v>
      </c>
      <c r="K902" s="7">
        <f t="shared" si="64"/>
        <v>96.793997000464358</v>
      </c>
      <c r="L902" s="7">
        <f t="shared" si="65"/>
        <v>105.08170067171297</v>
      </c>
      <c r="M902" s="7">
        <f t="shared" si="66"/>
        <v>112.28066747717757</v>
      </c>
    </row>
    <row r="903" spans="1:13" x14ac:dyDescent="0.25">
      <c r="A903" s="8"/>
      <c r="B903" s="8"/>
      <c r="C903" s="9" t="s">
        <v>451</v>
      </c>
      <c r="D903" s="8"/>
      <c r="E903" s="8"/>
      <c r="F903" s="9" t="s">
        <v>452</v>
      </c>
      <c r="G903" s="10">
        <f>+G904</f>
        <v>437420.36</v>
      </c>
      <c r="H903" s="10">
        <f>+H904</f>
        <v>440000</v>
      </c>
      <c r="I903" s="10">
        <f>+I904</f>
        <v>474860</v>
      </c>
      <c r="J903" s="10">
        <f>+J904</f>
        <v>471228.05</v>
      </c>
      <c r="K903" s="10">
        <f t="shared" si="64"/>
        <v>99.235153518931895</v>
      </c>
      <c r="L903" s="10">
        <f t="shared" si="65"/>
        <v>107.09728409090908</v>
      </c>
      <c r="M903" s="10">
        <f t="shared" si="66"/>
        <v>107.72887892095375</v>
      </c>
    </row>
    <row r="904" spans="1:13" x14ac:dyDescent="0.25">
      <c r="A904" s="11"/>
      <c r="B904" s="11"/>
      <c r="C904" s="11"/>
      <c r="D904" s="12" t="s">
        <v>17</v>
      </c>
      <c r="E904" s="11"/>
      <c r="F904" s="12"/>
      <c r="G904" s="13">
        <f>+G905+G906</f>
        <v>437420.36</v>
      </c>
      <c r="H904" s="13">
        <f>+H905+H906</f>
        <v>440000</v>
      </c>
      <c r="I904" s="13">
        <f>+I905+I906</f>
        <v>474860</v>
      </c>
      <c r="J904" s="13">
        <f>+J905+J906</f>
        <v>471228.05</v>
      </c>
      <c r="K904" s="13">
        <f t="shared" si="64"/>
        <v>99.235153518931895</v>
      </c>
      <c r="L904" s="13">
        <f t="shared" si="65"/>
        <v>107.09728409090908</v>
      </c>
      <c r="M904" s="13">
        <f t="shared" si="66"/>
        <v>107.72887892095375</v>
      </c>
    </row>
    <row r="905" spans="1:13" x14ac:dyDescent="0.25">
      <c r="A905" s="14"/>
      <c r="B905" s="14"/>
      <c r="C905" s="14"/>
      <c r="D905" s="14"/>
      <c r="E905" s="15" t="s">
        <v>28</v>
      </c>
      <c r="F905" s="15" t="s">
        <v>29</v>
      </c>
      <c r="G905" s="16">
        <v>12.18</v>
      </c>
      <c r="H905" s="16">
        <v>1000</v>
      </c>
      <c r="I905" s="16">
        <v>1000</v>
      </c>
      <c r="J905" s="16">
        <v>0</v>
      </c>
      <c r="K905" s="16">
        <f t="shared" si="64"/>
        <v>0</v>
      </c>
      <c r="L905" s="16">
        <f t="shared" si="65"/>
        <v>0</v>
      </c>
      <c r="M905" s="16">
        <f t="shared" si="66"/>
        <v>0</v>
      </c>
    </row>
    <row r="906" spans="1:13" x14ac:dyDescent="0.25">
      <c r="A906" s="14"/>
      <c r="B906" s="14"/>
      <c r="C906" s="14"/>
      <c r="D906" s="14"/>
      <c r="E906" s="15" t="s">
        <v>258</v>
      </c>
      <c r="F906" s="15" t="s">
        <v>259</v>
      </c>
      <c r="G906" s="16">
        <v>437408.18</v>
      </c>
      <c r="H906" s="16">
        <v>439000</v>
      </c>
      <c r="I906" s="16">
        <v>473860</v>
      </c>
      <c r="J906" s="16">
        <v>471228.05</v>
      </c>
      <c r="K906" s="16">
        <f t="shared" si="64"/>
        <v>99.444572236525559</v>
      </c>
      <c r="L906" s="16">
        <f t="shared" si="65"/>
        <v>107.34124145785877</v>
      </c>
      <c r="M906" s="16">
        <f t="shared" si="66"/>
        <v>107.73187872252412</v>
      </c>
    </row>
    <row r="907" spans="1:13" x14ac:dyDescent="0.25">
      <c r="A907" s="8"/>
      <c r="B907" s="8"/>
      <c r="C907" s="9" t="s">
        <v>453</v>
      </c>
      <c r="D907" s="8"/>
      <c r="E907" s="8"/>
      <c r="F907" s="9" t="s">
        <v>454</v>
      </c>
      <c r="G907" s="10">
        <f t="shared" ref="G907:J908" si="67">+G908</f>
        <v>9390.74</v>
      </c>
      <c r="H907" s="10">
        <f t="shared" si="67"/>
        <v>14000</v>
      </c>
      <c r="I907" s="10">
        <f t="shared" si="67"/>
        <v>14000</v>
      </c>
      <c r="J907" s="10">
        <f t="shared" si="67"/>
        <v>7768.15</v>
      </c>
      <c r="K907" s="10">
        <f t="shared" si="64"/>
        <v>55.486785714285716</v>
      </c>
      <c r="L907" s="10">
        <f t="shared" si="65"/>
        <v>55.486785714285716</v>
      </c>
      <c r="M907" s="10">
        <f t="shared" si="66"/>
        <v>82.721382979403117</v>
      </c>
    </row>
    <row r="908" spans="1:13" x14ac:dyDescent="0.25">
      <c r="A908" s="11"/>
      <c r="B908" s="11"/>
      <c r="C908" s="11"/>
      <c r="D908" s="12" t="s">
        <v>17</v>
      </c>
      <c r="E908" s="11"/>
      <c r="F908" s="12"/>
      <c r="G908" s="13">
        <f t="shared" si="67"/>
        <v>9390.74</v>
      </c>
      <c r="H908" s="13">
        <f t="shared" si="67"/>
        <v>14000</v>
      </c>
      <c r="I908" s="13">
        <f t="shared" si="67"/>
        <v>14000</v>
      </c>
      <c r="J908" s="13">
        <f t="shared" si="67"/>
        <v>7768.15</v>
      </c>
      <c r="K908" s="13">
        <f t="shared" si="64"/>
        <v>55.486785714285716</v>
      </c>
      <c r="L908" s="13">
        <f t="shared" si="65"/>
        <v>55.486785714285716</v>
      </c>
      <c r="M908" s="13">
        <f t="shared" si="66"/>
        <v>82.721382979403117</v>
      </c>
    </row>
    <row r="909" spans="1:13" x14ac:dyDescent="0.25">
      <c r="A909" s="14"/>
      <c r="B909" s="14"/>
      <c r="C909" s="14"/>
      <c r="D909" s="14"/>
      <c r="E909" s="15" t="s">
        <v>121</v>
      </c>
      <c r="F909" s="15" t="s">
        <v>122</v>
      </c>
      <c r="G909" s="16">
        <v>9390.74</v>
      </c>
      <c r="H909" s="16">
        <v>14000</v>
      </c>
      <c r="I909" s="16">
        <v>14000</v>
      </c>
      <c r="J909" s="16">
        <v>7768.15</v>
      </c>
      <c r="K909" s="16">
        <f t="shared" si="64"/>
        <v>55.486785714285716</v>
      </c>
      <c r="L909" s="16">
        <f t="shared" si="65"/>
        <v>55.486785714285716</v>
      </c>
      <c r="M909" s="16">
        <f t="shared" si="66"/>
        <v>82.721382979403117</v>
      </c>
    </row>
    <row r="910" spans="1:13" x14ac:dyDescent="0.25">
      <c r="A910" s="8"/>
      <c r="B910" s="8"/>
      <c r="C910" s="9" t="s">
        <v>455</v>
      </c>
      <c r="D910" s="8"/>
      <c r="E910" s="8"/>
      <c r="F910" s="9" t="s">
        <v>456</v>
      </c>
      <c r="G910" s="10">
        <f t="shared" ref="G910:J911" si="68">+G911</f>
        <v>13758</v>
      </c>
      <c r="H910" s="10">
        <f t="shared" si="68"/>
        <v>13758</v>
      </c>
      <c r="I910" s="10">
        <f t="shared" si="68"/>
        <v>13758</v>
      </c>
      <c r="J910" s="10">
        <f t="shared" si="68"/>
        <v>13758</v>
      </c>
      <c r="K910" s="10">
        <f t="shared" si="64"/>
        <v>100</v>
      </c>
      <c r="L910" s="10">
        <f t="shared" si="65"/>
        <v>100</v>
      </c>
      <c r="M910" s="10">
        <f t="shared" si="66"/>
        <v>100</v>
      </c>
    </row>
    <row r="911" spans="1:13" x14ac:dyDescent="0.25">
      <c r="A911" s="11"/>
      <c r="B911" s="11"/>
      <c r="C911" s="11"/>
      <c r="D911" s="12" t="s">
        <v>17</v>
      </c>
      <c r="E911" s="11"/>
      <c r="F911" s="12"/>
      <c r="G911" s="13">
        <f t="shared" si="68"/>
        <v>13758</v>
      </c>
      <c r="H911" s="13">
        <f t="shared" si="68"/>
        <v>13758</v>
      </c>
      <c r="I911" s="13">
        <f t="shared" si="68"/>
        <v>13758</v>
      </c>
      <c r="J911" s="13">
        <f t="shared" si="68"/>
        <v>13758</v>
      </c>
      <c r="K911" s="13">
        <f t="shared" si="64"/>
        <v>100</v>
      </c>
      <c r="L911" s="13">
        <f t="shared" si="65"/>
        <v>100</v>
      </c>
      <c r="M911" s="13">
        <f t="shared" si="66"/>
        <v>100</v>
      </c>
    </row>
    <row r="912" spans="1:13" x14ac:dyDescent="0.25">
      <c r="A912" s="14"/>
      <c r="B912" s="14"/>
      <c r="C912" s="14"/>
      <c r="D912" s="14"/>
      <c r="E912" s="15" t="s">
        <v>71</v>
      </c>
      <c r="F912" s="15" t="s">
        <v>72</v>
      </c>
      <c r="G912" s="16">
        <v>13758</v>
      </c>
      <c r="H912" s="16">
        <v>13758</v>
      </c>
      <c r="I912" s="16">
        <v>13758</v>
      </c>
      <c r="J912" s="16">
        <v>13758</v>
      </c>
      <c r="K912" s="16">
        <f t="shared" si="64"/>
        <v>100</v>
      </c>
      <c r="L912" s="16">
        <f t="shared" si="65"/>
        <v>100</v>
      </c>
      <c r="M912" s="16">
        <f t="shared" si="66"/>
        <v>100</v>
      </c>
    </row>
    <row r="913" spans="1:13" x14ac:dyDescent="0.25">
      <c r="A913" s="8"/>
      <c r="B913" s="8"/>
      <c r="C913" s="9" t="s">
        <v>457</v>
      </c>
      <c r="D913" s="8"/>
      <c r="E913" s="8"/>
      <c r="F913" s="9" t="s">
        <v>458</v>
      </c>
      <c r="G913" s="10">
        <f>+G914</f>
        <v>11900.820000000002</v>
      </c>
      <c r="H913" s="10">
        <f>+H914</f>
        <v>12000</v>
      </c>
      <c r="I913" s="10">
        <f>+I914</f>
        <v>12000</v>
      </c>
      <c r="J913" s="10">
        <f>+J914</f>
        <v>11190.58</v>
      </c>
      <c r="K913" s="10">
        <f t="shared" si="64"/>
        <v>93.254833333333337</v>
      </c>
      <c r="L913" s="10">
        <f t="shared" si="65"/>
        <v>93.254833333333337</v>
      </c>
      <c r="M913" s="10">
        <f t="shared" si="66"/>
        <v>94.032007878448695</v>
      </c>
    </row>
    <row r="914" spans="1:13" x14ac:dyDescent="0.25">
      <c r="A914" s="11"/>
      <c r="B914" s="11"/>
      <c r="C914" s="11"/>
      <c r="D914" s="12" t="s">
        <v>17</v>
      </c>
      <c r="E914" s="11"/>
      <c r="F914" s="12"/>
      <c r="G914" s="13">
        <f>+G915+G916</f>
        <v>11900.820000000002</v>
      </c>
      <c r="H914" s="13">
        <f>+H915+H916</f>
        <v>12000</v>
      </c>
      <c r="I914" s="13">
        <f>+I915+I916</f>
        <v>12000</v>
      </c>
      <c r="J914" s="13">
        <f>+J915+J916</f>
        <v>11190.58</v>
      </c>
      <c r="K914" s="13">
        <f t="shared" si="64"/>
        <v>93.254833333333337</v>
      </c>
      <c r="L914" s="13">
        <f t="shared" si="65"/>
        <v>93.254833333333337</v>
      </c>
      <c r="M914" s="13">
        <f t="shared" si="66"/>
        <v>94.032007878448695</v>
      </c>
    </row>
    <row r="915" spans="1:13" x14ac:dyDescent="0.25">
      <c r="A915" s="14"/>
      <c r="B915" s="14"/>
      <c r="C915" s="14"/>
      <c r="D915" s="14"/>
      <c r="E915" s="15" t="s">
        <v>28</v>
      </c>
      <c r="F915" s="15" t="s">
        <v>29</v>
      </c>
      <c r="G915" s="16">
        <v>536.78</v>
      </c>
      <c r="H915" s="16">
        <v>402.6</v>
      </c>
      <c r="I915" s="16">
        <v>497.78</v>
      </c>
      <c r="J915" s="16">
        <v>497.78</v>
      </c>
      <c r="K915" s="16">
        <f t="shared" si="64"/>
        <v>100</v>
      </c>
      <c r="L915" s="16">
        <f t="shared" si="65"/>
        <v>123.64133134624937</v>
      </c>
      <c r="M915" s="16">
        <f t="shared" si="66"/>
        <v>92.73445359365104</v>
      </c>
    </row>
    <row r="916" spans="1:13" x14ac:dyDescent="0.25">
      <c r="A916" s="14"/>
      <c r="B916" s="14"/>
      <c r="C916" s="14"/>
      <c r="D916" s="14"/>
      <c r="E916" s="15" t="s">
        <v>34</v>
      </c>
      <c r="F916" s="15" t="s">
        <v>35</v>
      </c>
      <c r="G916" s="16">
        <v>11364.04</v>
      </c>
      <c r="H916" s="16">
        <v>11597.4</v>
      </c>
      <c r="I916" s="16">
        <v>11502.22</v>
      </c>
      <c r="J916" s="16">
        <v>10692.8</v>
      </c>
      <c r="K916" s="16">
        <f t="shared" si="64"/>
        <v>92.962923679081072</v>
      </c>
      <c r="L916" s="16">
        <f t="shared" si="65"/>
        <v>92.199975856657517</v>
      </c>
      <c r="M916" s="16">
        <f t="shared" si="66"/>
        <v>94.093297806061912</v>
      </c>
    </row>
    <row r="917" spans="1:13" x14ac:dyDescent="0.25">
      <c r="A917" s="8"/>
      <c r="B917" s="8"/>
      <c r="C917" s="9" t="s">
        <v>459</v>
      </c>
      <c r="D917" s="8"/>
      <c r="E917" s="8"/>
      <c r="F917" s="9" t="s">
        <v>460</v>
      </c>
      <c r="G917" s="10">
        <f t="shared" ref="G917:J918" si="69">+G918</f>
        <v>2282.98</v>
      </c>
      <c r="H917" s="10">
        <f t="shared" si="69"/>
        <v>2321.8000000000002</v>
      </c>
      <c r="I917" s="10">
        <f t="shared" si="69"/>
        <v>2321.8000000000002</v>
      </c>
      <c r="J917" s="10">
        <f t="shared" si="69"/>
        <v>2321.79</v>
      </c>
      <c r="K917" s="10">
        <f t="shared" si="64"/>
        <v>99.999569299681269</v>
      </c>
      <c r="L917" s="10">
        <f t="shared" si="65"/>
        <v>99.999569299681269</v>
      </c>
      <c r="M917" s="10">
        <f t="shared" si="66"/>
        <v>101.69997109041691</v>
      </c>
    </row>
    <row r="918" spans="1:13" x14ac:dyDescent="0.25">
      <c r="A918" s="11"/>
      <c r="B918" s="11"/>
      <c r="C918" s="11"/>
      <c r="D918" s="12" t="s">
        <v>17</v>
      </c>
      <c r="E918" s="11"/>
      <c r="F918" s="12"/>
      <c r="G918" s="13">
        <f t="shared" si="69"/>
        <v>2282.98</v>
      </c>
      <c r="H918" s="13">
        <f t="shared" si="69"/>
        <v>2321.8000000000002</v>
      </c>
      <c r="I918" s="13">
        <f t="shared" si="69"/>
        <v>2321.8000000000002</v>
      </c>
      <c r="J918" s="13">
        <f t="shared" si="69"/>
        <v>2321.79</v>
      </c>
      <c r="K918" s="13">
        <f t="shared" si="64"/>
        <v>99.999569299681269</v>
      </c>
      <c r="L918" s="13">
        <f t="shared" si="65"/>
        <v>99.999569299681269</v>
      </c>
      <c r="M918" s="13">
        <f t="shared" si="66"/>
        <v>101.69997109041691</v>
      </c>
    </row>
    <row r="919" spans="1:13" x14ac:dyDescent="0.25">
      <c r="A919" s="14"/>
      <c r="B919" s="14"/>
      <c r="C919" s="14"/>
      <c r="D919" s="14"/>
      <c r="E919" s="15" t="s">
        <v>71</v>
      </c>
      <c r="F919" s="15" t="s">
        <v>72</v>
      </c>
      <c r="G919" s="16">
        <v>2282.98</v>
      </c>
      <c r="H919" s="16">
        <v>2321.8000000000002</v>
      </c>
      <c r="I919" s="16">
        <v>2321.8000000000002</v>
      </c>
      <c r="J919" s="16">
        <v>2321.79</v>
      </c>
      <c r="K919" s="16">
        <f t="shared" si="64"/>
        <v>99.999569299681269</v>
      </c>
      <c r="L919" s="16">
        <f t="shared" si="65"/>
        <v>99.999569299681269</v>
      </c>
      <c r="M919" s="16">
        <f t="shared" si="66"/>
        <v>101.69997109041691</v>
      </c>
    </row>
    <row r="920" spans="1:13" x14ac:dyDescent="0.25">
      <c r="A920" s="8"/>
      <c r="B920" s="8"/>
      <c r="C920" s="9" t="s">
        <v>461</v>
      </c>
      <c r="D920" s="8"/>
      <c r="E920" s="8"/>
      <c r="F920" s="9" t="s">
        <v>462</v>
      </c>
      <c r="G920" s="10">
        <f t="shared" ref="G920:J921" si="70">+G921</f>
        <v>13794.72</v>
      </c>
      <c r="H920" s="10">
        <f t="shared" si="70"/>
        <v>15000</v>
      </c>
      <c r="I920" s="10">
        <f t="shared" si="70"/>
        <v>14971.23</v>
      </c>
      <c r="J920" s="10">
        <f t="shared" si="70"/>
        <v>14116.98</v>
      </c>
      <c r="K920" s="10">
        <f t="shared" si="64"/>
        <v>94.294055999406865</v>
      </c>
      <c r="L920" s="10">
        <f t="shared" si="65"/>
        <v>94.113199999999992</v>
      </c>
      <c r="M920" s="10">
        <f t="shared" si="66"/>
        <v>102.33611120776645</v>
      </c>
    </row>
    <row r="921" spans="1:13" x14ac:dyDescent="0.25">
      <c r="A921" s="11"/>
      <c r="B921" s="11"/>
      <c r="C921" s="11"/>
      <c r="D921" s="12" t="s">
        <v>17</v>
      </c>
      <c r="E921" s="11"/>
      <c r="F921" s="12"/>
      <c r="G921" s="13">
        <f t="shared" si="70"/>
        <v>13794.72</v>
      </c>
      <c r="H921" s="13">
        <f t="shared" si="70"/>
        <v>15000</v>
      </c>
      <c r="I921" s="13">
        <f t="shared" si="70"/>
        <v>14971.23</v>
      </c>
      <c r="J921" s="13">
        <f t="shared" si="70"/>
        <v>14116.98</v>
      </c>
      <c r="K921" s="13">
        <f t="shared" si="64"/>
        <v>94.294055999406865</v>
      </c>
      <c r="L921" s="13">
        <f t="shared" si="65"/>
        <v>94.113199999999992</v>
      </c>
      <c r="M921" s="13">
        <f t="shared" si="66"/>
        <v>102.33611120776645</v>
      </c>
    </row>
    <row r="922" spans="1:13" x14ac:dyDescent="0.25">
      <c r="A922" s="14"/>
      <c r="B922" s="14"/>
      <c r="C922" s="14"/>
      <c r="D922" s="14"/>
      <c r="E922" s="15" t="s">
        <v>34</v>
      </c>
      <c r="F922" s="15" t="s">
        <v>35</v>
      </c>
      <c r="G922" s="16">
        <v>13794.72</v>
      </c>
      <c r="H922" s="16">
        <v>15000</v>
      </c>
      <c r="I922" s="16">
        <v>14971.23</v>
      </c>
      <c r="J922" s="16">
        <v>14116.98</v>
      </c>
      <c r="K922" s="16">
        <f t="shared" si="64"/>
        <v>94.294055999406865</v>
      </c>
      <c r="L922" s="16">
        <f t="shared" si="65"/>
        <v>94.113199999999992</v>
      </c>
      <c r="M922" s="16">
        <f t="shared" si="66"/>
        <v>102.33611120776645</v>
      </c>
    </row>
    <row r="923" spans="1:13" x14ac:dyDescent="0.25">
      <c r="A923" s="8"/>
      <c r="B923" s="8"/>
      <c r="C923" s="9" t="s">
        <v>463</v>
      </c>
      <c r="D923" s="8"/>
      <c r="E923" s="8"/>
      <c r="F923" s="9" t="s">
        <v>464</v>
      </c>
      <c r="G923" s="10">
        <f t="shared" ref="G923:J924" si="71">+G924</f>
        <v>59289.68</v>
      </c>
      <c r="H923" s="10">
        <f t="shared" si="71"/>
        <v>60000</v>
      </c>
      <c r="I923" s="10">
        <f t="shared" si="71"/>
        <v>60000</v>
      </c>
      <c r="J923" s="10">
        <f t="shared" si="71"/>
        <v>57316.54</v>
      </c>
      <c r="K923" s="10">
        <f t="shared" si="64"/>
        <v>95.527566666666658</v>
      </c>
      <c r="L923" s="10">
        <f t="shared" si="65"/>
        <v>95.527566666666658</v>
      </c>
      <c r="M923" s="10">
        <f t="shared" si="66"/>
        <v>96.672034661006776</v>
      </c>
    </row>
    <row r="924" spans="1:13" x14ac:dyDescent="0.25">
      <c r="A924" s="11"/>
      <c r="B924" s="11"/>
      <c r="C924" s="11"/>
      <c r="D924" s="12" t="s">
        <v>17</v>
      </c>
      <c r="E924" s="11"/>
      <c r="F924" s="12"/>
      <c r="G924" s="13">
        <f t="shared" si="71"/>
        <v>59289.68</v>
      </c>
      <c r="H924" s="13">
        <f t="shared" si="71"/>
        <v>60000</v>
      </c>
      <c r="I924" s="13">
        <f t="shared" si="71"/>
        <v>60000</v>
      </c>
      <c r="J924" s="13">
        <f t="shared" si="71"/>
        <v>57316.54</v>
      </c>
      <c r="K924" s="13">
        <f t="shared" si="64"/>
        <v>95.527566666666658</v>
      </c>
      <c r="L924" s="13">
        <f t="shared" si="65"/>
        <v>95.527566666666658</v>
      </c>
      <c r="M924" s="13">
        <f t="shared" si="66"/>
        <v>96.672034661006776</v>
      </c>
    </row>
    <row r="925" spans="1:13" x14ac:dyDescent="0.25">
      <c r="A925" s="14"/>
      <c r="B925" s="14"/>
      <c r="C925" s="14"/>
      <c r="D925" s="14"/>
      <c r="E925" s="15" t="s">
        <v>258</v>
      </c>
      <c r="F925" s="15" t="s">
        <v>259</v>
      </c>
      <c r="G925" s="16">
        <v>59289.68</v>
      </c>
      <c r="H925" s="16">
        <v>60000</v>
      </c>
      <c r="I925" s="16">
        <v>60000</v>
      </c>
      <c r="J925" s="16">
        <v>57316.54</v>
      </c>
      <c r="K925" s="16">
        <f t="shared" si="64"/>
        <v>95.527566666666658</v>
      </c>
      <c r="L925" s="16">
        <f t="shared" si="65"/>
        <v>95.527566666666658</v>
      </c>
      <c r="M925" s="16">
        <f t="shared" si="66"/>
        <v>96.672034661006776</v>
      </c>
    </row>
    <row r="926" spans="1:13" x14ac:dyDescent="0.25">
      <c r="A926" s="8"/>
      <c r="B926" s="8"/>
      <c r="C926" s="9" t="s">
        <v>465</v>
      </c>
      <c r="D926" s="8"/>
      <c r="E926" s="8"/>
      <c r="F926" s="9" t="s">
        <v>466</v>
      </c>
      <c r="G926" s="10">
        <f t="shared" ref="G926:J927" si="72">+G927</f>
        <v>2868.44</v>
      </c>
      <c r="H926" s="10">
        <f t="shared" si="72"/>
        <v>5175</v>
      </c>
      <c r="I926" s="10">
        <f t="shared" si="72"/>
        <v>5175</v>
      </c>
      <c r="J926" s="10">
        <f t="shared" si="72"/>
        <v>1650.69</v>
      </c>
      <c r="K926" s="10">
        <f t="shared" si="64"/>
        <v>31.897391304347828</v>
      </c>
      <c r="L926" s="10">
        <f t="shared" si="65"/>
        <v>31.897391304347828</v>
      </c>
      <c r="M926" s="10">
        <f t="shared" si="66"/>
        <v>57.546610701287115</v>
      </c>
    </row>
    <row r="927" spans="1:13" x14ac:dyDescent="0.25">
      <c r="A927" s="11"/>
      <c r="B927" s="11"/>
      <c r="C927" s="11"/>
      <c r="D927" s="12" t="s">
        <v>17</v>
      </c>
      <c r="E927" s="11"/>
      <c r="F927" s="12"/>
      <c r="G927" s="13">
        <f t="shared" si="72"/>
        <v>2868.44</v>
      </c>
      <c r="H927" s="13">
        <f t="shared" si="72"/>
        <v>5175</v>
      </c>
      <c r="I927" s="13">
        <f t="shared" si="72"/>
        <v>5175</v>
      </c>
      <c r="J927" s="13">
        <f t="shared" si="72"/>
        <v>1650.69</v>
      </c>
      <c r="K927" s="13">
        <f t="shared" si="64"/>
        <v>31.897391304347828</v>
      </c>
      <c r="L927" s="13">
        <f t="shared" si="65"/>
        <v>31.897391304347828</v>
      </c>
      <c r="M927" s="13">
        <f t="shared" si="66"/>
        <v>57.546610701287115</v>
      </c>
    </row>
    <row r="928" spans="1:13" x14ac:dyDescent="0.25">
      <c r="A928" s="14"/>
      <c r="B928" s="14"/>
      <c r="C928" s="14"/>
      <c r="D928" s="14"/>
      <c r="E928" s="15" t="s">
        <v>18</v>
      </c>
      <c r="F928" s="15" t="s">
        <v>19</v>
      </c>
      <c r="G928" s="16">
        <v>2868.44</v>
      </c>
      <c r="H928" s="16">
        <v>5175</v>
      </c>
      <c r="I928" s="16">
        <v>5175</v>
      </c>
      <c r="J928" s="16">
        <v>1650.69</v>
      </c>
      <c r="K928" s="16">
        <f t="shared" si="64"/>
        <v>31.897391304347828</v>
      </c>
      <c r="L928" s="16">
        <f t="shared" si="65"/>
        <v>31.897391304347828</v>
      </c>
      <c r="M928" s="16">
        <f t="shared" si="66"/>
        <v>57.546610701287115</v>
      </c>
    </row>
    <row r="929" spans="1:13" x14ac:dyDescent="0.25">
      <c r="A929" s="8"/>
      <c r="B929" s="8"/>
      <c r="C929" s="9" t="s">
        <v>467</v>
      </c>
      <c r="D929" s="8"/>
      <c r="E929" s="8"/>
      <c r="F929" s="9" t="s">
        <v>468</v>
      </c>
      <c r="G929" s="10">
        <f t="shared" ref="G929:J930" si="73">+G930</f>
        <v>50383.35</v>
      </c>
      <c r="H929" s="10">
        <f t="shared" si="73"/>
        <v>60000</v>
      </c>
      <c r="I929" s="10">
        <f t="shared" si="73"/>
        <v>84918.24</v>
      </c>
      <c r="J929" s="10">
        <f t="shared" si="73"/>
        <v>83289.460000000006</v>
      </c>
      <c r="K929" s="10">
        <f t="shared" si="64"/>
        <v>98.081943290393198</v>
      </c>
      <c r="L929" s="10">
        <f t="shared" si="65"/>
        <v>138.81576666666669</v>
      </c>
      <c r="M929" s="10">
        <f t="shared" si="66"/>
        <v>165.31147690655743</v>
      </c>
    </row>
    <row r="930" spans="1:13" x14ac:dyDescent="0.25">
      <c r="A930" s="11"/>
      <c r="B930" s="11"/>
      <c r="C930" s="11"/>
      <c r="D930" s="12" t="s">
        <v>17</v>
      </c>
      <c r="E930" s="11"/>
      <c r="F930" s="12"/>
      <c r="G930" s="13">
        <f t="shared" si="73"/>
        <v>50383.35</v>
      </c>
      <c r="H930" s="13">
        <f t="shared" si="73"/>
        <v>60000</v>
      </c>
      <c r="I930" s="13">
        <f t="shared" si="73"/>
        <v>84918.24</v>
      </c>
      <c r="J930" s="13">
        <f t="shared" si="73"/>
        <v>83289.460000000006</v>
      </c>
      <c r="K930" s="13">
        <f t="shared" si="64"/>
        <v>98.081943290393198</v>
      </c>
      <c r="L930" s="13">
        <f t="shared" si="65"/>
        <v>138.81576666666669</v>
      </c>
      <c r="M930" s="13">
        <f t="shared" si="66"/>
        <v>165.31147690655743</v>
      </c>
    </row>
    <row r="931" spans="1:13" x14ac:dyDescent="0.25">
      <c r="A931" s="14"/>
      <c r="B931" s="14"/>
      <c r="C931" s="14"/>
      <c r="D931" s="14"/>
      <c r="E931" s="15" t="s">
        <v>258</v>
      </c>
      <c r="F931" s="15" t="s">
        <v>259</v>
      </c>
      <c r="G931" s="16">
        <v>50383.35</v>
      </c>
      <c r="H931" s="16">
        <v>60000</v>
      </c>
      <c r="I931" s="16">
        <v>84918.24</v>
      </c>
      <c r="J931" s="16">
        <v>83289.460000000006</v>
      </c>
      <c r="K931" s="16">
        <f t="shared" si="64"/>
        <v>98.081943290393198</v>
      </c>
      <c r="L931" s="16">
        <f t="shared" si="65"/>
        <v>138.81576666666669</v>
      </c>
      <c r="M931" s="16">
        <f t="shared" si="66"/>
        <v>165.31147690655743</v>
      </c>
    </row>
    <row r="932" spans="1:13" x14ac:dyDescent="0.25">
      <c r="A932" s="8"/>
      <c r="B932" s="8"/>
      <c r="C932" s="9" t="s">
        <v>469</v>
      </c>
      <c r="D932" s="8"/>
      <c r="E932" s="8"/>
      <c r="F932" s="9" t="s">
        <v>470</v>
      </c>
      <c r="G932" s="10">
        <f>+G933</f>
        <v>10185.99</v>
      </c>
      <c r="H932" s="10">
        <f>+H933</f>
        <v>10500</v>
      </c>
      <c r="I932" s="10">
        <f>+I933</f>
        <v>10500</v>
      </c>
      <c r="J932" s="10">
        <f>+J933</f>
        <v>10186.08</v>
      </c>
      <c r="K932" s="10">
        <f t="shared" si="64"/>
        <v>97.010285714285715</v>
      </c>
      <c r="L932" s="10">
        <f t="shared" si="65"/>
        <v>97.010285714285715</v>
      </c>
      <c r="M932" s="10">
        <f t="shared" si="66"/>
        <v>100.00088356654582</v>
      </c>
    </row>
    <row r="933" spans="1:13" x14ac:dyDescent="0.25">
      <c r="A933" s="11"/>
      <c r="B933" s="11"/>
      <c r="C933" s="11"/>
      <c r="D933" s="12" t="s">
        <v>17</v>
      </c>
      <c r="E933" s="11"/>
      <c r="F933" s="12"/>
      <c r="G933" s="13">
        <f>+G934+G935+G936+G937+G938</f>
        <v>10185.99</v>
      </c>
      <c r="H933" s="13">
        <f>+H934+H935+H936+H937+H938</f>
        <v>10500</v>
      </c>
      <c r="I933" s="13">
        <f>+I934+I935+I936+I937+I938</f>
        <v>10500</v>
      </c>
      <c r="J933" s="13">
        <f>+J934+J935+J936+J937+J938</f>
        <v>10186.08</v>
      </c>
      <c r="K933" s="13">
        <f t="shared" si="64"/>
        <v>97.010285714285715</v>
      </c>
      <c r="L933" s="13">
        <f t="shared" si="65"/>
        <v>97.010285714285715</v>
      </c>
      <c r="M933" s="13">
        <f t="shared" si="66"/>
        <v>100.00088356654582</v>
      </c>
    </row>
    <row r="934" spans="1:13" x14ac:dyDescent="0.25">
      <c r="A934" s="14"/>
      <c r="B934" s="14"/>
      <c r="C934" s="14"/>
      <c r="D934" s="14"/>
      <c r="E934" s="15" t="s">
        <v>54</v>
      </c>
      <c r="F934" s="15" t="s">
        <v>55</v>
      </c>
      <c r="G934" s="16">
        <v>779.64</v>
      </c>
      <c r="H934" s="16">
        <v>780</v>
      </c>
      <c r="I934" s="16">
        <v>780</v>
      </c>
      <c r="J934" s="16">
        <v>779.64</v>
      </c>
      <c r="K934" s="16">
        <f t="shared" si="64"/>
        <v>99.953846153846143</v>
      </c>
      <c r="L934" s="16">
        <f t="shared" si="65"/>
        <v>99.953846153846143</v>
      </c>
      <c r="M934" s="16">
        <f t="shared" si="66"/>
        <v>100</v>
      </c>
    </row>
    <row r="935" spans="1:13" x14ac:dyDescent="0.25">
      <c r="A935" s="14"/>
      <c r="B935" s="14"/>
      <c r="C935" s="14"/>
      <c r="D935" s="14"/>
      <c r="E935" s="15" t="s">
        <v>56</v>
      </c>
      <c r="F935" s="15" t="s">
        <v>57</v>
      </c>
      <c r="G935" s="16">
        <v>582.51</v>
      </c>
      <c r="H935" s="16">
        <v>580</v>
      </c>
      <c r="I935" s="16">
        <v>582.6</v>
      </c>
      <c r="J935" s="16">
        <v>582.6</v>
      </c>
      <c r="K935" s="16">
        <f t="shared" si="64"/>
        <v>100</v>
      </c>
      <c r="L935" s="16">
        <f t="shared" si="65"/>
        <v>100.44827586206897</v>
      </c>
      <c r="M935" s="16">
        <f t="shared" si="66"/>
        <v>100.01545037853428</v>
      </c>
    </row>
    <row r="936" spans="1:13" x14ac:dyDescent="0.25">
      <c r="A936" s="14"/>
      <c r="B936" s="14"/>
      <c r="C936" s="14"/>
      <c r="D936" s="14"/>
      <c r="E936" s="15" t="s">
        <v>58</v>
      </c>
      <c r="F936" s="15" t="s">
        <v>59</v>
      </c>
      <c r="G936" s="16">
        <v>5.28</v>
      </c>
      <c r="H936" s="16">
        <v>5.5</v>
      </c>
      <c r="I936" s="16">
        <v>5.5</v>
      </c>
      <c r="J936" s="16">
        <v>5.28</v>
      </c>
      <c r="K936" s="16">
        <f t="shared" si="64"/>
        <v>96.000000000000014</v>
      </c>
      <c r="L936" s="16">
        <f t="shared" si="65"/>
        <v>96.000000000000014</v>
      </c>
      <c r="M936" s="16">
        <f t="shared" si="66"/>
        <v>100</v>
      </c>
    </row>
    <row r="937" spans="1:13" x14ac:dyDescent="0.25">
      <c r="A937" s="14"/>
      <c r="B937" s="14"/>
      <c r="C937" s="14"/>
      <c r="D937" s="14"/>
      <c r="E937" s="15" t="s">
        <v>60</v>
      </c>
      <c r="F937" s="15" t="s">
        <v>61</v>
      </c>
      <c r="G937" s="16">
        <v>8.76</v>
      </c>
      <c r="H937" s="16">
        <v>9</v>
      </c>
      <c r="I937" s="16">
        <v>9</v>
      </c>
      <c r="J937" s="16">
        <v>8.76</v>
      </c>
      <c r="K937" s="16">
        <f t="shared" si="64"/>
        <v>97.333333333333329</v>
      </c>
      <c r="L937" s="16">
        <f t="shared" si="65"/>
        <v>97.333333333333329</v>
      </c>
      <c r="M937" s="16">
        <f t="shared" si="66"/>
        <v>100</v>
      </c>
    </row>
    <row r="938" spans="1:13" x14ac:dyDescent="0.25">
      <c r="A938" s="14"/>
      <c r="B938" s="14"/>
      <c r="C938" s="14"/>
      <c r="D938" s="14"/>
      <c r="E938" s="15" t="s">
        <v>258</v>
      </c>
      <c r="F938" s="15" t="s">
        <v>259</v>
      </c>
      <c r="G938" s="16">
        <v>8809.7999999999993</v>
      </c>
      <c r="H938" s="16">
        <v>9125.5</v>
      </c>
      <c r="I938" s="16">
        <v>9122.9</v>
      </c>
      <c r="J938" s="16">
        <v>8809.7999999999993</v>
      </c>
      <c r="K938" s="16">
        <f t="shared" si="64"/>
        <v>96.567977287923796</v>
      </c>
      <c r="L938" s="16">
        <f t="shared" si="65"/>
        <v>96.540463536244587</v>
      </c>
      <c r="M938" s="16">
        <f t="shared" si="66"/>
        <v>100</v>
      </c>
    </row>
    <row r="939" spans="1:13" x14ac:dyDescent="0.25">
      <c r="A939" s="8"/>
      <c r="B939" s="8"/>
      <c r="C939" s="9" t="s">
        <v>471</v>
      </c>
      <c r="D939" s="8"/>
      <c r="E939" s="8"/>
      <c r="F939" s="9" t="s">
        <v>472</v>
      </c>
      <c r="G939" s="10">
        <f t="shared" ref="G939:J940" si="74">+G940</f>
        <v>30360</v>
      </c>
      <c r="H939" s="10">
        <f t="shared" si="74"/>
        <v>33210</v>
      </c>
      <c r="I939" s="10">
        <f t="shared" si="74"/>
        <v>33210</v>
      </c>
      <c r="J939" s="10">
        <f t="shared" si="74"/>
        <v>28600</v>
      </c>
      <c r="K939" s="10">
        <f t="shared" si="64"/>
        <v>86.118638964167417</v>
      </c>
      <c r="L939" s="10">
        <f t="shared" si="65"/>
        <v>86.118638964167417</v>
      </c>
      <c r="M939" s="10">
        <f t="shared" si="66"/>
        <v>94.20289855072464</v>
      </c>
    </row>
    <row r="940" spans="1:13" x14ac:dyDescent="0.25">
      <c r="A940" s="11"/>
      <c r="B940" s="11"/>
      <c r="C940" s="11"/>
      <c r="D940" s="12" t="s">
        <v>17</v>
      </c>
      <c r="E940" s="11"/>
      <c r="F940" s="12"/>
      <c r="G940" s="13">
        <f t="shared" si="74"/>
        <v>30360</v>
      </c>
      <c r="H940" s="13">
        <f t="shared" si="74"/>
        <v>33210</v>
      </c>
      <c r="I940" s="13">
        <f t="shared" si="74"/>
        <v>33210</v>
      </c>
      <c r="J940" s="13">
        <f t="shared" si="74"/>
        <v>28600</v>
      </c>
      <c r="K940" s="13">
        <f t="shared" si="64"/>
        <v>86.118638964167417</v>
      </c>
      <c r="L940" s="13">
        <f t="shared" si="65"/>
        <v>86.118638964167417</v>
      </c>
      <c r="M940" s="13">
        <f t="shared" si="66"/>
        <v>94.20289855072464</v>
      </c>
    </row>
    <row r="941" spans="1:13" x14ac:dyDescent="0.25">
      <c r="A941" s="14"/>
      <c r="B941" s="14"/>
      <c r="C941" s="14"/>
      <c r="D941" s="14"/>
      <c r="E941" s="15" t="s">
        <v>473</v>
      </c>
      <c r="F941" s="15" t="s">
        <v>474</v>
      </c>
      <c r="G941" s="16">
        <v>30360</v>
      </c>
      <c r="H941" s="16">
        <v>33210</v>
      </c>
      <c r="I941" s="16">
        <v>33210</v>
      </c>
      <c r="J941" s="16">
        <v>28600</v>
      </c>
      <c r="K941" s="16">
        <f t="shared" si="64"/>
        <v>86.118638964167417</v>
      </c>
      <c r="L941" s="16">
        <f t="shared" si="65"/>
        <v>86.118638964167417</v>
      </c>
      <c r="M941" s="16">
        <f t="shared" si="66"/>
        <v>94.20289855072464</v>
      </c>
    </row>
    <row r="942" spans="1:13" x14ac:dyDescent="0.25">
      <c r="A942" s="8"/>
      <c r="B942" s="8"/>
      <c r="C942" s="9" t="s">
        <v>475</v>
      </c>
      <c r="D942" s="8"/>
      <c r="E942" s="8"/>
      <c r="F942" s="9" t="s">
        <v>476</v>
      </c>
      <c r="G942" s="10">
        <f t="shared" ref="G942:J943" si="75">+G943</f>
        <v>6310.92</v>
      </c>
      <c r="H942" s="10">
        <f t="shared" si="75"/>
        <v>6373</v>
      </c>
      <c r="I942" s="10">
        <f t="shared" si="75"/>
        <v>6373</v>
      </c>
      <c r="J942" s="10">
        <f t="shared" si="75"/>
        <v>6373</v>
      </c>
      <c r="K942" s="10">
        <f t="shared" si="64"/>
        <v>100</v>
      </c>
      <c r="L942" s="10">
        <f t="shared" si="65"/>
        <v>100</v>
      </c>
      <c r="M942" s="10">
        <f t="shared" si="66"/>
        <v>100.98369175968006</v>
      </c>
    </row>
    <row r="943" spans="1:13" x14ac:dyDescent="0.25">
      <c r="A943" s="11"/>
      <c r="B943" s="11"/>
      <c r="C943" s="11"/>
      <c r="D943" s="12" t="s">
        <v>17</v>
      </c>
      <c r="E943" s="11"/>
      <c r="F943" s="12"/>
      <c r="G943" s="13">
        <f t="shared" si="75"/>
        <v>6310.92</v>
      </c>
      <c r="H943" s="13">
        <f t="shared" si="75"/>
        <v>6373</v>
      </c>
      <c r="I943" s="13">
        <f t="shared" si="75"/>
        <v>6373</v>
      </c>
      <c r="J943" s="13">
        <f t="shared" si="75"/>
        <v>6373</v>
      </c>
      <c r="K943" s="13">
        <f t="shared" si="64"/>
        <v>100</v>
      </c>
      <c r="L943" s="13">
        <f t="shared" si="65"/>
        <v>100</v>
      </c>
      <c r="M943" s="13">
        <f t="shared" si="66"/>
        <v>100.98369175968006</v>
      </c>
    </row>
    <row r="944" spans="1:13" x14ac:dyDescent="0.25">
      <c r="A944" s="14"/>
      <c r="B944" s="14"/>
      <c r="C944" s="14"/>
      <c r="D944" s="14"/>
      <c r="E944" s="15" t="s">
        <v>34</v>
      </c>
      <c r="F944" s="15" t="s">
        <v>35</v>
      </c>
      <c r="G944" s="16">
        <v>6310.92</v>
      </c>
      <c r="H944" s="16">
        <v>6373</v>
      </c>
      <c r="I944" s="16">
        <v>6373</v>
      </c>
      <c r="J944" s="16">
        <v>6373</v>
      </c>
      <c r="K944" s="16">
        <f t="shared" si="64"/>
        <v>100</v>
      </c>
      <c r="L944" s="16">
        <f t="shared" si="65"/>
        <v>100</v>
      </c>
      <c r="M944" s="16">
        <f t="shared" si="66"/>
        <v>100.98369175968006</v>
      </c>
    </row>
    <row r="945" spans="1:13" x14ac:dyDescent="0.25">
      <c r="A945" s="8"/>
      <c r="B945" s="8"/>
      <c r="C945" s="9" t="s">
        <v>477</v>
      </c>
      <c r="D945" s="8"/>
      <c r="E945" s="8"/>
      <c r="F945" s="9" t="s">
        <v>478</v>
      </c>
      <c r="G945" s="10">
        <f>+G946</f>
        <v>5140</v>
      </c>
      <c r="H945" s="10">
        <f>+H946</f>
        <v>25490</v>
      </c>
      <c r="I945" s="10">
        <f>+I946</f>
        <v>25490</v>
      </c>
      <c r="J945" s="10">
        <f>+J946</f>
        <v>25490</v>
      </c>
      <c r="K945" s="10">
        <f t="shared" si="64"/>
        <v>100</v>
      </c>
      <c r="L945" s="10">
        <f t="shared" si="65"/>
        <v>100</v>
      </c>
      <c r="M945" s="10">
        <f t="shared" si="66"/>
        <v>495.91439688715957</v>
      </c>
    </row>
    <row r="946" spans="1:13" x14ac:dyDescent="0.25">
      <c r="A946" s="11"/>
      <c r="B946" s="11"/>
      <c r="C946" s="11"/>
      <c r="D946" s="12" t="s">
        <v>17</v>
      </c>
      <c r="E946" s="11"/>
      <c r="F946" s="12"/>
      <c r="G946" s="13">
        <f>+G947+G948+G949+G950</f>
        <v>5140</v>
      </c>
      <c r="H946" s="13">
        <f>+H947+H948+H949+H950</f>
        <v>25490</v>
      </c>
      <c r="I946" s="13">
        <f>+I947+I948+I949+I950</f>
        <v>25490</v>
      </c>
      <c r="J946" s="13">
        <f>+J947+J948+J949+J950</f>
        <v>25490</v>
      </c>
      <c r="K946" s="13">
        <f t="shared" si="64"/>
        <v>100</v>
      </c>
      <c r="L946" s="13">
        <f t="shared" si="65"/>
        <v>100</v>
      </c>
      <c r="M946" s="13">
        <f t="shared" si="66"/>
        <v>495.91439688715957</v>
      </c>
    </row>
    <row r="947" spans="1:13" x14ac:dyDescent="0.25">
      <c r="A947" s="14"/>
      <c r="B947" s="14"/>
      <c r="C947" s="14"/>
      <c r="D947" s="14"/>
      <c r="E947" s="15" t="s">
        <v>77</v>
      </c>
      <c r="F947" s="15" t="s">
        <v>78</v>
      </c>
      <c r="G947" s="16">
        <v>1140</v>
      </c>
      <c r="H947" s="16">
        <v>0</v>
      </c>
      <c r="I947" s="16">
        <v>0</v>
      </c>
      <c r="J947" s="16">
        <v>0</v>
      </c>
      <c r="K947" s="16">
        <f t="shared" si="64"/>
        <v>0</v>
      </c>
      <c r="L947" s="16">
        <f t="shared" si="65"/>
        <v>0</v>
      </c>
      <c r="M947" s="16">
        <f t="shared" si="66"/>
        <v>0</v>
      </c>
    </row>
    <row r="948" spans="1:13" x14ac:dyDescent="0.25">
      <c r="A948" s="14"/>
      <c r="B948" s="14"/>
      <c r="C948" s="14"/>
      <c r="D948" s="14"/>
      <c r="E948" s="15" t="s">
        <v>174</v>
      </c>
      <c r="F948" s="15" t="s">
        <v>175</v>
      </c>
      <c r="G948" s="16">
        <v>2000</v>
      </c>
      <c r="H948" s="16">
        <v>0</v>
      </c>
      <c r="I948" s="16">
        <v>0</v>
      </c>
      <c r="J948" s="16">
        <v>0</v>
      </c>
      <c r="K948" s="16">
        <f t="shared" si="64"/>
        <v>0</v>
      </c>
      <c r="L948" s="16">
        <f t="shared" si="65"/>
        <v>0</v>
      </c>
      <c r="M948" s="16">
        <f t="shared" si="66"/>
        <v>0</v>
      </c>
    </row>
    <row r="949" spans="1:13" x14ac:dyDescent="0.25">
      <c r="A949" s="14"/>
      <c r="B949" s="14"/>
      <c r="C949" s="14"/>
      <c r="D949" s="14"/>
      <c r="E949" s="15" t="s">
        <v>34</v>
      </c>
      <c r="F949" s="15" t="s">
        <v>35</v>
      </c>
      <c r="G949" s="16">
        <v>0</v>
      </c>
      <c r="H949" s="16">
        <v>25490</v>
      </c>
      <c r="I949" s="16">
        <v>25490</v>
      </c>
      <c r="J949" s="16">
        <v>25490</v>
      </c>
      <c r="K949" s="16">
        <f t="shared" si="64"/>
        <v>100</v>
      </c>
      <c r="L949" s="16">
        <f t="shared" si="65"/>
        <v>100</v>
      </c>
      <c r="M949" s="16">
        <f t="shared" si="66"/>
        <v>0</v>
      </c>
    </row>
    <row r="950" spans="1:13" x14ac:dyDescent="0.25">
      <c r="A950" s="14"/>
      <c r="B950" s="14"/>
      <c r="C950" s="14"/>
      <c r="D950" s="14"/>
      <c r="E950" s="15" t="s">
        <v>71</v>
      </c>
      <c r="F950" s="15" t="s">
        <v>72</v>
      </c>
      <c r="G950" s="16">
        <v>2000</v>
      </c>
      <c r="H950" s="16">
        <v>0</v>
      </c>
      <c r="I950" s="16">
        <v>0</v>
      </c>
      <c r="J950" s="16">
        <v>0</v>
      </c>
      <c r="K950" s="16">
        <f t="shared" si="64"/>
        <v>0</v>
      </c>
      <c r="L950" s="16">
        <f t="shared" si="65"/>
        <v>0</v>
      </c>
      <c r="M950" s="16">
        <f t="shared" si="66"/>
        <v>0</v>
      </c>
    </row>
    <row r="951" spans="1:13" x14ac:dyDescent="0.25">
      <c r="A951" s="5"/>
      <c r="B951" s="6" t="s">
        <v>479</v>
      </c>
      <c r="C951" s="5"/>
      <c r="D951" s="5"/>
      <c r="E951" s="5"/>
      <c r="F951" s="6" t="s">
        <v>480</v>
      </c>
      <c r="G951" s="7">
        <f t="shared" ref="G951:J953" si="76">+G952</f>
        <v>69942.41</v>
      </c>
      <c r="H951" s="7">
        <f t="shared" si="76"/>
        <v>75000</v>
      </c>
      <c r="I951" s="7">
        <f t="shared" si="76"/>
        <v>75000</v>
      </c>
      <c r="J951" s="7">
        <f t="shared" si="76"/>
        <v>44414.19</v>
      </c>
      <c r="K951" s="7">
        <f t="shared" si="64"/>
        <v>59.218920000000011</v>
      </c>
      <c r="L951" s="7">
        <f t="shared" si="65"/>
        <v>59.218920000000011</v>
      </c>
      <c r="M951" s="7">
        <f t="shared" si="66"/>
        <v>63.501086107842156</v>
      </c>
    </row>
    <row r="952" spans="1:13" x14ac:dyDescent="0.25">
      <c r="A952" s="8"/>
      <c r="B952" s="8"/>
      <c r="C952" s="9" t="s">
        <v>481</v>
      </c>
      <c r="D952" s="8"/>
      <c r="E952" s="8"/>
      <c r="F952" s="9" t="s">
        <v>482</v>
      </c>
      <c r="G952" s="10">
        <f t="shared" si="76"/>
        <v>69942.41</v>
      </c>
      <c r="H952" s="10">
        <f t="shared" si="76"/>
        <v>75000</v>
      </c>
      <c r="I952" s="10">
        <f t="shared" si="76"/>
        <v>75000</v>
      </c>
      <c r="J952" s="10">
        <f t="shared" si="76"/>
        <v>44414.19</v>
      </c>
      <c r="K952" s="10">
        <f t="shared" si="64"/>
        <v>59.218920000000011</v>
      </c>
      <c r="L952" s="10">
        <f t="shared" si="65"/>
        <v>59.218920000000011</v>
      </c>
      <c r="M952" s="10">
        <f t="shared" si="66"/>
        <v>63.501086107842156</v>
      </c>
    </row>
    <row r="953" spans="1:13" x14ac:dyDescent="0.25">
      <c r="A953" s="11"/>
      <c r="B953" s="11"/>
      <c r="C953" s="11"/>
      <c r="D953" s="12" t="s">
        <v>17</v>
      </c>
      <c r="E953" s="11"/>
      <c r="F953" s="12"/>
      <c r="G953" s="13">
        <f t="shared" si="76"/>
        <v>69942.41</v>
      </c>
      <c r="H953" s="13">
        <f t="shared" si="76"/>
        <v>75000</v>
      </c>
      <c r="I953" s="13">
        <f t="shared" si="76"/>
        <v>75000</v>
      </c>
      <c r="J953" s="13">
        <f t="shared" si="76"/>
        <v>44414.19</v>
      </c>
      <c r="K953" s="13">
        <f t="shared" si="64"/>
        <v>59.218920000000011</v>
      </c>
      <c r="L953" s="13">
        <f t="shared" si="65"/>
        <v>59.218920000000011</v>
      </c>
      <c r="M953" s="13">
        <f t="shared" si="66"/>
        <v>63.501086107842156</v>
      </c>
    </row>
    <row r="954" spans="1:13" x14ac:dyDescent="0.25">
      <c r="A954" s="14"/>
      <c r="B954" s="14"/>
      <c r="C954" s="14"/>
      <c r="D954" s="14"/>
      <c r="E954" s="15" t="s">
        <v>483</v>
      </c>
      <c r="F954" s="15" t="s">
        <v>484</v>
      </c>
      <c r="G954" s="16">
        <v>69942.41</v>
      </c>
      <c r="H954" s="16">
        <v>75000</v>
      </c>
      <c r="I954" s="16">
        <v>75000</v>
      </c>
      <c r="J954" s="16">
        <v>44414.19</v>
      </c>
      <c r="K954" s="16">
        <f t="shared" si="64"/>
        <v>59.218920000000011</v>
      </c>
      <c r="L954" s="16">
        <f t="shared" si="65"/>
        <v>59.218920000000011</v>
      </c>
      <c r="M954" s="16">
        <f t="shared" si="66"/>
        <v>63.501086107842156</v>
      </c>
    </row>
    <row r="955" spans="1:13" x14ac:dyDescent="0.25">
      <c r="A955" s="5"/>
      <c r="B955" s="6" t="s">
        <v>485</v>
      </c>
      <c r="C955" s="5"/>
      <c r="D955" s="5"/>
      <c r="E955" s="5"/>
      <c r="F955" s="6" t="s">
        <v>486</v>
      </c>
      <c r="G955" s="7">
        <f>+G956+G959</f>
        <v>169550.57</v>
      </c>
      <c r="H955" s="7">
        <f>+H956+H959</f>
        <v>181330</v>
      </c>
      <c r="I955" s="7">
        <f>+I956+I959</f>
        <v>181330</v>
      </c>
      <c r="J955" s="7">
        <f>+J956+J959</f>
        <v>159232.69</v>
      </c>
      <c r="K955" s="7">
        <f t="shared" si="64"/>
        <v>87.813759444107433</v>
      </c>
      <c r="L955" s="7">
        <f t="shared" si="65"/>
        <v>87.813759444107433</v>
      </c>
      <c r="M955" s="7">
        <f t="shared" si="66"/>
        <v>93.914570738393849</v>
      </c>
    </row>
    <row r="956" spans="1:13" x14ac:dyDescent="0.25">
      <c r="A956" s="8"/>
      <c r="B956" s="8"/>
      <c r="C956" s="9" t="s">
        <v>487</v>
      </c>
      <c r="D956" s="8"/>
      <c r="E956" s="8"/>
      <c r="F956" s="9" t="s">
        <v>488</v>
      </c>
      <c r="G956" s="10">
        <f t="shared" ref="G956:J957" si="77">+G957</f>
        <v>122865.56</v>
      </c>
      <c r="H956" s="10">
        <f t="shared" si="77"/>
        <v>122000</v>
      </c>
      <c r="I956" s="10">
        <f t="shared" si="77"/>
        <v>122000</v>
      </c>
      <c r="J956" s="10">
        <f t="shared" si="77"/>
        <v>115916.73</v>
      </c>
      <c r="K956" s="10">
        <f t="shared" si="64"/>
        <v>95.013713114754097</v>
      </c>
      <c r="L956" s="10">
        <f t="shared" si="65"/>
        <v>95.013713114754097</v>
      </c>
      <c r="M956" s="10">
        <f t="shared" si="66"/>
        <v>94.344363058289076</v>
      </c>
    </row>
    <row r="957" spans="1:13" x14ac:dyDescent="0.25">
      <c r="A957" s="11"/>
      <c r="B957" s="11"/>
      <c r="C957" s="11"/>
      <c r="D957" s="12" t="s">
        <v>17</v>
      </c>
      <c r="E957" s="11"/>
      <c r="F957" s="12"/>
      <c r="G957" s="13">
        <f t="shared" si="77"/>
        <v>122865.56</v>
      </c>
      <c r="H957" s="13">
        <f t="shared" si="77"/>
        <v>122000</v>
      </c>
      <c r="I957" s="13">
        <f t="shared" si="77"/>
        <v>122000</v>
      </c>
      <c r="J957" s="13">
        <f t="shared" si="77"/>
        <v>115916.73</v>
      </c>
      <c r="K957" s="13">
        <f t="shared" si="64"/>
        <v>95.013713114754097</v>
      </c>
      <c r="L957" s="13">
        <f t="shared" si="65"/>
        <v>95.013713114754097</v>
      </c>
      <c r="M957" s="13">
        <f t="shared" si="66"/>
        <v>94.344363058289076</v>
      </c>
    </row>
    <row r="958" spans="1:13" x14ac:dyDescent="0.25">
      <c r="A958" s="14"/>
      <c r="B958" s="14"/>
      <c r="C958" s="14"/>
      <c r="D958" s="14"/>
      <c r="E958" s="15" t="s">
        <v>489</v>
      </c>
      <c r="F958" s="15" t="s">
        <v>490</v>
      </c>
      <c r="G958" s="16">
        <v>122865.56</v>
      </c>
      <c r="H958" s="16">
        <v>122000</v>
      </c>
      <c r="I958" s="16">
        <v>122000</v>
      </c>
      <c r="J958" s="16">
        <v>115916.73</v>
      </c>
      <c r="K958" s="16">
        <f t="shared" si="64"/>
        <v>95.013713114754097</v>
      </c>
      <c r="L958" s="16">
        <f t="shared" si="65"/>
        <v>95.013713114754097</v>
      </c>
      <c r="M958" s="16">
        <f t="shared" si="66"/>
        <v>94.344363058289076</v>
      </c>
    </row>
    <row r="959" spans="1:13" x14ac:dyDescent="0.25">
      <c r="A959" s="8"/>
      <c r="B959" s="8"/>
      <c r="C959" s="9" t="s">
        <v>491</v>
      </c>
      <c r="D959" s="8"/>
      <c r="E959" s="8"/>
      <c r="F959" s="9" t="s">
        <v>492</v>
      </c>
      <c r="G959" s="10">
        <f>+G960</f>
        <v>46685.01</v>
      </c>
      <c r="H959" s="10">
        <f>+H960</f>
        <v>59330</v>
      </c>
      <c r="I959" s="10">
        <f>+I960</f>
        <v>59330</v>
      </c>
      <c r="J959" s="10">
        <f>+J960</f>
        <v>43315.96</v>
      </c>
      <c r="K959" s="10">
        <f t="shared" si="64"/>
        <v>73.008528569020726</v>
      </c>
      <c r="L959" s="10">
        <f t="shared" si="65"/>
        <v>73.008528569020726</v>
      </c>
      <c r="M959" s="10">
        <f t="shared" si="66"/>
        <v>92.783443764925821</v>
      </c>
    </row>
    <row r="960" spans="1:13" x14ac:dyDescent="0.25">
      <c r="A960" s="11"/>
      <c r="B960" s="11"/>
      <c r="C960" s="11"/>
      <c r="D960" s="12" t="s">
        <v>17</v>
      </c>
      <c r="E960" s="11"/>
      <c r="F960" s="12"/>
      <c r="G960" s="13">
        <f>+G961+G962+G963+G964+G965+G966+G967+G968+G969+G970+G971+G972</f>
        <v>46685.01</v>
      </c>
      <c r="H960" s="13">
        <f>+H961+H962+H963+H964+H965+H966+H967+H968+H969+H970+H971+H972</f>
        <v>59330</v>
      </c>
      <c r="I960" s="13">
        <f>+I961+I962+I963+I964+I965+I966+I967+I968+I969+I970+I971+I972</f>
        <v>59330</v>
      </c>
      <c r="J960" s="13">
        <f>+J961+J962+J963+J964+J965+J966+J967+J968+J969+J970+J971+J972</f>
        <v>43315.96</v>
      </c>
      <c r="K960" s="13">
        <f t="shared" si="64"/>
        <v>73.008528569020726</v>
      </c>
      <c r="L960" s="13">
        <f t="shared" si="65"/>
        <v>73.008528569020726</v>
      </c>
      <c r="M960" s="13">
        <f t="shared" si="66"/>
        <v>92.783443764925821</v>
      </c>
    </row>
    <row r="961" spans="1:13" x14ac:dyDescent="0.25">
      <c r="A961" s="14"/>
      <c r="B961" s="14"/>
      <c r="C961" s="14"/>
      <c r="D961" s="14"/>
      <c r="E961" s="15" t="s">
        <v>18</v>
      </c>
      <c r="F961" s="15" t="s">
        <v>19</v>
      </c>
      <c r="G961" s="16">
        <v>5565.97</v>
      </c>
      <c r="H961" s="16">
        <v>3079.16</v>
      </c>
      <c r="I961" s="16">
        <v>4037.75</v>
      </c>
      <c r="J961" s="16">
        <v>4037.75</v>
      </c>
      <c r="K961" s="16">
        <f t="shared" si="64"/>
        <v>100</v>
      </c>
      <c r="L961" s="16">
        <f t="shared" si="65"/>
        <v>131.13154236869798</v>
      </c>
      <c r="M961" s="16">
        <f t="shared" si="66"/>
        <v>72.543509936273452</v>
      </c>
    </row>
    <row r="962" spans="1:13" x14ac:dyDescent="0.25">
      <c r="A962" s="14"/>
      <c r="B962" s="14"/>
      <c r="C962" s="14"/>
      <c r="D962" s="14"/>
      <c r="E962" s="15" t="s">
        <v>20</v>
      </c>
      <c r="F962" s="15" t="s">
        <v>21</v>
      </c>
      <c r="G962" s="16">
        <v>0</v>
      </c>
      <c r="H962" s="16">
        <v>104.81</v>
      </c>
      <c r="I962" s="16">
        <v>104.81</v>
      </c>
      <c r="J962" s="16">
        <v>104.81</v>
      </c>
      <c r="K962" s="16">
        <f t="shared" si="64"/>
        <v>100</v>
      </c>
      <c r="L962" s="16">
        <f t="shared" si="65"/>
        <v>100</v>
      </c>
      <c r="M962" s="16">
        <f t="shared" si="66"/>
        <v>0</v>
      </c>
    </row>
    <row r="963" spans="1:13" x14ac:dyDescent="0.25">
      <c r="A963" s="14"/>
      <c r="B963" s="14"/>
      <c r="C963" s="14"/>
      <c r="D963" s="14"/>
      <c r="E963" s="15" t="s">
        <v>22</v>
      </c>
      <c r="F963" s="15" t="s">
        <v>23</v>
      </c>
      <c r="G963" s="16">
        <v>935</v>
      </c>
      <c r="H963" s="16">
        <v>0</v>
      </c>
      <c r="I963" s="16">
        <v>882.55</v>
      </c>
      <c r="J963" s="16">
        <v>882.55</v>
      </c>
      <c r="K963" s="16">
        <f t="shared" si="64"/>
        <v>100</v>
      </c>
      <c r="L963" s="16">
        <f t="shared" si="65"/>
        <v>0</v>
      </c>
      <c r="M963" s="16">
        <f t="shared" si="66"/>
        <v>94.390374331550802</v>
      </c>
    </row>
    <row r="964" spans="1:13" x14ac:dyDescent="0.25">
      <c r="A964" s="14"/>
      <c r="B964" s="14"/>
      <c r="C964" s="14"/>
      <c r="D964" s="14"/>
      <c r="E964" s="15" t="s">
        <v>24</v>
      </c>
      <c r="F964" s="15" t="s">
        <v>25</v>
      </c>
      <c r="G964" s="16">
        <v>4805.2</v>
      </c>
      <c r="H964" s="16">
        <v>0</v>
      </c>
      <c r="I964" s="16">
        <v>2800</v>
      </c>
      <c r="J964" s="16">
        <v>2800</v>
      </c>
      <c r="K964" s="16">
        <f t="shared" si="64"/>
        <v>100</v>
      </c>
      <c r="L964" s="16">
        <f t="shared" si="65"/>
        <v>0</v>
      </c>
      <c r="M964" s="16">
        <f t="shared" si="66"/>
        <v>58.27020727545159</v>
      </c>
    </row>
    <row r="965" spans="1:13" x14ac:dyDescent="0.25">
      <c r="A965" s="14"/>
      <c r="B965" s="14"/>
      <c r="C965" s="14"/>
      <c r="D965" s="14"/>
      <c r="E965" s="15" t="s">
        <v>26</v>
      </c>
      <c r="F965" s="15" t="s">
        <v>27</v>
      </c>
      <c r="G965" s="16">
        <v>450</v>
      </c>
      <c r="H965" s="16">
        <v>440.1</v>
      </c>
      <c r="I965" s="16">
        <v>440.1</v>
      </c>
      <c r="J965" s="16">
        <v>440.1</v>
      </c>
      <c r="K965" s="16">
        <f t="shared" ref="K965:K1028" si="78">IF(I965&lt;&gt;0,J965/I965*100,0)</f>
        <v>100</v>
      </c>
      <c r="L965" s="16">
        <f t="shared" ref="L965:L1028" si="79">IF(H965&lt;&gt;0,J965/H965*100,0)</f>
        <v>100</v>
      </c>
      <c r="M965" s="16">
        <f t="shared" ref="M965:M1028" si="80">IF(G965&lt;&gt;0,J965/G965*100,0)</f>
        <v>97.800000000000011</v>
      </c>
    </row>
    <row r="966" spans="1:13" x14ac:dyDescent="0.25">
      <c r="A966" s="14"/>
      <c r="B966" s="14"/>
      <c r="C966" s="14"/>
      <c r="D966" s="14"/>
      <c r="E966" s="15" t="s">
        <v>28</v>
      </c>
      <c r="F966" s="15" t="s">
        <v>29</v>
      </c>
      <c r="G966" s="16">
        <v>2378.61</v>
      </c>
      <c r="H966" s="16">
        <v>0</v>
      </c>
      <c r="I966" s="16">
        <v>250</v>
      </c>
      <c r="J966" s="16">
        <v>250</v>
      </c>
      <c r="K966" s="16">
        <f t="shared" si="78"/>
        <v>100</v>
      </c>
      <c r="L966" s="16">
        <f t="shared" si="79"/>
        <v>0</v>
      </c>
      <c r="M966" s="16">
        <f t="shared" si="80"/>
        <v>10.510340072563388</v>
      </c>
    </row>
    <row r="967" spans="1:13" x14ac:dyDescent="0.25">
      <c r="A967" s="14"/>
      <c r="B967" s="14"/>
      <c r="C967" s="14"/>
      <c r="D967" s="14"/>
      <c r="E967" s="15" t="s">
        <v>489</v>
      </c>
      <c r="F967" s="15" t="s">
        <v>490</v>
      </c>
      <c r="G967" s="16">
        <v>0</v>
      </c>
      <c r="H967" s="16">
        <v>34421.25</v>
      </c>
      <c r="I967" s="16">
        <v>16014.04</v>
      </c>
      <c r="J967" s="16">
        <v>0</v>
      </c>
      <c r="K967" s="16">
        <f t="shared" si="78"/>
        <v>0</v>
      </c>
      <c r="L967" s="16">
        <f t="shared" si="79"/>
        <v>0</v>
      </c>
      <c r="M967" s="16">
        <f t="shared" si="80"/>
        <v>0</v>
      </c>
    </row>
    <row r="968" spans="1:13" x14ac:dyDescent="0.25">
      <c r="A968" s="14"/>
      <c r="B968" s="14"/>
      <c r="C968" s="14"/>
      <c r="D968" s="14"/>
      <c r="E968" s="15" t="s">
        <v>258</v>
      </c>
      <c r="F968" s="15" t="s">
        <v>259</v>
      </c>
      <c r="G968" s="16">
        <v>2366.66</v>
      </c>
      <c r="H968" s="16">
        <v>400</v>
      </c>
      <c r="I968" s="16">
        <v>1383.33</v>
      </c>
      <c r="J968" s="16">
        <v>1383.33</v>
      </c>
      <c r="K968" s="16">
        <f t="shared" si="78"/>
        <v>100</v>
      </c>
      <c r="L968" s="16">
        <f t="shared" si="79"/>
        <v>345.83249999999998</v>
      </c>
      <c r="M968" s="16">
        <f t="shared" si="80"/>
        <v>58.4507280302198</v>
      </c>
    </row>
    <row r="969" spans="1:13" x14ac:dyDescent="0.25">
      <c r="A969" s="14"/>
      <c r="B969" s="14"/>
      <c r="C969" s="14"/>
      <c r="D969" s="14"/>
      <c r="E969" s="15" t="s">
        <v>34</v>
      </c>
      <c r="F969" s="15" t="s">
        <v>35</v>
      </c>
      <c r="G969" s="16">
        <v>26026.6</v>
      </c>
      <c r="H969" s="16">
        <v>19384.68</v>
      </c>
      <c r="I969" s="16">
        <v>31767.42</v>
      </c>
      <c r="J969" s="16">
        <v>31767.42</v>
      </c>
      <c r="K969" s="16">
        <f t="shared" si="78"/>
        <v>100</v>
      </c>
      <c r="L969" s="16">
        <f t="shared" si="79"/>
        <v>163.87900135570976</v>
      </c>
      <c r="M969" s="16">
        <f t="shared" si="80"/>
        <v>122.05751039321309</v>
      </c>
    </row>
    <row r="970" spans="1:13" x14ac:dyDescent="0.25">
      <c r="A970" s="14"/>
      <c r="B970" s="14"/>
      <c r="C970" s="14"/>
      <c r="D970" s="14"/>
      <c r="E970" s="15" t="s">
        <v>71</v>
      </c>
      <c r="F970" s="15" t="s">
        <v>72</v>
      </c>
      <c r="G970" s="16">
        <v>740</v>
      </c>
      <c r="H970" s="16">
        <v>0</v>
      </c>
      <c r="I970" s="16">
        <v>150</v>
      </c>
      <c r="J970" s="16">
        <v>150</v>
      </c>
      <c r="K970" s="16">
        <f t="shared" si="78"/>
        <v>100</v>
      </c>
      <c r="L970" s="16">
        <f t="shared" si="79"/>
        <v>0</v>
      </c>
      <c r="M970" s="16">
        <f t="shared" si="80"/>
        <v>20.27027027027027</v>
      </c>
    </row>
    <row r="971" spans="1:13" x14ac:dyDescent="0.25">
      <c r="A971" s="14"/>
      <c r="B971" s="14"/>
      <c r="C971" s="14"/>
      <c r="D971" s="14"/>
      <c r="E971" s="15" t="s">
        <v>30</v>
      </c>
      <c r="F971" s="15" t="s">
        <v>31</v>
      </c>
      <c r="G971" s="16">
        <v>0</v>
      </c>
      <c r="H971" s="16">
        <v>1500</v>
      </c>
      <c r="I971" s="16">
        <v>1500</v>
      </c>
      <c r="J971" s="16">
        <v>1500</v>
      </c>
      <c r="K971" s="16">
        <f t="shared" si="78"/>
        <v>100</v>
      </c>
      <c r="L971" s="16">
        <f t="shared" si="79"/>
        <v>100</v>
      </c>
      <c r="M971" s="16">
        <f t="shared" si="80"/>
        <v>0</v>
      </c>
    </row>
    <row r="972" spans="1:13" x14ac:dyDescent="0.25">
      <c r="A972" s="14"/>
      <c r="B972" s="14"/>
      <c r="C972" s="14"/>
      <c r="D972" s="14"/>
      <c r="E972" s="15" t="s">
        <v>145</v>
      </c>
      <c r="F972" s="15" t="s">
        <v>146</v>
      </c>
      <c r="G972" s="16">
        <v>3416.97</v>
      </c>
      <c r="H972" s="16">
        <v>0</v>
      </c>
      <c r="I972" s="16">
        <v>0</v>
      </c>
      <c r="J972" s="16">
        <v>0</v>
      </c>
      <c r="K972" s="16">
        <f t="shared" si="78"/>
        <v>0</v>
      </c>
      <c r="L972" s="16">
        <f t="shared" si="79"/>
        <v>0</v>
      </c>
      <c r="M972" s="16">
        <f t="shared" si="80"/>
        <v>0</v>
      </c>
    </row>
    <row r="973" spans="1:13" x14ac:dyDescent="0.25">
      <c r="A973" s="2" t="s">
        <v>493</v>
      </c>
      <c r="B973" s="3"/>
      <c r="C973" s="3"/>
      <c r="D973" s="3"/>
      <c r="E973" s="3"/>
      <c r="F973" s="2" t="s">
        <v>494</v>
      </c>
      <c r="G973" s="4">
        <f>+G974+G990</f>
        <v>24316.510000000002</v>
      </c>
      <c r="H973" s="4">
        <f>+H974+H990</f>
        <v>11617</v>
      </c>
      <c r="I973" s="4">
        <f>+I974+I990</f>
        <v>11617</v>
      </c>
      <c r="J973" s="4">
        <f>+J974+J990</f>
        <v>11349.279999999999</v>
      </c>
      <c r="K973" s="4">
        <f t="shared" si="78"/>
        <v>97.69544632865626</v>
      </c>
      <c r="L973" s="4">
        <f t="shared" si="79"/>
        <v>97.69544632865626</v>
      </c>
      <c r="M973" s="4">
        <f t="shared" si="80"/>
        <v>46.673145118275599</v>
      </c>
    </row>
    <row r="974" spans="1:13" x14ac:dyDescent="0.25">
      <c r="A974" s="5"/>
      <c r="B974" s="6" t="s">
        <v>101</v>
      </c>
      <c r="C974" s="5"/>
      <c r="D974" s="5"/>
      <c r="E974" s="5"/>
      <c r="F974" s="6" t="s">
        <v>102</v>
      </c>
      <c r="G974" s="7">
        <f t="shared" ref="G974:J975" si="81">+G975</f>
        <v>10685.060000000001</v>
      </c>
      <c r="H974" s="7">
        <f t="shared" si="81"/>
        <v>8117</v>
      </c>
      <c r="I974" s="7">
        <f t="shared" si="81"/>
        <v>6127</v>
      </c>
      <c r="J974" s="7">
        <f t="shared" si="81"/>
        <v>5859.28</v>
      </c>
      <c r="K974" s="7">
        <f t="shared" si="78"/>
        <v>95.63048800391708</v>
      </c>
      <c r="L974" s="7">
        <f t="shared" si="79"/>
        <v>72.1852901318221</v>
      </c>
      <c r="M974" s="7">
        <f t="shared" si="80"/>
        <v>54.836191841692973</v>
      </c>
    </row>
    <row r="975" spans="1:13" x14ac:dyDescent="0.25">
      <c r="A975" s="8"/>
      <c r="B975" s="8"/>
      <c r="C975" s="9" t="s">
        <v>495</v>
      </c>
      <c r="D975" s="8"/>
      <c r="E975" s="8"/>
      <c r="F975" s="9" t="s">
        <v>496</v>
      </c>
      <c r="G975" s="10">
        <f t="shared" si="81"/>
        <v>10685.060000000001</v>
      </c>
      <c r="H975" s="10">
        <f t="shared" si="81"/>
        <v>8117</v>
      </c>
      <c r="I975" s="10">
        <f t="shared" si="81"/>
        <v>6127</v>
      </c>
      <c r="J975" s="10">
        <f t="shared" si="81"/>
        <v>5859.28</v>
      </c>
      <c r="K975" s="10">
        <f t="shared" si="78"/>
        <v>95.63048800391708</v>
      </c>
      <c r="L975" s="10">
        <f t="shared" si="79"/>
        <v>72.1852901318221</v>
      </c>
      <c r="M975" s="10">
        <f t="shared" si="80"/>
        <v>54.836191841692973</v>
      </c>
    </row>
    <row r="976" spans="1:13" x14ac:dyDescent="0.25">
      <c r="A976" s="11"/>
      <c r="B976" s="11"/>
      <c r="C976" s="11"/>
      <c r="D976" s="12" t="s">
        <v>17</v>
      </c>
      <c r="E976" s="11"/>
      <c r="F976" s="12"/>
      <c r="G976" s="13">
        <f>+G977+G978+G979+G980+G981+G982+G983+G984+G985+G986+G987+G988+G989</f>
        <v>10685.060000000001</v>
      </c>
      <c r="H976" s="13">
        <f>+H977+H978+H979+H980+H981+H982+H983+H984+H985+H986+H987+H988+H989</f>
        <v>8117</v>
      </c>
      <c r="I976" s="13">
        <f>+I977+I978+I979+I980+I981+I982+I983+I984+I985+I986+I987+I988+I989</f>
        <v>6127</v>
      </c>
      <c r="J976" s="13">
        <f>+J977+J978+J979+J980+J981+J982+J983+J984+J985+J986+J987+J988+J989</f>
        <v>5859.28</v>
      </c>
      <c r="K976" s="13">
        <f t="shared" si="78"/>
        <v>95.63048800391708</v>
      </c>
      <c r="L976" s="13">
        <f t="shared" si="79"/>
        <v>72.1852901318221</v>
      </c>
      <c r="M976" s="13">
        <f t="shared" si="80"/>
        <v>54.836191841692973</v>
      </c>
    </row>
    <row r="977" spans="1:13" x14ac:dyDescent="0.25">
      <c r="A977" s="14"/>
      <c r="B977" s="14"/>
      <c r="C977" s="14"/>
      <c r="D977" s="14"/>
      <c r="E977" s="15" t="s">
        <v>52</v>
      </c>
      <c r="F977" s="15" t="s">
        <v>53</v>
      </c>
      <c r="G977" s="16">
        <v>0</v>
      </c>
      <c r="H977" s="16">
        <v>0</v>
      </c>
      <c r="I977" s="16">
        <v>63.07</v>
      </c>
      <c r="J977" s="16">
        <v>63.07</v>
      </c>
      <c r="K977" s="16">
        <f t="shared" si="78"/>
        <v>100</v>
      </c>
      <c r="L977" s="16">
        <f t="shared" si="79"/>
        <v>0</v>
      </c>
      <c r="M977" s="16">
        <f t="shared" si="80"/>
        <v>0</v>
      </c>
    </row>
    <row r="978" spans="1:13" x14ac:dyDescent="0.25">
      <c r="A978" s="14"/>
      <c r="B978" s="14"/>
      <c r="C978" s="14"/>
      <c r="D978" s="14"/>
      <c r="E978" s="15" t="s">
        <v>54</v>
      </c>
      <c r="F978" s="15" t="s">
        <v>55</v>
      </c>
      <c r="G978" s="16">
        <v>0</v>
      </c>
      <c r="H978" s="16">
        <v>0</v>
      </c>
      <c r="I978" s="16">
        <v>13</v>
      </c>
      <c r="J978" s="16">
        <v>13</v>
      </c>
      <c r="K978" s="16">
        <f t="shared" si="78"/>
        <v>100</v>
      </c>
      <c r="L978" s="16">
        <f t="shared" si="79"/>
        <v>0</v>
      </c>
      <c r="M978" s="16">
        <f t="shared" si="80"/>
        <v>0</v>
      </c>
    </row>
    <row r="979" spans="1:13" x14ac:dyDescent="0.25">
      <c r="A979" s="14"/>
      <c r="B979" s="14"/>
      <c r="C979" s="14"/>
      <c r="D979" s="14"/>
      <c r="E979" s="15" t="s">
        <v>56</v>
      </c>
      <c r="F979" s="15" t="s">
        <v>57</v>
      </c>
      <c r="G979" s="16">
        <v>0</v>
      </c>
      <c r="H979" s="16">
        <v>0</v>
      </c>
      <c r="I979" s="16">
        <v>9.24</v>
      </c>
      <c r="J979" s="16">
        <v>9.24</v>
      </c>
      <c r="K979" s="16">
        <f t="shared" si="78"/>
        <v>100</v>
      </c>
      <c r="L979" s="16">
        <f t="shared" si="79"/>
        <v>0</v>
      </c>
      <c r="M979" s="16">
        <f t="shared" si="80"/>
        <v>0</v>
      </c>
    </row>
    <row r="980" spans="1:13" x14ac:dyDescent="0.25">
      <c r="A980" s="14"/>
      <c r="B980" s="14"/>
      <c r="C980" s="14"/>
      <c r="D980" s="14"/>
      <c r="E980" s="15" t="s">
        <v>18</v>
      </c>
      <c r="F980" s="15" t="s">
        <v>19</v>
      </c>
      <c r="G980" s="16">
        <v>321.31</v>
      </c>
      <c r="H980" s="16">
        <v>1285</v>
      </c>
      <c r="I980" s="16">
        <v>839.3</v>
      </c>
      <c r="J980" s="16">
        <v>812.5</v>
      </c>
      <c r="K980" s="16">
        <f t="shared" si="78"/>
        <v>96.806862861908741</v>
      </c>
      <c r="L980" s="16">
        <f t="shared" si="79"/>
        <v>63.229571984435793</v>
      </c>
      <c r="M980" s="16">
        <f t="shared" si="80"/>
        <v>252.87105910180202</v>
      </c>
    </row>
    <row r="981" spans="1:13" x14ac:dyDescent="0.25">
      <c r="A981" s="14"/>
      <c r="B981" s="14"/>
      <c r="C981" s="14"/>
      <c r="D981" s="14"/>
      <c r="E981" s="15" t="s">
        <v>77</v>
      </c>
      <c r="F981" s="15" t="s">
        <v>78</v>
      </c>
      <c r="G981" s="16">
        <v>481.89</v>
      </c>
      <c r="H981" s="16">
        <v>600</v>
      </c>
      <c r="I981" s="16">
        <v>0</v>
      </c>
      <c r="J981" s="16">
        <v>0</v>
      </c>
      <c r="K981" s="16">
        <f t="shared" si="78"/>
        <v>0</v>
      </c>
      <c r="L981" s="16">
        <f t="shared" si="79"/>
        <v>0</v>
      </c>
      <c r="M981" s="16">
        <f t="shared" si="80"/>
        <v>0</v>
      </c>
    </row>
    <row r="982" spans="1:13" x14ac:dyDescent="0.25">
      <c r="A982" s="14"/>
      <c r="B982" s="14"/>
      <c r="C982" s="14"/>
      <c r="D982" s="14"/>
      <c r="E982" s="15" t="s">
        <v>20</v>
      </c>
      <c r="F982" s="15" t="s">
        <v>21</v>
      </c>
      <c r="G982" s="16">
        <v>616.35</v>
      </c>
      <c r="H982" s="16">
        <v>2000</v>
      </c>
      <c r="I982" s="16">
        <v>902.11</v>
      </c>
      <c r="J982" s="16">
        <v>902.11</v>
      </c>
      <c r="K982" s="16">
        <f t="shared" si="78"/>
        <v>100</v>
      </c>
      <c r="L982" s="16">
        <f t="shared" si="79"/>
        <v>45.105499999999999</v>
      </c>
      <c r="M982" s="16">
        <f t="shared" si="80"/>
        <v>146.36326762391499</v>
      </c>
    </row>
    <row r="983" spans="1:13" x14ac:dyDescent="0.25">
      <c r="A983" s="14"/>
      <c r="B983" s="14"/>
      <c r="C983" s="14"/>
      <c r="D983" s="14"/>
      <c r="E983" s="15" t="s">
        <v>24</v>
      </c>
      <c r="F983" s="15" t="s">
        <v>25</v>
      </c>
      <c r="G983" s="16">
        <v>590.21</v>
      </c>
      <c r="H983" s="16">
        <v>834.76</v>
      </c>
      <c r="I983" s="16">
        <v>472.62</v>
      </c>
      <c r="J983" s="16">
        <v>272.33</v>
      </c>
      <c r="K983" s="16">
        <f t="shared" si="78"/>
        <v>57.621344843637587</v>
      </c>
      <c r="L983" s="16">
        <f t="shared" si="79"/>
        <v>32.623748143178879</v>
      </c>
      <c r="M983" s="16">
        <f t="shared" si="80"/>
        <v>46.141203978245024</v>
      </c>
    </row>
    <row r="984" spans="1:13" x14ac:dyDescent="0.25">
      <c r="A984" s="14"/>
      <c r="B984" s="14"/>
      <c r="C984" s="14"/>
      <c r="D984" s="14"/>
      <c r="E984" s="15" t="s">
        <v>26</v>
      </c>
      <c r="F984" s="15" t="s">
        <v>27</v>
      </c>
      <c r="G984" s="16">
        <v>18.73</v>
      </c>
      <c r="H984" s="16">
        <v>40</v>
      </c>
      <c r="I984" s="16">
        <v>40</v>
      </c>
      <c r="J984" s="16">
        <v>29.81</v>
      </c>
      <c r="K984" s="16">
        <f t="shared" si="78"/>
        <v>74.524999999999991</v>
      </c>
      <c r="L984" s="16">
        <f t="shared" si="79"/>
        <v>74.524999999999991</v>
      </c>
      <c r="M984" s="16">
        <f t="shared" si="80"/>
        <v>159.15643352909768</v>
      </c>
    </row>
    <row r="985" spans="1:13" x14ac:dyDescent="0.25">
      <c r="A985" s="14"/>
      <c r="B985" s="14"/>
      <c r="C985" s="14"/>
      <c r="D985" s="14"/>
      <c r="E985" s="15" t="s">
        <v>28</v>
      </c>
      <c r="F985" s="15" t="s">
        <v>29</v>
      </c>
      <c r="G985" s="16">
        <v>1673.97</v>
      </c>
      <c r="H985" s="16">
        <v>1711</v>
      </c>
      <c r="I985" s="16">
        <v>3135.65</v>
      </c>
      <c r="J985" s="16">
        <v>3125.65</v>
      </c>
      <c r="K985" s="16">
        <f t="shared" si="78"/>
        <v>99.681086855994778</v>
      </c>
      <c r="L985" s="16">
        <f t="shared" si="79"/>
        <v>182.67971946230276</v>
      </c>
      <c r="M985" s="16">
        <f t="shared" si="80"/>
        <v>186.72078950040921</v>
      </c>
    </row>
    <row r="986" spans="1:13" x14ac:dyDescent="0.25">
      <c r="A986" s="14"/>
      <c r="B986" s="14"/>
      <c r="C986" s="14"/>
      <c r="D986" s="14"/>
      <c r="E986" s="15" t="s">
        <v>34</v>
      </c>
      <c r="F986" s="15" t="s">
        <v>35</v>
      </c>
      <c r="G986" s="16">
        <v>1250</v>
      </c>
      <c r="H986" s="16">
        <v>800</v>
      </c>
      <c r="I986" s="16">
        <v>530.01</v>
      </c>
      <c r="J986" s="16">
        <v>509.57</v>
      </c>
      <c r="K986" s="16">
        <f t="shared" si="78"/>
        <v>96.14346899115111</v>
      </c>
      <c r="L986" s="16">
        <f t="shared" si="79"/>
        <v>63.696249999999999</v>
      </c>
      <c r="M986" s="16">
        <f t="shared" si="80"/>
        <v>40.765599999999999</v>
      </c>
    </row>
    <row r="987" spans="1:13" x14ac:dyDescent="0.25">
      <c r="A987" s="14"/>
      <c r="B987" s="14"/>
      <c r="C987" s="14"/>
      <c r="D987" s="14"/>
      <c r="E987" s="15" t="s">
        <v>332</v>
      </c>
      <c r="F987" s="15" t="s">
        <v>333</v>
      </c>
      <c r="G987" s="16">
        <v>0</v>
      </c>
      <c r="H987" s="16">
        <v>346.24</v>
      </c>
      <c r="I987" s="16">
        <v>0</v>
      </c>
      <c r="J987" s="16">
        <v>0</v>
      </c>
      <c r="K987" s="16">
        <f t="shared" si="78"/>
        <v>0</v>
      </c>
      <c r="L987" s="16">
        <f t="shared" si="79"/>
        <v>0</v>
      </c>
      <c r="M987" s="16">
        <f t="shared" si="80"/>
        <v>0</v>
      </c>
    </row>
    <row r="988" spans="1:13" x14ac:dyDescent="0.25">
      <c r="A988" s="14"/>
      <c r="B988" s="14"/>
      <c r="C988" s="14"/>
      <c r="D988" s="14"/>
      <c r="E988" s="15" t="s">
        <v>81</v>
      </c>
      <c r="F988" s="15" t="s">
        <v>82</v>
      </c>
      <c r="G988" s="16">
        <v>5732.6</v>
      </c>
      <c r="H988" s="16">
        <v>500</v>
      </c>
      <c r="I988" s="16">
        <v>0</v>
      </c>
      <c r="J988" s="16">
        <v>0</v>
      </c>
      <c r="K988" s="16">
        <f t="shared" si="78"/>
        <v>0</v>
      </c>
      <c r="L988" s="16">
        <f t="shared" si="79"/>
        <v>0</v>
      </c>
      <c r="M988" s="16">
        <f t="shared" si="80"/>
        <v>0</v>
      </c>
    </row>
    <row r="989" spans="1:13" x14ac:dyDescent="0.25">
      <c r="A989" s="14"/>
      <c r="B989" s="14"/>
      <c r="C989" s="14"/>
      <c r="D989" s="14"/>
      <c r="E989" s="15" t="s">
        <v>133</v>
      </c>
      <c r="F989" s="15" t="s">
        <v>134</v>
      </c>
      <c r="G989" s="16">
        <v>0</v>
      </c>
      <c r="H989" s="16">
        <v>0</v>
      </c>
      <c r="I989" s="16">
        <v>122</v>
      </c>
      <c r="J989" s="16">
        <v>122</v>
      </c>
      <c r="K989" s="16">
        <f t="shared" si="78"/>
        <v>100</v>
      </c>
      <c r="L989" s="16">
        <f t="shared" si="79"/>
        <v>0</v>
      </c>
      <c r="M989" s="16">
        <f t="shared" si="80"/>
        <v>0</v>
      </c>
    </row>
    <row r="990" spans="1:13" x14ac:dyDescent="0.25">
      <c r="A990" s="5"/>
      <c r="B990" s="6" t="s">
        <v>201</v>
      </c>
      <c r="C990" s="5"/>
      <c r="D990" s="5"/>
      <c r="E990" s="5"/>
      <c r="F990" s="6" t="s">
        <v>202</v>
      </c>
      <c r="G990" s="7">
        <f t="shared" ref="G990:J991" si="82">+G991</f>
        <v>13631.45</v>
      </c>
      <c r="H990" s="7">
        <f t="shared" si="82"/>
        <v>3500</v>
      </c>
      <c r="I990" s="7">
        <f t="shared" si="82"/>
        <v>5490</v>
      </c>
      <c r="J990" s="7">
        <f t="shared" si="82"/>
        <v>5490</v>
      </c>
      <c r="K990" s="7">
        <f t="shared" si="78"/>
        <v>100</v>
      </c>
      <c r="L990" s="7">
        <f t="shared" si="79"/>
        <v>156.85714285714286</v>
      </c>
      <c r="M990" s="7">
        <f t="shared" si="80"/>
        <v>40.274512249247138</v>
      </c>
    </row>
    <row r="991" spans="1:13" x14ac:dyDescent="0.25">
      <c r="A991" s="8"/>
      <c r="B991" s="8"/>
      <c r="C991" s="9" t="s">
        <v>497</v>
      </c>
      <c r="D991" s="8"/>
      <c r="E991" s="8"/>
      <c r="F991" s="9" t="s">
        <v>498</v>
      </c>
      <c r="G991" s="10">
        <f t="shared" si="82"/>
        <v>13631.45</v>
      </c>
      <c r="H991" s="10">
        <f t="shared" si="82"/>
        <v>3500</v>
      </c>
      <c r="I991" s="10">
        <f t="shared" si="82"/>
        <v>5490</v>
      </c>
      <c r="J991" s="10">
        <f t="shared" si="82"/>
        <v>5490</v>
      </c>
      <c r="K991" s="10">
        <f t="shared" si="78"/>
        <v>100</v>
      </c>
      <c r="L991" s="10">
        <f t="shared" si="79"/>
        <v>156.85714285714286</v>
      </c>
      <c r="M991" s="10">
        <f t="shared" si="80"/>
        <v>40.274512249247138</v>
      </c>
    </row>
    <row r="992" spans="1:13" x14ac:dyDescent="0.25">
      <c r="A992" s="11"/>
      <c r="B992" s="11"/>
      <c r="C992" s="11"/>
      <c r="D992" s="12" t="s">
        <v>17</v>
      </c>
      <c r="E992" s="11"/>
      <c r="F992" s="12"/>
      <c r="G992" s="13">
        <f>+G993+G994</f>
        <v>13631.45</v>
      </c>
      <c r="H992" s="13">
        <f>+H993+H994</f>
        <v>3500</v>
      </c>
      <c r="I992" s="13">
        <f>+I993+I994</f>
        <v>5490</v>
      </c>
      <c r="J992" s="13">
        <f>+J993+J994</f>
        <v>5490</v>
      </c>
      <c r="K992" s="13">
        <f t="shared" si="78"/>
        <v>100</v>
      </c>
      <c r="L992" s="13">
        <f t="shared" si="79"/>
        <v>156.85714285714286</v>
      </c>
      <c r="M992" s="13">
        <f t="shared" si="80"/>
        <v>40.274512249247138</v>
      </c>
    </row>
    <row r="993" spans="1:13" x14ac:dyDescent="0.25">
      <c r="A993" s="14"/>
      <c r="B993" s="14"/>
      <c r="C993" s="14"/>
      <c r="D993" s="14"/>
      <c r="E993" s="15" t="s">
        <v>145</v>
      </c>
      <c r="F993" s="15" t="s">
        <v>146</v>
      </c>
      <c r="G993" s="16">
        <v>3199.33</v>
      </c>
      <c r="H993" s="16">
        <v>2500</v>
      </c>
      <c r="I993" s="16">
        <v>5490</v>
      </c>
      <c r="J993" s="16">
        <v>5490</v>
      </c>
      <c r="K993" s="16">
        <f t="shared" si="78"/>
        <v>100</v>
      </c>
      <c r="L993" s="16">
        <f t="shared" si="79"/>
        <v>219.60000000000002</v>
      </c>
      <c r="M993" s="16">
        <f t="shared" si="80"/>
        <v>171.59842842095063</v>
      </c>
    </row>
    <row r="994" spans="1:13" x14ac:dyDescent="0.25">
      <c r="A994" s="14"/>
      <c r="B994" s="14"/>
      <c r="C994" s="14"/>
      <c r="D994" s="14"/>
      <c r="E994" s="15" t="s">
        <v>81</v>
      </c>
      <c r="F994" s="15" t="s">
        <v>82</v>
      </c>
      <c r="G994" s="16">
        <v>10432.120000000001</v>
      </c>
      <c r="H994" s="16">
        <v>1000</v>
      </c>
      <c r="I994" s="16">
        <v>0</v>
      </c>
      <c r="J994" s="16">
        <v>0</v>
      </c>
      <c r="K994" s="16">
        <f t="shared" si="78"/>
        <v>0</v>
      </c>
      <c r="L994" s="16">
        <f t="shared" si="79"/>
        <v>0</v>
      </c>
      <c r="M994" s="16">
        <f t="shared" si="80"/>
        <v>0</v>
      </c>
    </row>
    <row r="995" spans="1:13" x14ac:dyDescent="0.25">
      <c r="A995" s="2" t="s">
        <v>499</v>
      </c>
      <c r="B995" s="3"/>
      <c r="C995" s="3"/>
      <c r="D995" s="3"/>
      <c r="E995" s="3"/>
      <c r="F995" s="2" t="s">
        <v>500</v>
      </c>
      <c r="G995" s="4">
        <f>+G996+G1010+G1014</f>
        <v>10182.66</v>
      </c>
      <c r="H995" s="4">
        <f>+H996+H1010+H1014</f>
        <v>27120</v>
      </c>
      <c r="I995" s="4">
        <f>+I996+I1010+I1014</f>
        <v>27120</v>
      </c>
      <c r="J995" s="4">
        <f>+J996+J1010+J1014</f>
        <v>20301.260000000002</v>
      </c>
      <c r="K995" s="4">
        <f t="shared" si="78"/>
        <v>74.857153392330389</v>
      </c>
      <c r="L995" s="4">
        <f t="shared" si="79"/>
        <v>74.857153392330389</v>
      </c>
      <c r="M995" s="4">
        <f t="shared" si="80"/>
        <v>199.37089129952295</v>
      </c>
    </row>
    <row r="996" spans="1:13" x14ac:dyDescent="0.25">
      <c r="A996" s="5"/>
      <c r="B996" s="6" t="s">
        <v>101</v>
      </c>
      <c r="C996" s="5"/>
      <c r="D996" s="5"/>
      <c r="E996" s="5"/>
      <c r="F996" s="6" t="s">
        <v>102</v>
      </c>
      <c r="G996" s="7">
        <f t="shared" ref="G996:J997" si="83">+G997</f>
        <v>6917.6200000000008</v>
      </c>
      <c r="H996" s="7">
        <f t="shared" si="83"/>
        <v>20920</v>
      </c>
      <c r="I996" s="7">
        <f t="shared" si="83"/>
        <v>20920</v>
      </c>
      <c r="J996" s="7">
        <f t="shared" si="83"/>
        <v>18820.620000000003</v>
      </c>
      <c r="K996" s="7">
        <f t="shared" si="78"/>
        <v>89.964722753346095</v>
      </c>
      <c r="L996" s="7">
        <f t="shared" si="79"/>
        <v>89.964722753346095</v>
      </c>
      <c r="M996" s="7">
        <f t="shared" si="80"/>
        <v>272.06784992526332</v>
      </c>
    </row>
    <row r="997" spans="1:13" x14ac:dyDescent="0.25">
      <c r="A997" s="8"/>
      <c r="B997" s="8"/>
      <c r="C997" s="9" t="s">
        <v>501</v>
      </c>
      <c r="D997" s="8"/>
      <c r="E997" s="8"/>
      <c r="F997" s="9" t="s">
        <v>496</v>
      </c>
      <c r="G997" s="10">
        <f t="shared" si="83"/>
        <v>6917.6200000000008</v>
      </c>
      <c r="H997" s="10">
        <f t="shared" si="83"/>
        <v>20920</v>
      </c>
      <c r="I997" s="10">
        <f t="shared" si="83"/>
        <v>20920</v>
      </c>
      <c r="J997" s="10">
        <f t="shared" si="83"/>
        <v>18820.620000000003</v>
      </c>
      <c r="K997" s="10">
        <f t="shared" si="78"/>
        <v>89.964722753346095</v>
      </c>
      <c r="L997" s="10">
        <f t="shared" si="79"/>
        <v>89.964722753346095</v>
      </c>
      <c r="M997" s="10">
        <f t="shared" si="80"/>
        <v>272.06784992526332</v>
      </c>
    </row>
    <row r="998" spans="1:13" x14ac:dyDescent="0.25">
      <c r="A998" s="11"/>
      <c r="B998" s="11"/>
      <c r="C998" s="11"/>
      <c r="D998" s="12" t="s">
        <v>17</v>
      </c>
      <c r="E998" s="11"/>
      <c r="F998" s="12"/>
      <c r="G998" s="13">
        <f>+G999+G1000+G1001+G1002+G1003+G1004+G1005+G1006+G1007+G1008+G1009</f>
        <v>6917.6200000000008</v>
      </c>
      <c r="H998" s="13">
        <f>+H999+H1000+H1001+H1002+H1003+H1004+H1005+H1006+H1007+H1008+H1009</f>
        <v>20920</v>
      </c>
      <c r="I998" s="13">
        <f>+I999+I1000+I1001+I1002+I1003+I1004+I1005+I1006+I1007+I1008+I1009</f>
        <v>20920</v>
      </c>
      <c r="J998" s="13">
        <f>+J999+J1000+J1001+J1002+J1003+J1004+J1005+J1006+J1007+J1008+J1009</f>
        <v>18820.620000000003</v>
      </c>
      <c r="K998" s="13">
        <f t="shared" si="78"/>
        <v>89.964722753346095</v>
      </c>
      <c r="L998" s="13">
        <f t="shared" si="79"/>
        <v>89.964722753346095</v>
      </c>
      <c r="M998" s="13">
        <f t="shared" si="80"/>
        <v>272.06784992526332</v>
      </c>
    </row>
    <row r="999" spans="1:13" x14ac:dyDescent="0.25">
      <c r="A999" s="14"/>
      <c r="B999" s="14"/>
      <c r="C999" s="14"/>
      <c r="D999" s="14"/>
      <c r="E999" s="15" t="s">
        <v>18</v>
      </c>
      <c r="F999" s="15" t="s">
        <v>19</v>
      </c>
      <c r="G999" s="16">
        <v>846.31</v>
      </c>
      <c r="H999" s="16">
        <v>1070</v>
      </c>
      <c r="I999" s="16">
        <v>1166.54</v>
      </c>
      <c r="J999" s="16">
        <v>624.04999999999995</v>
      </c>
      <c r="K999" s="16">
        <f t="shared" si="78"/>
        <v>53.495808116309775</v>
      </c>
      <c r="L999" s="16">
        <f t="shared" si="79"/>
        <v>58.322429906542048</v>
      </c>
      <c r="M999" s="16">
        <f t="shared" si="80"/>
        <v>73.737755668726592</v>
      </c>
    </row>
    <row r="1000" spans="1:13" x14ac:dyDescent="0.25">
      <c r="A1000" s="14"/>
      <c r="B1000" s="14"/>
      <c r="C1000" s="14"/>
      <c r="D1000" s="14"/>
      <c r="E1000" s="15" t="s">
        <v>77</v>
      </c>
      <c r="F1000" s="15" t="s">
        <v>78</v>
      </c>
      <c r="G1000" s="16">
        <v>1236.5999999999999</v>
      </c>
      <c r="H1000" s="16">
        <v>2450</v>
      </c>
      <c r="I1000" s="16">
        <v>2450</v>
      </c>
      <c r="J1000" s="16">
        <v>2190.92</v>
      </c>
      <c r="K1000" s="16">
        <f t="shared" si="78"/>
        <v>89.425306122448973</v>
      </c>
      <c r="L1000" s="16">
        <f t="shared" si="79"/>
        <v>89.425306122448973</v>
      </c>
      <c r="M1000" s="16">
        <f t="shared" si="80"/>
        <v>177.17289341743492</v>
      </c>
    </row>
    <row r="1001" spans="1:13" x14ac:dyDescent="0.25">
      <c r="A1001" s="14"/>
      <c r="B1001" s="14"/>
      <c r="C1001" s="14"/>
      <c r="D1001" s="14"/>
      <c r="E1001" s="15" t="s">
        <v>20</v>
      </c>
      <c r="F1001" s="15" t="s">
        <v>21</v>
      </c>
      <c r="G1001" s="16">
        <v>888.33</v>
      </c>
      <c r="H1001" s="16">
        <v>1520</v>
      </c>
      <c r="I1001" s="16">
        <v>985.19</v>
      </c>
      <c r="J1001" s="16">
        <v>985.19</v>
      </c>
      <c r="K1001" s="16">
        <f t="shared" si="78"/>
        <v>100</v>
      </c>
      <c r="L1001" s="16">
        <f t="shared" si="79"/>
        <v>64.815131578947373</v>
      </c>
      <c r="M1001" s="16">
        <f t="shared" si="80"/>
        <v>110.90360564204744</v>
      </c>
    </row>
    <row r="1002" spans="1:13" x14ac:dyDescent="0.25">
      <c r="A1002" s="14"/>
      <c r="B1002" s="14"/>
      <c r="C1002" s="14"/>
      <c r="D1002" s="14"/>
      <c r="E1002" s="15" t="s">
        <v>24</v>
      </c>
      <c r="F1002" s="15" t="s">
        <v>25</v>
      </c>
      <c r="G1002" s="16">
        <v>783.77</v>
      </c>
      <c r="H1002" s="16">
        <v>419.8</v>
      </c>
      <c r="I1002" s="16">
        <v>354.97</v>
      </c>
      <c r="J1002" s="16">
        <v>354.97</v>
      </c>
      <c r="K1002" s="16">
        <f t="shared" si="78"/>
        <v>100</v>
      </c>
      <c r="L1002" s="16">
        <f t="shared" si="79"/>
        <v>84.556931872320149</v>
      </c>
      <c r="M1002" s="16">
        <f t="shared" si="80"/>
        <v>45.290072342651548</v>
      </c>
    </row>
    <row r="1003" spans="1:13" x14ac:dyDescent="0.25">
      <c r="A1003" s="14"/>
      <c r="B1003" s="14"/>
      <c r="C1003" s="14"/>
      <c r="D1003" s="14"/>
      <c r="E1003" s="15" t="s">
        <v>26</v>
      </c>
      <c r="F1003" s="15" t="s">
        <v>27</v>
      </c>
      <c r="G1003" s="16">
        <v>16.55</v>
      </c>
      <c r="H1003" s="16">
        <v>32.049999999999997</v>
      </c>
      <c r="I1003" s="16">
        <v>32.049999999999997</v>
      </c>
      <c r="J1003" s="16">
        <v>32.049999999999997</v>
      </c>
      <c r="K1003" s="16">
        <f t="shared" si="78"/>
        <v>100</v>
      </c>
      <c r="L1003" s="16">
        <f t="shared" si="79"/>
        <v>100</v>
      </c>
      <c r="M1003" s="16">
        <f t="shared" si="80"/>
        <v>193.65558912386703</v>
      </c>
    </row>
    <row r="1004" spans="1:13" x14ac:dyDescent="0.25">
      <c r="A1004" s="14"/>
      <c r="B1004" s="14"/>
      <c r="C1004" s="14"/>
      <c r="D1004" s="14"/>
      <c r="E1004" s="15" t="s">
        <v>28</v>
      </c>
      <c r="F1004" s="15" t="s">
        <v>29</v>
      </c>
      <c r="G1004" s="16">
        <v>379.49</v>
      </c>
      <c r="H1004" s="16">
        <v>1518.12</v>
      </c>
      <c r="I1004" s="16">
        <v>1213.24</v>
      </c>
      <c r="J1004" s="16">
        <v>1213.24</v>
      </c>
      <c r="K1004" s="16">
        <f t="shared" si="78"/>
        <v>100</v>
      </c>
      <c r="L1004" s="16">
        <f t="shared" si="79"/>
        <v>79.91726609227203</v>
      </c>
      <c r="M1004" s="16">
        <f t="shared" si="80"/>
        <v>319.70275896598065</v>
      </c>
    </row>
    <row r="1005" spans="1:13" x14ac:dyDescent="0.25">
      <c r="A1005" s="14"/>
      <c r="B1005" s="14"/>
      <c r="C1005" s="14"/>
      <c r="D1005" s="14"/>
      <c r="E1005" s="15" t="s">
        <v>258</v>
      </c>
      <c r="F1005" s="15" t="s">
        <v>259</v>
      </c>
      <c r="G1005" s="16">
        <v>100</v>
      </c>
      <c r="H1005" s="16">
        <v>0</v>
      </c>
      <c r="I1005" s="16">
        <v>0</v>
      </c>
      <c r="J1005" s="16">
        <v>0</v>
      </c>
      <c r="K1005" s="16">
        <f t="shared" si="78"/>
        <v>0</v>
      </c>
      <c r="L1005" s="16">
        <f t="shared" si="79"/>
        <v>0</v>
      </c>
      <c r="M1005" s="16">
        <f t="shared" si="80"/>
        <v>0</v>
      </c>
    </row>
    <row r="1006" spans="1:13" x14ac:dyDescent="0.25">
      <c r="A1006" s="14"/>
      <c r="B1006" s="14"/>
      <c r="C1006" s="14"/>
      <c r="D1006" s="14"/>
      <c r="E1006" s="15" t="s">
        <v>34</v>
      </c>
      <c r="F1006" s="15" t="s">
        <v>35</v>
      </c>
      <c r="G1006" s="16">
        <v>1400</v>
      </c>
      <c r="H1006" s="16">
        <v>730</v>
      </c>
      <c r="I1006" s="16">
        <v>730</v>
      </c>
      <c r="J1006" s="16">
        <v>730</v>
      </c>
      <c r="K1006" s="16">
        <f t="shared" si="78"/>
        <v>100</v>
      </c>
      <c r="L1006" s="16">
        <f t="shared" si="79"/>
        <v>100</v>
      </c>
      <c r="M1006" s="16">
        <f t="shared" si="80"/>
        <v>52.142857142857146</v>
      </c>
    </row>
    <row r="1007" spans="1:13" x14ac:dyDescent="0.25">
      <c r="A1007" s="14"/>
      <c r="B1007" s="14"/>
      <c r="C1007" s="14"/>
      <c r="D1007" s="14"/>
      <c r="E1007" s="15" t="s">
        <v>30</v>
      </c>
      <c r="F1007" s="15" t="s">
        <v>31</v>
      </c>
      <c r="G1007" s="16">
        <v>0</v>
      </c>
      <c r="H1007" s="16">
        <v>700</v>
      </c>
      <c r="I1007" s="16">
        <v>666.18</v>
      </c>
      <c r="J1007" s="16">
        <v>0</v>
      </c>
      <c r="K1007" s="16">
        <f t="shared" si="78"/>
        <v>0</v>
      </c>
      <c r="L1007" s="16">
        <f t="shared" si="79"/>
        <v>0</v>
      </c>
      <c r="M1007" s="16">
        <f t="shared" si="80"/>
        <v>0</v>
      </c>
    </row>
    <row r="1008" spans="1:13" x14ac:dyDescent="0.25">
      <c r="A1008" s="14"/>
      <c r="B1008" s="14"/>
      <c r="C1008" s="14"/>
      <c r="D1008" s="14"/>
      <c r="E1008" s="15" t="s">
        <v>81</v>
      </c>
      <c r="F1008" s="15" t="s">
        <v>82</v>
      </c>
      <c r="G1008" s="16">
        <v>852.39</v>
      </c>
      <c r="H1008" s="16">
        <v>11772.43</v>
      </c>
      <c r="I1008" s="16">
        <v>11772.43</v>
      </c>
      <c r="J1008" s="16">
        <v>11140.8</v>
      </c>
      <c r="K1008" s="16">
        <f t="shared" si="78"/>
        <v>94.634667608981317</v>
      </c>
      <c r="L1008" s="16">
        <f t="shared" si="79"/>
        <v>94.634667608981317</v>
      </c>
      <c r="M1008" s="16">
        <f t="shared" si="80"/>
        <v>1307.0073557878436</v>
      </c>
    </row>
    <row r="1009" spans="1:13" x14ac:dyDescent="0.25">
      <c r="A1009" s="14"/>
      <c r="B1009" s="14"/>
      <c r="C1009" s="14"/>
      <c r="D1009" s="14"/>
      <c r="E1009" s="15" t="s">
        <v>133</v>
      </c>
      <c r="F1009" s="15" t="s">
        <v>134</v>
      </c>
      <c r="G1009" s="16">
        <v>414.18</v>
      </c>
      <c r="H1009" s="16">
        <v>707.6</v>
      </c>
      <c r="I1009" s="16">
        <v>1549.4</v>
      </c>
      <c r="J1009" s="16">
        <v>1549.4</v>
      </c>
      <c r="K1009" s="16">
        <f t="shared" si="78"/>
        <v>100</v>
      </c>
      <c r="L1009" s="16">
        <f t="shared" si="79"/>
        <v>218.9655172413793</v>
      </c>
      <c r="M1009" s="16">
        <f t="shared" si="80"/>
        <v>374.08856052923852</v>
      </c>
    </row>
    <row r="1010" spans="1:13" x14ac:dyDescent="0.25">
      <c r="A1010" s="5"/>
      <c r="B1010" s="6" t="s">
        <v>201</v>
      </c>
      <c r="C1010" s="5"/>
      <c r="D1010" s="5"/>
      <c r="E1010" s="5"/>
      <c r="F1010" s="6" t="s">
        <v>202</v>
      </c>
      <c r="G1010" s="7">
        <f t="shared" ref="G1010:J1012" si="84">+G1011</f>
        <v>1250</v>
      </c>
      <c r="H1010" s="7">
        <f t="shared" si="84"/>
        <v>3700</v>
      </c>
      <c r="I1010" s="7">
        <f t="shared" si="84"/>
        <v>3700</v>
      </c>
      <c r="J1010" s="7">
        <f t="shared" si="84"/>
        <v>600</v>
      </c>
      <c r="K1010" s="7">
        <f t="shared" si="78"/>
        <v>16.216216216216218</v>
      </c>
      <c r="L1010" s="7">
        <f t="shared" si="79"/>
        <v>16.216216216216218</v>
      </c>
      <c r="M1010" s="7">
        <f t="shared" si="80"/>
        <v>48</v>
      </c>
    </row>
    <row r="1011" spans="1:13" x14ac:dyDescent="0.25">
      <c r="A1011" s="8"/>
      <c r="B1011" s="8"/>
      <c r="C1011" s="9" t="s">
        <v>502</v>
      </c>
      <c r="D1011" s="8"/>
      <c r="E1011" s="8"/>
      <c r="F1011" s="9" t="s">
        <v>498</v>
      </c>
      <c r="G1011" s="10">
        <f t="shared" si="84"/>
        <v>1250</v>
      </c>
      <c r="H1011" s="10">
        <f t="shared" si="84"/>
        <v>3700</v>
      </c>
      <c r="I1011" s="10">
        <f t="shared" si="84"/>
        <v>3700</v>
      </c>
      <c r="J1011" s="10">
        <f t="shared" si="84"/>
        <v>600</v>
      </c>
      <c r="K1011" s="10">
        <f t="shared" si="78"/>
        <v>16.216216216216218</v>
      </c>
      <c r="L1011" s="10">
        <f t="shared" si="79"/>
        <v>16.216216216216218</v>
      </c>
      <c r="M1011" s="10">
        <f t="shared" si="80"/>
        <v>48</v>
      </c>
    </row>
    <row r="1012" spans="1:13" x14ac:dyDescent="0.25">
      <c r="A1012" s="11"/>
      <c r="B1012" s="11"/>
      <c r="C1012" s="11"/>
      <c r="D1012" s="12" t="s">
        <v>17</v>
      </c>
      <c r="E1012" s="11"/>
      <c r="F1012" s="12"/>
      <c r="G1012" s="13">
        <f t="shared" si="84"/>
        <v>1250</v>
      </c>
      <c r="H1012" s="13">
        <f t="shared" si="84"/>
        <v>3700</v>
      </c>
      <c r="I1012" s="13">
        <f t="shared" si="84"/>
        <v>3700</v>
      </c>
      <c r="J1012" s="13">
        <f t="shared" si="84"/>
        <v>600</v>
      </c>
      <c r="K1012" s="13">
        <f t="shared" si="78"/>
        <v>16.216216216216218</v>
      </c>
      <c r="L1012" s="13">
        <f t="shared" si="79"/>
        <v>16.216216216216218</v>
      </c>
      <c r="M1012" s="13">
        <f t="shared" si="80"/>
        <v>48</v>
      </c>
    </row>
    <row r="1013" spans="1:13" x14ac:dyDescent="0.25">
      <c r="A1013" s="14"/>
      <c r="B1013" s="14"/>
      <c r="C1013" s="14"/>
      <c r="D1013" s="14"/>
      <c r="E1013" s="15" t="s">
        <v>24</v>
      </c>
      <c r="F1013" s="15" t="s">
        <v>25</v>
      </c>
      <c r="G1013" s="16">
        <v>1250</v>
      </c>
      <c r="H1013" s="16">
        <v>3700</v>
      </c>
      <c r="I1013" s="16">
        <v>3700</v>
      </c>
      <c r="J1013" s="16">
        <v>600</v>
      </c>
      <c r="K1013" s="16">
        <f t="shared" si="78"/>
        <v>16.216216216216218</v>
      </c>
      <c r="L1013" s="16">
        <f t="shared" si="79"/>
        <v>16.216216216216218</v>
      </c>
      <c r="M1013" s="16">
        <f t="shared" si="80"/>
        <v>48</v>
      </c>
    </row>
    <row r="1014" spans="1:13" x14ac:dyDescent="0.25">
      <c r="A1014" s="5"/>
      <c r="B1014" s="6" t="s">
        <v>308</v>
      </c>
      <c r="C1014" s="5"/>
      <c r="D1014" s="5"/>
      <c r="E1014" s="5"/>
      <c r="F1014" s="6" t="s">
        <v>309</v>
      </c>
      <c r="G1014" s="7">
        <f t="shared" ref="G1014:J1015" si="85">+G1015</f>
        <v>2015.04</v>
      </c>
      <c r="H1014" s="7">
        <f t="shared" si="85"/>
        <v>2500</v>
      </c>
      <c r="I1014" s="7">
        <f t="shared" si="85"/>
        <v>2500</v>
      </c>
      <c r="J1014" s="7">
        <f t="shared" si="85"/>
        <v>880.64</v>
      </c>
      <c r="K1014" s="7">
        <f t="shared" si="78"/>
        <v>35.2256</v>
      </c>
      <c r="L1014" s="7">
        <f t="shared" si="79"/>
        <v>35.2256</v>
      </c>
      <c r="M1014" s="7">
        <f t="shared" si="80"/>
        <v>43.703350801969194</v>
      </c>
    </row>
    <row r="1015" spans="1:13" x14ac:dyDescent="0.25">
      <c r="A1015" s="8"/>
      <c r="B1015" s="8"/>
      <c r="C1015" s="9" t="s">
        <v>503</v>
      </c>
      <c r="D1015" s="8"/>
      <c r="E1015" s="8"/>
      <c r="F1015" s="9" t="s">
        <v>319</v>
      </c>
      <c r="G1015" s="10">
        <f t="shared" si="85"/>
        <v>2015.04</v>
      </c>
      <c r="H1015" s="10">
        <f t="shared" si="85"/>
        <v>2500</v>
      </c>
      <c r="I1015" s="10">
        <f t="shared" si="85"/>
        <v>2500</v>
      </c>
      <c r="J1015" s="10">
        <f t="shared" si="85"/>
        <v>880.64</v>
      </c>
      <c r="K1015" s="10">
        <f t="shared" si="78"/>
        <v>35.2256</v>
      </c>
      <c r="L1015" s="10">
        <f t="shared" si="79"/>
        <v>35.2256</v>
      </c>
      <c r="M1015" s="10">
        <f t="shared" si="80"/>
        <v>43.703350801969194</v>
      </c>
    </row>
    <row r="1016" spans="1:13" x14ac:dyDescent="0.25">
      <c r="A1016" s="11"/>
      <c r="B1016" s="11"/>
      <c r="C1016" s="11"/>
      <c r="D1016" s="12" t="s">
        <v>17</v>
      </c>
      <c r="E1016" s="11"/>
      <c r="F1016" s="12"/>
      <c r="G1016" s="13">
        <f>+G1017+G1018+G1019</f>
        <v>2015.04</v>
      </c>
      <c r="H1016" s="13">
        <f>+H1017+H1018+H1019</f>
        <v>2500</v>
      </c>
      <c r="I1016" s="13">
        <f>+I1017+I1018+I1019</f>
        <v>2500</v>
      </c>
      <c r="J1016" s="13">
        <f>+J1017+J1018+J1019</f>
        <v>880.64</v>
      </c>
      <c r="K1016" s="13">
        <f t="shared" si="78"/>
        <v>35.2256</v>
      </c>
      <c r="L1016" s="13">
        <f t="shared" si="79"/>
        <v>35.2256</v>
      </c>
      <c r="M1016" s="13">
        <f t="shared" si="80"/>
        <v>43.703350801969194</v>
      </c>
    </row>
    <row r="1017" spans="1:13" x14ac:dyDescent="0.25">
      <c r="A1017" s="14"/>
      <c r="B1017" s="14"/>
      <c r="C1017" s="14"/>
      <c r="D1017" s="14"/>
      <c r="E1017" s="15" t="s">
        <v>18</v>
      </c>
      <c r="F1017" s="15" t="s">
        <v>19</v>
      </c>
      <c r="G1017" s="16">
        <v>0</v>
      </c>
      <c r="H1017" s="16">
        <v>0</v>
      </c>
      <c r="I1017" s="16">
        <v>150.51</v>
      </c>
      <c r="J1017" s="16">
        <v>150.51</v>
      </c>
      <c r="K1017" s="16">
        <f t="shared" si="78"/>
        <v>100</v>
      </c>
      <c r="L1017" s="16">
        <f t="shared" si="79"/>
        <v>0</v>
      </c>
      <c r="M1017" s="16">
        <f t="shared" si="80"/>
        <v>0</v>
      </c>
    </row>
    <row r="1018" spans="1:13" x14ac:dyDescent="0.25">
      <c r="A1018" s="14"/>
      <c r="B1018" s="14"/>
      <c r="C1018" s="14"/>
      <c r="D1018" s="14"/>
      <c r="E1018" s="15" t="s">
        <v>77</v>
      </c>
      <c r="F1018" s="15" t="s">
        <v>78</v>
      </c>
      <c r="G1018" s="16">
        <v>1420</v>
      </c>
      <c r="H1018" s="16">
        <v>0</v>
      </c>
      <c r="I1018" s="16">
        <v>0</v>
      </c>
      <c r="J1018" s="16">
        <v>0</v>
      </c>
      <c r="K1018" s="16">
        <f t="shared" si="78"/>
        <v>0</v>
      </c>
      <c r="L1018" s="16">
        <f t="shared" si="79"/>
        <v>0</v>
      </c>
      <c r="M1018" s="16">
        <f t="shared" si="80"/>
        <v>0</v>
      </c>
    </row>
    <row r="1019" spans="1:13" x14ac:dyDescent="0.25">
      <c r="A1019" s="14"/>
      <c r="B1019" s="14"/>
      <c r="C1019" s="14"/>
      <c r="D1019" s="14"/>
      <c r="E1019" s="15" t="s">
        <v>24</v>
      </c>
      <c r="F1019" s="15" t="s">
        <v>25</v>
      </c>
      <c r="G1019" s="16">
        <v>595.04</v>
      </c>
      <c r="H1019" s="16">
        <v>2500</v>
      </c>
      <c r="I1019" s="16">
        <v>2349.4899999999998</v>
      </c>
      <c r="J1019" s="16">
        <v>730.13</v>
      </c>
      <c r="K1019" s="16">
        <f t="shared" si="78"/>
        <v>31.076105878296996</v>
      </c>
      <c r="L1019" s="16">
        <f t="shared" si="79"/>
        <v>29.205199999999998</v>
      </c>
      <c r="M1019" s="16">
        <f t="shared" si="80"/>
        <v>122.70267545038989</v>
      </c>
    </row>
    <row r="1020" spans="1:13" x14ac:dyDescent="0.25">
      <c r="A1020" s="2" t="s">
        <v>504</v>
      </c>
      <c r="B1020" s="3"/>
      <c r="C1020" s="3"/>
      <c r="D1020" s="3"/>
      <c r="E1020" s="3"/>
      <c r="F1020" s="2" t="s">
        <v>505</v>
      </c>
      <c r="G1020" s="4">
        <f>+G1021+G1032</f>
        <v>15788.14</v>
      </c>
      <c r="H1020" s="4">
        <f>+H1021+H1032</f>
        <v>22850</v>
      </c>
      <c r="I1020" s="4">
        <f>+I1021+I1032</f>
        <v>22850</v>
      </c>
      <c r="J1020" s="4">
        <f>+J1021+J1032</f>
        <v>9797.98</v>
      </c>
      <c r="K1020" s="4">
        <f t="shared" si="78"/>
        <v>42.879562363238513</v>
      </c>
      <c r="L1020" s="4">
        <f t="shared" si="79"/>
        <v>42.879562363238513</v>
      </c>
      <c r="M1020" s="4">
        <f t="shared" si="80"/>
        <v>62.059115259935623</v>
      </c>
    </row>
    <row r="1021" spans="1:13" x14ac:dyDescent="0.25">
      <c r="A1021" s="5"/>
      <c r="B1021" s="6" t="s">
        <v>101</v>
      </c>
      <c r="C1021" s="5"/>
      <c r="D1021" s="5"/>
      <c r="E1021" s="5"/>
      <c r="F1021" s="6" t="s">
        <v>102</v>
      </c>
      <c r="G1021" s="7">
        <f t="shared" ref="G1021:J1022" si="86">+G1022</f>
        <v>11663.59</v>
      </c>
      <c r="H1021" s="7">
        <f t="shared" si="86"/>
        <v>22850</v>
      </c>
      <c r="I1021" s="7">
        <f t="shared" si="86"/>
        <v>22850</v>
      </c>
      <c r="J1021" s="7">
        <f t="shared" si="86"/>
        <v>9797.98</v>
      </c>
      <c r="K1021" s="7">
        <f t="shared" si="78"/>
        <v>42.879562363238513</v>
      </c>
      <c r="L1021" s="7">
        <f t="shared" si="79"/>
        <v>42.879562363238513</v>
      </c>
      <c r="M1021" s="7">
        <f t="shared" si="80"/>
        <v>84.004838990396607</v>
      </c>
    </row>
    <row r="1022" spans="1:13" x14ac:dyDescent="0.25">
      <c r="A1022" s="8"/>
      <c r="B1022" s="8"/>
      <c r="C1022" s="9" t="s">
        <v>506</v>
      </c>
      <c r="D1022" s="8"/>
      <c r="E1022" s="8"/>
      <c r="F1022" s="9" t="s">
        <v>496</v>
      </c>
      <c r="G1022" s="10">
        <f t="shared" si="86"/>
        <v>11663.59</v>
      </c>
      <c r="H1022" s="10">
        <f t="shared" si="86"/>
        <v>22850</v>
      </c>
      <c r="I1022" s="10">
        <f t="shared" si="86"/>
        <v>22850</v>
      </c>
      <c r="J1022" s="10">
        <f t="shared" si="86"/>
        <v>9797.98</v>
      </c>
      <c r="K1022" s="10">
        <f t="shared" si="78"/>
        <v>42.879562363238513</v>
      </c>
      <c r="L1022" s="10">
        <f t="shared" si="79"/>
        <v>42.879562363238513</v>
      </c>
      <c r="M1022" s="10">
        <f t="shared" si="80"/>
        <v>84.004838990396607</v>
      </c>
    </row>
    <row r="1023" spans="1:13" x14ac:dyDescent="0.25">
      <c r="A1023" s="11"/>
      <c r="B1023" s="11"/>
      <c r="C1023" s="11"/>
      <c r="D1023" s="12" t="s">
        <v>17</v>
      </c>
      <c r="E1023" s="11"/>
      <c r="F1023" s="12"/>
      <c r="G1023" s="13">
        <f>+G1024+G1025+G1026+G1027+G1028+G1029+G1030+G1031</f>
        <v>11663.59</v>
      </c>
      <c r="H1023" s="13">
        <f>+H1024+H1025+H1026+H1027+H1028+H1029+H1030+H1031</f>
        <v>22850</v>
      </c>
      <c r="I1023" s="13">
        <f>+I1024+I1025+I1026+I1027+I1028+I1029+I1030+I1031</f>
        <v>22850</v>
      </c>
      <c r="J1023" s="13">
        <f>+J1024+J1025+J1026+J1027+J1028+J1029+J1030+J1031</f>
        <v>9797.98</v>
      </c>
      <c r="K1023" s="13">
        <f t="shared" si="78"/>
        <v>42.879562363238513</v>
      </c>
      <c r="L1023" s="13">
        <f t="shared" si="79"/>
        <v>42.879562363238513</v>
      </c>
      <c r="M1023" s="13">
        <f t="shared" si="80"/>
        <v>84.004838990396607</v>
      </c>
    </row>
    <row r="1024" spans="1:13" x14ac:dyDescent="0.25">
      <c r="A1024" s="14"/>
      <c r="B1024" s="14"/>
      <c r="C1024" s="14"/>
      <c r="D1024" s="14"/>
      <c r="E1024" s="15" t="s">
        <v>18</v>
      </c>
      <c r="F1024" s="15" t="s">
        <v>19</v>
      </c>
      <c r="G1024" s="16">
        <v>1989.15</v>
      </c>
      <c r="H1024" s="16">
        <v>680</v>
      </c>
      <c r="I1024" s="16">
        <v>15.38</v>
      </c>
      <c r="J1024" s="16">
        <v>7.69</v>
      </c>
      <c r="K1024" s="16">
        <f t="shared" si="78"/>
        <v>50</v>
      </c>
      <c r="L1024" s="16">
        <f t="shared" si="79"/>
        <v>1.1308823529411764</v>
      </c>
      <c r="M1024" s="16">
        <f t="shared" si="80"/>
        <v>0.38659729029987683</v>
      </c>
    </row>
    <row r="1025" spans="1:13" x14ac:dyDescent="0.25">
      <c r="A1025" s="14"/>
      <c r="B1025" s="14"/>
      <c r="C1025" s="14"/>
      <c r="D1025" s="14"/>
      <c r="E1025" s="15" t="s">
        <v>77</v>
      </c>
      <c r="F1025" s="15" t="s">
        <v>78</v>
      </c>
      <c r="G1025" s="16">
        <v>623.52</v>
      </c>
      <c r="H1025" s="16">
        <v>2038.59</v>
      </c>
      <c r="I1025" s="16">
        <v>1930.06</v>
      </c>
      <c r="J1025" s="16">
        <v>1575.29</v>
      </c>
      <c r="K1025" s="16">
        <f t="shared" si="78"/>
        <v>81.61870615421283</v>
      </c>
      <c r="L1025" s="16">
        <f t="shared" si="79"/>
        <v>77.273507669516675</v>
      </c>
      <c r="M1025" s="16">
        <f t="shared" si="80"/>
        <v>252.64466256094434</v>
      </c>
    </row>
    <row r="1026" spans="1:13" x14ac:dyDescent="0.25">
      <c r="A1026" s="14"/>
      <c r="B1026" s="14"/>
      <c r="C1026" s="14"/>
      <c r="D1026" s="14"/>
      <c r="E1026" s="15" t="s">
        <v>20</v>
      </c>
      <c r="F1026" s="15" t="s">
        <v>21</v>
      </c>
      <c r="G1026" s="16">
        <v>2647.48</v>
      </c>
      <c r="H1026" s="16">
        <v>3200</v>
      </c>
      <c r="I1026" s="16">
        <v>2887.5</v>
      </c>
      <c r="J1026" s="16">
        <v>2887.5</v>
      </c>
      <c r="K1026" s="16">
        <f t="shared" si="78"/>
        <v>100</v>
      </c>
      <c r="L1026" s="16">
        <f t="shared" si="79"/>
        <v>90.234375</v>
      </c>
      <c r="M1026" s="16">
        <f t="shared" si="80"/>
        <v>109.06597972411501</v>
      </c>
    </row>
    <row r="1027" spans="1:13" x14ac:dyDescent="0.25">
      <c r="A1027" s="14"/>
      <c r="B1027" s="14"/>
      <c r="C1027" s="14"/>
      <c r="D1027" s="14"/>
      <c r="E1027" s="15" t="s">
        <v>24</v>
      </c>
      <c r="F1027" s="15" t="s">
        <v>25</v>
      </c>
      <c r="G1027" s="16">
        <v>191.4</v>
      </c>
      <c r="H1027" s="16">
        <v>647.41</v>
      </c>
      <c r="I1027" s="16">
        <v>539.62</v>
      </c>
      <c r="J1027" s="16">
        <v>529.72</v>
      </c>
      <c r="K1027" s="16">
        <f t="shared" si="78"/>
        <v>98.16537563470591</v>
      </c>
      <c r="L1027" s="16">
        <f t="shared" si="79"/>
        <v>81.8214114703202</v>
      </c>
      <c r="M1027" s="16">
        <f t="shared" si="80"/>
        <v>276.76071055381396</v>
      </c>
    </row>
    <row r="1028" spans="1:13" x14ac:dyDescent="0.25">
      <c r="A1028" s="14"/>
      <c r="B1028" s="14"/>
      <c r="C1028" s="14"/>
      <c r="D1028" s="14"/>
      <c r="E1028" s="15" t="s">
        <v>26</v>
      </c>
      <c r="F1028" s="15" t="s">
        <v>27</v>
      </c>
      <c r="G1028" s="16">
        <v>28.2</v>
      </c>
      <c r="H1028" s="16">
        <v>84.34</v>
      </c>
      <c r="I1028" s="16">
        <v>84.34</v>
      </c>
      <c r="J1028" s="16">
        <v>84.34</v>
      </c>
      <c r="K1028" s="16">
        <f t="shared" si="78"/>
        <v>100</v>
      </c>
      <c r="L1028" s="16">
        <f t="shared" si="79"/>
        <v>100</v>
      </c>
      <c r="M1028" s="16">
        <f t="shared" si="80"/>
        <v>299.07801418439715</v>
      </c>
    </row>
    <row r="1029" spans="1:13" x14ac:dyDescent="0.25">
      <c r="A1029" s="14"/>
      <c r="B1029" s="14"/>
      <c r="C1029" s="14"/>
      <c r="D1029" s="14"/>
      <c r="E1029" s="15" t="s">
        <v>28</v>
      </c>
      <c r="F1029" s="15" t="s">
        <v>29</v>
      </c>
      <c r="G1029" s="16">
        <v>3.84</v>
      </c>
      <c r="H1029" s="16">
        <v>1010</v>
      </c>
      <c r="I1029" s="16">
        <v>2203.44</v>
      </c>
      <c r="J1029" s="16">
        <v>2203.44</v>
      </c>
      <c r="K1029" s="16">
        <f t="shared" ref="K1029:K1092" si="87">IF(I1029&lt;&gt;0,J1029/I1029*100,0)</f>
        <v>100</v>
      </c>
      <c r="L1029" s="16">
        <f t="shared" ref="L1029:L1092" si="88">IF(H1029&lt;&gt;0,J1029/H1029*100,0)</f>
        <v>218.16237623762379</v>
      </c>
      <c r="M1029" s="16">
        <f t="shared" ref="M1029:M1092" si="89">IF(G1029&lt;&gt;0,J1029/G1029*100,0)</f>
        <v>57381.25</v>
      </c>
    </row>
    <row r="1030" spans="1:13" x14ac:dyDescent="0.25">
      <c r="A1030" s="14"/>
      <c r="B1030" s="14"/>
      <c r="C1030" s="14"/>
      <c r="D1030" s="14"/>
      <c r="E1030" s="15" t="s">
        <v>34</v>
      </c>
      <c r="F1030" s="15" t="s">
        <v>35</v>
      </c>
      <c r="G1030" s="16">
        <v>6180</v>
      </c>
      <c r="H1030" s="16">
        <v>3889.66</v>
      </c>
      <c r="I1030" s="16">
        <v>3889.66</v>
      </c>
      <c r="J1030" s="16">
        <v>870</v>
      </c>
      <c r="K1030" s="16">
        <f t="shared" si="87"/>
        <v>22.366993516142799</v>
      </c>
      <c r="L1030" s="16">
        <f t="shared" si="88"/>
        <v>22.366993516142799</v>
      </c>
      <c r="M1030" s="16">
        <f t="shared" si="89"/>
        <v>14.077669902912621</v>
      </c>
    </row>
    <row r="1031" spans="1:13" x14ac:dyDescent="0.25">
      <c r="A1031" s="14"/>
      <c r="B1031" s="14"/>
      <c r="C1031" s="14"/>
      <c r="D1031" s="14"/>
      <c r="E1031" s="15" t="s">
        <v>81</v>
      </c>
      <c r="F1031" s="15" t="s">
        <v>82</v>
      </c>
      <c r="G1031" s="16">
        <v>0</v>
      </c>
      <c r="H1031" s="16">
        <v>11300</v>
      </c>
      <c r="I1031" s="16">
        <v>11300</v>
      </c>
      <c r="J1031" s="16">
        <v>1640</v>
      </c>
      <c r="K1031" s="16">
        <f t="shared" si="87"/>
        <v>14.513274336283185</v>
      </c>
      <c r="L1031" s="16">
        <f t="shared" si="88"/>
        <v>14.513274336283185</v>
      </c>
      <c r="M1031" s="16">
        <f t="shared" si="89"/>
        <v>0</v>
      </c>
    </row>
    <row r="1032" spans="1:13" x14ac:dyDescent="0.25">
      <c r="A1032" s="5"/>
      <c r="B1032" s="6" t="s">
        <v>201</v>
      </c>
      <c r="C1032" s="5"/>
      <c r="D1032" s="5"/>
      <c r="E1032" s="5"/>
      <c r="F1032" s="6" t="s">
        <v>202</v>
      </c>
      <c r="G1032" s="7">
        <f t="shared" ref="G1032:J1033" si="90">+G1033</f>
        <v>4124.55</v>
      </c>
      <c r="H1032" s="7">
        <f t="shared" si="90"/>
        <v>0</v>
      </c>
      <c r="I1032" s="7">
        <f t="shared" si="90"/>
        <v>0</v>
      </c>
      <c r="J1032" s="7">
        <f t="shared" si="90"/>
        <v>0</v>
      </c>
      <c r="K1032" s="7">
        <f t="shared" si="87"/>
        <v>0</v>
      </c>
      <c r="L1032" s="7">
        <f t="shared" si="88"/>
        <v>0</v>
      </c>
      <c r="M1032" s="7">
        <f t="shared" si="89"/>
        <v>0</v>
      </c>
    </row>
    <row r="1033" spans="1:13" x14ac:dyDescent="0.25">
      <c r="A1033" s="8"/>
      <c r="B1033" s="8"/>
      <c r="C1033" s="9" t="s">
        <v>507</v>
      </c>
      <c r="D1033" s="8"/>
      <c r="E1033" s="8"/>
      <c r="F1033" s="9" t="s">
        <v>498</v>
      </c>
      <c r="G1033" s="10">
        <f t="shared" si="90"/>
        <v>4124.55</v>
      </c>
      <c r="H1033" s="10">
        <f t="shared" si="90"/>
        <v>0</v>
      </c>
      <c r="I1033" s="10">
        <f t="shared" si="90"/>
        <v>0</v>
      </c>
      <c r="J1033" s="10">
        <f t="shared" si="90"/>
        <v>0</v>
      </c>
      <c r="K1033" s="10">
        <f t="shared" si="87"/>
        <v>0</v>
      </c>
      <c r="L1033" s="10">
        <f t="shared" si="88"/>
        <v>0</v>
      </c>
      <c r="M1033" s="10">
        <f t="shared" si="89"/>
        <v>0</v>
      </c>
    </row>
    <row r="1034" spans="1:13" x14ac:dyDescent="0.25">
      <c r="A1034" s="11"/>
      <c r="B1034" s="11"/>
      <c r="C1034" s="11"/>
      <c r="D1034" s="12" t="s">
        <v>17</v>
      </c>
      <c r="E1034" s="11"/>
      <c r="F1034" s="12"/>
      <c r="G1034" s="13">
        <f>+G1035+G1036</f>
        <v>4124.55</v>
      </c>
      <c r="H1034" s="13">
        <f>+H1035+H1036</f>
        <v>0</v>
      </c>
      <c r="I1034" s="13">
        <f>+I1035+I1036</f>
        <v>0</v>
      </c>
      <c r="J1034" s="13">
        <f>+J1035+J1036</f>
        <v>0</v>
      </c>
      <c r="K1034" s="13">
        <f t="shared" si="87"/>
        <v>0</v>
      </c>
      <c r="L1034" s="13">
        <f t="shared" si="88"/>
        <v>0</v>
      </c>
      <c r="M1034" s="13">
        <f t="shared" si="89"/>
        <v>0</v>
      </c>
    </row>
    <row r="1035" spans="1:13" x14ac:dyDescent="0.25">
      <c r="A1035" s="14"/>
      <c r="B1035" s="14"/>
      <c r="C1035" s="14"/>
      <c r="D1035" s="14"/>
      <c r="E1035" s="15" t="s">
        <v>24</v>
      </c>
      <c r="F1035" s="15" t="s">
        <v>25</v>
      </c>
      <c r="G1035" s="16">
        <v>1925.39</v>
      </c>
      <c r="H1035" s="16">
        <v>0</v>
      </c>
      <c r="I1035" s="16">
        <v>0</v>
      </c>
      <c r="J1035" s="16">
        <v>0</v>
      </c>
      <c r="K1035" s="16">
        <f t="shared" si="87"/>
        <v>0</v>
      </c>
      <c r="L1035" s="16">
        <f t="shared" si="88"/>
        <v>0</v>
      </c>
      <c r="M1035" s="16">
        <f t="shared" si="89"/>
        <v>0</v>
      </c>
    </row>
    <row r="1036" spans="1:13" x14ac:dyDescent="0.25">
      <c r="A1036" s="14"/>
      <c r="B1036" s="14"/>
      <c r="C1036" s="14"/>
      <c r="D1036" s="14"/>
      <c r="E1036" s="15" t="s">
        <v>28</v>
      </c>
      <c r="F1036" s="15" t="s">
        <v>29</v>
      </c>
      <c r="G1036" s="16">
        <v>2199.16</v>
      </c>
      <c r="H1036" s="16">
        <v>0</v>
      </c>
      <c r="I1036" s="16">
        <v>0</v>
      </c>
      <c r="J1036" s="16">
        <v>0</v>
      </c>
      <c r="K1036" s="16">
        <f t="shared" si="87"/>
        <v>0</v>
      </c>
      <c r="L1036" s="16">
        <f t="shared" si="88"/>
        <v>0</v>
      </c>
      <c r="M1036" s="16">
        <f t="shared" si="89"/>
        <v>0</v>
      </c>
    </row>
    <row r="1037" spans="1:13" x14ac:dyDescent="0.25">
      <c r="A1037" s="2" t="s">
        <v>508</v>
      </c>
      <c r="B1037" s="3"/>
      <c r="C1037" s="3"/>
      <c r="D1037" s="3"/>
      <c r="E1037" s="3"/>
      <c r="F1037" s="2" t="s">
        <v>509</v>
      </c>
      <c r="G1037" s="4">
        <f>+G1038+G1052+G1061</f>
        <v>12928.500000000002</v>
      </c>
      <c r="H1037" s="4">
        <f>+H1038+H1052+H1061</f>
        <v>20959</v>
      </c>
      <c r="I1037" s="4">
        <f>+I1038+I1052+I1061</f>
        <v>20959</v>
      </c>
      <c r="J1037" s="4">
        <f>+J1038+J1052+J1061</f>
        <v>20384.96</v>
      </c>
      <c r="K1037" s="4">
        <f t="shared" si="87"/>
        <v>97.261128870652229</v>
      </c>
      <c r="L1037" s="4">
        <f t="shared" si="88"/>
        <v>97.261128870652229</v>
      </c>
      <c r="M1037" s="4">
        <f t="shared" si="89"/>
        <v>157.67459488726453</v>
      </c>
    </row>
    <row r="1038" spans="1:13" x14ac:dyDescent="0.25">
      <c r="A1038" s="5"/>
      <c r="B1038" s="6" t="s">
        <v>101</v>
      </c>
      <c r="C1038" s="5"/>
      <c r="D1038" s="5"/>
      <c r="E1038" s="5"/>
      <c r="F1038" s="6" t="s">
        <v>102</v>
      </c>
      <c r="G1038" s="7">
        <f t="shared" ref="G1038:J1039" si="91">+G1039</f>
        <v>9731.8000000000011</v>
      </c>
      <c r="H1038" s="7">
        <f t="shared" si="91"/>
        <v>7759</v>
      </c>
      <c r="I1038" s="7">
        <f t="shared" si="91"/>
        <v>8940.0700000000015</v>
      </c>
      <c r="J1038" s="7">
        <f t="shared" si="91"/>
        <v>8791.4000000000015</v>
      </c>
      <c r="K1038" s="7">
        <f t="shared" si="87"/>
        <v>98.337037629459275</v>
      </c>
      <c r="L1038" s="7">
        <f t="shared" si="88"/>
        <v>113.30583838123471</v>
      </c>
      <c r="M1038" s="7">
        <f t="shared" si="89"/>
        <v>90.336833884790082</v>
      </c>
    </row>
    <row r="1039" spans="1:13" x14ac:dyDescent="0.25">
      <c r="A1039" s="8"/>
      <c r="B1039" s="8"/>
      <c r="C1039" s="9" t="s">
        <v>510</v>
      </c>
      <c r="D1039" s="8"/>
      <c r="E1039" s="8"/>
      <c r="F1039" s="9" t="s">
        <v>496</v>
      </c>
      <c r="G1039" s="10">
        <f t="shared" si="91"/>
        <v>9731.8000000000011</v>
      </c>
      <c r="H1039" s="10">
        <f t="shared" si="91"/>
        <v>7759</v>
      </c>
      <c r="I1039" s="10">
        <f t="shared" si="91"/>
        <v>8940.0700000000015</v>
      </c>
      <c r="J1039" s="10">
        <f t="shared" si="91"/>
        <v>8791.4000000000015</v>
      </c>
      <c r="K1039" s="10">
        <f t="shared" si="87"/>
        <v>98.337037629459275</v>
      </c>
      <c r="L1039" s="10">
        <f t="shared" si="88"/>
        <v>113.30583838123471</v>
      </c>
      <c r="M1039" s="10">
        <f t="shared" si="89"/>
        <v>90.336833884790082</v>
      </c>
    </row>
    <row r="1040" spans="1:13" x14ac:dyDescent="0.25">
      <c r="A1040" s="11"/>
      <c r="B1040" s="11"/>
      <c r="C1040" s="11"/>
      <c r="D1040" s="12" t="s">
        <v>17</v>
      </c>
      <c r="E1040" s="11"/>
      <c r="F1040" s="12"/>
      <c r="G1040" s="13">
        <f>+G1041+G1042+G1043+G1044+G1045+G1046+G1047+G1048+G1049+G1050+G1051</f>
        <v>9731.8000000000011</v>
      </c>
      <c r="H1040" s="13">
        <f>+H1041+H1042+H1043+H1044+H1045+H1046+H1047+H1048+H1049+H1050+H1051</f>
        <v>7759</v>
      </c>
      <c r="I1040" s="13">
        <f>+I1041+I1042+I1043+I1044+I1045+I1046+I1047+I1048+I1049+I1050+I1051</f>
        <v>8940.0700000000015</v>
      </c>
      <c r="J1040" s="13">
        <f>+J1041+J1042+J1043+J1044+J1045+J1046+J1047+J1048+J1049+J1050+J1051</f>
        <v>8791.4000000000015</v>
      </c>
      <c r="K1040" s="13">
        <f t="shared" si="87"/>
        <v>98.337037629459275</v>
      </c>
      <c r="L1040" s="13">
        <f t="shared" si="88"/>
        <v>113.30583838123471</v>
      </c>
      <c r="M1040" s="13">
        <f t="shared" si="89"/>
        <v>90.336833884790082</v>
      </c>
    </row>
    <row r="1041" spans="1:13" x14ac:dyDescent="0.25">
      <c r="A1041" s="14"/>
      <c r="B1041" s="14"/>
      <c r="C1041" s="14"/>
      <c r="D1041" s="14"/>
      <c r="E1041" s="15" t="s">
        <v>18</v>
      </c>
      <c r="F1041" s="15" t="s">
        <v>19</v>
      </c>
      <c r="G1041" s="16">
        <v>1991.05</v>
      </c>
      <c r="H1041" s="16">
        <v>1491.5</v>
      </c>
      <c r="I1041" s="16">
        <v>1268.8599999999999</v>
      </c>
      <c r="J1041" s="16">
        <v>1268.8599999999999</v>
      </c>
      <c r="K1041" s="16">
        <f t="shared" si="87"/>
        <v>100</v>
      </c>
      <c r="L1041" s="16">
        <f t="shared" si="88"/>
        <v>85.072745558162921</v>
      </c>
      <c r="M1041" s="16">
        <f t="shared" si="89"/>
        <v>63.728183621707132</v>
      </c>
    </row>
    <row r="1042" spans="1:13" x14ac:dyDescent="0.25">
      <c r="A1042" s="14"/>
      <c r="B1042" s="14"/>
      <c r="C1042" s="14"/>
      <c r="D1042" s="14"/>
      <c r="E1042" s="15" t="s">
        <v>77</v>
      </c>
      <c r="F1042" s="15" t="s">
        <v>78</v>
      </c>
      <c r="G1042" s="16">
        <v>1233.2</v>
      </c>
      <c r="H1042" s="16">
        <v>1080.5999999999999</v>
      </c>
      <c r="I1042" s="16">
        <v>811.96</v>
      </c>
      <c r="J1042" s="16">
        <v>811.96</v>
      </c>
      <c r="K1042" s="16">
        <f t="shared" si="87"/>
        <v>100</v>
      </c>
      <c r="L1042" s="16">
        <f t="shared" si="88"/>
        <v>75.139737183046464</v>
      </c>
      <c r="M1042" s="16">
        <f t="shared" si="89"/>
        <v>65.841712617580285</v>
      </c>
    </row>
    <row r="1043" spans="1:13" x14ac:dyDescent="0.25">
      <c r="A1043" s="14"/>
      <c r="B1043" s="14"/>
      <c r="C1043" s="14"/>
      <c r="D1043" s="14"/>
      <c r="E1043" s="15" t="s">
        <v>20</v>
      </c>
      <c r="F1043" s="15" t="s">
        <v>21</v>
      </c>
      <c r="G1043" s="16">
        <v>1860.25</v>
      </c>
      <c r="H1043" s="16">
        <v>1571.76</v>
      </c>
      <c r="I1043" s="16">
        <v>2153.61</v>
      </c>
      <c r="J1043" s="16">
        <v>2004.94</v>
      </c>
      <c r="K1043" s="16">
        <f t="shared" si="87"/>
        <v>93.096707388988719</v>
      </c>
      <c r="L1043" s="16">
        <f t="shared" si="88"/>
        <v>127.56018730595002</v>
      </c>
      <c r="M1043" s="16">
        <f t="shared" si="89"/>
        <v>107.77798682972718</v>
      </c>
    </row>
    <row r="1044" spans="1:13" x14ac:dyDescent="0.25">
      <c r="A1044" s="14"/>
      <c r="B1044" s="14"/>
      <c r="C1044" s="14"/>
      <c r="D1044" s="14"/>
      <c r="E1044" s="15" t="s">
        <v>22</v>
      </c>
      <c r="F1044" s="15" t="s">
        <v>23</v>
      </c>
      <c r="G1044" s="16">
        <v>50</v>
      </c>
      <c r="H1044" s="16">
        <v>0</v>
      </c>
      <c r="I1044" s="16">
        <v>80</v>
      </c>
      <c r="J1044" s="16">
        <v>80</v>
      </c>
      <c r="K1044" s="16">
        <f t="shared" si="87"/>
        <v>100</v>
      </c>
      <c r="L1044" s="16">
        <f t="shared" si="88"/>
        <v>0</v>
      </c>
      <c r="M1044" s="16">
        <f t="shared" si="89"/>
        <v>160</v>
      </c>
    </row>
    <row r="1045" spans="1:13" x14ac:dyDescent="0.25">
      <c r="A1045" s="14"/>
      <c r="B1045" s="14"/>
      <c r="C1045" s="14"/>
      <c r="D1045" s="14"/>
      <c r="E1045" s="15" t="s">
        <v>24</v>
      </c>
      <c r="F1045" s="15" t="s">
        <v>25</v>
      </c>
      <c r="G1045" s="16">
        <v>364.06</v>
      </c>
      <c r="H1045" s="16">
        <v>226.34</v>
      </c>
      <c r="I1045" s="16">
        <v>292.22000000000003</v>
      </c>
      <c r="J1045" s="16">
        <v>292.22000000000003</v>
      </c>
      <c r="K1045" s="16">
        <f t="shared" si="87"/>
        <v>100</v>
      </c>
      <c r="L1045" s="16">
        <f t="shared" si="88"/>
        <v>129.10665370681278</v>
      </c>
      <c r="M1045" s="16">
        <f t="shared" si="89"/>
        <v>80.2669889578641</v>
      </c>
    </row>
    <row r="1046" spans="1:13" x14ac:dyDescent="0.25">
      <c r="A1046" s="14"/>
      <c r="B1046" s="14"/>
      <c r="C1046" s="14"/>
      <c r="D1046" s="14"/>
      <c r="E1046" s="15" t="s">
        <v>26</v>
      </c>
      <c r="F1046" s="15" t="s">
        <v>27</v>
      </c>
      <c r="G1046" s="16">
        <v>11.68</v>
      </c>
      <c r="H1046" s="16">
        <v>34.93</v>
      </c>
      <c r="I1046" s="16">
        <v>34.93</v>
      </c>
      <c r="J1046" s="16">
        <v>34.93</v>
      </c>
      <c r="K1046" s="16">
        <f t="shared" si="87"/>
        <v>100</v>
      </c>
      <c r="L1046" s="16">
        <f t="shared" si="88"/>
        <v>100</v>
      </c>
      <c r="M1046" s="16">
        <f t="shared" si="89"/>
        <v>299.0582191780822</v>
      </c>
    </row>
    <row r="1047" spans="1:13" x14ac:dyDescent="0.25">
      <c r="A1047" s="14"/>
      <c r="B1047" s="14"/>
      <c r="C1047" s="14"/>
      <c r="D1047" s="14"/>
      <c r="E1047" s="15" t="s">
        <v>28</v>
      </c>
      <c r="F1047" s="15" t="s">
        <v>29</v>
      </c>
      <c r="G1047" s="16">
        <v>2.7</v>
      </c>
      <c r="H1047" s="16">
        <v>5</v>
      </c>
      <c r="I1047" s="16">
        <v>3.25</v>
      </c>
      <c r="J1047" s="16">
        <v>3.25</v>
      </c>
      <c r="K1047" s="16">
        <f t="shared" si="87"/>
        <v>100</v>
      </c>
      <c r="L1047" s="16">
        <f t="shared" si="88"/>
        <v>65</v>
      </c>
      <c r="M1047" s="16">
        <f t="shared" si="89"/>
        <v>120.37037037037037</v>
      </c>
    </row>
    <row r="1048" spans="1:13" x14ac:dyDescent="0.25">
      <c r="A1048" s="14"/>
      <c r="B1048" s="14"/>
      <c r="C1048" s="14"/>
      <c r="D1048" s="14"/>
      <c r="E1048" s="15" t="s">
        <v>34</v>
      </c>
      <c r="F1048" s="15" t="s">
        <v>35</v>
      </c>
      <c r="G1048" s="16">
        <v>0</v>
      </c>
      <c r="H1048" s="16">
        <v>0</v>
      </c>
      <c r="I1048" s="16">
        <v>400</v>
      </c>
      <c r="J1048" s="16">
        <v>400</v>
      </c>
      <c r="K1048" s="16">
        <f t="shared" si="87"/>
        <v>100</v>
      </c>
      <c r="L1048" s="16">
        <f t="shared" si="88"/>
        <v>0</v>
      </c>
      <c r="M1048" s="16">
        <f t="shared" si="89"/>
        <v>0</v>
      </c>
    </row>
    <row r="1049" spans="1:13" x14ac:dyDescent="0.25">
      <c r="A1049" s="14"/>
      <c r="B1049" s="14"/>
      <c r="C1049" s="14"/>
      <c r="D1049" s="14"/>
      <c r="E1049" s="15" t="s">
        <v>30</v>
      </c>
      <c r="F1049" s="15" t="s">
        <v>31</v>
      </c>
      <c r="G1049" s="16">
        <v>1943</v>
      </c>
      <c r="H1049" s="16">
        <v>0</v>
      </c>
      <c r="I1049" s="16">
        <v>547.16999999999996</v>
      </c>
      <c r="J1049" s="16">
        <v>547.16999999999996</v>
      </c>
      <c r="K1049" s="16">
        <f t="shared" si="87"/>
        <v>100</v>
      </c>
      <c r="L1049" s="16">
        <f t="shared" si="88"/>
        <v>0</v>
      </c>
      <c r="M1049" s="16">
        <f t="shared" si="89"/>
        <v>28.161091096242924</v>
      </c>
    </row>
    <row r="1050" spans="1:13" x14ac:dyDescent="0.25">
      <c r="A1050" s="14"/>
      <c r="B1050" s="14"/>
      <c r="C1050" s="14"/>
      <c r="D1050" s="14"/>
      <c r="E1050" s="15" t="s">
        <v>145</v>
      </c>
      <c r="F1050" s="15" t="s">
        <v>146</v>
      </c>
      <c r="G1050" s="16">
        <v>2275.86</v>
      </c>
      <c r="H1050" s="16">
        <v>0</v>
      </c>
      <c r="I1050" s="16">
        <v>0</v>
      </c>
      <c r="J1050" s="16">
        <v>0</v>
      </c>
      <c r="K1050" s="16">
        <f t="shared" si="87"/>
        <v>0</v>
      </c>
      <c r="L1050" s="16">
        <f t="shared" si="88"/>
        <v>0</v>
      </c>
      <c r="M1050" s="16">
        <f t="shared" si="89"/>
        <v>0</v>
      </c>
    </row>
    <row r="1051" spans="1:13" x14ac:dyDescent="0.25">
      <c r="A1051" s="14"/>
      <c r="B1051" s="14"/>
      <c r="C1051" s="14"/>
      <c r="D1051" s="14"/>
      <c r="E1051" s="15" t="s">
        <v>81</v>
      </c>
      <c r="F1051" s="15" t="s">
        <v>82</v>
      </c>
      <c r="G1051" s="16">
        <v>0</v>
      </c>
      <c r="H1051" s="16">
        <v>3348.87</v>
      </c>
      <c r="I1051" s="16">
        <v>3348.07</v>
      </c>
      <c r="J1051" s="16">
        <v>3348.07</v>
      </c>
      <c r="K1051" s="16">
        <f t="shared" si="87"/>
        <v>100</v>
      </c>
      <c r="L1051" s="16">
        <f t="shared" si="88"/>
        <v>99.976111345020868</v>
      </c>
      <c r="M1051" s="16">
        <f t="shared" si="89"/>
        <v>0</v>
      </c>
    </row>
    <row r="1052" spans="1:13" x14ac:dyDescent="0.25">
      <c r="A1052" s="5"/>
      <c r="B1052" s="6" t="s">
        <v>201</v>
      </c>
      <c r="C1052" s="5"/>
      <c r="D1052" s="5"/>
      <c r="E1052" s="5"/>
      <c r="F1052" s="6" t="s">
        <v>202</v>
      </c>
      <c r="G1052" s="7">
        <f>+G1053+G1056</f>
        <v>1632</v>
      </c>
      <c r="H1052" s="7">
        <f>+H1053+H1056</f>
        <v>5000</v>
      </c>
      <c r="I1052" s="7">
        <f>+I1053+I1056</f>
        <v>7010.73</v>
      </c>
      <c r="J1052" s="7">
        <f>+J1053+J1056</f>
        <v>7010.73</v>
      </c>
      <c r="K1052" s="7">
        <f t="shared" si="87"/>
        <v>100</v>
      </c>
      <c r="L1052" s="7">
        <f t="shared" si="88"/>
        <v>140.21459999999999</v>
      </c>
      <c r="M1052" s="7">
        <f t="shared" si="89"/>
        <v>429.57904411764707</v>
      </c>
    </row>
    <row r="1053" spans="1:13" x14ac:dyDescent="0.25">
      <c r="A1053" s="8"/>
      <c r="B1053" s="8"/>
      <c r="C1053" s="9" t="s">
        <v>511</v>
      </c>
      <c r="D1053" s="8"/>
      <c r="E1053" s="8"/>
      <c r="F1053" s="9" t="s">
        <v>206</v>
      </c>
      <c r="G1053" s="10">
        <f t="shared" ref="G1053:J1054" si="92">+G1054</f>
        <v>0</v>
      </c>
      <c r="H1053" s="10">
        <f t="shared" si="92"/>
        <v>1000</v>
      </c>
      <c r="I1053" s="10">
        <f t="shared" si="92"/>
        <v>0</v>
      </c>
      <c r="J1053" s="10">
        <f t="shared" si="92"/>
        <v>0</v>
      </c>
      <c r="K1053" s="10">
        <f t="shared" si="87"/>
        <v>0</v>
      </c>
      <c r="L1053" s="10">
        <f t="shared" si="88"/>
        <v>0</v>
      </c>
      <c r="M1053" s="10">
        <f t="shared" si="89"/>
        <v>0</v>
      </c>
    </row>
    <row r="1054" spans="1:13" x14ac:dyDescent="0.25">
      <c r="A1054" s="11"/>
      <c r="B1054" s="11"/>
      <c r="C1054" s="11"/>
      <c r="D1054" s="12" t="s">
        <v>17</v>
      </c>
      <c r="E1054" s="11"/>
      <c r="F1054" s="12"/>
      <c r="G1054" s="13">
        <f t="shared" si="92"/>
        <v>0</v>
      </c>
      <c r="H1054" s="13">
        <f t="shared" si="92"/>
        <v>1000</v>
      </c>
      <c r="I1054" s="13">
        <f t="shared" si="92"/>
        <v>0</v>
      </c>
      <c r="J1054" s="13">
        <f t="shared" si="92"/>
        <v>0</v>
      </c>
      <c r="K1054" s="13">
        <f t="shared" si="87"/>
        <v>0</v>
      </c>
      <c r="L1054" s="13">
        <f t="shared" si="88"/>
        <v>0</v>
      </c>
      <c r="M1054" s="13">
        <f t="shared" si="89"/>
        <v>0</v>
      </c>
    </row>
    <row r="1055" spans="1:13" x14ac:dyDescent="0.25">
      <c r="A1055" s="14"/>
      <c r="B1055" s="14"/>
      <c r="C1055" s="14"/>
      <c r="D1055" s="14"/>
      <c r="E1055" s="15" t="s">
        <v>145</v>
      </c>
      <c r="F1055" s="15" t="s">
        <v>146</v>
      </c>
      <c r="G1055" s="16">
        <v>0</v>
      </c>
      <c r="H1055" s="16">
        <v>1000</v>
      </c>
      <c r="I1055" s="16">
        <v>0</v>
      </c>
      <c r="J1055" s="16">
        <v>0</v>
      </c>
      <c r="K1055" s="16">
        <f t="shared" si="87"/>
        <v>0</v>
      </c>
      <c r="L1055" s="16">
        <f t="shared" si="88"/>
        <v>0</v>
      </c>
      <c r="M1055" s="16">
        <f t="shared" si="89"/>
        <v>0</v>
      </c>
    </row>
    <row r="1056" spans="1:13" x14ac:dyDescent="0.25">
      <c r="A1056" s="8"/>
      <c r="B1056" s="8"/>
      <c r="C1056" s="9" t="s">
        <v>512</v>
      </c>
      <c r="D1056" s="8"/>
      <c r="E1056" s="8"/>
      <c r="F1056" s="9" t="s">
        <v>498</v>
      </c>
      <c r="G1056" s="10">
        <f>+G1057</f>
        <v>1632</v>
      </c>
      <c r="H1056" s="10">
        <f>+H1057</f>
        <v>4000</v>
      </c>
      <c r="I1056" s="10">
        <f>+I1057</f>
        <v>7010.73</v>
      </c>
      <c r="J1056" s="10">
        <f>+J1057</f>
        <v>7010.73</v>
      </c>
      <c r="K1056" s="10">
        <f t="shared" si="87"/>
        <v>100</v>
      </c>
      <c r="L1056" s="10">
        <f t="shared" si="88"/>
        <v>175.26824999999999</v>
      </c>
      <c r="M1056" s="10">
        <f t="shared" si="89"/>
        <v>429.57904411764707</v>
      </c>
    </row>
    <row r="1057" spans="1:13" x14ac:dyDescent="0.25">
      <c r="A1057" s="11"/>
      <c r="B1057" s="11"/>
      <c r="C1057" s="11"/>
      <c r="D1057" s="12" t="s">
        <v>17</v>
      </c>
      <c r="E1057" s="11"/>
      <c r="F1057" s="12"/>
      <c r="G1057" s="13">
        <f>+G1058+G1059+G1060</f>
        <v>1632</v>
      </c>
      <c r="H1057" s="13">
        <f>+H1058+H1059+H1060</f>
        <v>4000</v>
      </c>
      <c r="I1057" s="13">
        <f>+I1058+I1059+I1060</f>
        <v>7010.73</v>
      </c>
      <c r="J1057" s="13">
        <f>+J1058+J1059+J1060</f>
        <v>7010.73</v>
      </c>
      <c r="K1057" s="13">
        <f t="shared" si="87"/>
        <v>100</v>
      </c>
      <c r="L1057" s="13">
        <f t="shared" si="88"/>
        <v>175.26824999999999</v>
      </c>
      <c r="M1057" s="13">
        <f t="shared" si="89"/>
        <v>429.57904411764707</v>
      </c>
    </row>
    <row r="1058" spans="1:13" x14ac:dyDescent="0.25">
      <c r="A1058" s="14"/>
      <c r="B1058" s="14"/>
      <c r="C1058" s="14"/>
      <c r="D1058" s="14"/>
      <c r="E1058" s="15" t="s">
        <v>18</v>
      </c>
      <c r="F1058" s="15" t="s">
        <v>19</v>
      </c>
      <c r="G1058" s="16">
        <v>280</v>
      </c>
      <c r="H1058" s="16">
        <v>0</v>
      </c>
      <c r="I1058" s="16">
        <v>0</v>
      </c>
      <c r="J1058" s="16">
        <v>0</v>
      </c>
      <c r="K1058" s="16">
        <f t="shared" si="87"/>
        <v>0</v>
      </c>
      <c r="L1058" s="16">
        <f t="shared" si="88"/>
        <v>0</v>
      </c>
      <c r="M1058" s="16">
        <f t="shared" si="89"/>
        <v>0</v>
      </c>
    </row>
    <row r="1059" spans="1:13" x14ac:dyDescent="0.25">
      <c r="A1059" s="14"/>
      <c r="B1059" s="14"/>
      <c r="C1059" s="14"/>
      <c r="D1059" s="14"/>
      <c r="E1059" s="15" t="s">
        <v>24</v>
      </c>
      <c r="F1059" s="15" t="s">
        <v>25</v>
      </c>
      <c r="G1059" s="16">
        <v>0</v>
      </c>
      <c r="H1059" s="16">
        <v>4000</v>
      </c>
      <c r="I1059" s="16">
        <v>7010.73</v>
      </c>
      <c r="J1059" s="16">
        <v>7010.73</v>
      </c>
      <c r="K1059" s="16">
        <f t="shared" si="87"/>
        <v>100</v>
      </c>
      <c r="L1059" s="16">
        <f t="shared" si="88"/>
        <v>175.26824999999999</v>
      </c>
      <c r="M1059" s="16">
        <f t="shared" si="89"/>
        <v>0</v>
      </c>
    </row>
    <row r="1060" spans="1:13" x14ac:dyDescent="0.25">
      <c r="A1060" s="14"/>
      <c r="B1060" s="14"/>
      <c r="C1060" s="14"/>
      <c r="D1060" s="14"/>
      <c r="E1060" s="15" t="s">
        <v>81</v>
      </c>
      <c r="F1060" s="15" t="s">
        <v>82</v>
      </c>
      <c r="G1060" s="16">
        <v>1352</v>
      </c>
      <c r="H1060" s="16">
        <v>0</v>
      </c>
      <c r="I1060" s="16">
        <v>0</v>
      </c>
      <c r="J1060" s="16">
        <v>0</v>
      </c>
      <c r="K1060" s="16">
        <f t="shared" si="87"/>
        <v>0</v>
      </c>
      <c r="L1060" s="16">
        <f t="shared" si="88"/>
        <v>0</v>
      </c>
      <c r="M1060" s="16">
        <f t="shared" si="89"/>
        <v>0</v>
      </c>
    </row>
    <row r="1061" spans="1:13" x14ac:dyDescent="0.25">
      <c r="A1061" s="5"/>
      <c r="B1061" s="6" t="s">
        <v>308</v>
      </c>
      <c r="C1061" s="5"/>
      <c r="D1061" s="5"/>
      <c r="E1061" s="5"/>
      <c r="F1061" s="6" t="s">
        <v>309</v>
      </c>
      <c r="G1061" s="7">
        <f t="shared" ref="G1061:J1062" si="93">+G1062</f>
        <v>1564.7</v>
      </c>
      <c r="H1061" s="7">
        <f t="shared" si="93"/>
        <v>8200</v>
      </c>
      <c r="I1061" s="7">
        <f t="shared" si="93"/>
        <v>5008.2</v>
      </c>
      <c r="J1061" s="7">
        <f t="shared" si="93"/>
        <v>4582.83</v>
      </c>
      <c r="K1061" s="7">
        <f t="shared" si="87"/>
        <v>91.506529291961186</v>
      </c>
      <c r="L1061" s="7">
        <f t="shared" si="88"/>
        <v>55.888170731707319</v>
      </c>
      <c r="M1061" s="7">
        <f t="shared" si="89"/>
        <v>292.88873266440851</v>
      </c>
    </row>
    <row r="1062" spans="1:13" x14ac:dyDescent="0.25">
      <c r="A1062" s="8"/>
      <c r="B1062" s="8"/>
      <c r="C1062" s="9" t="s">
        <v>513</v>
      </c>
      <c r="D1062" s="8"/>
      <c r="E1062" s="8"/>
      <c r="F1062" s="9" t="s">
        <v>319</v>
      </c>
      <c r="G1062" s="10">
        <f t="shared" si="93"/>
        <v>1564.7</v>
      </c>
      <c r="H1062" s="10">
        <f t="shared" si="93"/>
        <v>8200</v>
      </c>
      <c r="I1062" s="10">
        <f t="shared" si="93"/>
        <v>5008.2</v>
      </c>
      <c r="J1062" s="10">
        <f t="shared" si="93"/>
        <v>4582.83</v>
      </c>
      <c r="K1062" s="10">
        <f t="shared" si="87"/>
        <v>91.506529291961186</v>
      </c>
      <c r="L1062" s="10">
        <f t="shared" si="88"/>
        <v>55.888170731707319</v>
      </c>
      <c r="M1062" s="10">
        <f t="shared" si="89"/>
        <v>292.88873266440851</v>
      </c>
    </row>
    <row r="1063" spans="1:13" x14ac:dyDescent="0.25">
      <c r="A1063" s="11"/>
      <c r="B1063" s="11"/>
      <c r="C1063" s="11"/>
      <c r="D1063" s="12" t="s">
        <v>17</v>
      </c>
      <c r="E1063" s="11"/>
      <c r="F1063" s="12"/>
      <c r="G1063" s="13">
        <f>+G1064+G1065+G1066+G1067</f>
        <v>1564.7</v>
      </c>
      <c r="H1063" s="13">
        <f>+H1064+H1065+H1066+H1067</f>
        <v>8200</v>
      </c>
      <c r="I1063" s="13">
        <f>+I1064+I1065+I1066+I1067</f>
        <v>5008.2</v>
      </c>
      <c r="J1063" s="13">
        <f>+J1064+J1065+J1066+J1067</f>
        <v>4582.83</v>
      </c>
      <c r="K1063" s="13">
        <f t="shared" si="87"/>
        <v>91.506529291961186</v>
      </c>
      <c r="L1063" s="13">
        <f t="shared" si="88"/>
        <v>55.888170731707319</v>
      </c>
      <c r="M1063" s="13">
        <f t="shared" si="89"/>
        <v>292.88873266440851</v>
      </c>
    </row>
    <row r="1064" spans="1:13" x14ac:dyDescent="0.25">
      <c r="A1064" s="14"/>
      <c r="B1064" s="14"/>
      <c r="C1064" s="14"/>
      <c r="D1064" s="14"/>
      <c r="E1064" s="15" t="s">
        <v>77</v>
      </c>
      <c r="F1064" s="15" t="s">
        <v>78</v>
      </c>
      <c r="G1064" s="16">
        <v>1409.95</v>
      </c>
      <c r="H1064" s="16">
        <v>0</v>
      </c>
      <c r="I1064" s="16">
        <v>0</v>
      </c>
      <c r="J1064" s="16">
        <v>0</v>
      </c>
      <c r="K1064" s="16">
        <f t="shared" si="87"/>
        <v>0</v>
      </c>
      <c r="L1064" s="16">
        <f t="shared" si="88"/>
        <v>0</v>
      </c>
      <c r="M1064" s="16">
        <f t="shared" si="89"/>
        <v>0</v>
      </c>
    </row>
    <row r="1065" spans="1:13" x14ac:dyDescent="0.25">
      <c r="A1065" s="14"/>
      <c r="B1065" s="14"/>
      <c r="C1065" s="14"/>
      <c r="D1065" s="14"/>
      <c r="E1065" s="15" t="s">
        <v>22</v>
      </c>
      <c r="F1065" s="15" t="s">
        <v>23</v>
      </c>
      <c r="G1065" s="16">
        <v>123.46</v>
      </c>
      <c r="H1065" s="16">
        <v>0</v>
      </c>
      <c r="I1065" s="16">
        <v>0</v>
      </c>
      <c r="J1065" s="16">
        <v>0</v>
      </c>
      <c r="K1065" s="16">
        <f t="shared" si="87"/>
        <v>0</v>
      </c>
      <c r="L1065" s="16">
        <f t="shared" si="88"/>
        <v>0</v>
      </c>
      <c r="M1065" s="16">
        <f t="shared" si="89"/>
        <v>0</v>
      </c>
    </row>
    <row r="1066" spans="1:13" x14ac:dyDescent="0.25">
      <c r="A1066" s="14"/>
      <c r="B1066" s="14"/>
      <c r="C1066" s="14"/>
      <c r="D1066" s="14"/>
      <c r="E1066" s="15" t="s">
        <v>24</v>
      </c>
      <c r="F1066" s="15" t="s">
        <v>25</v>
      </c>
      <c r="G1066" s="16">
        <v>31.29</v>
      </c>
      <c r="H1066" s="16">
        <v>8200</v>
      </c>
      <c r="I1066" s="16">
        <v>4258.2</v>
      </c>
      <c r="J1066" s="16">
        <v>3832.83</v>
      </c>
      <c r="K1066" s="16">
        <f t="shared" si="87"/>
        <v>90.010567845568559</v>
      </c>
      <c r="L1066" s="16">
        <f t="shared" si="88"/>
        <v>46.741829268292683</v>
      </c>
      <c r="M1066" s="16">
        <f t="shared" si="89"/>
        <v>12249.376797698946</v>
      </c>
    </row>
    <row r="1067" spans="1:13" x14ac:dyDescent="0.25">
      <c r="A1067" s="14"/>
      <c r="B1067" s="14"/>
      <c r="C1067" s="14"/>
      <c r="D1067" s="14"/>
      <c r="E1067" s="15" t="s">
        <v>133</v>
      </c>
      <c r="F1067" s="15" t="s">
        <v>134</v>
      </c>
      <c r="G1067" s="16">
        <v>0</v>
      </c>
      <c r="H1067" s="16">
        <v>0</v>
      </c>
      <c r="I1067" s="16">
        <v>750</v>
      </c>
      <c r="J1067" s="16">
        <v>750</v>
      </c>
      <c r="K1067" s="16">
        <f t="shared" si="87"/>
        <v>100</v>
      </c>
      <c r="L1067" s="16">
        <f t="shared" si="88"/>
        <v>0</v>
      </c>
      <c r="M1067" s="16">
        <f t="shared" si="89"/>
        <v>0</v>
      </c>
    </row>
    <row r="1068" spans="1:13" x14ac:dyDescent="0.25">
      <c r="A1068" s="2" t="s">
        <v>514</v>
      </c>
      <c r="B1068" s="3"/>
      <c r="C1068" s="3"/>
      <c r="D1068" s="3"/>
      <c r="E1068" s="3"/>
      <c r="F1068" s="2" t="s">
        <v>515</v>
      </c>
      <c r="G1068" s="4">
        <f>+G1069+G1081+G1086</f>
        <v>11477.98</v>
      </c>
      <c r="H1068" s="4">
        <f>+H1069+H1081+H1086</f>
        <v>16603.98</v>
      </c>
      <c r="I1068" s="4">
        <f>+I1069+I1081+I1086</f>
        <v>16603.98</v>
      </c>
      <c r="J1068" s="4">
        <f>+J1069+J1081+J1086</f>
        <v>8267.16</v>
      </c>
      <c r="K1068" s="4">
        <f t="shared" si="87"/>
        <v>49.790231016900762</v>
      </c>
      <c r="L1068" s="4">
        <f t="shared" si="88"/>
        <v>49.790231016900762</v>
      </c>
      <c r="M1068" s="4">
        <f t="shared" si="89"/>
        <v>72.026262460816284</v>
      </c>
    </row>
    <row r="1069" spans="1:13" x14ac:dyDescent="0.25">
      <c r="A1069" s="5"/>
      <c r="B1069" s="6" t="s">
        <v>101</v>
      </c>
      <c r="C1069" s="5"/>
      <c r="D1069" s="5"/>
      <c r="E1069" s="5"/>
      <c r="F1069" s="6" t="s">
        <v>102</v>
      </c>
      <c r="G1069" s="7">
        <f t="shared" ref="G1069:J1070" si="94">+G1070</f>
        <v>11477.98</v>
      </c>
      <c r="H1069" s="7">
        <f t="shared" si="94"/>
        <v>8603.98</v>
      </c>
      <c r="I1069" s="7">
        <f t="shared" si="94"/>
        <v>8603.98</v>
      </c>
      <c r="J1069" s="7">
        <f t="shared" si="94"/>
        <v>7211.03</v>
      </c>
      <c r="K1069" s="7">
        <f t="shared" si="87"/>
        <v>83.810399373313288</v>
      </c>
      <c r="L1069" s="7">
        <f t="shared" si="88"/>
        <v>83.810399373313288</v>
      </c>
      <c r="M1069" s="7">
        <f t="shared" si="89"/>
        <v>62.824904730623331</v>
      </c>
    </row>
    <row r="1070" spans="1:13" x14ac:dyDescent="0.25">
      <c r="A1070" s="8"/>
      <c r="B1070" s="8"/>
      <c r="C1070" s="9" t="s">
        <v>516</v>
      </c>
      <c r="D1070" s="8"/>
      <c r="E1070" s="8"/>
      <c r="F1070" s="9" t="s">
        <v>496</v>
      </c>
      <c r="G1070" s="10">
        <f t="shared" si="94"/>
        <v>11477.98</v>
      </c>
      <c r="H1070" s="10">
        <f t="shared" si="94"/>
        <v>8603.98</v>
      </c>
      <c r="I1070" s="10">
        <f t="shared" si="94"/>
        <v>8603.98</v>
      </c>
      <c r="J1070" s="10">
        <f t="shared" si="94"/>
        <v>7211.03</v>
      </c>
      <c r="K1070" s="10">
        <f t="shared" si="87"/>
        <v>83.810399373313288</v>
      </c>
      <c r="L1070" s="10">
        <f t="shared" si="88"/>
        <v>83.810399373313288</v>
      </c>
      <c r="M1070" s="10">
        <f t="shared" si="89"/>
        <v>62.824904730623331</v>
      </c>
    </row>
    <row r="1071" spans="1:13" x14ac:dyDescent="0.25">
      <c r="A1071" s="11"/>
      <c r="B1071" s="11"/>
      <c r="C1071" s="11"/>
      <c r="D1071" s="12" t="s">
        <v>17</v>
      </c>
      <c r="E1071" s="11"/>
      <c r="F1071" s="12"/>
      <c r="G1071" s="13">
        <f>+G1072+G1073+G1074+G1075+G1076+G1077+G1078+G1079+G1080</f>
        <v>11477.98</v>
      </c>
      <c r="H1071" s="13">
        <f>+H1072+H1073+H1074+H1075+H1076+H1077+H1078+H1079+H1080</f>
        <v>8603.98</v>
      </c>
      <c r="I1071" s="13">
        <f>+I1072+I1073+I1074+I1075+I1076+I1077+I1078+I1079+I1080</f>
        <v>8603.98</v>
      </c>
      <c r="J1071" s="13">
        <f>+J1072+J1073+J1074+J1075+J1076+J1077+J1078+J1079+J1080</f>
        <v>7211.03</v>
      </c>
      <c r="K1071" s="13">
        <f t="shared" si="87"/>
        <v>83.810399373313288</v>
      </c>
      <c r="L1071" s="13">
        <f t="shared" si="88"/>
        <v>83.810399373313288</v>
      </c>
      <c r="M1071" s="13">
        <f t="shared" si="89"/>
        <v>62.824904730623331</v>
      </c>
    </row>
    <row r="1072" spans="1:13" x14ac:dyDescent="0.25">
      <c r="A1072" s="14"/>
      <c r="B1072" s="14"/>
      <c r="C1072" s="14"/>
      <c r="D1072" s="14"/>
      <c r="E1072" s="15" t="s">
        <v>18</v>
      </c>
      <c r="F1072" s="15" t="s">
        <v>19</v>
      </c>
      <c r="G1072" s="16">
        <v>863.01</v>
      </c>
      <c r="H1072" s="16">
        <v>490</v>
      </c>
      <c r="I1072" s="16">
        <v>389.2</v>
      </c>
      <c r="J1072" s="16">
        <v>347.2</v>
      </c>
      <c r="K1072" s="16">
        <f t="shared" si="87"/>
        <v>89.208633093525179</v>
      </c>
      <c r="L1072" s="16">
        <f t="shared" si="88"/>
        <v>70.857142857142847</v>
      </c>
      <c r="M1072" s="16">
        <f t="shared" si="89"/>
        <v>40.23128353089767</v>
      </c>
    </row>
    <row r="1073" spans="1:13" x14ac:dyDescent="0.25">
      <c r="A1073" s="14"/>
      <c r="B1073" s="14"/>
      <c r="C1073" s="14"/>
      <c r="D1073" s="14"/>
      <c r="E1073" s="15" t="s">
        <v>77</v>
      </c>
      <c r="F1073" s="15" t="s">
        <v>78</v>
      </c>
      <c r="G1073" s="16">
        <v>1962.78</v>
      </c>
      <c r="H1073" s="16">
        <v>1100</v>
      </c>
      <c r="I1073" s="16">
        <v>1476.77</v>
      </c>
      <c r="J1073" s="16">
        <v>1476.77</v>
      </c>
      <c r="K1073" s="16">
        <f t="shared" si="87"/>
        <v>100</v>
      </c>
      <c r="L1073" s="16">
        <f t="shared" si="88"/>
        <v>134.25181818181818</v>
      </c>
      <c r="M1073" s="16">
        <f t="shared" si="89"/>
        <v>75.238692059222117</v>
      </c>
    </row>
    <row r="1074" spans="1:13" x14ac:dyDescent="0.25">
      <c r="A1074" s="14"/>
      <c r="B1074" s="14"/>
      <c r="C1074" s="14"/>
      <c r="D1074" s="14"/>
      <c r="E1074" s="15" t="s">
        <v>20</v>
      </c>
      <c r="F1074" s="15" t="s">
        <v>21</v>
      </c>
      <c r="G1074" s="16">
        <v>2697.29</v>
      </c>
      <c r="H1074" s="16">
        <v>2980</v>
      </c>
      <c r="I1074" s="16">
        <v>2060.77</v>
      </c>
      <c r="J1074" s="16">
        <v>1452.65</v>
      </c>
      <c r="K1074" s="16">
        <f t="shared" si="87"/>
        <v>70.490641847464786</v>
      </c>
      <c r="L1074" s="16">
        <f t="shared" si="88"/>
        <v>48.746644295302019</v>
      </c>
      <c r="M1074" s="16">
        <f t="shared" si="89"/>
        <v>53.855907225400315</v>
      </c>
    </row>
    <row r="1075" spans="1:13" x14ac:dyDescent="0.25">
      <c r="A1075" s="14"/>
      <c r="B1075" s="14"/>
      <c r="C1075" s="14"/>
      <c r="D1075" s="14"/>
      <c r="E1075" s="15" t="s">
        <v>24</v>
      </c>
      <c r="F1075" s="15" t="s">
        <v>25</v>
      </c>
      <c r="G1075" s="16">
        <v>302.17</v>
      </c>
      <c r="H1075" s="16">
        <v>1230</v>
      </c>
      <c r="I1075" s="16">
        <v>954.3</v>
      </c>
      <c r="J1075" s="16">
        <v>211.47</v>
      </c>
      <c r="K1075" s="16">
        <f t="shared" si="87"/>
        <v>22.159698208110658</v>
      </c>
      <c r="L1075" s="16">
        <f t="shared" si="88"/>
        <v>17.192682926829267</v>
      </c>
      <c r="M1075" s="16">
        <f t="shared" si="89"/>
        <v>69.983783962670017</v>
      </c>
    </row>
    <row r="1076" spans="1:13" x14ac:dyDescent="0.25">
      <c r="A1076" s="14"/>
      <c r="B1076" s="14"/>
      <c r="C1076" s="14"/>
      <c r="D1076" s="14"/>
      <c r="E1076" s="15" t="s">
        <v>26</v>
      </c>
      <c r="F1076" s="15" t="s">
        <v>27</v>
      </c>
      <c r="G1076" s="16">
        <v>68.849999999999994</v>
      </c>
      <c r="H1076" s="16">
        <v>0</v>
      </c>
      <c r="I1076" s="16">
        <v>150</v>
      </c>
      <c r="J1076" s="16">
        <v>150</v>
      </c>
      <c r="K1076" s="16">
        <f t="shared" si="87"/>
        <v>100</v>
      </c>
      <c r="L1076" s="16">
        <f t="shared" si="88"/>
        <v>0</v>
      </c>
      <c r="M1076" s="16">
        <f t="shared" si="89"/>
        <v>217.86492374727672</v>
      </c>
    </row>
    <row r="1077" spans="1:13" x14ac:dyDescent="0.25">
      <c r="A1077" s="14"/>
      <c r="B1077" s="14"/>
      <c r="C1077" s="14"/>
      <c r="D1077" s="14"/>
      <c r="E1077" s="15" t="s">
        <v>28</v>
      </c>
      <c r="F1077" s="15" t="s">
        <v>29</v>
      </c>
      <c r="G1077" s="16">
        <v>2183.88</v>
      </c>
      <c r="H1077" s="16">
        <v>1803.98</v>
      </c>
      <c r="I1077" s="16">
        <v>3272.94</v>
      </c>
      <c r="J1077" s="16">
        <v>3272.94</v>
      </c>
      <c r="K1077" s="16">
        <f t="shared" si="87"/>
        <v>100</v>
      </c>
      <c r="L1077" s="16">
        <f t="shared" si="88"/>
        <v>181.42884067450859</v>
      </c>
      <c r="M1077" s="16">
        <f t="shared" si="89"/>
        <v>149.86812462223199</v>
      </c>
    </row>
    <row r="1078" spans="1:13" x14ac:dyDescent="0.25">
      <c r="A1078" s="14"/>
      <c r="B1078" s="14"/>
      <c r="C1078" s="14"/>
      <c r="D1078" s="14"/>
      <c r="E1078" s="15" t="s">
        <v>258</v>
      </c>
      <c r="F1078" s="15" t="s">
        <v>259</v>
      </c>
      <c r="G1078" s="16">
        <v>500</v>
      </c>
      <c r="H1078" s="16">
        <v>0</v>
      </c>
      <c r="I1078" s="16">
        <v>0</v>
      </c>
      <c r="J1078" s="16">
        <v>0</v>
      </c>
      <c r="K1078" s="16">
        <f t="shared" si="87"/>
        <v>0</v>
      </c>
      <c r="L1078" s="16">
        <f t="shared" si="88"/>
        <v>0</v>
      </c>
      <c r="M1078" s="16">
        <f t="shared" si="89"/>
        <v>0</v>
      </c>
    </row>
    <row r="1079" spans="1:13" x14ac:dyDescent="0.25">
      <c r="A1079" s="14"/>
      <c r="B1079" s="14"/>
      <c r="C1079" s="14"/>
      <c r="D1079" s="14"/>
      <c r="E1079" s="15" t="s">
        <v>34</v>
      </c>
      <c r="F1079" s="15" t="s">
        <v>35</v>
      </c>
      <c r="G1079" s="16">
        <v>2900</v>
      </c>
      <c r="H1079" s="16">
        <v>0</v>
      </c>
      <c r="I1079" s="16">
        <v>300</v>
      </c>
      <c r="J1079" s="16">
        <v>300</v>
      </c>
      <c r="K1079" s="16">
        <f t="shared" si="87"/>
        <v>100</v>
      </c>
      <c r="L1079" s="16">
        <f t="shared" si="88"/>
        <v>0</v>
      </c>
      <c r="M1079" s="16">
        <f t="shared" si="89"/>
        <v>10.344827586206897</v>
      </c>
    </row>
    <row r="1080" spans="1:13" x14ac:dyDescent="0.25">
      <c r="A1080" s="14"/>
      <c r="B1080" s="14"/>
      <c r="C1080" s="14"/>
      <c r="D1080" s="14"/>
      <c r="E1080" s="15" t="s">
        <v>81</v>
      </c>
      <c r="F1080" s="15" t="s">
        <v>82</v>
      </c>
      <c r="G1080" s="16">
        <v>0</v>
      </c>
      <c r="H1080" s="16">
        <v>1000</v>
      </c>
      <c r="I1080" s="16">
        <v>0</v>
      </c>
      <c r="J1080" s="16">
        <v>0</v>
      </c>
      <c r="K1080" s="16">
        <f t="shared" si="87"/>
        <v>0</v>
      </c>
      <c r="L1080" s="16">
        <f t="shared" si="88"/>
        <v>0</v>
      </c>
      <c r="M1080" s="16">
        <f t="shared" si="89"/>
        <v>0</v>
      </c>
    </row>
    <row r="1081" spans="1:13" x14ac:dyDescent="0.25">
      <c r="A1081" s="5"/>
      <c r="B1081" s="6" t="s">
        <v>201</v>
      </c>
      <c r="C1081" s="5"/>
      <c r="D1081" s="5"/>
      <c r="E1081" s="5"/>
      <c r="F1081" s="6" t="s">
        <v>202</v>
      </c>
      <c r="G1081" s="7">
        <f t="shared" ref="G1081:J1082" si="95">+G1082</f>
        <v>0</v>
      </c>
      <c r="H1081" s="7">
        <f t="shared" si="95"/>
        <v>5600</v>
      </c>
      <c r="I1081" s="7">
        <f t="shared" si="95"/>
        <v>5600</v>
      </c>
      <c r="J1081" s="7">
        <f t="shared" si="95"/>
        <v>445.2</v>
      </c>
      <c r="K1081" s="7">
        <f t="shared" si="87"/>
        <v>7.95</v>
      </c>
      <c r="L1081" s="7">
        <f t="shared" si="88"/>
        <v>7.95</v>
      </c>
      <c r="M1081" s="7">
        <f t="shared" si="89"/>
        <v>0</v>
      </c>
    </row>
    <row r="1082" spans="1:13" x14ac:dyDescent="0.25">
      <c r="A1082" s="8"/>
      <c r="B1082" s="8"/>
      <c r="C1082" s="9" t="s">
        <v>517</v>
      </c>
      <c r="D1082" s="8"/>
      <c r="E1082" s="8"/>
      <c r="F1082" s="9" t="s">
        <v>498</v>
      </c>
      <c r="G1082" s="10">
        <f t="shared" si="95"/>
        <v>0</v>
      </c>
      <c r="H1082" s="10">
        <f t="shared" si="95"/>
        <v>5600</v>
      </c>
      <c r="I1082" s="10">
        <f t="shared" si="95"/>
        <v>5600</v>
      </c>
      <c r="J1082" s="10">
        <f t="shared" si="95"/>
        <v>445.2</v>
      </c>
      <c r="K1082" s="10">
        <f t="shared" si="87"/>
        <v>7.95</v>
      </c>
      <c r="L1082" s="10">
        <f t="shared" si="88"/>
        <v>7.95</v>
      </c>
      <c r="M1082" s="10">
        <f t="shared" si="89"/>
        <v>0</v>
      </c>
    </row>
    <row r="1083" spans="1:13" x14ac:dyDescent="0.25">
      <c r="A1083" s="11"/>
      <c r="B1083" s="11"/>
      <c r="C1083" s="11"/>
      <c r="D1083" s="12" t="s">
        <v>17</v>
      </c>
      <c r="E1083" s="11"/>
      <c r="F1083" s="12"/>
      <c r="G1083" s="13">
        <f>+G1084+G1085</f>
        <v>0</v>
      </c>
      <c r="H1083" s="13">
        <f>+H1084+H1085</f>
        <v>5600</v>
      </c>
      <c r="I1083" s="13">
        <f>+I1084+I1085</f>
        <v>5600</v>
      </c>
      <c r="J1083" s="13">
        <f>+J1084+J1085</f>
        <v>445.2</v>
      </c>
      <c r="K1083" s="13">
        <f t="shared" si="87"/>
        <v>7.95</v>
      </c>
      <c r="L1083" s="13">
        <f t="shared" si="88"/>
        <v>7.95</v>
      </c>
      <c r="M1083" s="13">
        <f t="shared" si="89"/>
        <v>0</v>
      </c>
    </row>
    <row r="1084" spans="1:13" x14ac:dyDescent="0.25">
      <c r="A1084" s="14"/>
      <c r="B1084" s="14"/>
      <c r="C1084" s="14"/>
      <c r="D1084" s="14"/>
      <c r="E1084" s="15" t="s">
        <v>18</v>
      </c>
      <c r="F1084" s="15" t="s">
        <v>19</v>
      </c>
      <c r="G1084" s="16">
        <v>0</v>
      </c>
      <c r="H1084" s="16">
        <v>0</v>
      </c>
      <c r="I1084" s="16">
        <v>201.2</v>
      </c>
      <c r="J1084" s="16">
        <v>201.2</v>
      </c>
      <c r="K1084" s="16">
        <f t="shared" si="87"/>
        <v>100</v>
      </c>
      <c r="L1084" s="16">
        <f t="shared" si="88"/>
        <v>0</v>
      </c>
      <c r="M1084" s="16">
        <f t="shared" si="89"/>
        <v>0</v>
      </c>
    </row>
    <row r="1085" spans="1:13" x14ac:dyDescent="0.25">
      <c r="A1085" s="14"/>
      <c r="B1085" s="14"/>
      <c r="C1085" s="14"/>
      <c r="D1085" s="14"/>
      <c r="E1085" s="15" t="s">
        <v>24</v>
      </c>
      <c r="F1085" s="15" t="s">
        <v>25</v>
      </c>
      <c r="G1085" s="16">
        <v>0</v>
      </c>
      <c r="H1085" s="16">
        <v>5600</v>
      </c>
      <c r="I1085" s="16">
        <v>5398.8</v>
      </c>
      <c r="J1085" s="16">
        <v>244</v>
      </c>
      <c r="K1085" s="16">
        <f t="shared" si="87"/>
        <v>4.5195228569311698</v>
      </c>
      <c r="L1085" s="16">
        <f t="shared" si="88"/>
        <v>4.3571428571428577</v>
      </c>
      <c r="M1085" s="16">
        <f t="shared" si="89"/>
        <v>0</v>
      </c>
    </row>
    <row r="1086" spans="1:13" x14ac:dyDescent="0.25">
      <c r="A1086" s="5"/>
      <c r="B1086" s="6" t="s">
        <v>308</v>
      </c>
      <c r="C1086" s="5"/>
      <c r="D1086" s="5"/>
      <c r="E1086" s="5"/>
      <c r="F1086" s="6" t="s">
        <v>309</v>
      </c>
      <c r="G1086" s="7">
        <f t="shared" ref="G1086:J1087" si="96">+G1087</f>
        <v>0</v>
      </c>
      <c r="H1086" s="7">
        <f t="shared" si="96"/>
        <v>2400</v>
      </c>
      <c r="I1086" s="7">
        <f t="shared" si="96"/>
        <v>2400</v>
      </c>
      <c r="J1086" s="7">
        <f t="shared" si="96"/>
        <v>610.93000000000006</v>
      </c>
      <c r="K1086" s="7">
        <f t="shared" si="87"/>
        <v>25.455416666666668</v>
      </c>
      <c r="L1086" s="7">
        <f t="shared" si="88"/>
        <v>25.455416666666668</v>
      </c>
      <c r="M1086" s="7">
        <f t="shared" si="89"/>
        <v>0</v>
      </c>
    </row>
    <row r="1087" spans="1:13" x14ac:dyDescent="0.25">
      <c r="A1087" s="8"/>
      <c r="B1087" s="8"/>
      <c r="C1087" s="9" t="s">
        <v>518</v>
      </c>
      <c r="D1087" s="8"/>
      <c r="E1087" s="8"/>
      <c r="F1087" s="9" t="s">
        <v>319</v>
      </c>
      <c r="G1087" s="10">
        <f t="shared" si="96"/>
        <v>0</v>
      </c>
      <c r="H1087" s="10">
        <f t="shared" si="96"/>
        <v>2400</v>
      </c>
      <c r="I1087" s="10">
        <f t="shared" si="96"/>
        <v>2400</v>
      </c>
      <c r="J1087" s="10">
        <f t="shared" si="96"/>
        <v>610.93000000000006</v>
      </c>
      <c r="K1087" s="10">
        <f t="shared" si="87"/>
        <v>25.455416666666668</v>
      </c>
      <c r="L1087" s="10">
        <f t="shared" si="88"/>
        <v>25.455416666666668</v>
      </c>
      <c r="M1087" s="10">
        <f t="shared" si="89"/>
        <v>0</v>
      </c>
    </row>
    <row r="1088" spans="1:13" x14ac:dyDescent="0.25">
      <c r="A1088" s="11"/>
      <c r="B1088" s="11"/>
      <c r="C1088" s="11"/>
      <c r="D1088" s="12" t="s">
        <v>17</v>
      </c>
      <c r="E1088" s="11"/>
      <c r="F1088" s="12"/>
      <c r="G1088" s="13">
        <f>+G1089+G1090</f>
        <v>0</v>
      </c>
      <c r="H1088" s="13">
        <f>+H1089+H1090</f>
        <v>2400</v>
      </c>
      <c r="I1088" s="13">
        <f>+I1089+I1090</f>
        <v>2400</v>
      </c>
      <c r="J1088" s="13">
        <f>+J1089+J1090</f>
        <v>610.93000000000006</v>
      </c>
      <c r="K1088" s="13">
        <f t="shared" si="87"/>
        <v>25.455416666666668</v>
      </c>
      <c r="L1088" s="13">
        <f t="shared" si="88"/>
        <v>25.455416666666668</v>
      </c>
      <c r="M1088" s="13">
        <f t="shared" si="89"/>
        <v>0</v>
      </c>
    </row>
    <row r="1089" spans="1:13" x14ac:dyDescent="0.25">
      <c r="A1089" s="14"/>
      <c r="B1089" s="14"/>
      <c r="C1089" s="14"/>
      <c r="D1089" s="14"/>
      <c r="E1089" s="15" t="s">
        <v>18</v>
      </c>
      <c r="F1089" s="15" t="s">
        <v>19</v>
      </c>
      <c r="G1089" s="16">
        <v>0</v>
      </c>
      <c r="H1089" s="16">
        <v>0</v>
      </c>
      <c r="I1089" s="16">
        <v>204</v>
      </c>
      <c r="J1089" s="16">
        <v>204</v>
      </c>
      <c r="K1089" s="16">
        <f t="shared" si="87"/>
        <v>100</v>
      </c>
      <c r="L1089" s="16">
        <f t="shared" si="88"/>
        <v>0</v>
      </c>
      <c r="M1089" s="16">
        <f t="shared" si="89"/>
        <v>0</v>
      </c>
    </row>
    <row r="1090" spans="1:13" x14ac:dyDescent="0.25">
      <c r="A1090" s="14"/>
      <c r="B1090" s="14"/>
      <c r="C1090" s="14"/>
      <c r="D1090" s="14"/>
      <c r="E1090" s="15" t="s">
        <v>24</v>
      </c>
      <c r="F1090" s="15" t="s">
        <v>25</v>
      </c>
      <c r="G1090" s="16">
        <v>0</v>
      </c>
      <c r="H1090" s="16">
        <v>2400</v>
      </c>
      <c r="I1090" s="16">
        <v>2196</v>
      </c>
      <c r="J1090" s="16">
        <v>406.93</v>
      </c>
      <c r="K1090" s="16">
        <f t="shared" si="87"/>
        <v>18.530510018214937</v>
      </c>
      <c r="L1090" s="16">
        <f t="shared" si="88"/>
        <v>16.955416666666668</v>
      </c>
      <c r="M1090" s="16">
        <f t="shared" si="89"/>
        <v>0</v>
      </c>
    </row>
    <row r="1091" spans="1:13" x14ac:dyDescent="0.25">
      <c r="A1091" s="2" t="s">
        <v>519</v>
      </c>
      <c r="B1091" s="3"/>
      <c r="C1091" s="3"/>
      <c r="D1091" s="3"/>
      <c r="E1091" s="3"/>
      <c r="F1091" s="2" t="s">
        <v>520</v>
      </c>
      <c r="G1091" s="4">
        <f>+G1092+G1101</f>
        <v>3344.87</v>
      </c>
      <c r="H1091" s="4">
        <f>+H1092+H1101</f>
        <v>15005</v>
      </c>
      <c r="I1091" s="4">
        <f>+I1092+I1101</f>
        <v>15005</v>
      </c>
      <c r="J1091" s="4">
        <f>+J1092+J1101</f>
        <v>13477.06</v>
      </c>
      <c r="K1091" s="4">
        <f t="shared" si="87"/>
        <v>89.817127624125291</v>
      </c>
      <c r="L1091" s="4">
        <f t="shared" si="88"/>
        <v>89.817127624125291</v>
      </c>
      <c r="M1091" s="4">
        <f t="shared" si="89"/>
        <v>402.91730321357778</v>
      </c>
    </row>
    <row r="1092" spans="1:13" x14ac:dyDescent="0.25">
      <c r="A1092" s="5"/>
      <c r="B1092" s="6" t="s">
        <v>101</v>
      </c>
      <c r="C1092" s="5"/>
      <c r="D1092" s="5"/>
      <c r="E1092" s="5"/>
      <c r="F1092" s="6" t="s">
        <v>102</v>
      </c>
      <c r="G1092" s="7">
        <f t="shared" ref="G1092:J1093" si="97">+G1093</f>
        <v>3141.7</v>
      </c>
      <c r="H1092" s="7">
        <f t="shared" si="97"/>
        <v>3246</v>
      </c>
      <c r="I1092" s="7">
        <f t="shared" si="97"/>
        <v>3246</v>
      </c>
      <c r="J1092" s="7">
        <f t="shared" si="97"/>
        <v>1874.7999999999997</v>
      </c>
      <c r="K1092" s="7">
        <f t="shared" si="87"/>
        <v>57.757239679605668</v>
      </c>
      <c r="L1092" s="7">
        <f t="shared" si="88"/>
        <v>57.757239679605668</v>
      </c>
      <c r="M1092" s="7">
        <f t="shared" si="89"/>
        <v>59.674698411687935</v>
      </c>
    </row>
    <row r="1093" spans="1:13" x14ac:dyDescent="0.25">
      <c r="A1093" s="8"/>
      <c r="B1093" s="8"/>
      <c r="C1093" s="9" t="s">
        <v>521</v>
      </c>
      <c r="D1093" s="8"/>
      <c r="E1093" s="8"/>
      <c r="F1093" s="9" t="s">
        <v>496</v>
      </c>
      <c r="G1093" s="10">
        <f t="shared" si="97"/>
        <v>3141.7</v>
      </c>
      <c r="H1093" s="10">
        <f t="shared" si="97"/>
        <v>3246</v>
      </c>
      <c r="I1093" s="10">
        <f t="shared" si="97"/>
        <v>3246</v>
      </c>
      <c r="J1093" s="10">
        <f t="shared" si="97"/>
        <v>1874.7999999999997</v>
      </c>
      <c r="K1093" s="10">
        <f t="shared" ref="K1093:K1156" si="98">IF(I1093&lt;&gt;0,J1093/I1093*100,0)</f>
        <v>57.757239679605668</v>
      </c>
      <c r="L1093" s="10">
        <f t="shared" ref="L1093:L1156" si="99">IF(H1093&lt;&gt;0,J1093/H1093*100,0)</f>
        <v>57.757239679605668</v>
      </c>
      <c r="M1093" s="10">
        <f t="shared" ref="M1093:M1156" si="100">IF(G1093&lt;&gt;0,J1093/G1093*100,0)</f>
        <v>59.674698411687935</v>
      </c>
    </row>
    <row r="1094" spans="1:13" x14ac:dyDescent="0.25">
      <c r="A1094" s="11"/>
      <c r="B1094" s="11"/>
      <c r="C1094" s="11"/>
      <c r="D1094" s="12" t="s">
        <v>17</v>
      </c>
      <c r="E1094" s="11"/>
      <c r="F1094" s="12"/>
      <c r="G1094" s="13">
        <f>+G1095+G1096+G1097+G1098+G1099+G1100</f>
        <v>3141.7</v>
      </c>
      <c r="H1094" s="13">
        <f>+H1095+H1096+H1097+H1098+H1099+H1100</f>
        <v>3246</v>
      </c>
      <c r="I1094" s="13">
        <f>+I1095+I1096+I1097+I1098+I1099+I1100</f>
        <v>3246</v>
      </c>
      <c r="J1094" s="13">
        <f>+J1095+J1096+J1097+J1098+J1099+J1100</f>
        <v>1874.7999999999997</v>
      </c>
      <c r="K1094" s="13">
        <f t="shared" si="98"/>
        <v>57.757239679605668</v>
      </c>
      <c r="L1094" s="13">
        <f t="shared" si="99"/>
        <v>57.757239679605668</v>
      </c>
      <c r="M1094" s="13">
        <f t="shared" si="100"/>
        <v>59.674698411687935</v>
      </c>
    </row>
    <row r="1095" spans="1:13" x14ac:dyDescent="0.25">
      <c r="A1095" s="14"/>
      <c r="B1095" s="14"/>
      <c r="C1095" s="14"/>
      <c r="D1095" s="14"/>
      <c r="E1095" s="15" t="s">
        <v>18</v>
      </c>
      <c r="F1095" s="15" t="s">
        <v>19</v>
      </c>
      <c r="G1095" s="16">
        <v>25.12</v>
      </c>
      <c r="H1095" s="16">
        <v>141</v>
      </c>
      <c r="I1095" s="16">
        <v>141</v>
      </c>
      <c r="J1095" s="16">
        <v>0</v>
      </c>
      <c r="K1095" s="16">
        <f t="shared" si="98"/>
        <v>0</v>
      </c>
      <c r="L1095" s="16">
        <f t="shared" si="99"/>
        <v>0</v>
      </c>
      <c r="M1095" s="16">
        <f t="shared" si="100"/>
        <v>0</v>
      </c>
    </row>
    <row r="1096" spans="1:13" x14ac:dyDescent="0.25">
      <c r="A1096" s="14"/>
      <c r="B1096" s="14"/>
      <c r="C1096" s="14"/>
      <c r="D1096" s="14"/>
      <c r="E1096" s="15" t="s">
        <v>77</v>
      </c>
      <c r="F1096" s="15" t="s">
        <v>78</v>
      </c>
      <c r="G1096" s="16">
        <v>143.5</v>
      </c>
      <c r="H1096" s="16">
        <v>50</v>
      </c>
      <c r="I1096" s="16">
        <v>255.63</v>
      </c>
      <c r="J1096" s="16">
        <v>152.63</v>
      </c>
      <c r="K1096" s="16">
        <f t="shared" si="98"/>
        <v>59.707389586511752</v>
      </c>
      <c r="L1096" s="16">
        <f t="shared" si="99"/>
        <v>305.26</v>
      </c>
      <c r="M1096" s="16">
        <f t="shared" si="100"/>
        <v>106.36236933797909</v>
      </c>
    </row>
    <row r="1097" spans="1:13" x14ac:dyDescent="0.25">
      <c r="A1097" s="14"/>
      <c r="B1097" s="14"/>
      <c r="C1097" s="14"/>
      <c r="D1097" s="14"/>
      <c r="E1097" s="15" t="s">
        <v>20</v>
      </c>
      <c r="F1097" s="15" t="s">
        <v>21</v>
      </c>
      <c r="G1097" s="16">
        <v>160.15</v>
      </c>
      <c r="H1097" s="16">
        <v>366.24</v>
      </c>
      <c r="I1097" s="16">
        <v>366.24</v>
      </c>
      <c r="J1097" s="16">
        <v>217.54</v>
      </c>
      <c r="K1097" s="16">
        <f t="shared" si="98"/>
        <v>59.398208824814326</v>
      </c>
      <c r="L1097" s="16">
        <f t="shared" si="99"/>
        <v>59.398208824814326</v>
      </c>
      <c r="M1097" s="16">
        <f t="shared" si="100"/>
        <v>135.83515454261627</v>
      </c>
    </row>
    <row r="1098" spans="1:13" x14ac:dyDescent="0.25">
      <c r="A1098" s="14"/>
      <c r="B1098" s="14"/>
      <c r="C1098" s="14"/>
      <c r="D1098" s="14"/>
      <c r="E1098" s="15" t="s">
        <v>24</v>
      </c>
      <c r="F1098" s="15" t="s">
        <v>25</v>
      </c>
      <c r="G1098" s="16">
        <v>53.24</v>
      </c>
      <c r="H1098" s="16">
        <v>508.76</v>
      </c>
      <c r="I1098" s="16">
        <v>439.51</v>
      </c>
      <c r="J1098" s="16">
        <v>8.76</v>
      </c>
      <c r="K1098" s="16">
        <f t="shared" si="98"/>
        <v>1.993128711519647</v>
      </c>
      <c r="L1098" s="16">
        <f t="shared" si="99"/>
        <v>1.7218334774746442</v>
      </c>
      <c r="M1098" s="16">
        <f t="shared" si="100"/>
        <v>16.453794139744552</v>
      </c>
    </row>
    <row r="1099" spans="1:13" x14ac:dyDescent="0.25">
      <c r="A1099" s="14"/>
      <c r="B1099" s="14"/>
      <c r="C1099" s="14"/>
      <c r="D1099" s="14"/>
      <c r="E1099" s="15" t="s">
        <v>28</v>
      </c>
      <c r="F1099" s="15" t="s">
        <v>29</v>
      </c>
      <c r="G1099" s="16">
        <v>1916.55</v>
      </c>
      <c r="H1099" s="16">
        <v>1680</v>
      </c>
      <c r="I1099" s="16">
        <v>1543.62</v>
      </c>
      <c r="J1099" s="16">
        <v>1495.87</v>
      </c>
      <c r="K1099" s="16">
        <f t="shared" si="98"/>
        <v>96.906622096111732</v>
      </c>
      <c r="L1099" s="16">
        <f t="shared" si="99"/>
        <v>89.03988095238094</v>
      </c>
      <c r="M1099" s="16">
        <f t="shared" si="100"/>
        <v>78.050142182567626</v>
      </c>
    </row>
    <row r="1100" spans="1:13" x14ac:dyDescent="0.25">
      <c r="A1100" s="14"/>
      <c r="B1100" s="14"/>
      <c r="C1100" s="14"/>
      <c r="D1100" s="14"/>
      <c r="E1100" s="15" t="s">
        <v>30</v>
      </c>
      <c r="F1100" s="15" t="s">
        <v>31</v>
      </c>
      <c r="G1100" s="16">
        <v>843.14</v>
      </c>
      <c r="H1100" s="16">
        <v>500</v>
      </c>
      <c r="I1100" s="16">
        <v>500</v>
      </c>
      <c r="J1100" s="16">
        <v>0</v>
      </c>
      <c r="K1100" s="16">
        <f t="shared" si="98"/>
        <v>0</v>
      </c>
      <c r="L1100" s="16">
        <f t="shared" si="99"/>
        <v>0</v>
      </c>
      <c r="M1100" s="16">
        <f t="shared" si="100"/>
        <v>0</v>
      </c>
    </row>
    <row r="1101" spans="1:13" x14ac:dyDescent="0.25">
      <c r="A1101" s="5"/>
      <c r="B1101" s="6" t="s">
        <v>308</v>
      </c>
      <c r="C1101" s="5"/>
      <c r="D1101" s="5"/>
      <c r="E1101" s="5"/>
      <c r="F1101" s="6" t="s">
        <v>309</v>
      </c>
      <c r="G1101" s="7">
        <f t="shared" ref="G1101:J1102" si="101">+G1102</f>
        <v>203.17000000000002</v>
      </c>
      <c r="H1101" s="7">
        <f t="shared" si="101"/>
        <v>11759</v>
      </c>
      <c r="I1101" s="7">
        <f t="shared" si="101"/>
        <v>11759</v>
      </c>
      <c r="J1101" s="7">
        <f t="shared" si="101"/>
        <v>11602.26</v>
      </c>
      <c r="K1101" s="7">
        <f t="shared" si="98"/>
        <v>98.667063525810022</v>
      </c>
      <c r="L1101" s="7">
        <f t="shared" si="99"/>
        <v>98.667063525810022</v>
      </c>
      <c r="M1101" s="7">
        <f t="shared" si="100"/>
        <v>5710.6167249101736</v>
      </c>
    </row>
    <row r="1102" spans="1:13" x14ac:dyDescent="0.25">
      <c r="A1102" s="8"/>
      <c r="B1102" s="8"/>
      <c r="C1102" s="9" t="s">
        <v>522</v>
      </c>
      <c r="D1102" s="8"/>
      <c r="E1102" s="8"/>
      <c r="F1102" s="9" t="s">
        <v>319</v>
      </c>
      <c r="G1102" s="10">
        <f t="shared" si="101"/>
        <v>203.17000000000002</v>
      </c>
      <c r="H1102" s="10">
        <f t="shared" si="101"/>
        <v>11759</v>
      </c>
      <c r="I1102" s="10">
        <f t="shared" si="101"/>
        <v>11759</v>
      </c>
      <c r="J1102" s="10">
        <f t="shared" si="101"/>
        <v>11602.26</v>
      </c>
      <c r="K1102" s="10">
        <f t="shared" si="98"/>
        <v>98.667063525810022</v>
      </c>
      <c r="L1102" s="10">
        <f t="shared" si="99"/>
        <v>98.667063525810022</v>
      </c>
      <c r="M1102" s="10">
        <f t="shared" si="100"/>
        <v>5710.6167249101736</v>
      </c>
    </row>
    <row r="1103" spans="1:13" x14ac:dyDescent="0.25">
      <c r="A1103" s="11"/>
      <c r="B1103" s="11"/>
      <c r="C1103" s="11"/>
      <c r="D1103" s="12" t="s">
        <v>17</v>
      </c>
      <c r="E1103" s="11"/>
      <c r="F1103" s="12"/>
      <c r="G1103" s="13">
        <f>+G1104+G1105+G1106+G1107</f>
        <v>203.17000000000002</v>
      </c>
      <c r="H1103" s="13">
        <f>+H1104+H1105+H1106+H1107</f>
        <v>11759</v>
      </c>
      <c r="I1103" s="13">
        <f>+I1104+I1105+I1106+I1107</f>
        <v>11759</v>
      </c>
      <c r="J1103" s="13">
        <f>+J1104+J1105+J1106+J1107</f>
        <v>11602.26</v>
      </c>
      <c r="K1103" s="13">
        <f t="shared" si="98"/>
        <v>98.667063525810022</v>
      </c>
      <c r="L1103" s="13">
        <f t="shared" si="99"/>
        <v>98.667063525810022</v>
      </c>
      <c r="M1103" s="13">
        <f t="shared" si="100"/>
        <v>5710.6167249101736</v>
      </c>
    </row>
    <row r="1104" spans="1:13" x14ac:dyDescent="0.25">
      <c r="A1104" s="14"/>
      <c r="B1104" s="14"/>
      <c r="C1104" s="14"/>
      <c r="D1104" s="14"/>
      <c r="E1104" s="15" t="s">
        <v>20</v>
      </c>
      <c r="F1104" s="15" t="s">
        <v>21</v>
      </c>
      <c r="G1104" s="16">
        <v>181.02</v>
      </c>
      <c r="H1104" s="16">
        <v>175</v>
      </c>
      <c r="I1104" s="16">
        <v>175</v>
      </c>
      <c r="J1104" s="16">
        <v>139.36000000000001</v>
      </c>
      <c r="K1104" s="16">
        <f t="shared" si="98"/>
        <v>79.634285714285724</v>
      </c>
      <c r="L1104" s="16">
        <f t="shared" si="99"/>
        <v>79.634285714285724</v>
      </c>
      <c r="M1104" s="16">
        <f t="shared" si="100"/>
        <v>76.985968401281639</v>
      </c>
    </row>
    <row r="1105" spans="1:13" x14ac:dyDescent="0.25">
      <c r="A1105" s="14"/>
      <c r="B1105" s="14"/>
      <c r="C1105" s="14"/>
      <c r="D1105" s="14"/>
      <c r="E1105" s="15" t="s">
        <v>24</v>
      </c>
      <c r="F1105" s="15" t="s">
        <v>25</v>
      </c>
      <c r="G1105" s="16">
        <v>22.15</v>
      </c>
      <c r="H1105" s="16">
        <v>125</v>
      </c>
      <c r="I1105" s="16">
        <v>125</v>
      </c>
      <c r="J1105" s="16">
        <v>67.11</v>
      </c>
      <c r="K1105" s="16">
        <f t="shared" si="98"/>
        <v>53.688000000000002</v>
      </c>
      <c r="L1105" s="16">
        <f t="shared" si="99"/>
        <v>53.688000000000002</v>
      </c>
      <c r="M1105" s="16">
        <f t="shared" si="100"/>
        <v>302.97968397291197</v>
      </c>
    </row>
    <row r="1106" spans="1:13" x14ac:dyDescent="0.25">
      <c r="A1106" s="14"/>
      <c r="B1106" s="14"/>
      <c r="C1106" s="14"/>
      <c r="D1106" s="14"/>
      <c r="E1106" s="15" t="s">
        <v>81</v>
      </c>
      <c r="F1106" s="15" t="s">
        <v>82</v>
      </c>
      <c r="G1106" s="16">
        <v>0</v>
      </c>
      <c r="H1106" s="16">
        <v>9800</v>
      </c>
      <c r="I1106" s="16">
        <v>10300</v>
      </c>
      <c r="J1106" s="16">
        <v>10236.790000000001</v>
      </c>
      <c r="K1106" s="16">
        <f t="shared" si="98"/>
        <v>99.386310679611654</v>
      </c>
      <c r="L1106" s="16">
        <f t="shared" si="99"/>
        <v>104.45704081632654</v>
      </c>
      <c r="M1106" s="16">
        <f t="shared" si="100"/>
        <v>0</v>
      </c>
    </row>
    <row r="1107" spans="1:13" x14ac:dyDescent="0.25">
      <c r="A1107" s="14"/>
      <c r="B1107" s="14"/>
      <c r="C1107" s="14"/>
      <c r="D1107" s="14"/>
      <c r="E1107" s="15" t="s">
        <v>133</v>
      </c>
      <c r="F1107" s="15" t="s">
        <v>134</v>
      </c>
      <c r="G1107" s="16">
        <v>0</v>
      </c>
      <c r="H1107" s="16">
        <v>1659</v>
      </c>
      <c r="I1107" s="16">
        <v>1159</v>
      </c>
      <c r="J1107" s="16">
        <v>1159</v>
      </c>
      <c r="K1107" s="16">
        <f t="shared" si="98"/>
        <v>100</v>
      </c>
      <c r="L1107" s="16">
        <f t="shared" si="99"/>
        <v>69.861362266425559</v>
      </c>
      <c r="M1107" s="16">
        <f t="shared" si="100"/>
        <v>0</v>
      </c>
    </row>
    <row r="1108" spans="1:13" x14ac:dyDescent="0.25">
      <c r="A1108" s="2" t="s">
        <v>523</v>
      </c>
      <c r="B1108" s="3"/>
      <c r="C1108" s="3"/>
      <c r="D1108" s="3"/>
      <c r="E1108" s="3"/>
      <c r="F1108" s="2" t="s">
        <v>524</v>
      </c>
      <c r="G1108" s="4">
        <f t="shared" ref="G1108:J1110" si="102">+G1109</f>
        <v>5667.64</v>
      </c>
      <c r="H1108" s="4">
        <f t="shared" si="102"/>
        <v>5000</v>
      </c>
      <c r="I1108" s="4">
        <f t="shared" si="102"/>
        <v>5000</v>
      </c>
      <c r="J1108" s="4">
        <f t="shared" si="102"/>
        <v>3445.1</v>
      </c>
      <c r="K1108" s="4">
        <f t="shared" si="98"/>
        <v>68.902000000000001</v>
      </c>
      <c r="L1108" s="4">
        <f t="shared" si="99"/>
        <v>68.902000000000001</v>
      </c>
      <c r="M1108" s="4">
        <f t="shared" si="100"/>
        <v>60.785441559449779</v>
      </c>
    </row>
    <row r="1109" spans="1:13" x14ac:dyDescent="0.25">
      <c r="A1109" s="5"/>
      <c r="B1109" s="6" t="s">
        <v>101</v>
      </c>
      <c r="C1109" s="5"/>
      <c r="D1109" s="5"/>
      <c r="E1109" s="5"/>
      <c r="F1109" s="6" t="s">
        <v>102</v>
      </c>
      <c r="G1109" s="7">
        <f t="shared" si="102"/>
        <v>5667.64</v>
      </c>
      <c r="H1109" s="7">
        <f t="shared" si="102"/>
        <v>5000</v>
      </c>
      <c r="I1109" s="7">
        <f t="shared" si="102"/>
        <v>5000</v>
      </c>
      <c r="J1109" s="7">
        <f t="shared" si="102"/>
        <v>3445.1</v>
      </c>
      <c r="K1109" s="7">
        <f t="shared" si="98"/>
        <v>68.902000000000001</v>
      </c>
      <c r="L1109" s="7">
        <f t="shared" si="99"/>
        <v>68.902000000000001</v>
      </c>
      <c r="M1109" s="7">
        <f t="shared" si="100"/>
        <v>60.785441559449779</v>
      </c>
    </row>
    <row r="1110" spans="1:13" x14ac:dyDescent="0.25">
      <c r="A1110" s="8"/>
      <c r="B1110" s="8"/>
      <c r="C1110" s="9" t="s">
        <v>525</v>
      </c>
      <c r="D1110" s="8"/>
      <c r="E1110" s="8"/>
      <c r="F1110" s="9" t="s">
        <v>496</v>
      </c>
      <c r="G1110" s="10">
        <f t="shared" si="102"/>
        <v>5667.64</v>
      </c>
      <c r="H1110" s="10">
        <f t="shared" si="102"/>
        <v>5000</v>
      </c>
      <c r="I1110" s="10">
        <f t="shared" si="102"/>
        <v>5000</v>
      </c>
      <c r="J1110" s="10">
        <f t="shared" si="102"/>
        <v>3445.1</v>
      </c>
      <c r="K1110" s="10">
        <f t="shared" si="98"/>
        <v>68.902000000000001</v>
      </c>
      <c r="L1110" s="10">
        <f t="shared" si="99"/>
        <v>68.902000000000001</v>
      </c>
      <c r="M1110" s="10">
        <f t="shared" si="100"/>
        <v>60.785441559449779</v>
      </c>
    </row>
    <row r="1111" spans="1:13" x14ac:dyDescent="0.25">
      <c r="A1111" s="11"/>
      <c r="B1111" s="11"/>
      <c r="C1111" s="11"/>
      <c r="D1111" s="12" t="s">
        <v>17</v>
      </c>
      <c r="E1111" s="11"/>
      <c r="F1111" s="12"/>
      <c r="G1111" s="13">
        <f>+G1112+G1113+G1114+G1115+G1116+G1117+G1118</f>
        <v>5667.64</v>
      </c>
      <c r="H1111" s="13">
        <f>+H1112+H1113+H1114+H1115+H1116+H1117+H1118</f>
        <v>5000</v>
      </c>
      <c r="I1111" s="13">
        <f>+I1112+I1113+I1114+I1115+I1116+I1117+I1118</f>
        <v>5000</v>
      </c>
      <c r="J1111" s="13">
        <f>+J1112+J1113+J1114+J1115+J1116+J1117+J1118</f>
        <v>3445.1</v>
      </c>
      <c r="K1111" s="13">
        <f t="shared" si="98"/>
        <v>68.902000000000001</v>
      </c>
      <c r="L1111" s="13">
        <f t="shared" si="99"/>
        <v>68.902000000000001</v>
      </c>
      <c r="M1111" s="13">
        <f t="shared" si="100"/>
        <v>60.785441559449779</v>
      </c>
    </row>
    <row r="1112" spans="1:13" x14ac:dyDescent="0.25">
      <c r="A1112" s="14"/>
      <c r="B1112" s="14"/>
      <c r="C1112" s="14"/>
      <c r="D1112" s="14"/>
      <c r="E1112" s="15" t="s">
        <v>18</v>
      </c>
      <c r="F1112" s="15" t="s">
        <v>19</v>
      </c>
      <c r="G1112" s="16">
        <v>843.39</v>
      </c>
      <c r="H1112" s="16">
        <v>853.21</v>
      </c>
      <c r="I1112" s="16">
        <v>853.21</v>
      </c>
      <c r="J1112" s="16">
        <v>586.04</v>
      </c>
      <c r="K1112" s="16">
        <f t="shared" si="98"/>
        <v>68.686489844235282</v>
      </c>
      <c r="L1112" s="16">
        <f t="shared" si="99"/>
        <v>68.686489844235282</v>
      </c>
      <c r="M1112" s="16">
        <f t="shared" si="100"/>
        <v>69.486240055016054</v>
      </c>
    </row>
    <row r="1113" spans="1:13" x14ac:dyDescent="0.25">
      <c r="A1113" s="14"/>
      <c r="B1113" s="14"/>
      <c r="C1113" s="14"/>
      <c r="D1113" s="14"/>
      <c r="E1113" s="15" t="s">
        <v>77</v>
      </c>
      <c r="F1113" s="15" t="s">
        <v>78</v>
      </c>
      <c r="G1113" s="16">
        <v>4051.26</v>
      </c>
      <c r="H1113" s="16">
        <v>3000</v>
      </c>
      <c r="I1113" s="16">
        <v>3000</v>
      </c>
      <c r="J1113" s="16">
        <v>2258.8000000000002</v>
      </c>
      <c r="K1113" s="16">
        <f t="shared" si="98"/>
        <v>75.293333333333337</v>
      </c>
      <c r="L1113" s="16">
        <f t="shared" si="99"/>
        <v>75.293333333333337</v>
      </c>
      <c r="M1113" s="16">
        <f t="shared" si="100"/>
        <v>55.755493352685335</v>
      </c>
    </row>
    <row r="1114" spans="1:13" x14ac:dyDescent="0.25">
      <c r="A1114" s="14"/>
      <c r="B1114" s="14"/>
      <c r="C1114" s="14"/>
      <c r="D1114" s="14"/>
      <c r="E1114" s="15" t="s">
        <v>20</v>
      </c>
      <c r="F1114" s="15" t="s">
        <v>21</v>
      </c>
      <c r="G1114" s="16">
        <v>103.76</v>
      </c>
      <c r="H1114" s="16">
        <v>350</v>
      </c>
      <c r="I1114" s="16">
        <v>350</v>
      </c>
      <c r="J1114" s="16">
        <v>39.72</v>
      </c>
      <c r="K1114" s="16">
        <f t="shared" si="98"/>
        <v>11.348571428571429</v>
      </c>
      <c r="L1114" s="16">
        <f t="shared" si="99"/>
        <v>11.348571428571429</v>
      </c>
      <c r="M1114" s="16">
        <f t="shared" si="100"/>
        <v>38.280647648419425</v>
      </c>
    </row>
    <row r="1115" spans="1:13" x14ac:dyDescent="0.25">
      <c r="A1115" s="14"/>
      <c r="B1115" s="14"/>
      <c r="C1115" s="14"/>
      <c r="D1115" s="14"/>
      <c r="E1115" s="15" t="s">
        <v>24</v>
      </c>
      <c r="F1115" s="15" t="s">
        <v>25</v>
      </c>
      <c r="G1115" s="16">
        <v>85.83</v>
      </c>
      <c r="H1115" s="16">
        <v>391.79</v>
      </c>
      <c r="I1115" s="16">
        <v>391.79</v>
      </c>
      <c r="J1115" s="16">
        <v>187.64</v>
      </c>
      <c r="K1115" s="16">
        <f t="shared" si="98"/>
        <v>47.893003905153265</v>
      </c>
      <c r="L1115" s="16">
        <f t="shared" si="99"/>
        <v>47.893003905153265</v>
      </c>
      <c r="M1115" s="16">
        <f t="shared" si="100"/>
        <v>218.61819876500056</v>
      </c>
    </row>
    <row r="1116" spans="1:13" x14ac:dyDescent="0.25">
      <c r="A1116" s="14"/>
      <c r="B1116" s="14"/>
      <c r="C1116" s="14"/>
      <c r="D1116" s="14"/>
      <c r="E1116" s="15" t="s">
        <v>26</v>
      </c>
      <c r="F1116" s="15" t="s">
        <v>27</v>
      </c>
      <c r="G1116" s="16">
        <v>330</v>
      </c>
      <c r="H1116" s="16">
        <v>400</v>
      </c>
      <c r="I1116" s="16">
        <v>400</v>
      </c>
      <c r="J1116" s="16">
        <v>369.6</v>
      </c>
      <c r="K1116" s="16">
        <f t="shared" si="98"/>
        <v>92.4</v>
      </c>
      <c r="L1116" s="16">
        <f t="shared" si="99"/>
        <v>92.4</v>
      </c>
      <c r="M1116" s="16">
        <f t="shared" si="100"/>
        <v>112.00000000000001</v>
      </c>
    </row>
    <row r="1117" spans="1:13" x14ac:dyDescent="0.25">
      <c r="A1117" s="14"/>
      <c r="B1117" s="14"/>
      <c r="C1117" s="14"/>
      <c r="D1117" s="14"/>
      <c r="E1117" s="15" t="s">
        <v>28</v>
      </c>
      <c r="F1117" s="15" t="s">
        <v>29</v>
      </c>
      <c r="G1117" s="16">
        <v>53.4</v>
      </c>
      <c r="H1117" s="16">
        <v>5</v>
      </c>
      <c r="I1117" s="16">
        <v>5</v>
      </c>
      <c r="J1117" s="16">
        <v>3.3</v>
      </c>
      <c r="K1117" s="16">
        <f t="shared" si="98"/>
        <v>65.999999999999986</v>
      </c>
      <c r="L1117" s="16">
        <f t="shared" si="99"/>
        <v>65.999999999999986</v>
      </c>
      <c r="M1117" s="16">
        <f t="shared" si="100"/>
        <v>6.179775280898876</v>
      </c>
    </row>
    <row r="1118" spans="1:13" x14ac:dyDescent="0.25">
      <c r="A1118" s="14"/>
      <c r="B1118" s="14"/>
      <c r="C1118" s="14"/>
      <c r="D1118" s="14"/>
      <c r="E1118" s="15" t="s">
        <v>34</v>
      </c>
      <c r="F1118" s="15" t="s">
        <v>35</v>
      </c>
      <c r="G1118" s="16">
        <v>200</v>
      </c>
      <c r="H1118" s="16">
        <v>0</v>
      </c>
      <c r="I1118" s="16">
        <v>0</v>
      </c>
      <c r="J1118" s="16">
        <v>0</v>
      </c>
      <c r="K1118" s="16">
        <f t="shared" si="98"/>
        <v>0</v>
      </c>
      <c r="L1118" s="16">
        <f t="shared" si="99"/>
        <v>0</v>
      </c>
      <c r="M1118" s="16">
        <f t="shared" si="100"/>
        <v>0</v>
      </c>
    </row>
    <row r="1119" spans="1:13" x14ac:dyDescent="0.25">
      <c r="A1119" s="2" t="s">
        <v>526</v>
      </c>
      <c r="B1119" s="3"/>
      <c r="C1119" s="3"/>
      <c r="D1119" s="3"/>
      <c r="E1119" s="3"/>
      <c r="F1119" s="2" t="s">
        <v>527</v>
      </c>
      <c r="G1119" s="4">
        <f>+G1120+G1132</f>
        <v>14604.41</v>
      </c>
      <c r="H1119" s="4">
        <f>+H1120+H1132</f>
        <v>19704.98</v>
      </c>
      <c r="I1119" s="4">
        <f>+I1120+I1132</f>
        <v>19704.980000000003</v>
      </c>
      <c r="J1119" s="4">
        <f>+J1120+J1132</f>
        <v>9574.0099999999984</v>
      </c>
      <c r="K1119" s="4">
        <f t="shared" si="98"/>
        <v>48.586753196400082</v>
      </c>
      <c r="L1119" s="4">
        <f t="shared" si="99"/>
        <v>48.586753196400089</v>
      </c>
      <c r="M1119" s="4">
        <f t="shared" si="100"/>
        <v>65.555609572724933</v>
      </c>
    </row>
    <row r="1120" spans="1:13" x14ac:dyDescent="0.25">
      <c r="A1120" s="5"/>
      <c r="B1120" s="6" t="s">
        <v>101</v>
      </c>
      <c r="C1120" s="5"/>
      <c r="D1120" s="5"/>
      <c r="E1120" s="5"/>
      <c r="F1120" s="6" t="s">
        <v>102</v>
      </c>
      <c r="G1120" s="7">
        <f t="shared" ref="G1120:J1121" si="103">+G1121</f>
        <v>14042.46</v>
      </c>
      <c r="H1120" s="7">
        <f t="shared" si="103"/>
        <v>18304.98</v>
      </c>
      <c r="I1120" s="7">
        <f t="shared" si="103"/>
        <v>18304.980000000003</v>
      </c>
      <c r="J1120" s="7">
        <f t="shared" si="103"/>
        <v>9074.0099999999984</v>
      </c>
      <c r="K1120" s="7">
        <f t="shared" si="98"/>
        <v>49.571264213345202</v>
      </c>
      <c r="L1120" s="7">
        <f t="shared" si="99"/>
        <v>49.571264213345209</v>
      </c>
      <c r="M1120" s="7">
        <f t="shared" si="100"/>
        <v>64.618378831059502</v>
      </c>
    </row>
    <row r="1121" spans="1:13" x14ac:dyDescent="0.25">
      <c r="A1121" s="8"/>
      <c r="B1121" s="8"/>
      <c r="C1121" s="9" t="s">
        <v>528</v>
      </c>
      <c r="D1121" s="8"/>
      <c r="E1121" s="8"/>
      <c r="F1121" s="9" t="s">
        <v>496</v>
      </c>
      <c r="G1121" s="10">
        <f t="shared" si="103"/>
        <v>14042.46</v>
      </c>
      <c r="H1121" s="10">
        <f t="shared" si="103"/>
        <v>18304.98</v>
      </c>
      <c r="I1121" s="10">
        <f t="shared" si="103"/>
        <v>18304.980000000003</v>
      </c>
      <c r="J1121" s="10">
        <f t="shared" si="103"/>
        <v>9074.0099999999984</v>
      </c>
      <c r="K1121" s="10">
        <f t="shared" si="98"/>
        <v>49.571264213345202</v>
      </c>
      <c r="L1121" s="10">
        <f t="shared" si="99"/>
        <v>49.571264213345209</v>
      </c>
      <c r="M1121" s="10">
        <f t="shared" si="100"/>
        <v>64.618378831059502</v>
      </c>
    </row>
    <row r="1122" spans="1:13" x14ac:dyDescent="0.25">
      <c r="A1122" s="11"/>
      <c r="B1122" s="11"/>
      <c r="C1122" s="11"/>
      <c r="D1122" s="12" t="s">
        <v>17</v>
      </c>
      <c r="E1122" s="11"/>
      <c r="F1122" s="12"/>
      <c r="G1122" s="13">
        <f>+G1123+G1124+G1125+G1126+G1127+G1128+G1129+G1130+G1131</f>
        <v>14042.46</v>
      </c>
      <c r="H1122" s="13">
        <f>+H1123+H1124+H1125+H1126+H1127+H1128+H1129+H1130+H1131</f>
        <v>18304.98</v>
      </c>
      <c r="I1122" s="13">
        <f>+I1123+I1124+I1125+I1126+I1127+I1128+I1129+I1130+I1131</f>
        <v>18304.980000000003</v>
      </c>
      <c r="J1122" s="13">
        <f>+J1123+J1124+J1125+J1126+J1127+J1128+J1129+J1130+J1131</f>
        <v>9074.0099999999984</v>
      </c>
      <c r="K1122" s="13">
        <f t="shared" si="98"/>
        <v>49.571264213345202</v>
      </c>
      <c r="L1122" s="13">
        <f t="shared" si="99"/>
        <v>49.571264213345209</v>
      </c>
      <c r="M1122" s="13">
        <f t="shared" si="100"/>
        <v>64.618378831059502</v>
      </c>
    </row>
    <row r="1123" spans="1:13" x14ac:dyDescent="0.25">
      <c r="A1123" s="14"/>
      <c r="B1123" s="14"/>
      <c r="C1123" s="14"/>
      <c r="D1123" s="14"/>
      <c r="E1123" s="15" t="s">
        <v>18</v>
      </c>
      <c r="F1123" s="15" t="s">
        <v>19</v>
      </c>
      <c r="G1123" s="16">
        <v>6680.25</v>
      </c>
      <c r="H1123" s="16">
        <v>5450</v>
      </c>
      <c r="I1123" s="16">
        <v>5450</v>
      </c>
      <c r="J1123" s="16">
        <v>2234.65</v>
      </c>
      <c r="K1123" s="16">
        <f t="shared" si="98"/>
        <v>41.002752293577984</v>
      </c>
      <c r="L1123" s="16">
        <f t="shared" si="99"/>
        <v>41.002752293577984</v>
      </c>
      <c r="M1123" s="16">
        <f t="shared" si="100"/>
        <v>33.45159238052468</v>
      </c>
    </row>
    <row r="1124" spans="1:13" x14ac:dyDescent="0.25">
      <c r="A1124" s="14"/>
      <c r="B1124" s="14"/>
      <c r="C1124" s="14"/>
      <c r="D1124" s="14"/>
      <c r="E1124" s="15" t="s">
        <v>77</v>
      </c>
      <c r="F1124" s="15" t="s">
        <v>78</v>
      </c>
      <c r="G1124" s="16">
        <v>2503.1799999999998</v>
      </c>
      <c r="H1124" s="16">
        <v>5550</v>
      </c>
      <c r="I1124" s="16">
        <v>5550</v>
      </c>
      <c r="J1124" s="16">
        <v>2613.91</v>
      </c>
      <c r="K1124" s="16">
        <f t="shared" si="98"/>
        <v>47.097477477477476</v>
      </c>
      <c r="L1124" s="16">
        <f t="shared" si="99"/>
        <v>47.097477477477476</v>
      </c>
      <c r="M1124" s="16">
        <f t="shared" si="100"/>
        <v>104.42357321487069</v>
      </c>
    </row>
    <row r="1125" spans="1:13" x14ac:dyDescent="0.25">
      <c r="A1125" s="14"/>
      <c r="B1125" s="14"/>
      <c r="C1125" s="14"/>
      <c r="D1125" s="14"/>
      <c r="E1125" s="15" t="s">
        <v>20</v>
      </c>
      <c r="F1125" s="15" t="s">
        <v>21</v>
      </c>
      <c r="G1125" s="16">
        <v>1006.9</v>
      </c>
      <c r="H1125" s="16">
        <v>1070</v>
      </c>
      <c r="I1125" s="16">
        <v>1070</v>
      </c>
      <c r="J1125" s="16">
        <v>417.78</v>
      </c>
      <c r="K1125" s="16">
        <f t="shared" si="98"/>
        <v>39.044859813084109</v>
      </c>
      <c r="L1125" s="16">
        <f t="shared" si="99"/>
        <v>39.044859813084109</v>
      </c>
      <c r="M1125" s="16">
        <f t="shared" si="100"/>
        <v>41.49170722018075</v>
      </c>
    </row>
    <row r="1126" spans="1:13" x14ac:dyDescent="0.25">
      <c r="A1126" s="14"/>
      <c r="B1126" s="14"/>
      <c r="C1126" s="14"/>
      <c r="D1126" s="14"/>
      <c r="E1126" s="15" t="s">
        <v>22</v>
      </c>
      <c r="F1126" s="15" t="s">
        <v>23</v>
      </c>
      <c r="G1126" s="16">
        <v>348.69</v>
      </c>
      <c r="H1126" s="16">
        <v>100</v>
      </c>
      <c r="I1126" s="16">
        <v>100</v>
      </c>
      <c r="J1126" s="16">
        <v>0</v>
      </c>
      <c r="K1126" s="16">
        <f t="shared" si="98"/>
        <v>0</v>
      </c>
      <c r="L1126" s="16">
        <f t="shared" si="99"/>
        <v>0</v>
      </c>
      <c r="M1126" s="16">
        <f t="shared" si="100"/>
        <v>0</v>
      </c>
    </row>
    <row r="1127" spans="1:13" x14ac:dyDescent="0.25">
      <c r="A1127" s="14"/>
      <c r="B1127" s="14"/>
      <c r="C1127" s="14"/>
      <c r="D1127" s="14"/>
      <c r="E1127" s="15" t="s">
        <v>24</v>
      </c>
      <c r="F1127" s="15" t="s">
        <v>25</v>
      </c>
      <c r="G1127" s="16">
        <v>213.13</v>
      </c>
      <c r="H1127" s="16">
        <v>280</v>
      </c>
      <c r="I1127" s="16">
        <v>280</v>
      </c>
      <c r="J1127" s="16">
        <v>150.16999999999999</v>
      </c>
      <c r="K1127" s="16">
        <f t="shared" si="98"/>
        <v>53.632142857142853</v>
      </c>
      <c r="L1127" s="16">
        <f t="shared" si="99"/>
        <v>53.632142857142853</v>
      </c>
      <c r="M1127" s="16">
        <f t="shared" si="100"/>
        <v>70.459344062309384</v>
      </c>
    </row>
    <row r="1128" spans="1:13" x14ac:dyDescent="0.25">
      <c r="A1128" s="14"/>
      <c r="B1128" s="14"/>
      <c r="C1128" s="14"/>
      <c r="D1128" s="14"/>
      <c r="E1128" s="15" t="s">
        <v>26</v>
      </c>
      <c r="F1128" s="15" t="s">
        <v>27</v>
      </c>
      <c r="G1128" s="16">
        <v>500</v>
      </c>
      <c r="H1128" s="16">
        <v>400</v>
      </c>
      <c r="I1128" s="16">
        <v>637.4</v>
      </c>
      <c r="J1128" s="16">
        <v>637.4</v>
      </c>
      <c r="K1128" s="16">
        <f t="shared" si="98"/>
        <v>100</v>
      </c>
      <c r="L1128" s="16">
        <f t="shared" si="99"/>
        <v>159.35</v>
      </c>
      <c r="M1128" s="16">
        <f t="shared" si="100"/>
        <v>127.47999999999999</v>
      </c>
    </row>
    <row r="1129" spans="1:13" x14ac:dyDescent="0.25">
      <c r="A1129" s="14"/>
      <c r="B1129" s="14"/>
      <c r="C1129" s="14"/>
      <c r="D1129" s="14"/>
      <c r="E1129" s="15" t="s">
        <v>28</v>
      </c>
      <c r="F1129" s="15" t="s">
        <v>29</v>
      </c>
      <c r="G1129" s="16">
        <v>2190.31</v>
      </c>
      <c r="H1129" s="16">
        <v>3015</v>
      </c>
      <c r="I1129" s="16">
        <v>3015</v>
      </c>
      <c r="J1129" s="16">
        <v>2320.1</v>
      </c>
      <c r="K1129" s="16">
        <f t="shared" si="98"/>
        <v>76.951907131011609</v>
      </c>
      <c r="L1129" s="16">
        <f t="shared" si="99"/>
        <v>76.951907131011609</v>
      </c>
      <c r="M1129" s="16">
        <f t="shared" si="100"/>
        <v>105.92564522830101</v>
      </c>
    </row>
    <row r="1130" spans="1:13" x14ac:dyDescent="0.25">
      <c r="A1130" s="14"/>
      <c r="B1130" s="14"/>
      <c r="C1130" s="14"/>
      <c r="D1130" s="14"/>
      <c r="E1130" s="15" t="s">
        <v>34</v>
      </c>
      <c r="F1130" s="15" t="s">
        <v>35</v>
      </c>
      <c r="G1130" s="16">
        <v>600</v>
      </c>
      <c r="H1130" s="16">
        <v>750</v>
      </c>
      <c r="I1130" s="16">
        <v>750</v>
      </c>
      <c r="J1130" s="16">
        <v>700</v>
      </c>
      <c r="K1130" s="16">
        <f t="shared" si="98"/>
        <v>93.333333333333329</v>
      </c>
      <c r="L1130" s="16">
        <f t="shared" si="99"/>
        <v>93.333333333333329</v>
      </c>
      <c r="M1130" s="16">
        <f t="shared" si="100"/>
        <v>116.66666666666667</v>
      </c>
    </row>
    <row r="1131" spans="1:13" x14ac:dyDescent="0.25">
      <c r="A1131" s="14"/>
      <c r="B1131" s="14"/>
      <c r="C1131" s="14"/>
      <c r="D1131" s="14"/>
      <c r="E1131" s="15" t="s">
        <v>30</v>
      </c>
      <c r="F1131" s="15" t="s">
        <v>31</v>
      </c>
      <c r="G1131" s="16">
        <v>0</v>
      </c>
      <c r="H1131" s="16">
        <v>1689.98</v>
      </c>
      <c r="I1131" s="16">
        <v>1452.58</v>
      </c>
      <c r="J1131" s="16">
        <v>0</v>
      </c>
      <c r="K1131" s="16">
        <f t="shared" si="98"/>
        <v>0</v>
      </c>
      <c r="L1131" s="16">
        <f t="shared" si="99"/>
        <v>0</v>
      </c>
      <c r="M1131" s="16">
        <f t="shared" si="100"/>
        <v>0</v>
      </c>
    </row>
    <row r="1132" spans="1:13" x14ac:dyDescent="0.25">
      <c r="A1132" s="5"/>
      <c r="B1132" s="6" t="s">
        <v>308</v>
      </c>
      <c r="C1132" s="5"/>
      <c r="D1132" s="5"/>
      <c r="E1132" s="5"/>
      <c r="F1132" s="6" t="s">
        <v>309</v>
      </c>
      <c r="G1132" s="7">
        <f t="shared" ref="G1132:J1133" si="104">+G1133</f>
        <v>561.95000000000005</v>
      </c>
      <c r="H1132" s="7">
        <f t="shared" si="104"/>
        <v>1400</v>
      </c>
      <c r="I1132" s="7">
        <f t="shared" si="104"/>
        <v>1400</v>
      </c>
      <c r="J1132" s="7">
        <f t="shared" si="104"/>
        <v>500</v>
      </c>
      <c r="K1132" s="7">
        <f t="shared" si="98"/>
        <v>35.714285714285715</v>
      </c>
      <c r="L1132" s="7">
        <f t="shared" si="99"/>
        <v>35.714285714285715</v>
      </c>
      <c r="M1132" s="7">
        <f t="shared" si="100"/>
        <v>88.975887534478147</v>
      </c>
    </row>
    <row r="1133" spans="1:13" x14ac:dyDescent="0.25">
      <c r="A1133" s="8"/>
      <c r="B1133" s="8"/>
      <c r="C1133" s="9" t="s">
        <v>529</v>
      </c>
      <c r="D1133" s="8"/>
      <c r="E1133" s="8"/>
      <c r="F1133" s="9" t="s">
        <v>319</v>
      </c>
      <c r="G1133" s="10">
        <f t="shared" si="104"/>
        <v>561.95000000000005</v>
      </c>
      <c r="H1133" s="10">
        <f t="shared" si="104"/>
        <v>1400</v>
      </c>
      <c r="I1133" s="10">
        <f t="shared" si="104"/>
        <v>1400</v>
      </c>
      <c r="J1133" s="10">
        <f t="shared" si="104"/>
        <v>500</v>
      </c>
      <c r="K1133" s="10">
        <f t="shared" si="98"/>
        <v>35.714285714285715</v>
      </c>
      <c r="L1133" s="10">
        <f t="shared" si="99"/>
        <v>35.714285714285715</v>
      </c>
      <c r="M1133" s="10">
        <f t="shared" si="100"/>
        <v>88.975887534478147</v>
      </c>
    </row>
    <row r="1134" spans="1:13" x14ac:dyDescent="0.25">
      <c r="A1134" s="11"/>
      <c r="B1134" s="11"/>
      <c r="C1134" s="11"/>
      <c r="D1134" s="12" t="s">
        <v>17</v>
      </c>
      <c r="E1134" s="11"/>
      <c r="F1134" s="12"/>
      <c r="G1134" s="13">
        <f>+G1135+G1136+G1137+G1138</f>
        <v>561.95000000000005</v>
      </c>
      <c r="H1134" s="13">
        <f>+H1135+H1136+H1137+H1138</f>
        <v>1400</v>
      </c>
      <c r="I1134" s="13">
        <f>+I1135+I1136+I1137+I1138</f>
        <v>1400</v>
      </c>
      <c r="J1134" s="13">
        <f>+J1135+J1136+J1137+J1138</f>
        <v>500</v>
      </c>
      <c r="K1134" s="13">
        <f t="shared" si="98"/>
        <v>35.714285714285715</v>
      </c>
      <c r="L1134" s="13">
        <f t="shared" si="99"/>
        <v>35.714285714285715</v>
      </c>
      <c r="M1134" s="13">
        <f t="shared" si="100"/>
        <v>88.975887534478147</v>
      </c>
    </row>
    <row r="1135" spans="1:13" x14ac:dyDescent="0.25">
      <c r="A1135" s="14"/>
      <c r="B1135" s="14"/>
      <c r="C1135" s="14"/>
      <c r="D1135" s="14"/>
      <c r="E1135" s="15" t="s">
        <v>18</v>
      </c>
      <c r="F1135" s="15" t="s">
        <v>19</v>
      </c>
      <c r="G1135" s="16">
        <v>86.87</v>
      </c>
      <c r="H1135" s="16">
        <v>100</v>
      </c>
      <c r="I1135" s="16">
        <v>100</v>
      </c>
      <c r="J1135" s="16">
        <v>0</v>
      </c>
      <c r="K1135" s="16">
        <f t="shared" si="98"/>
        <v>0</v>
      </c>
      <c r="L1135" s="16">
        <f t="shared" si="99"/>
        <v>0</v>
      </c>
      <c r="M1135" s="16">
        <f t="shared" si="100"/>
        <v>0</v>
      </c>
    </row>
    <row r="1136" spans="1:13" x14ac:dyDescent="0.25">
      <c r="A1136" s="14"/>
      <c r="B1136" s="14"/>
      <c r="C1136" s="14"/>
      <c r="D1136" s="14"/>
      <c r="E1136" s="15" t="s">
        <v>77</v>
      </c>
      <c r="F1136" s="15" t="s">
        <v>78</v>
      </c>
      <c r="G1136" s="16">
        <v>231.8</v>
      </c>
      <c r="H1136" s="16">
        <v>300</v>
      </c>
      <c r="I1136" s="16">
        <v>300</v>
      </c>
      <c r="J1136" s="16">
        <v>0</v>
      </c>
      <c r="K1136" s="16">
        <f t="shared" si="98"/>
        <v>0</v>
      </c>
      <c r="L1136" s="16">
        <f t="shared" si="99"/>
        <v>0</v>
      </c>
      <c r="M1136" s="16">
        <f t="shared" si="100"/>
        <v>0</v>
      </c>
    </row>
    <row r="1137" spans="1:13" x14ac:dyDescent="0.25">
      <c r="A1137" s="14"/>
      <c r="B1137" s="14"/>
      <c r="C1137" s="14"/>
      <c r="D1137" s="14"/>
      <c r="E1137" s="15" t="s">
        <v>24</v>
      </c>
      <c r="F1137" s="15" t="s">
        <v>25</v>
      </c>
      <c r="G1137" s="16">
        <v>243.28</v>
      </c>
      <c r="H1137" s="16">
        <v>1000</v>
      </c>
      <c r="I1137" s="16">
        <v>500</v>
      </c>
      <c r="J1137" s="16">
        <v>0</v>
      </c>
      <c r="K1137" s="16">
        <f t="shared" si="98"/>
        <v>0</v>
      </c>
      <c r="L1137" s="16">
        <f t="shared" si="99"/>
        <v>0</v>
      </c>
      <c r="M1137" s="16">
        <f t="shared" si="100"/>
        <v>0</v>
      </c>
    </row>
    <row r="1138" spans="1:13" x14ac:dyDescent="0.25">
      <c r="A1138" s="14"/>
      <c r="B1138" s="14"/>
      <c r="C1138" s="14"/>
      <c r="D1138" s="14"/>
      <c r="E1138" s="15" t="s">
        <v>145</v>
      </c>
      <c r="F1138" s="15" t="s">
        <v>146</v>
      </c>
      <c r="G1138" s="16">
        <v>0</v>
      </c>
      <c r="H1138" s="16">
        <v>0</v>
      </c>
      <c r="I1138" s="16">
        <v>500</v>
      </c>
      <c r="J1138" s="16">
        <v>500</v>
      </c>
      <c r="K1138" s="16">
        <f t="shared" si="98"/>
        <v>100</v>
      </c>
      <c r="L1138" s="16">
        <f t="shared" si="99"/>
        <v>0</v>
      </c>
      <c r="M1138" s="16">
        <f t="shared" si="100"/>
        <v>0</v>
      </c>
    </row>
    <row r="1139" spans="1:13" x14ac:dyDescent="0.25">
      <c r="A1139" s="2" t="s">
        <v>530</v>
      </c>
      <c r="B1139" s="3"/>
      <c r="C1139" s="3"/>
      <c r="D1139" s="3"/>
      <c r="E1139" s="3"/>
      <c r="F1139" s="2" t="s">
        <v>531</v>
      </c>
      <c r="G1139" s="4">
        <f t="shared" ref="G1139:J1141" si="105">+G1140</f>
        <v>9234.5999999999985</v>
      </c>
      <c r="H1139" s="4">
        <f t="shared" si="105"/>
        <v>5542.64</v>
      </c>
      <c r="I1139" s="4">
        <f t="shared" si="105"/>
        <v>5542.64</v>
      </c>
      <c r="J1139" s="4">
        <f t="shared" si="105"/>
        <v>3360.57</v>
      </c>
      <c r="K1139" s="4">
        <f t="shared" si="98"/>
        <v>60.631215449677413</v>
      </c>
      <c r="L1139" s="4">
        <f t="shared" si="99"/>
        <v>60.631215449677413</v>
      </c>
      <c r="M1139" s="4">
        <f t="shared" si="100"/>
        <v>36.391072704827501</v>
      </c>
    </row>
    <row r="1140" spans="1:13" x14ac:dyDescent="0.25">
      <c r="A1140" s="5"/>
      <c r="B1140" s="6" t="s">
        <v>101</v>
      </c>
      <c r="C1140" s="5"/>
      <c r="D1140" s="5"/>
      <c r="E1140" s="5"/>
      <c r="F1140" s="6" t="s">
        <v>102</v>
      </c>
      <c r="G1140" s="7">
        <f t="shared" si="105"/>
        <v>9234.5999999999985</v>
      </c>
      <c r="H1140" s="7">
        <f t="shared" si="105"/>
        <v>5542.64</v>
      </c>
      <c r="I1140" s="7">
        <f t="shared" si="105"/>
        <v>5542.64</v>
      </c>
      <c r="J1140" s="7">
        <f t="shared" si="105"/>
        <v>3360.57</v>
      </c>
      <c r="K1140" s="7">
        <f t="shared" si="98"/>
        <v>60.631215449677413</v>
      </c>
      <c r="L1140" s="7">
        <f t="shared" si="99"/>
        <v>60.631215449677413</v>
      </c>
      <c r="M1140" s="7">
        <f t="shared" si="100"/>
        <v>36.391072704827501</v>
      </c>
    </row>
    <row r="1141" spans="1:13" x14ac:dyDescent="0.25">
      <c r="A1141" s="8"/>
      <c r="B1141" s="8"/>
      <c r="C1141" s="9" t="s">
        <v>532</v>
      </c>
      <c r="D1141" s="8"/>
      <c r="E1141" s="8"/>
      <c r="F1141" s="9" t="s">
        <v>496</v>
      </c>
      <c r="G1141" s="10">
        <f t="shared" si="105"/>
        <v>9234.5999999999985</v>
      </c>
      <c r="H1141" s="10">
        <f t="shared" si="105"/>
        <v>5542.64</v>
      </c>
      <c r="I1141" s="10">
        <f t="shared" si="105"/>
        <v>5542.64</v>
      </c>
      <c r="J1141" s="10">
        <f t="shared" si="105"/>
        <v>3360.57</v>
      </c>
      <c r="K1141" s="10">
        <f t="shared" si="98"/>
        <v>60.631215449677413</v>
      </c>
      <c r="L1141" s="10">
        <f t="shared" si="99"/>
        <v>60.631215449677413</v>
      </c>
      <c r="M1141" s="10">
        <f t="shared" si="100"/>
        <v>36.391072704827501</v>
      </c>
    </row>
    <row r="1142" spans="1:13" x14ac:dyDescent="0.25">
      <c r="A1142" s="11"/>
      <c r="B1142" s="11"/>
      <c r="C1142" s="11"/>
      <c r="D1142" s="12" t="s">
        <v>17</v>
      </c>
      <c r="E1142" s="11"/>
      <c r="F1142" s="12"/>
      <c r="G1142" s="13">
        <f>+G1143+G1144+G1145+G1146+G1147+G1148+G1149+G1150+G1151</f>
        <v>9234.5999999999985</v>
      </c>
      <c r="H1142" s="13">
        <f>+H1143+H1144+H1145+H1146+H1147+H1148+H1149+H1150+H1151</f>
        <v>5542.64</v>
      </c>
      <c r="I1142" s="13">
        <f>+I1143+I1144+I1145+I1146+I1147+I1148+I1149+I1150+I1151</f>
        <v>5542.64</v>
      </c>
      <c r="J1142" s="13">
        <f>+J1143+J1144+J1145+J1146+J1147+J1148+J1149+J1150+J1151</f>
        <v>3360.57</v>
      </c>
      <c r="K1142" s="13">
        <f t="shared" si="98"/>
        <v>60.631215449677413</v>
      </c>
      <c r="L1142" s="13">
        <f t="shared" si="99"/>
        <v>60.631215449677413</v>
      </c>
      <c r="M1142" s="13">
        <f t="shared" si="100"/>
        <v>36.391072704827501</v>
      </c>
    </row>
    <row r="1143" spans="1:13" x14ac:dyDescent="0.25">
      <c r="A1143" s="14"/>
      <c r="B1143" s="14"/>
      <c r="C1143" s="14"/>
      <c r="D1143" s="14"/>
      <c r="E1143" s="15" t="s">
        <v>18</v>
      </c>
      <c r="F1143" s="15" t="s">
        <v>19</v>
      </c>
      <c r="G1143" s="16">
        <v>786.24</v>
      </c>
      <c r="H1143" s="16">
        <v>1450</v>
      </c>
      <c r="I1143" s="16">
        <v>850</v>
      </c>
      <c r="J1143" s="16">
        <v>0</v>
      </c>
      <c r="K1143" s="16">
        <f t="shared" si="98"/>
        <v>0</v>
      </c>
      <c r="L1143" s="16">
        <f t="shared" si="99"/>
        <v>0</v>
      </c>
      <c r="M1143" s="16">
        <f t="shared" si="100"/>
        <v>0</v>
      </c>
    </row>
    <row r="1144" spans="1:13" x14ac:dyDescent="0.25">
      <c r="A1144" s="14"/>
      <c r="B1144" s="14"/>
      <c r="C1144" s="14"/>
      <c r="D1144" s="14"/>
      <c r="E1144" s="15" t="s">
        <v>77</v>
      </c>
      <c r="F1144" s="15" t="s">
        <v>78</v>
      </c>
      <c r="G1144" s="16">
        <v>333.44</v>
      </c>
      <c r="H1144" s="16">
        <v>500</v>
      </c>
      <c r="I1144" s="16">
        <v>400</v>
      </c>
      <c r="J1144" s="16">
        <v>145.69</v>
      </c>
      <c r="K1144" s="16">
        <f t="shared" si="98"/>
        <v>36.422499999999999</v>
      </c>
      <c r="L1144" s="16">
        <f t="shared" si="99"/>
        <v>29.137999999999998</v>
      </c>
      <c r="M1144" s="16">
        <f t="shared" si="100"/>
        <v>43.693018234165066</v>
      </c>
    </row>
    <row r="1145" spans="1:13" x14ac:dyDescent="0.25">
      <c r="A1145" s="14"/>
      <c r="B1145" s="14"/>
      <c r="C1145" s="14"/>
      <c r="D1145" s="14"/>
      <c r="E1145" s="15" t="s">
        <v>20</v>
      </c>
      <c r="F1145" s="15" t="s">
        <v>21</v>
      </c>
      <c r="G1145" s="16">
        <v>754.89</v>
      </c>
      <c r="H1145" s="16">
        <v>926.36</v>
      </c>
      <c r="I1145" s="16">
        <v>956.54</v>
      </c>
      <c r="J1145" s="16">
        <v>726.98</v>
      </c>
      <c r="K1145" s="16">
        <f t="shared" si="98"/>
        <v>76.001003617203679</v>
      </c>
      <c r="L1145" s="16">
        <f t="shared" si="99"/>
        <v>78.477049958979222</v>
      </c>
      <c r="M1145" s="16">
        <f t="shared" si="100"/>
        <v>96.302772589383892</v>
      </c>
    </row>
    <row r="1146" spans="1:13" x14ac:dyDescent="0.25">
      <c r="A1146" s="14"/>
      <c r="B1146" s="14"/>
      <c r="C1146" s="14"/>
      <c r="D1146" s="14"/>
      <c r="E1146" s="15" t="s">
        <v>24</v>
      </c>
      <c r="F1146" s="15" t="s">
        <v>25</v>
      </c>
      <c r="G1146" s="16">
        <v>5606.02</v>
      </c>
      <c r="H1146" s="16">
        <v>1621.01</v>
      </c>
      <c r="I1146" s="16">
        <v>1730.81</v>
      </c>
      <c r="J1146" s="16">
        <v>1498.18</v>
      </c>
      <c r="K1146" s="16">
        <f t="shared" si="98"/>
        <v>86.559472154655907</v>
      </c>
      <c r="L1146" s="16">
        <f t="shared" si="99"/>
        <v>92.422625400213448</v>
      </c>
      <c r="M1146" s="16">
        <f t="shared" si="100"/>
        <v>26.724485463840658</v>
      </c>
    </row>
    <row r="1147" spans="1:13" x14ac:dyDescent="0.25">
      <c r="A1147" s="14"/>
      <c r="B1147" s="14"/>
      <c r="C1147" s="14"/>
      <c r="D1147" s="14"/>
      <c r="E1147" s="15" t="s">
        <v>26</v>
      </c>
      <c r="F1147" s="15" t="s">
        <v>27</v>
      </c>
      <c r="G1147" s="16">
        <v>0</v>
      </c>
      <c r="H1147" s="16">
        <v>50.56</v>
      </c>
      <c r="I1147" s="16">
        <v>50.56</v>
      </c>
      <c r="J1147" s="16">
        <v>0.56000000000000005</v>
      </c>
      <c r="K1147" s="16">
        <f t="shared" si="98"/>
        <v>1.1075949367088607</v>
      </c>
      <c r="L1147" s="16">
        <f t="shared" si="99"/>
        <v>1.1075949367088607</v>
      </c>
      <c r="M1147" s="16">
        <f t="shared" si="100"/>
        <v>0</v>
      </c>
    </row>
    <row r="1148" spans="1:13" x14ac:dyDescent="0.25">
      <c r="A1148" s="14"/>
      <c r="B1148" s="14"/>
      <c r="C1148" s="14"/>
      <c r="D1148" s="14"/>
      <c r="E1148" s="15" t="s">
        <v>28</v>
      </c>
      <c r="F1148" s="15" t="s">
        <v>29</v>
      </c>
      <c r="G1148" s="16">
        <v>937.22</v>
      </c>
      <c r="H1148" s="16">
        <v>516</v>
      </c>
      <c r="I1148" s="16">
        <v>11.42</v>
      </c>
      <c r="J1148" s="16">
        <v>2.2000000000000002</v>
      </c>
      <c r="K1148" s="16">
        <f t="shared" si="98"/>
        <v>19.26444833625219</v>
      </c>
      <c r="L1148" s="16">
        <f t="shared" si="99"/>
        <v>0.4263565891472868</v>
      </c>
      <c r="M1148" s="16">
        <f t="shared" si="100"/>
        <v>0.23473677471671539</v>
      </c>
    </row>
    <row r="1149" spans="1:13" x14ac:dyDescent="0.25">
      <c r="A1149" s="14"/>
      <c r="B1149" s="14"/>
      <c r="C1149" s="14"/>
      <c r="D1149" s="14"/>
      <c r="E1149" s="15" t="s">
        <v>258</v>
      </c>
      <c r="F1149" s="15" t="s">
        <v>259</v>
      </c>
      <c r="G1149" s="16">
        <v>200</v>
      </c>
      <c r="H1149" s="16">
        <v>278.70999999999998</v>
      </c>
      <c r="I1149" s="16">
        <v>278.70999999999998</v>
      </c>
      <c r="J1149" s="16">
        <v>0</v>
      </c>
      <c r="K1149" s="16">
        <f t="shared" si="98"/>
        <v>0</v>
      </c>
      <c r="L1149" s="16">
        <f t="shared" si="99"/>
        <v>0</v>
      </c>
      <c r="M1149" s="16">
        <f t="shared" si="100"/>
        <v>0</v>
      </c>
    </row>
    <row r="1150" spans="1:13" x14ac:dyDescent="0.25">
      <c r="A1150" s="14"/>
      <c r="B1150" s="14"/>
      <c r="C1150" s="14"/>
      <c r="D1150" s="14"/>
      <c r="E1150" s="15" t="s">
        <v>34</v>
      </c>
      <c r="F1150" s="15" t="s">
        <v>35</v>
      </c>
      <c r="G1150" s="16">
        <v>0</v>
      </c>
      <c r="H1150" s="16">
        <v>0</v>
      </c>
      <c r="I1150" s="16">
        <v>478.71</v>
      </c>
      <c r="J1150" s="16">
        <v>478.71</v>
      </c>
      <c r="K1150" s="16">
        <f t="shared" si="98"/>
        <v>100</v>
      </c>
      <c r="L1150" s="16">
        <f t="shared" si="99"/>
        <v>0</v>
      </c>
      <c r="M1150" s="16">
        <f t="shared" si="100"/>
        <v>0</v>
      </c>
    </row>
    <row r="1151" spans="1:13" x14ac:dyDescent="0.25">
      <c r="A1151" s="14"/>
      <c r="B1151" s="14"/>
      <c r="C1151" s="14"/>
      <c r="D1151" s="14"/>
      <c r="E1151" s="15" t="s">
        <v>30</v>
      </c>
      <c r="F1151" s="15" t="s">
        <v>31</v>
      </c>
      <c r="G1151" s="16">
        <v>616.79</v>
      </c>
      <c r="H1151" s="16">
        <v>200</v>
      </c>
      <c r="I1151" s="16">
        <v>785.89</v>
      </c>
      <c r="J1151" s="16">
        <v>508.25</v>
      </c>
      <c r="K1151" s="16">
        <f t="shared" si="98"/>
        <v>64.67190064767334</v>
      </c>
      <c r="L1151" s="16">
        <f t="shared" si="99"/>
        <v>254.12499999999997</v>
      </c>
      <c r="M1151" s="16">
        <f t="shared" si="100"/>
        <v>82.402438431232667</v>
      </c>
    </row>
    <row r="1152" spans="1:13" x14ac:dyDescent="0.25">
      <c r="A1152" s="2" t="s">
        <v>533</v>
      </c>
      <c r="B1152" s="3"/>
      <c r="C1152" s="3"/>
      <c r="D1152" s="3"/>
      <c r="E1152" s="3"/>
      <c r="F1152" s="2" t="s">
        <v>534</v>
      </c>
      <c r="G1152" s="4">
        <f t="shared" ref="G1152:J1154" si="106">+G1153</f>
        <v>7325.05</v>
      </c>
      <c r="H1152" s="4">
        <f t="shared" si="106"/>
        <v>18130</v>
      </c>
      <c r="I1152" s="4">
        <f t="shared" si="106"/>
        <v>18130</v>
      </c>
      <c r="J1152" s="4">
        <f t="shared" si="106"/>
        <v>8978.3900000000012</v>
      </c>
      <c r="K1152" s="4">
        <f t="shared" si="98"/>
        <v>49.522283507997798</v>
      </c>
      <c r="L1152" s="4">
        <f t="shared" si="99"/>
        <v>49.522283507997798</v>
      </c>
      <c r="M1152" s="4">
        <f t="shared" si="100"/>
        <v>122.57104047071353</v>
      </c>
    </row>
    <row r="1153" spans="1:13" x14ac:dyDescent="0.25">
      <c r="A1153" s="5"/>
      <c r="B1153" s="6" t="s">
        <v>101</v>
      </c>
      <c r="C1153" s="5"/>
      <c r="D1153" s="5"/>
      <c r="E1153" s="5"/>
      <c r="F1153" s="6" t="s">
        <v>102</v>
      </c>
      <c r="G1153" s="7">
        <f t="shared" si="106"/>
        <v>7325.05</v>
      </c>
      <c r="H1153" s="7">
        <f t="shared" si="106"/>
        <v>18130</v>
      </c>
      <c r="I1153" s="7">
        <f t="shared" si="106"/>
        <v>18130</v>
      </c>
      <c r="J1153" s="7">
        <f t="shared" si="106"/>
        <v>8978.3900000000012</v>
      </c>
      <c r="K1153" s="7">
        <f t="shared" si="98"/>
        <v>49.522283507997798</v>
      </c>
      <c r="L1153" s="7">
        <f t="shared" si="99"/>
        <v>49.522283507997798</v>
      </c>
      <c r="M1153" s="7">
        <f t="shared" si="100"/>
        <v>122.57104047071353</v>
      </c>
    </row>
    <row r="1154" spans="1:13" x14ac:dyDescent="0.25">
      <c r="A1154" s="8"/>
      <c r="B1154" s="8"/>
      <c r="C1154" s="9" t="s">
        <v>535</v>
      </c>
      <c r="D1154" s="8"/>
      <c r="E1154" s="8"/>
      <c r="F1154" s="9" t="s">
        <v>496</v>
      </c>
      <c r="G1154" s="10">
        <f t="shared" si="106"/>
        <v>7325.05</v>
      </c>
      <c r="H1154" s="10">
        <f t="shared" si="106"/>
        <v>18130</v>
      </c>
      <c r="I1154" s="10">
        <f t="shared" si="106"/>
        <v>18130</v>
      </c>
      <c r="J1154" s="10">
        <f t="shared" si="106"/>
        <v>8978.3900000000012</v>
      </c>
      <c r="K1154" s="10">
        <f t="shared" si="98"/>
        <v>49.522283507997798</v>
      </c>
      <c r="L1154" s="10">
        <f t="shared" si="99"/>
        <v>49.522283507997798</v>
      </c>
      <c r="M1154" s="10">
        <f t="shared" si="100"/>
        <v>122.57104047071353</v>
      </c>
    </row>
    <row r="1155" spans="1:13" x14ac:dyDescent="0.25">
      <c r="A1155" s="11"/>
      <c r="B1155" s="11"/>
      <c r="C1155" s="11"/>
      <c r="D1155" s="12" t="s">
        <v>17</v>
      </c>
      <c r="E1155" s="11"/>
      <c r="F1155" s="12"/>
      <c r="G1155" s="13">
        <f>+G1156+G1157+G1158+G1159+G1160+G1161+G1162+G1163+G1164</f>
        <v>7325.05</v>
      </c>
      <c r="H1155" s="13">
        <f>+H1156+H1157+H1158+H1159+H1160+H1161+H1162+H1163+H1164</f>
        <v>18130</v>
      </c>
      <c r="I1155" s="13">
        <f>+I1156+I1157+I1158+I1159+I1160+I1161+I1162+I1163+I1164</f>
        <v>18130</v>
      </c>
      <c r="J1155" s="13">
        <f>+J1156+J1157+J1158+J1159+J1160+J1161+J1162+J1163+J1164</f>
        <v>8978.3900000000012</v>
      </c>
      <c r="K1155" s="13">
        <f t="shared" si="98"/>
        <v>49.522283507997798</v>
      </c>
      <c r="L1155" s="13">
        <f t="shared" si="99"/>
        <v>49.522283507997798</v>
      </c>
      <c r="M1155" s="13">
        <f t="shared" si="100"/>
        <v>122.57104047071353</v>
      </c>
    </row>
    <row r="1156" spans="1:13" x14ac:dyDescent="0.25">
      <c r="A1156" s="14"/>
      <c r="B1156" s="14"/>
      <c r="C1156" s="14"/>
      <c r="D1156" s="14"/>
      <c r="E1156" s="15" t="s">
        <v>18</v>
      </c>
      <c r="F1156" s="15" t="s">
        <v>19</v>
      </c>
      <c r="G1156" s="16">
        <v>294.17</v>
      </c>
      <c r="H1156" s="16">
        <v>1220</v>
      </c>
      <c r="I1156" s="16">
        <v>1318.95</v>
      </c>
      <c r="J1156" s="16">
        <v>686.56</v>
      </c>
      <c r="K1156" s="16">
        <f t="shared" si="98"/>
        <v>52.053527427120052</v>
      </c>
      <c r="L1156" s="16">
        <f t="shared" si="99"/>
        <v>56.27540983606557</v>
      </c>
      <c r="M1156" s="16">
        <f t="shared" si="100"/>
        <v>233.38885678349251</v>
      </c>
    </row>
    <row r="1157" spans="1:13" x14ac:dyDescent="0.25">
      <c r="A1157" s="14"/>
      <c r="B1157" s="14"/>
      <c r="C1157" s="14"/>
      <c r="D1157" s="14"/>
      <c r="E1157" s="15" t="s">
        <v>77</v>
      </c>
      <c r="F1157" s="15" t="s">
        <v>78</v>
      </c>
      <c r="G1157" s="16">
        <v>240.23</v>
      </c>
      <c r="H1157" s="16">
        <v>1650</v>
      </c>
      <c r="I1157" s="16">
        <v>1683.17</v>
      </c>
      <c r="J1157" s="16">
        <v>1494.69</v>
      </c>
      <c r="K1157" s="16">
        <f t="shared" ref="K1157:K1220" si="107">IF(I1157&lt;&gt;0,J1157/I1157*100,0)</f>
        <v>88.802081786153508</v>
      </c>
      <c r="L1157" s="16">
        <f t="shared" ref="L1157:L1220" si="108">IF(H1157&lt;&gt;0,J1157/H1157*100,0)</f>
        <v>90.587272727272733</v>
      </c>
      <c r="M1157" s="16">
        <f t="shared" ref="M1157:M1220" si="109">IF(G1157&lt;&gt;0,J1157/G1157*100,0)</f>
        <v>622.19123340132376</v>
      </c>
    </row>
    <row r="1158" spans="1:13" x14ac:dyDescent="0.25">
      <c r="A1158" s="14"/>
      <c r="B1158" s="14"/>
      <c r="C1158" s="14"/>
      <c r="D1158" s="14"/>
      <c r="E1158" s="15" t="s">
        <v>20</v>
      </c>
      <c r="F1158" s="15" t="s">
        <v>21</v>
      </c>
      <c r="G1158" s="16">
        <v>3070.69</v>
      </c>
      <c r="H1158" s="16">
        <v>4080</v>
      </c>
      <c r="I1158" s="16">
        <v>4080</v>
      </c>
      <c r="J1158" s="16">
        <v>3456.85</v>
      </c>
      <c r="K1158" s="16">
        <f t="shared" si="107"/>
        <v>84.726715686274517</v>
      </c>
      <c r="L1158" s="16">
        <f t="shared" si="108"/>
        <v>84.726715686274517</v>
      </c>
      <c r="M1158" s="16">
        <f t="shared" si="109"/>
        <v>112.5756751739837</v>
      </c>
    </row>
    <row r="1159" spans="1:13" x14ac:dyDescent="0.25">
      <c r="A1159" s="14"/>
      <c r="B1159" s="14"/>
      <c r="C1159" s="14"/>
      <c r="D1159" s="14"/>
      <c r="E1159" s="15" t="s">
        <v>22</v>
      </c>
      <c r="F1159" s="15" t="s">
        <v>23</v>
      </c>
      <c r="G1159" s="16">
        <v>268.39999999999998</v>
      </c>
      <c r="H1159" s="16">
        <v>0</v>
      </c>
      <c r="I1159" s="16">
        <v>0</v>
      </c>
      <c r="J1159" s="16">
        <v>0</v>
      </c>
      <c r="K1159" s="16">
        <f t="shared" si="107"/>
        <v>0</v>
      </c>
      <c r="L1159" s="16">
        <f t="shared" si="108"/>
        <v>0</v>
      </c>
      <c r="M1159" s="16">
        <f t="shared" si="109"/>
        <v>0</v>
      </c>
    </row>
    <row r="1160" spans="1:13" x14ac:dyDescent="0.25">
      <c r="A1160" s="14"/>
      <c r="B1160" s="14"/>
      <c r="C1160" s="14"/>
      <c r="D1160" s="14"/>
      <c r="E1160" s="15" t="s">
        <v>24</v>
      </c>
      <c r="F1160" s="15" t="s">
        <v>25</v>
      </c>
      <c r="G1160" s="16">
        <v>1055.1199999999999</v>
      </c>
      <c r="H1160" s="16">
        <v>1898.76</v>
      </c>
      <c r="I1160" s="16">
        <v>1810.54</v>
      </c>
      <c r="J1160" s="16">
        <v>905.87</v>
      </c>
      <c r="K1160" s="16">
        <f t="shared" si="107"/>
        <v>50.033139284412385</v>
      </c>
      <c r="L1160" s="16">
        <f t="shared" si="108"/>
        <v>47.708504497672166</v>
      </c>
      <c r="M1160" s="16">
        <f t="shared" si="109"/>
        <v>85.85468951398893</v>
      </c>
    </row>
    <row r="1161" spans="1:13" x14ac:dyDescent="0.25">
      <c r="A1161" s="14"/>
      <c r="B1161" s="14"/>
      <c r="C1161" s="14"/>
      <c r="D1161" s="14"/>
      <c r="E1161" s="15" t="s">
        <v>26</v>
      </c>
      <c r="F1161" s="15" t="s">
        <v>27</v>
      </c>
      <c r="G1161" s="16">
        <v>887.98</v>
      </c>
      <c r="H1161" s="16">
        <v>1771.22</v>
      </c>
      <c r="I1161" s="16">
        <v>1771.22</v>
      </c>
      <c r="J1161" s="16">
        <v>1771.22</v>
      </c>
      <c r="K1161" s="16">
        <f t="shared" si="107"/>
        <v>100</v>
      </c>
      <c r="L1161" s="16">
        <f t="shared" si="108"/>
        <v>100</v>
      </c>
      <c r="M1161" s="16">
        <f t="shared" si="109"/>
        <v>199.46620419378814</v>
      </c>
    </row>
    <row r="1162" spans="1:13" x14ac:dyDescent="0.25">
      <c r="A1162" s="14"/>
      <c r="B1162" s="14"/>
      <c r="C1162" s="14"/>
      <c r="D1162" s="14"/>
      <c r="E1162" s="15" t="s">
        <v>28</v>
      </c>
      <c r="F1162" s="15" t="s">
        <v>29</v>
      </c>
      <c r="G1162" s="16">
        <v>592</v>
      </c>
      <c r="H1162" s="16">
        <v>5.0199999999999996</v>
      </c>
      <c r="I1162" s="16">
        <v>161.12</v>
      </c>
      <c r="J1162" s="16">
        <v>160.25</v>
      </c>
      <c r="K1162" s="16">
        <f t="shared" si="107"/>
        <v>99.460029791459775</v>
      </c>
      <c r="L1162" s="16">
        <f t="shared" si="108"/>
        <v>3192.2310756972115</v>
      </c>
      <c r="M1162" s="16">
        <f t="shared" si="109"/>
        <v>27.069256756756754</v>
      </c>
    </row>
    <row r="1163" spans="1:13" x14ac:dyDescent="0.25">
      <c r="A1163" s="14"/>
      <c r="B1163" s="14"/>
      <c r="C1163" s="14"/>
      <c r="D1163" s="14"/>
      <c r="E1163" s="15" t="s">
        <v>30</v>
      </c>
      <c r="F1163" s="15" t="s">
        <v>31</v>
      </c>
      <c r="G1163" s="16">
        <v>916.46</v>
      </c>
      <c r="H1163" s="16">
        <v>7000</v>
      </c>
      <c r="I1163" s="16">
        <v>6800</v>
      </c>
      <c r="J1163" s="16">
        <v>0</v>
      </c>
      <c r="K1163" s="16">
        <f t="shared" si="107"/>
        <v>0</v>
      </c>
      <c r="L1163" s="16">
        <f t="shared" si="108"/>
        <v>0</v>
      </c>
      <c r="M1163" s="16">
        <f t="shared" si="109"/>
        <v>0</v>
      </c>
    </row>
    <row r="1164" spans="1:13" x14ac:dyDescent="0.25">
      <c r="A1164" s="14"/>
      <c r="B1164" s="14"/>
      <c r="C1164" s="14"/>
      <c r="D1164" s="14"/>
      <c r="E1164" s="15" t="s">
        <v>332</v>
      </c>
      <c r="F1164" s="15" t="s">
        <v>333</v>
      </c>
      <c r="G1164" s="16">
        <v>0</v>
      </c>
      <c r="H1164" s="16">
        <v>505</v>
      </c>
      <c r="I1164" s="16">
        <v>505</v>
      </c>
      <c r="J1164" s="16">
        <v>502.95</v>
      </c>
      <c r="K1164" s="16">
        <f t="shared" si="107"/>
        <v>99.594059405940598</v>
      </c>
      <c r="L1164" s="16">
        <f t="shared" si="108"/>
        <v>99.594059405940598</v>
      </c>
      <c r="M1164" s="16">
        <f t="shared" si="109"/>
        <v>0</v>
      </c>
    </row>
    <row r="1165" spans="1:13" x14ac:dyDescent="0.25">
      <c r="A1165" s="2" t="s">
        <v>536</v>
      </c>
      <c r="B1165" s="3"/>
      <c r="C1165" s="3"/>
      <c r="D1165" s="3"/>
      <c r="E1165" s="3"/>
      <c r="F1165" s="2" t="s">
        <v>537</v>
      </c>
      <c r="G1165" s="4">
        <f t="shared" ref="G1165:J1167" si="110">+G1166</f>
        <v>17728.870000000003</v>
      </c>
      <c r="H1165" s="4">
        <f t="shared" si="110"/>
        <v>20214.400000000001</v>
      </c>
      <c r="I1165" s="4">
        <f t="shared" si="110"/>
        <v>20214.400000000001</v>
      </c>
      <c r="J1165" s="4">
        <f t="shared" si="110"/>
        <v>14116.97</v>
      </c>
      <c r="K1165" s="4">
        <f t="shared" si="107"/>
        <v>69.836205873040996</v>
      </c>
      <c r="L1165" s="4">
        <f t="shared" si="108"/>
        <v>69.836205873040996</v>
      </c>
      <c r="M1165" s="4">
        <f t="shared" si="109"/>
        <v>79.627015145353297</v>
      </c>
    </row>
    <row r="1166" spans="1:13" x14ac:dyDescent="0.25">
      <c r="A1166" s="5"/>
      <c r="B1166" s="6" t="s">
        <v>101</v>
      </c>
      <c r="C1166" s="5"/>
      <c r="D1166" s="5"/>
      <c r="E1166" s="5"/>
      <c r="F1166" s="6" t="s">
        <v>102</v>
      </c>
      <c r="G1166" s="7">
        <f t="shared" si="110"/>
        <v>17728.870000000003</v>
      </c>
      <c r="H1166" s="7">
        <f t="shared" si="110"/>
        <v>20214.400000000001</v>
      </c>
      <c r="I1166" s="7">
        <f t="shared" si="110"/>
        <v>20214.400000000001</v>
      </c>
      <c r="J1166" s="7">
        <f t="shared" si="110"/>
        <v>14116.97</v>
      </c>
      <c r="K1166" s="7">
        <f t="shared" si="107"/>
        <v>69.836205873040996</v>
      </c>
      <c r="L1166" s="7">
        <f t="shared" si="108"/>
        <v>69.836205873040996</v>
      </c>
      <c r="M1166" s="7">
        <f t="shared" si="109"/>
        <v>79.627015145353297</v>
      </c>
    </row>
    <row r="1167" spans="1:13" x14ac:dyDescent="0.25">
      <c r="A1167" s="8"/>
      <c r="B1167" s="8"/>
      <c r="C1167" s="9" t="s">
        <v>538</v>
      </c>
      <c r="D1167" s="8"/>
      <c r="E1167" s="8"/>
      <c r="F1167" s="9" t="s">
        <v>496</v>
      </c>
      <c r="G1167" s="10">
        <f t="shared" si="110"/>
        <v>17728.870000000003</v>
      </c>
      <c r="H1167" s="10">
        <f t="shared" si="110"/>
        <v>20214.400000000001</v>
      </c>
      <c r="I1167" s="10">
        <f t="shared" si="110"/>
        <v>20214.400000000001</v>
      </c>
      <c r="J1167" s="10">
        <f t="shared" si="110"/>
        <v>14116.97</v>
      </c>
      <c r="K1167" s="10">
        <f t="shared" si="107"/>
        <v>69.836205873040996</v>
      </c>
      <c r="L1167" s="10">
        <f t="shared" si="108"/>
        <v>69.836205873040996</v>
      </c>
      <c r="M1167" s="10">
        <f t="shared" si="109"/>
        <v>79.627015145353297</v>
      </c>
    </row>
    <row r="1168" spans="1:13" x14ac:dyDescent="0.25">
      <c r="A1168" s="11"/>
      <c r="B1168" s="11"/>
      <c r="C1168" s="11"/>
      <c r="D1168" s="12" t="s">
        <v>17</v>
      </c>
      <c r="E1168" s="11"/>
      <c r="F1168" s="12"/>
      <c r="G1168" s="13">
        <f>+G1169+G1170+G1171+G1172+G1173+G1174+G1175+G1176+G1177</f>
        <v>17728.870000000003</v>
      </c>
      <c r="H1168" s="13">
        <f>+H1169+H1170+H1171+H1172+H1173+H1174+H1175+H1176+H1177</f>
        <v>20214.400000000001</v>
      </c>
      <c r="I1168" s="13">
        <f>+I1169+I1170+I1171+I1172+I1173+I1174+I1175+I1176+I1177</f>
        <v>20214.400000000001</v>
      </c>
      <c r="J1168" s="13">
        <f>+J1169+J1170+J1171+J1172+J1173+J1174+J1175+J1176+J1177</f>
        <v>14116.97</v>
      </c>
      <c r="K1168" s="13">
        <f t="shared" si="107"/>
        <v>69.836205873040996</v>
      </c>
      <c r="L1168" s="13">
        <f t="shared" si="108"/>
        <v>69.836205873040996</v>
      </c>
      <c r="M1168" s="13">
        <f t="shared" si="109"/>
        <v>79.627015145353297</v>
      </c>
    </row>
    <row r="1169" spans="1:13" x14ac:dyDescent="0.25">
      <c r="A1169" s="14"/>
      <c r="B1169" s="14"/>
      <c r="C1169" s="14"/>
      <c r="D1169" s="14"/>
      <c r="E1169" s="15" t="s">
        <v>18</v>
      </c>
      <c r="F1169" s="15" t="s">
        <v>19</v>
      </c>
      <c r="G1169" s="16">
        <v>3506.14</v>
      </c>
      <c r="H1169" s="16">
        <v>3500</v>
      </c>
      <c r="I1169" s="16">
        <v>5683.71</v>
      </c>
      <c r="J1169" s="16">
        <v>4538.41</v>
      </c>
      <c r="K1169" s="16">
        <f t="shared" si="107"/>
        <v>79.849429334008946</v>
      </c>
      <c r="L1169" s="16">
        <f t="shared" si="108"/>
        <v>129.66885714285715</v>
      </c>
      <c r="M1169" s="16">
        <f t="shared" si="109"/>
        <v>129.44177927863691</v>
      </c>
    </row>
    <row r="1170" spans="1:13" x14ac:dyDescent="0.25">
      <c r="A1170" s="14"/>
      <c r="B1170" s="14"/>
      <c r="C1170" s="14"/>
      <c r="D1170" s="14"/>
      <c r="E1170" s="15" t="s">
        <v>77</v>
      </c>
      <c r="F1170" s="15" t="s">
        <v>78</v>
      </c>
      <c r="G1170" s="16">
        <v>959.4</v>
      </c>
      <c r="H1170" s="16">
        <v>3627</v>
      </c>
      <c r="I1170" s="16">
        <v>1747.15</v>
      </c>
      <c r="J1170" s="16">
        <v>1547.68</v>
      </c>
      <c r="K1170" s="16">
        <f t="shared" si="107"/>
        <v>88.583121082906445</v>
      </c>
      <c r="L1170" s="16">
        <f t="shared" si="108"/>
        <v>42.671078025916735</v>
      </c>
      <c r="M1170" s="16">
        <f t="shared" si="109"/>
        <v>161.31749009797792</v>
      </c>
    </row>
    <row r="1171" spans="1:13" x14ac:dyDescent="0.25">
      <c r="A1171" s="14"/>
      <c r="B1171" s="14"/>
      <c r="C1171" s="14"/>
      <c r="D1171" s="14"/>
      <c r="E1171" s="15" t="s">
        <v>20</v>
      </c>
      <c r="F1171" s="15" t="s">
        <v>21</v>
      </c>
      <c r="G1171" s="16">
        <v>1275.1400000000001</v>
      </c>
      <c r="H1171" s="16">
        <v>3430</v>
      </c>
      <c r="I1171" s="16">
        <v>3466.63</v>
      </c>
      <c r="J1171" s="16">
        <v>1850.68</v>
      </c>
      <c r="K1171" s="16">
        <f t="shared" si="107"/>
        <v>53.385564655010775</v>
      </c>
      <c r="L1171" s="16">
        <f t="shared" si="108"/>
        <v>53.955685131195338</v>
      </c>
      <c r="M1171" s="16">
        <f t="shared" si="109"/>
        <v>145.13543610897625</v>
      </c>
    </row>
    <row r="1172" spans="1:13" x14ac:dyDescent="0.25">
      <c r="A1172" s="14"/>
      <c r="B1172" s="14"/>
      <c r="C1172" s="14"/>
      <c r="D1172" s="14"/>
      <c r="E1172" s="15" t="s">
        <v>22</v>
      </c>
      <c r="F1172" s="15" t="s">
        <v>23</v>
      </c>
      <c r="G1172" s="16">
        <v>328.5</v>
      </c>
      <c r="H1172" s="16">
        <v>180</v>
      </c>
      <c r="I1172" s="16">
        <v>500</v>
      </c>
      <c r="J1172" s="16">
        <v>500</v>
      </c>
      <c r="K1172" s="16">
        <f t="shared" si="107"/>
        <v>100</v>
      </c>
      <c r="L1172" s="16">
        <f t="shared" si="108"/>
        <v>277.77777777777777</v>
      </c>
      <c r="M1172" s="16">
        <f t="shared" si="109"/>
        <v>152.20700152207002</v>
      </c>
    </row>
    <row r="1173" spans="1:13" x14ac:dyDescent="0.25">
      <c r="A1173" s="14"/>
      <c r="B1173" s="14"/>
      <c r="C1173" s="14"/>
      <c r="D1173" s="14"/>
      <c r="E1173" s="15" t="s">
        <v>24</v>
      </c>
      <c r="F1173" s="15" t="s">
        <v>25</v>
      </c>
      <c r="G1173" s="16">
        <v>2092.27</v>
      </c>
      <c r="H1173" s="16">
        <v>2723.76</v>
      </c>
      <c r="I1173" s="16">
        <v>1537.82</v>
      </c>
      <c r="J1173" s="16">
        <v>701.22</v>
      </c>
      <c r="K1173" s="16">
        <f t="shared" si="107"/>
        <v>45.598314497145317</v>
      </c>
      <c r="L1173" s="16">
        <f t="shared" si="108"/>
        <v>25.74455899198167</v>
      </c>
      <c r="M1173" s="16">
        <f t="shared" si="109"/>
        <v>33.514794935644062</v>
      </c>
    </row>
    <row r="1174" spans="1:13" x14ac:dyDescent="0.25">
      <c r="A1174" s="14"/>
      <c r="B1174" s="14"/>
      <c r="C1174" s="14"/>
      <c r="D1174" s="14"/>
      <c r="E1174" s="15" t="s">
        <v>26</v>
      </c>
      <c r="F1174" s="15" t="s">
        <v>27</v>
      </c>
      <c r="G1174" s="16">
        <v>2540.9499999999998</v>
      </c>
      <c r="H1174" s="16">
        <v>285</v>
      </c>
      <c r="I1174" s="16">
        <v>325.7</v>
      </c>
      <c r="J1174" s="16">
        <v>125.7</v>
      </c>
      <c r="K1174" s="16">
        <f t="shared" si="107"/>
        <v>38.593797973595336</v>
      </c>
      <c r="L1174" s="16">
        <f t="shared" si="108"/>
        <v>44.10526315789474</v>
      </c>
      <c r="M1174" s="16">
        <f t="shared" si="109"/>
        <v>4.946968653456385</v>
      </c>
    </row>
    <row r="1175" spans="1:13" x14ac:dyDescent="0.25">
      <c r="A1175" s="14"/>
      <c r="B1175" s="14"/>
      <c r="C1175" s="14"/>
      <c r="D1175" s="14"/>
      <c r="E1175" s="15" t="s">
        <v>28</v>
      </c>
      <c r="F1175" s="15" t="s">
        <v>29</v>
      </c>
      <c r="G1175" s="16">
        <v>7026.47</v>
      </c>
      <c r="H1175" s="16">
        <v>4975.12</v>
      </c>
      <c r="I1175" s="16">
        <v>5459.87</v>
      </c>
      <c r="J1175" s="16">
        <v>4653.3100000000004</v>
      </c>
      <c r="K1175" s="16">
        <f t="shared" si="107"/>
        <v>85.227487101341254</v>
      </c>
      <c r="L1175" s="16">
        <f t="shared" si="108"/>
        <v>93.531613307819711</v>
      </c>
      <c r="M1175" s="16">
        <f t="shared" si="109"/>
        <v>66.225430408156598</v>
      </c>
    </row>
    <row r="1176" spans="1:13" x14ac:dyDescent="0.25">
      <c r="A1176" s="14"/>
      <c r="B1176" s="14"/>
      <c r="C1176" s="14"/>
      <c r="D1176" s="14"/>
      <c r="E1176" s="15" t="s">
        <v>34</v>
      </c>
      <c r="F1176" s="15" t="s">
        <v>35</v>
      </c>
      <c r="G1176" s="16">
        <v>0</v>
      </c>
      <c r="H1176" s="16">
        <v>200</v>
      </c>
      <c r="I1176" s="16">
        <v>200</v>
      </c>
      <c r="J1176" s="16">
        <v>199.97</v>
      </c>
      <c r="K1176" s="16">
        <f t="shared" si="107"/>
        <v>99.984999999999999</v>
      </c>
      <c r="L1176" s="16">
        <f t="shared" si="108"/>
        <v>99.984999999999999</v>
      </c>
      <c r="M1176" s="16">
        <f t="shared" si="109"/>
        <v>0</v>
      </c>
    </row>
    <row r="1177" spans="1:13" x14ac:dyDescent="0.25">
      <c r="A1177" s="14"/>
      <c r="B1177" s="14"/>
      <c r="C1177" s="14"/>
      <c r="D1177" s="14"/>
      <c r="E1177" s="15" t="s">
        <v>30</v>
      </c>
      <c r="F1177" s="15" t="s">
        <v>31</v>
      </c>
      <c r="G1177" s="16">
        <v>0</v>
      </c>
      <c r="H1177" s="16">
        <v>1293.52</v>
      </c>
      <c r="I1177" s="16">
        <v>1293.52</v>
      </c>
      <c r="J1177" s="16">
        <v>0</v>
      </c>
      <c r="K1177" s="16">
        <f t="shared" si="107"/>
        <v>0</v>
      </c>
      <c r="L1177" s="16">
        <f t="shared" si="108"/>
        <v>0</v>
      </c>
      <c r="M1177" s="16">
        <f t="shared" si="109"/>
        <v>0</v>
      </c>
    </row>
    <row r="1178" spans="1:13" x14ac:dyDescent="0.25">
      <c r="A1178" s="2" t="s">
        <v>539</v>
      </c>
      <c r="B1178" s="3"/>
      <c r="C1178" s="3"/>
      <c r="D1178" s="3"/>
      <c r="E1178" s="3"/>
      <c r="F1178" s="2" t="s">
        <v>540</v>
      </c>
      <c r="G1178" s="4">
        <f>+G1179+G1198+G1209</f>
        <v>289111.68000000005</v>
      </c>
      <c r="H1178" s="4">
        <f>+H1179+H1198+H1209</f>
        <v>280413.92000000004</v>
      </c>
      <c r="I1178" s="4">
        <f>+I1179+I1198+I1209</f>
        <v>280413.92000000004</v>
      </c>
      <c r="J1178" s="4">
        <f>+J1179+J1198+J1209</f>
        <v>41499.710000000006</v>
      </c>
      <c r="K1178" s="4">
        <f t="shared" si="107"/>
        <v>14.799447188641704</v>
      </c>
      <c r="L1178" s="4">
        <f t="shared" si="108"/>
        <v>14.799447188641704</v>
      </c>
      <c r="M1178" s="4">
        <f t="shared" si="109"/>
        <v>14.354214260731354</v>
      </c>
    </row>
    <row r="1179" spans="1:13" x14ac:dyDescent="0.25">
      <c r="A1179" s="5"/>
      <c r="B1179" s="6" t="s">
        <v>101</v>
      </c>
      <c r="C1179" s="5"/>
      <c r="D1179" s="5"/>
      <c r="E1179" s="5"/>
      <c r="F1179" s="6" t="s">
        <v>102</v>
      </c>
      <c r="G1179" s="7">
        <f>+G1180</f>
        <v>243354.52000000002</v>
      </c>
      <c r="H1179" s="7">
        <f>+H1180</f>
        <v>170413.92</v>
      </c>
      <c r="I1179" s="7">
        <f>+I1180</f>
        <v>170413.92</v>
      </c>
      <c r="J1179" s="7">
        <f>+J1180</f>
        <v>25636.620000000003</v>
      </c>
      <c r="K1179" s="7">
        <f t="shared" si="107"/>
        <v>15.043735863830843</v>
      </c>
      <c r="L1179" s="7">
        <f t="shared" si="108"/>
        <v>15.043735863830843</v>
      </c>
      <c r="M1179" s="7">
        <f t="shared" si="109"/>
        <v>10.534680021558671</v>
      </c>
    </row>
    <row r="1180" spans="1:13" x14ac:dyDescent="0.25">
      <c r="A1180" s="8"/>
      <c r="B1180" s="8"/>
      <c r="C1180" s="9" t="s">
        <v>541</v>
      </c>
      <c r="D1180" s="8"/>
      <c r="E1180" s="8"/>
      <c r="F1180" s="9" t="s">
        <v>496</v>
      </c>
      <c r="G1180" s="10">
        <f>+G1181+G1194</f>
        <v>243354.52000000002</v>
      </c>
      <c r="H1180" s="10">
        <f>+H1181+H1194</f>
        <v>170413.92</v>
      </c>
      <c r="I1180" s="10">
        <f>+I1181+I1194</f>
        <v>170413.92</v>
      </c>
      <c r="J1180" s="10">
        <f>+J1181+J1194</f>
        <v>25636.620000000003</v>
      </c>
      <c r="K1180" s="10">
        <f t="shared" si="107"/>
        <v>15.043735863830843</v>
      </c>
      <c r="L1180" s="10">
        <f t="shared" si="108"/>
        <v>15.043735863830843</v>
      </c>
      <c r="M1180" s="10">
        <f t="shared" si="109"/>
        <v>10.534680021558671</v>
      </c>
    </row>
    <row r="1181" spans="1:13" x14ac:dyDescent="0.25">
      <c r="A1181" s="11"/>
      <c r="B1181" s="11"/>
      <c r="C1181" s="11"/>
      <c r="D1181" s="12" t="s">
        <v>17</v>
      </c>
      <c r="E1181" s="11"/>
      <c r="F1181" s="12"/>
      <c r="G1181" s="13">
        <f>+G1182+G1183+G1184+G1185+G1186+G1187+G1188+G1189+G1190+G1191+G1192+G1193</f>
        <v>30356.23</v>
      </c>
      <c r="H1181" s="13">
        <f>+H1182+H1183+H1184+H1185+H1186+H1187+H1188+H1189+H1190+H1191+H1192+H1193</f>
        <v>170413.92</v>
      </c>
      <c r="I1181" s="13">
        <f>+I1182+I1183+I1184+I1185+I1186+I1187+I1188+I1189+I1190+I1191+I1192+I1193</f>
        <v>170413.92</v>
      </c>
      <c r="J1181" s="13">
        <f>+J1182+J1183+J1184+J1185+J1186+J1187+J1188+J1189+J1190+J1191+J1192+J1193</f>
        <v>25636.620000000003</v>
      </c>
      <c r="K1181" s="13">
        <f t="shared" si="107"/>
        <v>15.043735863830843</v>
      </c>
      <c r="L1181" s="13">
        <f t="shared" si="108"/>
        <v>15.043735863830843</v>
      </c>
      <c r="M1181" s="13">
        <f t="shared" si="109"/>
        <v>84.452581891756665</v>
      </c>
    </row>
    <row r="1182" spans="1:13" x14ac:dyDescent="0.25">
      <c r="A1182" s="14"/>
      <c r="B1182" s="14"/>
      <c r="C1182" s="14"/>
      <c r="D1182" s="14"/>
      <c r="E1182" s="15" t="s">
        <v>18</v>
      </c>
      <c r="F1182" s="15" t="s">
        <v>19</v>
      </c>
      <c r="G1182" s="16">
        <v>2899.99</v>
      </c>
      <c r="H1182" s="16">
        <v>5311.24</v>
      </c>
      <c r="I1182" s="16">
        <v>4905.6099999999997</v>
      </c>
      <c r="J1182" s="16">
        <v>2301.6</v>
      </c>
      <c r="K1182" s="16">
        <f t="shared" si="107"/>
        <v>46.917712578048395</v>
      </c>
      <c r="L1182" s="16">
        <f t="shared" si="108"/>
        <v>43.334513221018071</v>
      </c>
      <c r="M1182" s="16">
        <f t="shared" si="109"/>
        <v>79.36579091652041</v>
      </c>
    </row>
    <row r="1183" spans="1:13" x14ac:dyDescent="0.25">
      <c r="A1183" s="14"/>
      <c r="B1183" s="14"/>
      <c r="C1183" s="14"/>
      <c r="D1183" s="14"/>
      <c r="E1183" s="15" t="s">
        <v>77</v>
      </c>
      <c r="F1183" s="15" t="s">
        <v>78</v>
      </c>
      <c r="G1183" s="16">
        <v>10971.02</v>
      </c>
      <c r="H1183" s="16">
        <v>9640</v>
      </c>
      <c r="I1183" s="16">
        <v>9640</v>
      </c>
      <c r="J1183" s="16">
        <v>6522.75</v>
      </c>
      <c r="K1183" s="16">
        <f t="shared" si="107"/>
        <v>67.663381742738594</v>
      </c>
      <c r="L1183" s="16">
        <f t="shared" si="108"/>
        <v>67.663381742738594</v>
      </c>
      <c r="M1183" s="16">
        <f t="shared" si="109"/>
        <v>59.454362493186593</v>
      </c>
    </row>
    <row r="1184" spans="1:13" x14ac:dyDescent="0.25">
      <c r="A1184" s="14"/>
      <c r="B1184" s="14"/>
      <c r="C1184" s="14"/>
      <c r="D1184" s="14"/>
      <c r="E1184" s="15" t="s">
        <v>20</v>
      </c>
      <c r="F1184" s="15" t="s">
        <v>21</v>
      </c>
      <c r="G1184" s="16">
        <v>3779.58</v>
      </c>
      <c r="H1184" s="16">
        <v>3680</v>
      </c>
      <c r="I1184" s="16">
        <v>4010.1</v>
      </c>
      <c r="J1184" s="16">
        <v>3134.41</v>
      </c>
      <c r="K1184" s="16">
        <f t="shared" si="107"/>
        <v>78.162888706017313</v>
      </c>
      <c r="L1184" s="16">
        <f t="shared" si="108"/>
        <v>85.174184782608691</v>
      </c>
      <c r="M1184" s="16">
        <f t="shared" si="109"/>
        <v>82.930113928002584</v>
      </c>
    </row>
    <row r="1185" spans="1:13" x14ac:dyDescent="0.25">
      <c r="A1185" s="14"/>
      <c r="B1185" s="14"/>
      <c r="C1185" s="14"/>
      <c r="D1185" s="14"/>
      <c r="E1185" s="15" t="s">
        <v>24</v>
      </c>
      <c r="F1185" s="15" t="s">
        <v>25</v>
      </c>
      <c r="G1185" s="16">
        <v>1372.84</v>
      </c>
      <c r="H1185" s="16">
        <v>13108.76</v>
      </c>
      <c r="I1185" s="16">
        <v>12533.83</v>
      </c>
      <c r="J1185" s="16">
        <v>2481.19</v>
      </c>
      <c r="K1185" s="16">
        <f t="shared" si="107"/>
        <v>19.795944256464306</v>
      </c>
      <c r="L1185" s="16">
        <f t="shared" si="108"/>
        <v>18.927724666558852</v>
      </c>
      <c r="M1185" s="16">
        <f t="shared" si="109"/>
        <v>180.73409865679906</v>
      </c>
    </row>
    <row r="1186" spans="1:13" x14ac:dyDescent="0.25">
      <c r="A1186" s="14"/>
      <c r="B1186" s="14"/>
      <c r="C1186" s="14"/>
      <c r="D1186" s="14"/>
      <c r="E1186" s="15" t="s">
        <v>26</v>
      </c>
      <c r="F1186" s="15" t="s">
        <v>27</v>
      </c>
      <c r="G1186" s="16">
        <v>275.04000000000002</v>
      </c>
      <c r="H1186" s="16">
        <v>1000</v>
      </c>
      <c r="I1186" s="16">
        <v>1000</v>
      </c>
      <c r="J1186" s="16">
        <v>229.6</v>
      </c>
      <c r="K1186" s="16">
        <f t="shared" si="107"/>
        <v>22.96</v>
      </c>
      <c r="L1186" s="16">
        <f t="shared" si="108"/>
        <v>22.96</v>
      </c>
      <c r="M1186" s="16">
        <f t="shared" si="109"/>
        <v>83.478766724840014</v>
      </c>
    </row>
    <row r="1187" spans="1:13" x14ac:dyDescent="0.25">
      <c r="A1187" s="14"/>
      <c r="B1187" s="14"/>
      <c r="C1187" s="14"/>
      <c r="D1187" s="14"/>
      <c r="E1187" s="15" t="s">
        <v>28</v>
      </c>
      <c r="F1187" s="15" t="s">
        <v>29</v>
      </c>
      <c r="G1187" s="16">
        <v>5703.09</v>
      </c>
      <c r="H1187" s="16">
        <v>6723.92</v>
      </c>
      <c r="I1187" s="16">
        <v>6973.92</v>
      </c>
      <c r="J1187" s="16">
        <v>3332.81</v>
      </c>
      <c r="K1187" s="16">
        <f t="shared" si="107"/>
        <v>47.789621905614062</v>
      </c>
      <c r="L1187" s="16">
        <f t="shared" si="108"/>
        <v>49.56647312877012</v>
      </c>
      <c r="M1187" s="16">
        <f t="shared" si="109"/>
        <v>58.438670966090314</v>
      </c>
    </row>
    <row r="1188" spans="1:13" x14ac:dyDescent="0.25">
      <c r="A1188" s="14"/>
      <c r="B1188" s="14"/>
      <c r="C1188" s="14"/>
      <c r="D1188" s="14"/>
      <c r="E1188" s="15" t="s">
        <v>258</v>
      </c>
      <c r="F1188" s="15" t="s">
        <v>259</v>
      </c>
      <c r="G1188" s="16">
        <v>0</v>
      </c>
      <c r="H1188" s="16">
        <v>150</v>
      </c>
      <c r="I1188" s="16">
        <v>199.83</v>
      </c>
      <c r="J1188" s="16">
        <v>199.33</v>
      </c>
      <c r="K1188" s="16">
        <f t="shared" si="107"/>
        <v>99.74978731922134</v>
      </c>
      <c r="L1188" s="16">
        <f t="shared" si="108"/>
        <v>132.88666666666666</v>
      </c>
      <c r="M1188" s="16">
        <f t="shared" si="109"/>
        <v>0</v>
      </c>
    </row>
    <row r="1189" spans="1:13" x14ac:dyDescent="0.25">
      <c r="A1189" s="14"/>
      <c r="B1189" s="14"/>
      <c r="C1189" s="14"/>
      <c r="D1189" s="14"/>
      <c r="E1189" s="15" t="s">
        <v>34</v>
      </c>
      <c r="F1189" s="15" t="s">
        <v>35</v>
      </c>
      <c r="G1189" s="16">
        <v>2400.71</v>
      </c>
      <c r="H1189" s="16">
        <v>6700</v>
      </c>
      <c r="I1189" s="16">
        <v>6750.63</v>
      </c>
      <c r="J1189" s="16">
        <v>6750.63</v>
      </c>
      <c r="K1189" s="16">
        <f t="shared" si="107"/>
        <v>100</v>
      </c>
      <c r="L1189" s="16">
        <f t="shared" si="108"/>
        <v>100.75567164179104</v>
      </c>
      <c r="M1189" s="16">
        <f t="shared" si="109"/>
        <v>281.19306371864991</v>
      </c>
    </row>
    <row r="1190" spans="1:13" x14ac:dyDescent="0.25">
      <c r="A1190" s="14"/>
      <c r="B1190" s="14"/>
      <c r="C1190" s="14"/>
      <c r="D1190" s="14"/>
      <c r="E1190" s="15" t="s">
        <v>30</v>
      </c>
      <c r="F1190" s="15" t="s">
        <v>31</v>
      </c>
      <c r="G1190" s="16">
        <v>1500</v>
      </c>
      <c r="H1190" s="16">
        <v>83384.3</v>
      </c>
      <c r="I1190" s="16">
        <v>83384.3</v>
      </c>
      <c r="J1190" s="16">
        <v>0</v>
      </c>
      <c r="K1190" s="16">
        <f t="shared" si="107"/>
        <v>0</v>
      </c>
      <c r="L1190" s="16">
        <f t="shared" si="108"/>
        <v>0</v>
      </c>
      <c r="M1190" s="16">
        <f t="shared" si="109"/>
        <v>0</v>
      </c>
    </row>
    <row r="1191" spans="1:13" x14ac:dyDescent="0.25">
      <c r="A1191" s="14"/>
      <c r="B1191" s="14"/>
      <c r="C1191" s="14"/>
      <c r="D1191" s="14"/>
      <c r="E1191" s="15" t="s">
        <v>332</v>
      </c>
      <c r="F1191" s="15" t="s">
        <v>333</v>
      </c>
      <c r="G1191" s="16">
        <v>0</v>
      </c>
      <c r="H1191" s="16">
        <v>0</v>
      </c>
      <c r="I1191" s="16">
        <v>300</v>
      </c>
      <c r="J1191" s="16">
        <v>300</v>
      </c>
      <c r="K1191" s="16">
        <f t="shared" si="107"/>
        <v>100</v>
      </c>
      <c r="L1191" s="16">
        <f t="shared" si="108"/>
        <v>0</v>
      </c>
      <c r="M1191" s="16">
        <f t="shared" si="109"/>
        <v>0</v>
      </c>
    </row>
    <row r="1192" spans="1:13" x14ac:dyDescent="0.25">
      <c r="A1192" s="14"/>
      <c r="B1192" s="14"/>
      <c r="C1192" s="14"/>
      <c r="D1192" s="14"/>
      <c r="E1192" s="15" t="s">
        <v>81</v>
      </c>
      <c r="F1192" s="15" t="s">
        <v>82</v>
      </c>
      <c r="G1192" s="16">
        <v>1453.96</v>
      </c>
      <c r="H1192" s="16">
        <v>17715.7</v>
      </c>
      <c r="I1192" s="16">
        <v>17715.7</v>
      </c>
      <c r="J1192" s="16">
        <v>384.3</v>
      </c>
      <c r="K1192" s="16">
        <f t="shared" si="107"/>
        <v>2.1692622927685612</v>
      </c>
      <c r="L1192" s="16">
        <f t="shared" si="108"/>
        <v>2.1692622927685612</v>
      </c>
      <c r="M1192" s="16">
        <f t="shared" si="109"/>
        <v>26.431263583592397</v>
      </c>
    </row>
    <row r="1193" spans="1:13" x14ac:dyDescent="0.25">
      <c r="A1193" s="14"/>
      <c r="B1193" s="14"/>
      <c r="C1193" s="14"/>
      <c r="D1193" s="14"/>
      <c r="E1193" s="15" t="s">
        <v>133</v>
      </c>
      <c r="F1193" s="15" t="s">
        <v>134</v>
      </c>
      <c r="G1193" s="16">
        <v>0</v>
      </c>
      <c r="H1193" s="16">
        <v>23000</v>
      </c>
      <c r="I1193" s="16">
        <v>23000</v>
      </c>
      <c r="J1193" s="16">
        <v>0</v>
      </c>
      <c r="K1193" s="16">
        <f t="shared" si="107"/>
        <v>0</v>
      </c>
      <c r="L1193" s="16">
        <f t="shared" si="108"/>
        <v>0</v>
      </c>
      <c r="M1193" s="16">
        <f t="shared" si="109"/>
        <v>0</v>
      </c>
    </row>
    <row r="1194" spans="1:13" x14ac:dyDescent="0.25">
      <c r="A1194" s="11"/>
      <c r="B1194" s="11"/>
      <c r="C1194" s="11"/>
      <c r="D1194" s="12" t="s">
        <v>542</v>
      </c>
      <c r="E1194" s="11"/>
      <c r="F1194" s="12" t="s">
        <v>543</v>
      </c>
      <c r="G1194" s="13">
        <f>+G1195+G1196+G1197</f>
        <v>212998.29</v>
      </c>
      <c r="H1194" s="13">
        <f>+H1195+H1196+H1197</f>
        <v>0</v>
      </c>
      <c r="I1194" s="13">
        <f>+I1195+I1196+I1197</f>
        <v>0</v>
      </c>
      <c r="J1194" s="13">
        <f>+J1195+J1196+J1197</f>
        <v>0</v>
      </c>
      <c r="K1194" s="13">
        <f t="shared" si="107"/>
        <v>0</v>
      </c>
      <c r="L1194" s="13">
        <f t="shared" si="108"/>
        <v>0</v>
      </c>
      <c r="M1194" s="13">
        <f t="shared" si="109"/>
        <v>0</v>
      </c>
    </row>
    <row r="1195" spans="1:13" x14ac:dyDescent="0.25">
      <c r="A1195" s="14"/>
      <c r="B1195" s="14"/>
      <c r="C1195" s="14"/>
      <c r="D1195" s="14"/>
      <c r="E1195" s="15" t="s">
        <v>18</v>
      </c>
      <c r="F1195" s="15" t="s">
        <v>19</v>
      </c>
      <c r="G1195" s="16">
        <v>2404.2600000000002</v>
      </c>
      <c r="H1195" s="16">
        <v>0</v>
      </c>
      <c r="I1195" s="16">
        <v>0</v>
      </c>
      <c r="J1195" s="16">
        <v>0</v>
      </c>
      <c r="K1195" s="16">
        <f t="shared" si="107"/>
        <v>0</v>
      </c>
      <c r="L1195" s="16">
        <f t="shared" si="108"/>
        <v>0</v>
      </c>
      <c r="M1195" s="16">
        <f t="shared" si="109"/>
        <v>0</v>
      </c>
    </row>
    <row r="1196" spans="1:13" x14ac:dyDescent="0.25">
      <c r="A1196" s="14"/>
      <c r="B1196" s="14"/>
      <c r="C1196" s="14"/>
      <c r="D1196" s="14"/>
      <c r="E1196" s="15" t="s">
        <v>145</v>
      </c>
      <c r="F1196" s="15" t="s">
        <v>146</v>
      </c>
      <c r="G1196" s="16">
        <v>207934.73</v>
      </c>
      <c r="H1196" s="16">
        <v>0</v>
      </c>
      <c r="I1196" s="16">
        <v>0</v>
      </c>
      <c r="J1196" s="16">
        <v>0</v>
      </c>
      <c r="K1196" s="16">
        <f t="shared" si="107"/>
        <v>0</v>
      </c>
      <c r="L1196" s="16">
        <f t="shared" si="108"/>
        <v>0</v>
      </c>
      <c r="M1196" s="16">
        <f t="shared" si="109"/>
        <v>0</v>
      </c>
    </row>
    <row r="1197" spans="1:13" x14ac:dyDescent="0.25">
      <c r="A1197" s="14"/>
      <c r="B1197" s="14"/>
      <c r="C1197" s="14"/>
      <c r="D1197" s="14"/>
      <c r="E1197" s="15" t="s">
        <v>133</v>
      </c>
      <c r="F1197" s="15" t="s">
        <v>134</v>
      </c>
      <c r="G1197" s="16">
        <v>2659.3</v>
      </c>
      <c r="H1197" s="16">
        <v>0</v>
      </c>
      <c r="I1197" s="16">
        <v>0</v>
      </c>
      <c r="J1197" s="16">
        <v>0</v>
      </c>
      <c r="K1197" s="16">
        <f t="shared" si="107"/>
        <v>0</v>
      </c>
      <c r="L1197" s="16">
        <f t="shared" si="108"/>
        <v>0</v>
      </c>
      <c r="M1197" s="16">
        <f t="shared" si="109"/>
        <v>0</v>
      </c>
    </row>
    <row r="1198" spans="1:13" x14ac:dyDescent="0.25">
      <c r="A1198" s="5"/>
      <c r="B1198" s="6" t="s">
        <v>201</v>
      </c>
      <c r="C1198" s="5"/>
      <c r="D1198" s="5"/>
      <c r="E1198" s="5"/>
      <c r="F1198" s="6" t="s">
        <v>202</v>
      </c>
      <c r="G1198" s="7">
        <f>+G1199+G1203</f>
        <v>22425.510000000002</v>
      </c>
      <c r="H1198" s="7">
        <f>+H1199+H1203</f>
        <v>90000</v>
      </c>
      <c r="I1198" s="7">
        <f>+I1199+I1203</f>
        <v>90000</v>
      </c>
      <c r="J1198" s="7">
        <f>+J1199+J1203</f>
        <v>15672.04</v>
      </c>
      <c r="K1198" s="7">
        <f t="shared" si="107"/>
        <v>17.413377777777779</v>
      </c>
      <c r="L1198" s="7">
        <f t="shared" si="108"/>
        <v>17.413377777777779</v>
      </c>
      <c r="M1198" s="7">
        <f t="shared" si="109"/>
        <v>69.884876642716264</v>
      </c>
    </row>
    <row r="1199" spans="1:13" x14ac:dyDescent="0.25">
      <c r="A1199" s="8"/>
      <c r="B1199" s="8"/>
      <c r="C1199" s="9" t="s">
        <v>544</v>
      </c>
      <c r="D1199" s="8"/>
      <c r="E1199" s="8"/>
      <c r="F1199" s="9" t="s">
        <v>206</v>
      </c>
      <c r="G1199" s="10">
        <f>+G1200</f>
        <v>2457.6999999999998</v>
      </c>
      <c r="H1199" s="10">
        <f>+H1200</f>
        <v>10000</v>
      </c>
      <c r="I1199" s="10">
        <f>+I1200</f>
        <v>10000</v>
      </c>
      <c r="J1199" s="10">
        <f>+J1200</f>
        <v>0</v>
      </c>
      <c r="K1199" s="10">
        <f t="shared" si="107"/>
        <v>0</v>
      </c>
      <c r="L1199" s="10">
        <f t="shared" si="108"/>
        <v>0</v>
      </c>
      <c r="M1199" s="10">
        <f t="shared" si="109"/>
        <v>0</v>
      </c>
    </row>
    <row r="1200" spans="1:13" x14ac:dyDescent="0.25">
      <c r="A1200" s="11"/>
      <c r="B1200" s="11"/>
      <c r="C1200" s="11"/>
      <c r="D1200" s="12" t="s">
        <v>17</v>
      </c>
      <c r="E1200" s="11"/>
      <c r="F1200" s="12"/>
      <c r="G1200" s="13">
        <f>+G1201+G1202</f>
        <v>2457.6999999999998</v>
      </c>
      <c r="H1200" s="13">
        <f>+H1201+H1202</f>
        <v>10000</v>
      </c>
      <c r="I1200" s="13">
        <f>+I1201+I1202</f>
        <v>10000</v>
      </c>
      <c r="J1200" s="13">
        <f>+J1201+J1202</f>
        <v>0</v>
      </c>
      <c r="K1200" s="13">
        <f t="shared" si="107"/>
        <v>0</v>
      </c>
      <c r="L1200" s="13">
        <f t="shared" si="108"/>
        <v>0</v>
      </c>
      <c r="M1200" s="13">
        <f t="shared" si="109"/>
        <v>0</v>
      </c>
    </row>
    <row r="1201" spans="1:13" x14ac:dyDescent="0.25">
      <c r="A1201" s="14"/>
      <c r="B1201" s="14"/>
      <c r="C1201" s="14"/>
      <c r="D1201" s="14"/>
      <c r="E1201" s="15" t="s">
        <v>24</v>
      </c>
      <c r="F1201" s="15" t="s">
        <v>25</v>
      </c>
      <c r="G1201" s="16">
        <v>0</v>
      </c>
      <c r="H1201" s="16">
        <v>10000</v>
      </c>
      <c r="I1201" s="16">
        <v>10000</v>
      </c>
      <c r="J1201" s="16">
        <v>0</v>
      </c>
      <c r="K1201" s="16">
        <f t="shared" si="107"/>
        <v>0</v>
      </c>
      <c r="L1201" s="16">
        <f t="shared" si="108"/>
        <v>0</v>
      </c>
      <c r="M1201" s="16">
        <f t="shared" si="109"/>
        <v>0</v>
      </c>
    </row>
    <row r="1202" spans="1:13" x14ac:dyDescent="0.25">
      <c r="A1202" s="14"/>
      <c r="B1202" s="14"/>
      <c r="C1202" s="14"/>
      <c r="D1202" s="14"/>
      <c r="E1202" s="15" t="s">
        <v>145</v>
      </c>
      <c r="F1202" s="15" t="s">
        <v>146</v>
      </c>
      <c r="G1202" s="16">
        <v>2457.6999999999998</v>
      </c>
      <c r="H1202" s="16">
        <v>0</v>
      </c>
      <c r="I1202" s="16">
        <v>0</v>
      </c>
      <c r="J1202" s="16">
        <v>0</v>
      </c>
      <c r="K1202" s="16">
        <f t="shared" si="107"/>
        <v>0</v>
      </c>
      <c r="L1202" s="16">
        <f t="shared" si="108"/>
        <v>0</v>
      </c>
      <c r="M1202" s="16">
        <f t="shared" si="109"/>
        <v>0</v>
      </c>
    </row>
    <row r="1203" spans="1:13" x14ac:dyDescent="0.25">
      <c r="A1203" s="8"/>
      <c r="B1203" s="8"/>
      <c r="C1203" s="9" t="s">
        <v>545</v>
      </c>
      <c r="D1203" s="8"/>
      <c r="E1203" s="8"/>
      <c r="F1203" s="9" t="s">
        <v>498</v>
      </c>
      <c r="G1203" s="10">
        <f>+G1204</f>
        <v>19967.810000000001</v>
      </c>
      <c r="H1203" s="10">
        <f>+H1204</f>
        <v>80000</v>
      </c>
      <c r="I1203" s="10">
        <f>+I1204</f>
        <v>80000</v>
      </c>
      <c r="J1203" s="10">
        <f>+J1204</f>
        <v>15672.04</v>
      </c>
      <c r="K1203" s="10">
        <f t="shared" si="107"/>
        <v>19.590050000000002</v>
      </c>
      <c r="L1203" s="10">
        <f t="shared" si="108"/>
        <v>19.590050000000002</v>
      </c>
      <c r="M1203" s="10">
        <f t="shared" si="109"/>
        <v>78.486524060475332</v>
      </c>
    </row>
    <row r="1204" spans="1:13" x14ac:dyDescent="0.25">
      <c r="A1204" s="11"/>
      <c r="B1204" s="11"/>
      <c r="C1204" s="11"/>
      <c r="D1204" s="12" t="s">
        <v>17</v>
      </c>
      <c r="E1204" s="11"/>
      <c r="F1204" s="12"/>
      <c r="G1204" s="13">
        <f>+G1205+G1206+G1207+G1208</f>
        <v>19967.810000000001</v>
      </c>
      <c r="H1204" s="13">
        <f>+H1205+H1206+H1207+H1208</f>
        <v>80000</v>
      </c>
      <c r="I1204" s="13">
        <f>+I1205+I1206+I1207+I1208</f>
        <v>80000</v>
      </c>
      <c r="J1204" s="13">
        <f>+J1205+J1206+J1207+J1208</f>
        <v>15672.04</v>
      </c>
      <c r="K1204" s="13">
        <f t="shared" si="107"/>
        <v>19.590050000000002</v>
      </c>
      <c r="L1204" s="13">
        <f t="shared" si="108"/>
        <v>19.590050000000002</v>
      </c>
      <c r="M1204" s="13">
        <f t="shared" si="109"/>
        <v>78.486524060475332</v>
      </c>
    </row>
    <row r="1205" spans="1:13" x14ac:dyDescent="0.25">
      <c r="A1205" s="14"/>
      <c r="B1205" s="14"/>
      <c r="C1205" s="14"/>
      <c r="D1205" s="14"/>
      <c r="E1205" s="15" t="s">
        <v>24</v>
      </c>
      <c r="F1205" s="15" t="s">
        <v>25</v>
      </c>
      <c r="G1205" s="16">
        <v>0</v>
      </c>
      <c r="H1205" s="16">
        <v>0</v>
      </c>
      <c r="I1205" s="16">
        <v>681.43</v>
      </c>
      <c r="J1205" s="16">
        <v>681.43</v>
      </c>
      <c r="K1205" s="16">
        <f t="shared" si="107"/>
        <v>100</v>
      </c>
      <c r="L1205" s="16">
        <f t="shared" si="108"/>
        <v>0</v>
      </c>
      <c r="M1205" s="16">
        <f t="shared" si="109"/>
        <v>0</v>
      </c>
    </row>
    <row r="1206" spans="1:13" x14ac:dyDescent="0.25">
      <c r="A1206" s="14"/>
      <c r="B1206" s="14"/>
      <c r="C1206" s="14"/>
      <c r="D1206" s="14"/>
      <c r="E1206" s="15" t="s">
        <v>145</v>
      </c>
      <c r="F1206" s="15" t="s">
        <v>146</v>
      </c>
      <c r="G1206" s="16">
        <v>3416.97</v>
      </c>
      <c r="H1206" s="16">
        <v>70000</v>
      </c>
      <c r="I1206" s="16">
        <v>57693.21</v>
      </c>
      <c r="J1206" s="16">
        <v>0</v>
      </c>
      <c r="K1206" s="16">
        <f t="shared" si="107"/>
        <v>0</v>
      </c>
      <c r="L1206" s="16">
        <f t="shared" si="108"/>
        <v>0</v>
      </c>
      <c r="M1206" s="16">
        <f t="shared" si="109"/>
        <v>0</v>
      </c>
    </row>
    <row r="1207" spans="1:13" x14ac:dyDescent="0.25">
      <c r="A1207" s="14"/>
      <c r="B1207" s="14"/>
      <c r="C1207" s="14"/>
      <c r="D1207" s="14"/>
      <c r="E1207" s="15" t="s">
        <v>81</v>
      </c>
      <c r="F1207" s="15" t="s">
        <v>82</v>
      </c>
      <c r="G1207" s="16">
        <v>0</v>
      </c>
      <c r="H1207" s="16">
        <v>0</v>
      </c>
      <c r="I1207" s="16">
        <v>11625.36</v>
      </c>
      <c r="J1207" s="16">
        <v>11625.36</v>
      </c>
      <c r="K1207" s="16">
        <f t="shared" si="107"/>
        <v>100</v>
      </c>
      <c r="L1207" s="16">
        <f t="shared" si="108"/>
        <v>0</v>
      </c>
      <c r="M1207" s="16">
        <f t="shared" si="109"/>
        <v>0</v>
      </c>
    </row>
    <row r="1208" spans="1:13" x14ac:dyDescent="0.25">
      <c r="A1208" s="14"/>
      <c r="B1208" s="14"/>
      <c r="C1208" s="14"/>
      <c r="D1208" s="14"/>
      <c r="E1208" s="15" t="s">
        <v>133</v>
      </c>
      <c r="F1208" s="15" t="s">
        <v>134</v>
      </c>
      <c r="G1208" s="16">
        <v>16550.84</v>
      </c>
      <c r="H1208" s="16">
        <v>10000</v>
      </c>
      <c r="I1208" s="16">
        <v>10000</v>
      </c>
      <c r="J1208" s="16">
        <v>3365.25</v>
      </c>
      <c r="K1208" s="16">
        <f t="shared" si="107"/>
        <v>33.652500000000003</v>
      </c>
      <c r="L1208" s="16">
        <f t="shared" si="108"/>
        <v>33.652500000000003</v>
      </c>
      <c r="M1208" s="16">
        <f t="shared" si="109"/>
        <v>20.332804860659639</v>
      </c>
    </row>
    <row r="1209" spans="1:13" x14ac:dyDescent="0.25">
      <c r="A1209" s="5"/>
      <c r="B1209" s="6" t="s">
        <v>308</v>
      </c>
      <c r="C1209" s="5"/>
      <c r="D1209" s="5"/>
      <c r="E1209" s="5"/>
      <c r="F1209" s="6" t="s">
        <v>309</v>
      </c>
      <c r="G1209" s="7">
        <f t="shared" ref="G1209:J1210" si="111">+G1210</f>
        <v>23331.65</v>
      </c>
      <c r="H1209" s="7">
        <f t="shared" si="111"/>
        <v>20000</v>
      </c>
      <c r="I1209" s="7">
        <f t="shared" si="111"/>
        <v>20000</v>
      </c>
      <c r="J1209" s="7">
        <f t="shared" si="111"/>
        <v>191.05</v>
      </c>
      <c r="K1209" s="7">
        <f t="shared" si="107"/>
        <v>0.95525000000000004</v>
      </c>
      <c r="L1209" s="7">
        <f t="shared" si="108"/>
        <v>0.95525000000000004</v>
      </c>
      <c r="M1209" s="7">
        <f t="shared" si="109"/>
        <v>0.81884478808828354</v>
      </c>
    </row>
    <row r="1210" spans="1:13" x14ac:dyDescent="0.25">
      <c r="A1210" s="8"/>
      <c r="B1210" s="8"/>
      <c r="C1210" s="9" t="s">
        <v>546</v>
      </c>
      <c r="D1210" s="8"/>
      <c r="E1210" s="8"/>
      <c r="F1210" s="9" t="s">
        <v>319</v>
      </c>
      <c r="G1210" s="10">
        <f t="shared" si="111"/>
        <v>23331.65</v>
      </c>
      <c r="H1210" s="10">
        <f t="shared" si="111"/>
        <v>20000</v>
      </c>
      <c r="I1210" s="10">
        <f t="shared" si="111"/>
        <v>20000</v>
      </c>
      <c r="J1210" s="10">
        <f t="shared" si="111"/>
        <v>191.05</v>
      </c>
      <c r="K1210" s="10">
        <f t="shared" si="107"/>
        <v>0.95525000000000004</v>
      </c>
      <c r="L1210" s="10">
        <f t="shared" si="108"/>
        <v>0.95525000000000004</v>
      </c>
      <c r="M1210" s="10">
        <f t="shared" si="109"/>
        <v>0.81884478808828354</v>
      </c>
    </row>
    <row r="1211" spans="1:13" x14ac:dyDescent="0.25">
      <c r="A1211" s="11"/>
      <c r="B1211" s="11"/>
      <c r="C1211" s="11"/>
      <c r="D1211" s="12" t="s">
        <v>17</v>
      </c>
      <c r="E1211" s="11"/>
      <c r="F1211" s="12"/>
      <c r="G1211" s="13">
        <f>+G1212+G1213+G1214+G1215+G1216+G1217</f>
        <v>23331.65</v>
      </c>
      <c r="H1211" s="13">
        <f>+H1212+H1213+H1214+H1215+H1216+H1217</f>
        <v>20000</v>
      </c>
      <c r="I1211" s="13">
        <f>+I1212+I1213+I1214+I1215+I1216+I1217</f>
        <v>20000</v>
      </c>
      <c r="J1211" s="13">
        <f>+J1212+J1213+J1214+J1215+J1216+J1217</f>
        <v>191.05</v>
      </c>
      <c r="K1211" s="13">
        <f t="shared" si="107"/>
        <v>0.95525000000000004</v>
      </c>
      <c r="L1211" s="13">
        <f t="shared" si="108"/>
        <v>0.95525000000000004</v>
      </c>
      <c r="M1211" s="13">
        <f t="shared" si="109"/>
        <v>0.81884478808828354</v>
      </c>
    </row>
    <row r="1212" spans="1:13" x14ac:dyDescent="0.25">
      <c r="A1212" s="14"/>
      <c r="B1212" s="14"/>
      <c r="C1212" s="14"/>
      <c r="D1212" s="14"/>
      <c r="E1212" s="15" t="s">
        <v>77</v>
      </c>
      <c r="F1212" s="15" t="s">
        <v>78</v>
      </c>
      <c r="G1212" s="16">
        <v>370.98</v>
      </c>
      <c r="H1212" s="16">
        <v>0</v>
      </c>
      <c r="I1212" s="16">
        <v>0</v>
      </c>
      <c r="J1212" s="16">
        <v>0</v>
      </c>
      <c r="K1212" s="16">
        <f t="shared" si="107"/>
        <v>0</v>
      </c>
      <c r="L1212" s="16">
        <f t="shared" si="108"/>
        <v>0</v>
      </c>
      <c r="M1212" s="16">
        <f t="shared" si="109"/>
        <v>0</v>
      </c>
    </row>
    <row r="1213" spans="1:13" x14ac:dyDescent="0.25">
      <c r="A1213" s="14"/>
      <c r="B1213" s="14"/>
      <c r="C1213" s="14"/>
      <c r="D1213" s="14"/>
      <c r="E1213" s="15" t="s">
        <v>24</v>
      </c>
      <c r="F1213" s="15" t="s">
        <v>25</v>
      </c>
      <c r="G1213" s="16">
        <v>1219.6600000000001</v>
      </c>
      <c r="H1213" s="16">
        <v>20000</v>
      </c>
      <c r="I1213" s="16">
        <v>20000</v>
      </c>
      <c r="J1213" s="16">
        <v>191.05</v>
      </c>
      <c r="K1213" s="16">
        <f t="shared" si="107"/>
        <v>0.95525000000000004</v>
      </c>
      <c r="L1213" s="16">
        <f t="shared" si="108"/>
        <v>0.95525000000000004</v>
      </c>
      <c r="M1213" s="16">
        <f t="shared" si="109"/>
        <v>15.664201498778349</v>
      </c>
    </row>
    <row r="1214" spans="1:13" x14ac:dyDescent="0.25">
      <c r="A1214" s="14"/>
      <c r="B1214" s="14"/>
      <c r="C1214" s="14"/>
      <c r="D1214" s="14"/>
      <c r="E1214" s="15" t="s">
        <v>30</v>
      </c>
      <c r="F1214" s="15" t="s">
        <v>31</v>
      </c>
      <c r="G1214" s="16">
        <v>8525.7900000000009</v>
      </c>
      <c r="H1214" s="16">
        <v>0</v>
      </c>
      <c r="I1214" s="16">
        <v>0</v>
      </c>
      <c r="J1214" s="16">
        <v>0</v>
      </c>
      <c r="K1214" s="16">
        <f t="shared" si="107"/>
        <v>0</v>
      </c>
      <c r="L1214" s="16">
        <f t="shared" si="108"/>
        <v>0</v>
      </c>
      <c r="M1214" s="16">
        <f t="shared" si="109"/>
        <v>0</v>
      </c>
    </row>
    <row r="1215" spans="1:13" x14ac:dyDescent="0.25">
      <c r="A1215" s="14"/>
      <c r="B1215" s="14"/>
      <c r="C1215" s="14"/>
      <c r="D1215" s="14"/>
      <c r="E1215" s="15" t="s">
        <v>145</v>
      </c>
      <c r="F1215" s="15" t="s">
        <v>146</v>
      </c>
      <c r="G1215" s="16">
        <v>7753.29</v>
      </c>
      <c r="H1215" s="16">
        <v>0</v>
      </c>
      <c r="I1215" s="16">
        <v>0</v>
      </c>
      <c r="J1215" s="16">
        <v>0</v>
      </c>
      <c r="K1215" s="16">
        <f t="shared" si="107"/>
        <v>0</v>
      </c>
      <c r="L1215" s="16">
        <f t="shared" si="108"/>
        <v>0</v>
      </c>
      <c r="M1215" s="16">
        <f t="shared" si="109"/>
        <v>0</v>
      </c>
    </row>
    <row r="1216" spans="1:13" x14ac:dyDescent="0.25">
      <c r="A1216" s="14"/>
      <c r="B1216" s="14"/>
      <c r="C1216" s="14"/>
      <c r="D1216" s="14"/>
      <c r="E1216" s="15" t="s">
        <v>81</v>
      </c>
      <c r="F1216" s="15" t="s">
        <v>82</v>
      </c>
      <c r="G1216" s="16">
        <v>4831.59</v>
      </c>
      <c r="H1216" s="16">
        <v>0</v>
      </c>
      <c r="I1216" s="16">
        <v>0</v>
      </c>
      <c r="J1216" s="16">
        <v>0</v>
      </c>
      <c r="K1216" s="16">
        <f t="shared" si="107"/>
        <v>0</v>
      </c>
      <c r="L1216" s="16">
        <f t="shared" si="108"/>
        <v>0</v>
      </c>
      <c r="M1216" s="16">
        <f t="shared" si="109"/>
        <v>0</v>
      </c>
    </row>
    <row r="1217" spans="1:13" x14ac:dyDescent="0.25">
      <c r="A1217" s="14"/>
      <c r="B1217" s="14"/>
      <c r="C1217" s="14"/>
      <c r="D1217" s="14"/>
      <c r="E1217" s="15" t="s">
        <v>133</v>
      </c>
      <c r="F1217" s="15" t="s">
        <v>134</v>
      </c>
      <c r="G1217" s="16">
        <v>630.34</v>
      </c>
      <c r="H1217" s="16">
        <v>0</v>
      </c>
      <c r="I1217" s="16">
        <v>0</v>
      </c>
      <c r="J1217" s="16">
        <v>0</v>
      </c>
      <c r="K1217" s="16">
        <f t="shared" si="107"/>
        <v>0</v>
      </c>
      <c r="L1217" s="16">
        <f t="shared" si="108"/>
        <v>0</v>
      </c>
      <c r="M1217" s="16">
        <f t="shared" si="109"/>
        <v>0</v>
      </c>
    </row>
    <row r="1218" spans="1:13" x14ac:dyDescent="0.25">
      <c r="A1218" s="2" t="s">
        <v>547</v>
      </c>
      <c r="B1218" s="3"/>
      <c r="C1218" s="3"/>
      <c r="D1218" s="3"/>
      <c r="E1218" s="3"/>
      <c r="F1218" s="2" t="s">
        <v>548</v>
      </c>
      <c r="G1218" s="4">
        <f t="shared" ref="G1218:J1220" si="112">+G1219</f>
        <v>4885.63</v>
      </c>
      <c r="H1218" s="4">
        <f t="shared" si="112"/>
        <v>5378</v>
      </c>
      <c r="I1218" s="4">
        <f t="shared" si="112"/>
        <v>5378.0000000000009</v>
      </c>
      <c r="J1218" s="4">
        <f t="shared" si="112"/>
        <v>4422.0200000000004</v>
      </c>
      <c r="K1218" s="4">
        <f t="shared" si="107"/>
        <v>82.224246931944961</v>
      </c>
      <c r="L1218" s="4">
        <f t="shared" si="108"/>
        <v>82.224246931944961</v>
      </c>
      <c r="M1218" s="4">
        <f t="shared" si="109"/>
        <v>90.510742729187442</v>
      </c>
    </row>
    <row r="1219" spans="1:13" x14ac:dyDescent="0.25">
      <c r="A1219" s="5"/>
      <c r="B1219" s="6" t="s">
        <v>101</v>
      </c>
      <c r="C1219" s="5"/>
      <c r="D1219" s="5"/>
      <c r="E1219" s="5"/>
      <c r="F1219" s="6" t="s">
        <v>102</v>
      </c>
      <c r="G1219" s="7">
        <f t="shared" si="112"/>
        <v>4885.63</v>
      </c>
      <c r="H1219" s="7">
        <f t="shared" si="112"/>
        <v>5378</v>
      </c>
      <c r="I1219" s="7">
        <f t="shared" si="112"/>
        <v>5378.0000000000009</v>
      </c>
      <c r="J1219" s="7">
        <f t="shared" si="112"/>
        <v>4422.0200000000004</v>
      </c>
      <c r="K1219" s="7">
        <f t="shared" si="107"/>
        <v>82.224246931944961</v>
      </c>
      <c r="L1219" s="7">
        <f t="shared" si="108"/>
        <v>82.224246931944961</v>
      </c>
      <c r="M1219" s="7">
        <f t="shared" si="109"/>
        <v>90.510742729187442</v>
      </c>
    </row>
    <row r="1220" spans="1:13" x14ac:dyDescent="0.25">
      <c r="A1220" s="8"/>
      <c r="B1220" s="8"/>
      <c r="C1220" s="9" t="s">
        <v>549</v>
      </c>
      <c r="D1220" s="8"/>
      <c r="E1220" s="8"/>
      <c r="F1220" s="9" t="s">
        <v>496</v>
      </c>
      <c r="G1220" s="10">
        <f t="shared" si="112"/>
        <v>4885.63</v>
      </c>
      <c r="H1220" s="10">
        <f t="shared" si="112"/>
        <v>5378</v>
      </c>
      <c r="I1220" s="10">
        <f t="shared" si="112"/>
        <v>5378.0000000000009</v>
      </c>
      <c r="J1220" s="10">
        <f t="shared" si="112"/>
        <v>4422.0200000000004</v>
      </c>
      <c r="K1220" s="10">
        <f t="shared" si="107"/>
        <v>82.224246931944961</v>
      </c>
      <c r="L1220" s="10">
        <f t="shared" si="108"/>
        <v>82.224246931944961</v>
      </c>
      <c r="M1220" s="10">
        <f t="shared" si="109"/>
        <v>90.510742729187442</v>
      </c>
    </row>
    <row r="1221" spans="1:13" x14ac:dyDescent="0.25">
      <c r="A1221" s="11"/>
      <c r="B1221" s="11"/>
      <c r="C1221" s="11"/>
      <c r="D1221" s="12" t="s">
        <v>17</v>
      </c>
      <c r="E1221" s="11"/>
      <c r="F1221" s="12"/>
      <c r="G1221" s="13">
        <f>+G1222+G1223+G1224+G1225+G1226+G1227+G1228+G1229+G1230+G1231+G1232</f>
        <v>4885.63</v>
      </c>
      <c r="H1221" s="13">
        <f>+H1222+H1223+H1224+H1225+H1226+H1227+H1228+H1229+H1230+H1231+H1232</f>
        <v>5378</v>
      </c>
      <c r="I1221" s="13">
        <f>+I1222+I1223+I1224+I1225+I1226+I1227+I1228+I1229+I1230+I1231+I1232</f>
        <v>5378.0000000000009</v>
      </c>
      <c r="J1221" s="13">
        <f>+J1222+J1223+J1224+J1225+J1226+J1227+J1228+J1229+J1230+J1231+J1232</f>
        <v>4422.0200000000004</v>
      </c>
      <c r="K1221" s="13">
        <f t="shared" ref="K1221:K1284" si="113">IF(I1221&lt;&gt;0,J1221/I1221*100,0)</f>
        <v>82.224246931944961</v>
      </c>
      <c r="L1221" s="13">
        <f t="shared" ref="L1221:L1233" si="114">IF(H1221&lt;&gt;0,J1221/H1221*100,0)</f>
        <v>82.224246931944961</v>
      </c>
      <c r="M1221" s="13">
        <f t="shared" ref="M1221:M1233" si="115">IF(G1221&lt;&gt;0,J1221/G1221*100,0)</f>
        <v>90.510742729187442</v>
      </c>
    </row>
    <row r="1222" spans="1:13" x14ac:dyDescent="0.25">
      <c r="A1222" s="14"/>
      <c r="B1222" s="14"/>
      <c r="C1222" s="14"/>
      <c r="D1222" s="14"/>
      <c r="E1222" s="15" t="s">
        <v>18</v>
      </c>
      <c r="F1222" s="15" t="s">
        <v>19</v>
      </c>
      <c r="G1222" s="16">
        <v>289.17</v>
      </c>
      <c r="H1222" s="16">
        <v>1280</v>
      </c>
      <c r="I1222" s="16">
        <v>1347.93</v>
      </c>
      <c r="J1222" s="16">
        <v>1074.8</v>
      </c>
      <c r="K1222" s="16">
        <f t="shared" si="113"/>
        <v>79.73707833492837</v>
      </c>
      <c r="L1222" s="16">
        <f t="shared" si="114"/>
        <v>83.968749999999986</v>
      </c>
      <c r="M1222" s="16">
        <f t="shared" si="115"/>
        <v>371.68447625963961</v>
      </c>
    </row>
    <row r="1223" spans="1:13" x14ac:dyDescent="0.25">
      <c r="A1223" s="14"/>
      <c r="B1223" s="14"/>
      <c r="C1223" s="14"/>
      <c r="D1223" s="14"/>
      <c r="E1223" s="15" t="s">
        <v>77</v>
      </c>
      <c r="F1223" s="15" t="s">
        <v>78</v>
      </c>
      <c r="G1223" s="16">
        <v>348.88</v>
      </c>
      <c r="H1223" s="16">
        <v>200</v>
      </c>
      <c r="I1223" s="16">
        <v>850.65</v>
      </c>
      <c r="J1223" s="16">
        <v>650.65</v>
      </c>
      <c r="K1223" s="16">
        <f t="shared" si="113"/>
        <v>76.488567565978954</v>
      </c>
      <c r="L1223" s="16">
        <f t="shared" si="114"/>
        <v>325.32499999999999</v>
      </c>
      <c r="M1223" s="16">
        <f t="shared" si="115"/>
        <v>186.49678972712681</v>
      </c>
    </row>
    <row r="1224" spans="1:13" x14ac:dyDescent="0.25">
      <c r="A1224" s="14"/>
      <c r="B1224" s="14"/>
      <c r="C1224" s="14"/>
      <c r="D1224" s="14"/>
      <c r="E1224" s="15" t="s">
        <v>20</v>
      </c>
      <c r="F1224" s="15" t="s">
        <v>21</v>
      </c>
      <c r="G1224" s="16">
        <v>988.65</v>
      </c>
      <c r="H1224" s="16">
        <v>1330</v>
      </c>
      <c r="I1224" s="16">
        <v>1428.76</v>
      </c>
      <c r="J1224" s="16">
        <v>1377.9</v>
      </c>
      <c r="K1224" s="16">
        <f t="shared" si="113"/>
        <v>96.440269884375269</v>
      </c>
      <c r="L1224" s="16">
        <f t="shared" si="114"/>
        <v>103.6015037593985</v>
      </c>
      <c r="M1224" s="16">
        <f t="shared" si="115"/>
        <v>139.37187073281748</v>
      </c>
    </row>
    <row r="1225" spans="1:13" x14ac:dyDescent="0.25">
      <c r="A1225" s="14"/>
      <c r="B1225" s="14"/>
      <c r="C1225" s="14"/>
      <c r="D1225" s="14"/>
      <c r="E1225" s="15" t="s">
        <v>24</v>
      </c>
      <c r="F1225" s="15" t="s">
        <v>25</v>
      </c>
      <c r="G1225" s="16">
        <v>606.91999999999996</v>
      </c>
      <c r="H1225" s="16">
        <v>1763</v>
      </c>
      <c r="I1225" s="16">
        <v>405</v>
      </c>
      <c r="J1225" s="16">
        <v>224.73</v>
      </c>
      <c r="K1225" s="16">
        <f t="shared" si="113"/>
        <v>55.488888888888887</v>
      </c>
      <c r="L1225" s="16">
        <f t="shared" si="114"/>
        <v>12.747022121384004</v>
      </c>
      <c r="M1225" s="16">
        <f t="shared" si="115"/>
        <v>37.027944374876427</v>
      </c>
    </row>
    <row r="1226" spans="1:13" x14ac:dyDescent="0.25">
      <c r="A1226" s="14"/>
      <c r="B1226" s="14"/>
      <c r="C1226" s="14"/>
      <c r="D1226" s="14"/>
      <c r="E1226" s="15" t="s">
        <v>26</v>
      </c>
      <c r="F1226" s="15" t="s">
        <v>27</v>
      </c>
      <c r="G1226" s="16">
        <v>8.76</v>
      </c>
      <c r="H1226" s="16">
        <v>0</v>
      </c>
      <c r="I1226" s="16">
        <v>0</v>
      </c>
      <c r="J1226" s="16">
        <v>0</v>
      </c>
      <c r="K1226" s="16">
        <f t="shared" si="113"/>
        <v>0</v>
      </c>
      <c r="L1226" s="16">
        <f t="shared" si="114"/>
        <v>0</v>
      </c>
      <c r="M1226" s="16">
        <f t="shared" si="115"/>
        <v>0</v>
      </c>
    </row>
    <row r="1227" spans="1:13" x14ac:dyDescent="0.25">
      <c r="A1227" s="14"/>
      <c r="B1227" s="14"/>
      <c r="C1227" s="14"/>
      <c r="D1227" s="14"/>
      <c r="E1227" s="15" t="s">
        <v>28</v>
      </c>
      <c r="F1227" s="15" t="s">
        <v>29</v>
      </c>
      <c r="G1227" s="16">
        <v>2.89</v>
      </c>
      <c r="H1227" s="16">
        <v>5</v>
      </c>
      <c r="I1227" s="16">
        <v>5</v>
      </c>
      <c r="J1227" s="16">
        <v>3.3</v>
      </c>
      <c r="K1227" s="16">
        <f t="shared" si="113"/>
        <v>65.999999999999986</v>
      </c>
      <c r="L1227" s="16">
        <f t="shared" si="114"/>
        <v>65.999999999999986</v>
      </c>
      <c r="M1227" s="16">
        <f t="shared" si="115"/>
        <v>114.18685121107266</v>
      </c>
    </row>
    <row r="1228" spans="1:13" x14ac:dyDescent="0.25">
      <c r="A1228" s="14"/>
      <c r="B1228" s="14"/>
      <c r="C1228" s="14"/>
      <c r="D1228" s="14"/>
      <c r="E1228" s="15" t="s">
        <v>34</v>
      </c>
      <c r="F1228" s="15" t="s">
        <v>35</v>
      </c>
      <c r="G1228" s="16">
        <v>100</v>
      </c>
      <c r="H1228" s="16">
        <v>150</v>
      </c>
      <c r="I1228" s="16">
        <v>150</v>
      </c>
      <c r="J1228" s="16">
        <v>100</v>
      </c>
      <c r="K1228" s="16">
        <f t="shared" si="113"/>
        <v>66.666666666666657</v>
      </c>
      <c r="L1228" s="16">
        <f t="shared" si="114"/>
        <v>66.666666666666657</v>
      </c>
      <c r="M1228" s="16">
        <f t="shared" si="115"/>
        <v>100</v>
      </c>
    </row>
    <row r="1229" spans="1:13" x14ac:dyDescent="0.25">
      <c r="A1229" s="14"/>
      <c r="B1229" s="14"/>
      <c r="C1229" s="14"/>
      <c r="D1229" s="14"/>
      <c r="E1229" s="15" t="s">
        <v>30</v>
      </c>
      <c r="F1229" s="15" t="s">
        <v>31</v>
      </c>
      <c r="G1229" s="16">
        <v>545</v>
      </c>
      <c r="H1229" s="16">
        <v>650</v>
      </c>
      <c r="I1229" s="16">
        <v>200.02</v>
      </c>
      <c r="J1229" s="16">
        <v>0</v>
      </c>
      <c r="K1229" s="16">
        <f t="shared" si="113"/>
        <v>0</v>
      </c>
      <c r="L1229" s="16">
        <f t="shared" si="114"/>
        <v>0</v>
      </c>
      <c r="M1229" s="16">
        <f t="shared" si="115"/>
        <v>0</v>
      </c>
    </row>
    <row r="1230" spans="1:13" x14ac:dyDescent="0.25">
      <c r="A1230" s="14"/>
      <c r="B1230" s="14"/>
      <c r="C1230" s="14"/>
      <c r="D1230" s="14"/>
      <c r="E1230" s="15" t="s">
        <v>332</v>
      </c>
      <c r="F1230" s="15" t="s">
        <v>333</v>
      </c>
      <c r="G1230" s="16">
        <v>1400</v>
      </c>
      <c r="H1230" s="16">
        <v>0</v>
      </c>
      <c r="I1230" s="16">
        <v>0</v>
      </c>
      <c r="J1230" s="16">
        <v>0</v>
      </c>
      <c r="K1230" s="16">
        <f t="shared" si="113"/>
        <v>0</v>
      </c>
      <c r="L1230" s="16">
        <f t="shared" si="114"/>
        <v>0</v>
      </c>
      <c r="M1230" s="16">
        <f t="shared" si="115"/>
        <v>0</v>
      </c>
    </row>
    <row r="1231" spans="1:13" x14ac:dyDescent="0.25">
      <c r="A1231" s="14"/>
      <c r="B1231" s="14"/>
      <c r="C1231" s="14"/>
      <c r="D1231" s="14"/>
      <c r="E1231" s="15" t="s">
        <v>81</v>
      </c>
      <c r="F1231" s="15" t="s">
        <v>82</v>
      </c>
      <c r="G1231" s="16">
        <v>595.36</v>
      </c>
      <c r="H1231" s="16">
        <v>0</v>
      </c>
      <c r="I1231" s="16">
        <v>563.64</v>
      </c>
      <c r="J1231" s="16">
        <v>563.64</v>
      </c>
      <c r="K1231" s="16">
        <f t="shared" si="113"/>
        <v>100</v>
      </c>
      <c r="L1231" s="16">
        <f t="shared" si="114"/>
        <v>0</v>
      </c>
      <c r="M1231" s="16">
        <f t="shared" si="115"/>
        <v>94.672131147540981</v>
      </c>
    </row>
    <row r="1232" spans="1:13" x14ac:dyDescent="0.25">
      <c r="A1232" s="14"/>
      <c r="B1232" s="14"/>
      <c r="C1232" s="14"/>
      <c r="D1232" s="14"/>
      <c r="E1232" s="15" t="s">
        <v>133</v>
      </c>
      <c r="F1232" s="15" t="s">
        <v>134</v>
      </c>
      <c r="G1232" s="16">
        <v>0</v>
      </c>
      <c r="H1232" s="16">
        <v>0</v>
      </c>
      <c r="I1232" s="16">
        <v>427</v>
      </c>
      <c r="J1232" s="16">
        <v>427</v>
      </c>
      <c r="K1232" s="16">
        <f t="shared" si="113"/>
        <v>100</v>
      </c>
      <c r="L1232" s="16">
        <f t="shared" si="114"/>
        <v>0</v>
      </c>
      <c r="M1232" s="16">
        <f t="shared" si="115"/>
        <v>0</v>
      </c>
    </row>
    <row r="1233" spans="1:13" x14ac:dyDescent="0.25">
      <c r="A1233" s="17"/>
      <c r="B1233" s="17"/>
      <c r="C1233" s="17"/>
      <c r="D1233" s="17"/>
      <c r="E1233" s="17"/>
      <c r="F1233" s="17"/>
      <c r="G1233" s="18">
        <f>+G5+G23+G29+G46+G973+G995+G1020+G1037+G1068+G1091+G1108+G1119+G1139+G1152+G1165+G1178+G1218</f>
        <v>12068444.810000002</v>
      </c>
      <c r="H1233" s="18">
        <f>+H5+H23+H29+H46+H973+H995+H1020+H1037+H1068+H1091+H1108+H1119+H1139+H1152+H1165+H1178+H1218</f>
        <v>14818374.620000003</v>
      </c>
      <c r="I1233" s="18">
        <f>+I5+I23+I29+I46+I973+I995+I1020+I1037+I1068+I1091+I1108+I1119+I1139+I1152+I1165+I1178+I1218</f>
        <v>14818374.620000001</v>
      </c>
      <c r="J1233" s="18">
        <f>+J5+J23+J29+J46+J973+J995+J1020+J1037+J1068+J1091+J1108+J1119+J1139+J1152+J1165+J1178+J1218</f>
        <v>11711752.130000005</v>
      </c>
      <c r="K1233" s="18">
        <f t="shared" si="113"/>
        <v>79.035335725639825</v>
      </c>
      <c r="L1233" s="18">
        <f t="shared" si="114"/>
        <v>79.035335725639811</v>
      </c>
      <c r="M1233" s="18">
        <f t="shared" si="115"/>
        <v>97.04441884919224</v>
      </c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2017-03-22T12:08:39Z</cp:lastPrinted>
  <dcterms:created xsi:type="dcterms:W3CDTF">2017-03-22T10:57:59Z</dcterms:created>
  <dcterms:modified xsi:type="dcterms:W3CDTF">2017-03-22T12:08:43Z</dcterms:modified>
</cp:coreProperties>
</file>