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424" activeTab="0"/>
  </bookViews>
  <sheets>
    <sheet name="Organizacija oddelkov 2021-22" sheetId="1" r:id="rId1"/>
    <sheet name="Sistemizacija 2021-22-normativ" sheetId="2" r:id="rId2"/>
    <sheet name="Sistemizacija 2021-22-skupna" sheetId="3" r:id="rId3"/>
  </sheets>
  <definedNames>
    <definedName name="_xlnm.Print_Area" localSheetId="0">#N/A</definedName>
    <definedName name="_xlnm.Print_Area" localSheetId="1">#N/A</definedName>
  </definedNames>
  <calcPr fullCalcOnLoad="1"/>
</workbook>
</file>

<file path=xl/comments2.xml><?xml version="1.0" encoding="utf-8"?>
<comments xmlns="http://schemas.openxmlformats.org/spreadsheetml/2006/main">
  <authors>
    <author>VRTEC</author>
  </authors>
  <commentList>
    <comment ref="C49" authorId="0">
      <text>
        <r>
          <rPr>
            <b/>
            <sz val="9"/>
            <rFont val="Segoe UI"/>
            <family val="2"/>
          </rPr>
          <t>VRTEC:</t>
        </r>
        <r>
          <rPr>
            <sz val="9"/>
            <rFont val="Segoe UI"/>
            <family val="2"/>
          </rPr>
          <t xml:space="preserve">
7 ur DSP- vrtec
7/25= 0,28</t>
        </r>
      </text>
    </comment>
  </commentList>
</comments>
</file>

<file path=xl/sharedStrings.xml><?xml version="1.0" encoding="utf-8"?>
<sst xmlns="http://schemas.openxmlformats.org/spreadsheetml/2006/main" count="236" uniqueCount="154">
  <si>
    <t xml:space="preserve">ŠTEVILO OTROK </t>
  </si>
  <si>
    <t xml:space="preserve">ŠTEVILO SKUPIN </t>
  </si>
  <si>
    <t>Delovno mesto</t>
  </si>
  <si>
    <t>Zakonski normativ</t>
  </si>
  <si>
    <t>Vzgojitelj</t>
  </si>
  <si>
    <t>Svetovalni delavec</t>
  </si>
  <si>
    <t>Organizator prehrane</t>
  </si>
  <si>
    <t>Organizator zdravstveno-higienskega režima</t>
  </si>
  <si>
    <t>Čistilka</t>
  </si>
  <si>
    <t>Hišnik-vzdrževalec</t>
  </si>
  <si>
    <t>Perica</t>
  </si>
  <si>
    <t>6. čl. Pravilnika</t>
  </si>
  <si>
    <t>Skupaj:</t>
  </si>
  <si>
    <t>1/oddelek+sočasnost</t>
  </si>
  <si>
    <t>1/30 oddelkov</t>
  </si>
  <si>
    <t>1/15 oddelkov</t>
  </si>
  <si>
    <t>Izračun spodaj</t>
  </si>
  <si>
    <t>1/60 oddelkov</t>
  </si>
  <si>
    <t>1/18 oddelkov</t>
  </si>
  <si>
    <t>1/600m²</t>
  </si>
  <si>
    <t>OTROCI DO 2 LET (1. STAROSTNO OBDOBJE)</t>
  </si>
  <si>
    <t>Skupaj na dan (min)</t>
  </si>
  <si>
    <t>Skupaj na dan (ure)</t>
  </si>
  <si>
    <t>Št. otrok za zajtrk</t>
  </si>
  <si>
    <t xml:space="preserve">Št. otrok za kosilo </t>
  </si>
  <si>
    <t xml:space="preserve">Št. otrok za malico </t>
  </si>
  <si>
    <t>Delež delovnega časa</t>
  </si>
  <si>
    <t>OTROCI 2 DO 6 LET (2. STAROSTNO OBDOBJE)</t>
  </si>
  <si>
    <t>Čas za pripravo 1 obroka (min)</t>
  </si>
  <si>
    <t>Čas za pripravo vseh obrokov (min)</t>
  </si>
  <si>
    <t>Zap. št.</t>
  </si>
  <si>
    <t>Šifra DM</t>
  </si>
  <si>
    <t>Naziv delovnega mesta</t>
  </si>
  <si>
    <t>Št. delovnih mest</t>
  </si>
  <si>
    <t>Zaposleni v zavodu z zakonskimi normativi</t>
  </si>
  <si>
    <t>1.</t>
  </si>
  <si>
    <t>2.</t>
  </si>
  <si>
    <t>D037007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</si>
  <si>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</si>
  <si>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</si>
  <si>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</si>
  <si>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</si>
  <si>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</si>
  <si>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</si>
  <si>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</si>
  <si>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</si>
  <si>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</si>
  <si>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J032001</t>
  </si>
  <si>
    <t>12.</t>
  </si>
  <si>
    <t>J034020</t>
  </si>
  <si>
    <t>13.</t>
  </si>
  <si>
    <t>14.</t>
  </si>
  <si>
    <t>Ime oddelka</t>
  </si>
  <si>
    <t>Vrsta oddelka (homogen, heterogen, kombiniran +I. ali II. starostno obdobje</t>
  </si>
  <si>
    <t>Normativ</t>
  </si>
  <si>
    <t>Povečan/Znižan normativ</t>
  </si>
  <si>
    <t>SKUPAJ:</t>
  </si>
  <si>
    <r>
      <t>Notranja igralna površina (m</t>
    </r>
    <r>
      <rPr>
        <b/>
        <sz val="11"/>
        <rFont val="Sylfaen"/>
        <family val="1"/>
      </rPr>
      <t>²)</t>
    </r>
  </si>
  <si>
    <t xml:space="preserve">Predlog </t>
  </si>
  <si>
    <t>Odobreno</t>
  </si>
  <si>
    <t>Št. otrok za malico (diete)*</t>
  </si>
  <si>
    <t>Št. otrok za kosilo (diete)*</t>
  </si>
  <si>
    <t>Št. otrok za zajtrk (diete)*</t>
  </si>
  <si>
    <t>IZRAČUNI</t>
  </si>
  <si>
    <t>I. starostno obdobje</t>
  </si>
  <si>
    <t>kombiniran oddelek</t>
  </si>
  <si>
    <t>II. starostno obdobje</t>
  </si>
  <si>
    <t>1/60 kg suhega perila na dan</t>
  </si>
  <si>
    <t>7 oddelkov</t>
  </si>
  <si>
    <t>VRTEC SLIVNICA</t>
  </si>
  <si>
    <t>Administrator/knjigovodja VI</t>
  </si>
  <si>
    <t>15. čl Pravilnika</t>
  </si>
  <si>
    <t>ZAPOSLENI V KUHINJI - Vrtec Slivnica</t>
  </si>
  <si>
    <t>SKUPAJ (vrtec Slivnica)</t>
  </si>
  <si>
    <t>POLŽKI</t>
  </si>
  <si>
    <t>Prvo starostno obdobje (homogen)</t>
  </si>
  <si>
    <t>BIBE</t>
  </si>
  <si>
    <t>ŽABICE</t>
  </si>
  <si>
    <t>Drugo starostno obdobje (homogen)</t>
  </si>
  <si>
    <t>ČEBELICE</t>
  </si>
  <si>
    <t>METULJI</t>
  </si>
  <si>
    <t>PIKAPOLONICE</t>
  </si>
  <si>
    <t>SOVICE</t>
  </si>
  <si>
    <t>Podatke pripravila:</t>
  </si>
  <si>
    <t>Zdenka Vogrinec - pomoč.ravnatelja</t>
  </si>
  <si>
    <t>Čas priprave za dieto - 3/4 časa več</t>
  </si>
  <si>
    <t>Izračuni spodaj</t>
  </si>
  <si>
    <t>J026026</t>
  </si>
  <si>
    <t>Zdenka Vogrinec</t>
  </si>
  <si>
    <t>Tinka Zelenik</t>
  </si>
  <si>
    <t>Podatke pripravili:</t>
  </si>
  <si>
    <t>hišnik: 0,39 +0,11 (čistilec)= 0,50</t>
  </si>
  <si>
    <t>Drugo starostno obdobje (kombiniran)</t>
  </si>
  <si>
    <t>D035002</t>
  </si>
  <si>
    <t>Ravnatelj:</t>
  </si>
  <si>
    <t>Franc Gosak</t>
  </si>
  <si>
    <t>D027026</t>
  </si>
  <si>
    <t>Pomočnik ravnatelja vrtca</t>
  </si>
  <si>
    <t>Vzg.pred.otr.-pomočnik vzgojitelja</t>
  </si>
  <si>
    <t>Tajnik VI</t>
  </si>
  <si>
    <t>Kuhar IV/ Kuhinjski pomočnik III</t>
  </si>
  <si>
    <t>J034030/ J033008</t>
  </si>
  <si>
    <t>Drugo starostno obdobje (heterogen)</t>
  </si>
  <si>
    <t>14= 7x 2 ( povečan normativ)</t>
  </si>
  <si>
    <t>max</t>
  </si>
  <si>
    <t>140= 126 + 14</t>
  </si>
  <si>
    <t>stanje</t>
  </si>
  <si>
    <t>Skupaj otrok</t>
  </si>
  <si>
    <r>
      <t xml:space="preserve">DIETE* </t>
    </r>
    <r>
      <rPr>
        <sz val="11"/>
        <rFont val="Tahoma"/>
        <family val="2"/>
      </rPr>
      <t>(16. čl. pravilnika)</t>
    </r>
  </si>
  <si>
    <t>Zaposleni  - financiranje izven ekonomske cene programov</t>
  </si>
  <si>
    <t>I.</t>
  </si>
  <si>
    <t>II.</t>
  </si>
  <si>
    <t>SKUPAJ (I. Zaposleni v zavodu z zakonskimi normativi in II.)</t>
  </si>
  <si>
    <t xml:space="preserve">      ŠTEVILO OTROK                                                                         ODDELKI</t>
  </si>
  <si>
    <t>odločba (1 znižan) in 1x povečan</t>
  </si>
  <si>
    <t>2 povečan</t>
  </si>
  <si>
    <t xml:space="preserve">90 ( 3 znižan normativ- DSP)       </t>
  </si>
  <si>
    <t>Št. vključenih otrok na dan 1.9.2021</t>
  </si>
  <si>
    <t>* 1 otrok ima znižan norm. za 2 otroka, 1 otrok pa za 1 otroka</t>
  </si>
  <si>
    <t>136 (140)</t>
  </si>
  <si>
    <t>2 povečan**</t>
  </si>
  <si>
    <t>** v skupini Sovice sta dva otroka v postopku usmerjanja. Čakamo na zapisnik multidisciplinarnega tima kjer o opredeljeno o znižanem normativu</t>
  </si>
  <si>
    <t>11= 5x 2 (povečan) +1  , 4= znižan</t>
  </si>
  <si>
    <t>11 ( povečan) + 4 (znižan)</t>
  </si>
  <si>
    <t>136= 126+11-1</t>
  </si>
  <si>
    <t>21***</t>
  </si>
  <si>
    <t xml:space="preserve">140= 125+11+4 </t>
  </si>
  <si>
    <t>za 4 otroke izstavljamo zahtevke ( razlika do normativa)</t>
  </si>
  <si>
    <t>ORGANIZACIJA ODDELKOV V VRTCU SLIVNICA - ŠOLSKO LETO 2021/2022</t>
  </si>
  <si>
    <t>*** v skladu z 25.čl. Pravilnika o normativih za opravlj. dej. predšol. vzgoje je lahko v homogene oddelke 2. st. obd. Vključenih najmanj 17 in največ 22 otrok</t>
  </si>
  <si>
    <t>136 + 4 = 140</t>
  </si>
  <si>
    <t xml:space="preserve">18 ( 1 znižan normativ- DSP)       </t>
  </si>
  <si>
    <t>odločbi (3 znižan)*</t>
  </si>
  <si>
    <t>J035064</t>
  </si>
  <si>
    <t>Spremljevalec za nudenje fizične pomoči otrokom s posebnimi potrbami</t>
  </si>
  <si>
    <t>Računovodja VII</t>
  </si>
  <si>
    <t>razlika: perica 0,03+ čistilka 0,06= 0,09</t>
  </si>
  <si>
    <t>SISTEMATIZACIJA DELOVNIH MEST V VRTCU SLIVNICA 2021/2022</t>
  </si>
  <si>
    <t>D037005</t>
  </si>
  <si>
    <t>Računovodja VII/1</t>
  </si>
  <si>
    <t>J017090</t>
  </si>
  <si>
    <t>Tajnik VIZ VI</t>
  </si>
  <si>
    <t>J026002,J016014</t>
  </si>
  <si>
    <t>D037002</t>
  </si>
  <si>
    <t>D037003</t>
  </si>
  <si>
    <t>J037009</t>
  </si>
  <si>
    <t>Vzdrževalec računalniške opreme</t>
  </si>
  <si>
    <t xml:space="preserve">15.a čl. Pravilnika o dopolnitvah </t>
  </si>
  <si>
    <t>SISTEMATIZACIJA DELOVNIH MEST V VRTCU SLIVNICA ZA ŠOLSKO LETO 2021/2022</t>
  </si>
  <si>
    <t xml:space="preserve">Zaposleni- financiranje izven cene programov </t>
  </si>
  <si>
    <t>Dodatna strokovna pomoč specialnega pedagoga</t>
  </si>
  <si>
    <t>12.čl., 15.čl. In 16.čl. Zakona o celostni zgodnji obravnavi pred.otrok, ter 11.čl. Pravilnik o metodologiji za obl.cen</t>
  </si>
  <si>
    <t>V Slivnici, 5.7.2021</t>
  </si>
  <si>
    <t>Pravilnik o izobr.vzg.predšol.otrok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</si>
</sst>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#,##0.0000"/>
    <numFmt numFmtId="189" formatCode="#,##0.0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b/>
      <sz val="10"/>
      <name val="Arial CE"/>
      <family val="0"/>
    </font>
    <font>
      <sz val="10"/>
      <name val="Tahoma"/>
      <family val="2"/>
    </font>
    <font>
      <b/>
      <sz val="11"/>
      <name val="Sylfaen"/>
      <family val="1"/>
    </font>
    <font>
      <u val="single"/>
      <sz val="11"/>
      <name val="Tahoma"/>
      <family val="2"/>
    </font>
    <font>
      <u val="single"/>
      <sz val="10"/>
      <name val="Arial CE"/>
      <family val="0"/>
    </font>
    <font>
      <sz val="8"/>
      <name val="Arial CE"/>
      <family val="0"/>
    </font>
    <font>
      <sz val="12"/>
      <name val="Tahoma"/>
      <family val="2"/>
    </font>
    <font>
      <sz val="11"/>
      <name val="Arial CE"/>
      <family val="0"/>
    </font>
    <font>
      <sz val="8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22"/>
      <name val="Cambria"/>
      <family val="1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Cambria"/>
      <family val="1"/>
    </font>
    <font>
      <sz val="10"/>
      <color indexed="10"/>
      <name val="Arial CE"/>
      <family val="0"/>
    </font>
    <font>
      <b/>
      <u val="single"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rgb="FFFF0000"/>
      <name val="Arial CE"/>
      <family val="0"/>
    </font>
    <font>
      <b/>
      <u val="single"/>
      <sz val="11"/>
      <color theme="1"/>
      <name val="Tahoma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6" fillId="2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4" fillId="0" borderId="6" applyNumberFormat="0" applyFill="0" applyAlignment="0" applyProtection="0"/>
    <xf numFmtId="0" fontId="55" fillId="30" borderId="7" applyNumberFormat="0" applyAlignment="0" applyProtection="0"/>
    <xf numFmtId="0" fontId="56" fillId="21" borderId="8" applyNumberFormat="0" applyAlignment="0" applyProtection="0"/>
    <xf numFmtId="0" fontId="57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8" fillId="32" borderId="8" applyNumberFormat="0" applyAlignment="0" applyProtection="0"/>
    <xf numFmtId="0" fontId="59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183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3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/>
    </xf>
    <xf numFmtId="0" fontId="4" fillId="15" borderId="10" xfId="0" applyFont="1" applyFill="1" applyBorder="1" applyAlignment="1">
      <alignment/>
    </xf>
    <xf numFmtId="0" fontId="4" fillId="15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0" fillId="0" borderId="0" xfId="0" applyFont="1" applyBorder="1" applyAlignment="1">
      <alignment horizontal="center"/>
    </xf>
    <xf numFmtId="0" fontId="4" fillId="15" borderId="10" xfId="0" applyFont="1" applyFill="1" applyBorder="1" applyAlignment="1">
      <alignment horizontal="left"/>
    </xf>
    <xf numFmtId="4" fontId="60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1" fillId="0" borderId="0" xfId="0" applyFont="1" applyFill="1" applyAlignment="1">
      <alignment/>
    </xf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61" fillId="33" borderId="10" xfId="0" applyFont="1" applyFill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3" fillId="3" borderId="10" xfId="0" applyNumberFormat="1" applyFont="1" applyFill="1" applyBorder="1" applyAlignment="1">
      <alignment/>
    </xf>
    <xf numFmtId="0" fontId="35" fillId="0" borderId="0" xfId="0" applyFont="1" applyAlignment="1">
      <alignment horizontal="left"/>
    </xf>
    <xf numFmtId="0" fontId="61" fillId="33" borderId="10" xfId="0" applyFont="1" applyFill="1" applyBorder="1" applyAlignment="1">
      <alignment/>
    </xf>
    <xf numFmtId="0" fontId="3" fillId="15" borderId="10" xfId="0" applyFont="1" applyFill="1" applyBorder="1" applyAlignment="1">
      <alignment horizontal="justify" vertical="center" wrapText="1"/>
    </xf>
    <xf numFmtId="4" fontId="3" fillId="15" borderId="10" xfId="0" applyNumberFormat="1" applyFont="1" applyFill="1" applyBorder="1" applyAlignment="1">
      <alignment horizontal="center" vertical="center" wrapText="1"/>
    </xf>
    <xf numFmtId="4" fontId="3" fillId="15" borderId="10" xfId="0" applyNumberFormat="1" applyFont="1" applyFill="1" applyBorder="1" applyAlignment="1">
      <alignment horizontal="center"/>
    </xf>
    <xf numFmtId="0" fontId="3" fillId="19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15" borderId="0" xfId="0" applyFont="1" applyFill="1" applyAlignment="1">
      <alignment/>
    </xf>
    <xf numFmtId="2" fontId="60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2" fontId="40" fillId="0" borderId="0" xfId="0" applyNumberFormat="1" applyFont="1" applyAlignment="1">
      <alignment/>
    </xf>
    <xf numFmtId="2" fontId="60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61" fillId="0" borderId="10" xfId="0" applyFont="1" applyBorder="1" applyAlignment="1">
      <alignment horizontal="center"/>
    </xf>
    <xf numFmtId="187" fontId="61" fillId="3" borderId="10" xfId="0" applyNumberFormat="1" applyFont="1" applyFill="1" applyBorder="1" applyAlignment="1">
      <alignment horizontal="center"/>
    </xf>
    <xf numFmtId="182" fontId="61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4" fontId="3" fillId="13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" fontId="60" fillId="0" borderId="0" xfId="0" applyNumberFormat="1" applyFont="1" applyFill="1" applyBorder="1" applyAlignment="1">
      <alignment horizontal="center"/>
    </xf>
    <xf numFmtId="187" fontId="61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2" fontId="60" fillId="0" borderId="13" xfId="0" applyNumberFormat="1" applyFont="1" applyBorder="1" applyAlignment="1">
      <alignment horizontal="center"/>
    </xf>
    <xf numFmtId="2" fontId="40" fillId="0" borderId="13" xfId="0" applyNumberFormat="1" applyFont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187" fontId="4" fillId="0" borderId="10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/>
    </xf>
    <xf numFmtId="187" fontId="3" fillId="19" borderId="10" xfId="0" applyNumberFormat="1" applyFont="1" applyFill="1" applyBorder="1" applyAlignment="1">
      <alignment horizontal="center"/>
    </xf>
    <xf numFmtId="187" fontId="4" fillId="0" borderId="10" xfId="0" applyNumberFormat="1" applyFont="1" applyBorder="1" applyAlignment="1">
      <alignment horizontal="center" vertical="top" wrapText="1"/>
    </xf>
    <xf numFmtId="0" fontId="62" fillId="0" borderId="0" xfId="0" applyFont="1" applyAlignment="1">
      <alignment/>
    </xf>
    <xf numFmtId="0" fontId="4" fillId="37" borderId="1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/>
    </xf>
    <xf numFmtId="4" fontId="4" fillId="36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justify" vertical="top" wrapText="1"/>
    </xf>
    <xf numFmtId="4" fontId="4" fillId="36" borderId="10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left"/>
    </xf>
    <xf numFmtId="0" fontId="6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1" fillId="3" borderId="0" xfId="0" applyFont="1" applyFill="1" applyAlignment="1">
      <alignment/>
    </xf>
    <xf numFmtId="0" fontId="3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wrapText="1"/>
    </xf>
    <xf numFmtId="0" fontId="0" fillId="13" borderId="16" xfId="0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3" borderId="1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3" fillId="37" borderId="13" xfId="0" applyFont="1" applyFill="1" applyBorder="1" applyAlignment="1">
      <alignment horizontal="left" vertical="center" wrapText="1"/>
    </xf>
    <xf numFmtId="0" fontId="3" fillId="37" borderId="15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13" fillId="13" borderId="16" xfId="0" applyFont="1" applyFill="1" applyBorder="1" applyAlignment="1">
      <alignment horizontal="center" wrapText="1"/>
    </xf>
    <xf numFmtId="0" fontId="3" fillId="13" borderId="17" xfId="0" applyFont="1" applyFill="1" applyBorder="1" applyAlignment="1">
      <alignment horizontal="center" wrapText="1"/>
    </xf>
    <xf numFmtId="0" fontId="13" fillId="13" borderId="2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4" fillId="15" borderId="18" xfId="0" applyFont="1" applyFill="1" applyBorder="1" applyAlignment="1">
      <alignment horizontal="left" vertical="center"/>
    </xf>
    <xf numFmtId="0" fontId="13" fillId="0" borderId="19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2" fontId="3" fillId="13" borderId="17" xfId="0" applyNumberFormat="1" applyFont="1" applyFill="1" applyBorder="1" applyAlignment="1">
      <alignment horizontal="center" wrapText="1"/>
    </xf>
    <xf numFmtId="2" fontId="13" fillId="13" borderId="22" xfId="0" applyNumberFormat="1" applyFont="1" applyFill="1" applyBorder="1" applyAlignment="1">
      <alignment horizontal="center" wrapText="1"/>
    </xf>
    <xf numFmtId="2" fontId="3" fillId="13" borderId="11" xfId="0" applyNumberFormat="1" applyFont="1" applyFill="1" applyBorder="1" applyAlignment="1">
      <alignment horizontal="center" wrapText="1"/>
    </xf>
    <xf numFmtId="2" fontId="13" fillId="13" borderId="16" xfId="0" applyNumberFormat="1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justify" vertical="center" wrapText="1"/>
    </xf>
    <xf numFmtId="0" fontId="3" fillId="35" borderId="15" xfId="0" applyFont="1" applyFill="1" applyBorder="1" applyAlignment="1">
      <alignment horizontal="justify" vertical="center" wrapText="1"/>
    </xf>
    <xf numFmtId="0" fontId="3" fillId="35" borderId="12" xfId="0" applyFont="1" applyFill="1" applyBorder="1" applyAlignment="1">
      <alignment horizontal="justify" vertical="center" wrapText="1"/>
    </xf>
    <xf numFmtId="0" fontId="3" fillId="13" borderId="13" xfId="0" applyFont="1" applyFill="1" applyBorder="1" applyAlignment="1">
      <alignment horizontal="left" vertical="center" wrapText="1"/>
    </xf>
    <xf numFmtId="0" fontId="3" fillId="13" borderId="15" xfId="0" applyFont="1" applyFill="1" applyBorder="1" applyAlignment="1">
      <alignment horizontal="left" vertical="center" wrapText="1"/>
    </xf>
    <xf numFmtId="0" fontId="3" fillId="13" borderId="12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horizontal="justify" vertical="center" wrapText="1"/>
    </xf>
    <xf numFmtId="0" fontId="3" fillId="37" borderId="15" xfId="0" applyFont="1" applyFill="1" applyBorder="1" applyAlignment="1">
      <alignment horizontal="justify" vertical="center" wrapText="1"/>
    </xf>
    <xf numFmtId="0" fontId="3" fillId="37" borderId="12" xfId="0" applyFont="1" applyFill="1" applyBorder="1" applyAlignment="1">
      <alignment horizontal="justify" vertical="center" wrapText="1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3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ejica 2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J29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14.25390625" style="0" customWidth="1"/>
    <col min="2" max="2" width="21.125" style="0" customWidth="1"/>
    <col min="3" max="3" width="63.625" style="0" bestFit="1" customWidth="1"/>
    <col min="4" max="4" width="11.25390625" style="0" customWidth="1"/>
    <col min="5" max="5" width="38.875" style="0" bestFit="1" customWidth="1"/>
    <col min="6" max="6" width="18.375" style="0" customWidth="1"/>
    <col min="7" max="7" width="12.875" style="0" customWidth="1"/>
  </cols>
  <sheetData>
    <row r="2" spans="1:7" ht="14.25">
      <c r="A2" s="123" t="s">
        <v>128</v>
      </c>
      <c r="B2" s="123"/>
      <c r="C2" s="124"/>
      <c r="D2" s="124"/>
      <c r="E2" s="124"/>
      <c r="F2" s="42"/>
      <c r="G2" s="42"/>
    </row>
    <row r="3" spans="1:7" ht="14.25">
      <c r="A3" s="43"/>
      <c r="B3" s="43"/>
      <c r="C3" s="42"/>
      <c r="D3" s="42"/>
      <c r="E3" s="42"/>
      <c r="F3" s="42"/>
      <c r="G3" s="42"/>
    </row>
    <row r="4" spans="1:7" ht="14.25">
      <c r="A4" s="125" t="s">
        <v>69</v>
      </c>
      <c r="B4" s="125"/>
      <c r="C4" s="30"/>
      <c r="D4" s="30"/>
      <c r="E4" s="30"/>
      <c r="F4" s="30"/>
      <c r="G4" s="30"/>
    </row>
    <row r="5" spans="1:7" ht="57.75">
      <c r="A5" s="47" t="s">
        <v>30</v>
      </c>
      <c r="B5" s="47" t="s">
        <v>52</v>
      </c>
      <c r="C5" s="48" t="s">
        <v>53</v>
      </c>
      <c r="D5" s="47" t="s">
        <v>54</v>
      </c>
      <c r="E5" s="48" t="s">
        <v>55</v>
      </c>
      <c r="F5" s="48" t="s">
        <v>117</v>
      </c>
      <c r="G5" s="48" t="s">
        <v>57</v>
      </c>
    </row>
    <row r="6" spans="1:7" ht="14.25">
      <c r="A6" s="26" t="s">
        <v>35</v>
      </c>
      <c r="B6" s="31" t="s">
        <v>74</v>
      </c>
      <c r="C6" s="31" t="s">
        <v>75</v>
      </c>
      <c r="D6" s="26">
        <v>12</v>
      </c>
      <c r="E6" s="26" t="s">
        <v>115</v>
      </c>
      <c r="F6" s="31">
        <v>14</v>
      </c>
      <c r="G6" s="60">
        <v>55.54</v>
      </c>
    </row>
    <row r="7" spans="1:7" ht="14.25">
      <c r="A7" s="26" t="s">
        <v>36</v>
      </c>
      <c r="B7" s="31" t="s">
        <v>76</v>
      </c>
      <c r="C7" s="31" t="s">
        <v>75</v>
      </c>
      <c r="D7" s="26">
        <v>12</v>
      </c>
      <c r="E7" s="26" t="s">
        <v>115</v>
      </c>
      <c r="F7" s="31">
        <v>14</v>
      </c>
      <c r="G7" s="82">
        <v>42</v>
      </c>
    </row>
    <row r="8" spans="1:7" ht="14.25">
      <c r="A8" s="26" t="s">
        <v>38</v>
      </c>
      <c r="B8" s="31" t="s">
        <v>77</v>
      </c>
      <c r="C8" s="31" t="s">
        <v>92</v>
      </c>
      <c r="D8" s="26">
        <v>17</v>
      </c>
      <c r="E8" s="26" t="s">
        <v>114</v>
      </c>
      <c r="F8" s="31">
        <v>18</v>
      </c>
      <c r="G8" s="31">
        <v>55.22</v>
      </c>
    </row>
    <row r="9" spans="1:7" ht="14.25">
      <c r="A9" s="26" t="s">
        <v>39</v>
      </c>
      <c r="B9" s="31" t="s">
        <v>79</v>
      </c>
      <c r="C9" s="31" t="s">
        <v>102</v>
      </c>
      <c r="D9" s="26">
        <v>19</v>
      </c>
      <c r="E9" s="26" t="s">
        <v>115</v>
      </c>
      <c r="F9" s="31">
        <v>21</v>
      </c>
      <c r="G9" s="31">
        <v>50.22</v>
      </c>
    </row>
    <row r="10" spans="1:7" ht="14.25">
      <c r="A10" s="26" t="s">
        <v>40</v>
      </c>
      <c r="B10" s="31" t="s">
        <v>80</v>
      </c>
      <c r="C10" s="31" t="s">
        <v>78</v>
      </c>
      <c r="D10" s="26">
        <v>22</v>
      </c>
      <c r="E10" s="26" t="s">
        <v>115</v>
      </c>
      <c r="F10" s="31">
        <v>24</v>
      </c>
      <c r="G10" s="31">
        <v>50.22</v>
      </c>
    </row>
    <row r="11" spans="1:7" ht="14.25">
      <c r="A11" s="26" t="s">
        <v>41</v>
      </c>
      <c r="B11" s="31" t="s">
        <v>81</v>
      </c>
      <c r="C11" s="31" t="s">
        <v>78</v>
      </c>
      <c r="D11" s="26" t="s">
        <v>125</v>
      </c>
      <c r="E11" s="26" t="s">
        <v>132</v>
      </c>
      <c r="F11" s="31">
        <v>21</v>
      </c>
      <c r="G11" s="31">
        <v>56.82</v>
      </c>
    </row>
    <row r="12" spans="1:10" ht="14.25">
      <c r="A12" s="26" t="s">
        <v>42</v>
      </c>
      <c r="B12" s="31" t="s">
        <v>82</v>
      </c>
      <c r="C12" s="31" t="s">
        <v>78</v>
      </c>
      <c r="D12" s="26">
        <v>22</v>
      </c>
      <c r="E12" s="26" t="s">
        <v>120</v>
      </c>
      <c r="F12" s="31">
        <v>24</v>
      </c>
      <c r="G12" s="31">
        <v>54.05</v>
      </c>
      <c r="J12" s="90" t="s">
        <v>104</v>
      </c>
    </row>
    <row r="13" spans="1:10" ht="31.5" customHeight="1">
      <c r="A13" s="44" t="s">
        <v>56</v>
      </c>
      <c r="B13" s="45" t="s">
        <v>68</v>
      </c>
      <c r="C13" s="46"/>
      <c r="D13" s="81">
        <v>125</v>
      </c>
      <c r="E13" s="86" t="s">
        <v>123</v>
      </c>
      <c r="F13" s="86" t="s">
        <v>119</v>
      </c>
      <c r="G13" s="64"/>
      <c r="J13" t="s">
        <v>103</v>
      </c>
    </row>
    <row r="14" spans="1:10" ht="14.25">
      <c r="A14" s="30"/>
      <c r="B14" s="30"/>
      <c r="C14" s="30"/>
      <c r="D14" s="30"/>
      <c r="E14" s="37"/>
      <c r="F14" s="37">
        <f>SUM(F6:F12)</f>
        <v>136</v>
      </c>
      <c r="G14" s="37"/>
      <c r="J14" t="s">
        <v>105</v>
      </c>
    </row>
    <row r="16" ht="12.75">
      <c r="J16" t="s">
        <v>118</v>
      </c>
    </row>
    <row r="17" spans="1:10" ht="14.25">
      <c r="A17" s="126" t="s">
        <v>69</v>
      </c>
      <c r="B17" s="127"/>
      <c r="C17" s="128"/>
      <c r="J17" t="s">
        <v>121</v>
      </c>
    </row>
    <row r="18" spans="1:10" ht="14.25">
      <c r="A18" s="129"/>
      <c r="B18" s="130"/>
      <c r="C18" s="131" t="s">
        <v>113</v>
      </c>
      <c r="D18" s="132"/>
      <c r="J18" t="s">
        <v>129</v>
      </c>
    </row>
    <row r="19" spans="1:4" ht="14.25">
      <c r="A19" s="72" t="s">
        <v>64</v>
      </c>
      <c r="B19" s="71"/>
      <c r="C19" s="83">
        <v>28</v>
      </c>
      <c r="D19" s="12">
        <v>2</v>
      </c>
    </row>
    <row r="20" spans="1:4" ht="14.25">
      <c r="A20" s="72" t="s">
        <v>66</v>
      </c>
      <c r="B20" s="71"/>
      <c r="C20" s="83" t="s">
        <v>116</v>
      </c>
      <c r="D20" s="12">
        <v>4</v>
      </c>
    </row>
    <row r="21" spans="1:4" ht="14.25">
      <c r="A21" s="72" t="s">
        <v>65</v>
      </c>
      <c r="B21" s="71"/>
      <c r="C21" s="83" t="s">
        <v>131</v>
      </c>
      <c r="D21" s="12">
        <v>1</v>
      </c>
    </row>
    <row r="22" spans="1:4" ht="14.25">
      <c r="A22" s="129" t="s">
        <v>1</v>
      </c>
      <c r="B22" s="130"/>
      <c r="C22" s="59" t="s">
        <v>130</v>
      </c>
      <c r="D22" s="59">
        <v>7</v>
      </c>
    </row>
    <row r="24" spans="1:10" ht="12.75">
      <c r="A24" s="88" t="s">
        <v>152</v>
      </c>
      <c r="J24" s="90" t="s">
        <v>106</v>
      </c>
    </row>
    <row r="25" ht="12.75">
      <c r="J25" t="s">
        <v>122</v>
      </c>
    </row>
    <row r="26" spans="1:5" ht="14.25">
      <c r="A26" s="122" t="s">
        <v>83</v>
      </c>
      <c r="B26" s="122"/>
      <c r="E26" s="33" t="s">
        <v>94</v>
      </c>
    </row>
    <row r="27" spans="1:10" ht="14.25">
      <c r="A27" s="122" t="s">
        <v>84</v>
      </c>
      <c r="B27" s="122"/>
      <c r="E27" s="33" t="s">
        <v>95</v>
      </c>
      <c r="J27" t="s">
        <v>124</v>
      </c>
    </row>
    <row r="28" spans="5:10" ht="14.25">
      <c r="E28" s="33"/>
      <c r="J28" t="s">
        <v>126</v>
      </c>
    </row>
    <row r="29" ht="12.75">
      <c r="J29" t="s">
        <v>127</v>
      </c>
    </row>
  </sheetData>
  <sheetProtection/>
  <mergeCells count="8">
    <mergeCell ref="A27:B27"/>
    <mergeCell ref="A26:B26"/>
    <mergeCell ref="A2:E2"/>
    <mergeCell ref="A4:B4"/>
    <mergeCell ref="A17:C17"/>
    <mergeCell ref="A18:B18"/>
    <mergeCell ref="A22:B22"/>
    <mergeCell ref="C18:D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zoomScale="115" zoomScaleNormal="115" zoomScalePageLayoutView="0" workbookViewId="0" topLeftCell="A16">
      <selection activeCell="D32" sqref="D32"/>
    </sheetView>
  </sheetViews>
  <sheetFormatPr defaultColWidth="9.00390625" defaultRowHeight="12.75"/>
  <cols>
    <col min="1" max="1" width="46.375" style="3" customWidth="1"/>
    <col min="2" max="3" width="22.75390625" style="4" customWidth="1"/>
    <col min="4" max="5" width="22.75390625" style="1" customWidth="1"/>
    <col min="6" max="6" width="23.00390625" style="1" customWidth="1"/>
    <col min="7" max="9" width="15.00390625" style="1" customWidth="1"/>
    <col min="10" max="10" width="21.625" style="2" customWidth="1"/>
    <col min="11" max="16384" width="9.125" style="3" customWidth="1"/>
  </cols>
  <sheetData>
    <row r="1" spans="1:8" ht="24.75" customHeight="1">
      <c r="A1" s="11" t="s">
        <v>148</v>
      </c>
      <c r="B1" s="13"/>
      <c r="C1" s="13"/>
      <c r="D1" s="14"/>
      <c r="E1" s="14"/>
      <c r="F1" s="14"/>
      <c r="G1" s="14"/>
      <c r="H1" s="10"/>
    </row>
    <row r="2" spans="1:11" ht="15.75">
      <c r="A2" s="11"/>
      <c r="B2" s="14"/>
      <c r="C2" s="14"/>
      <c r="D2" s="14"/>
      <c r="E2" s="14"/>
      <c r="F2" s="14"/>
      <c r="G2" s="15"/>
      <c r="H2" s="5"/>
      <c r="I2" s="5"/>
      <c r="J2" s="6"/>
      <c r="K2" s="7"/>
    </row>
    <row r="3" spans="1:11" ht="15.75">
      <c r="A3" s="73" t="s">
        <v>69</v>
      </c>
      <c r="B3" s="14"/>
      <c r="C3" s="14"/>
      <c r="D3" s="14"/>
      <c r="E3" s="14"/>
      <c r="F3" s="14"/>
      <c r="G3" s="15"/>
      <c r="H3" s="5"/>
      <c r="I3" s="5"/>
      <c r="J3" s="6"/>
      <c r="K3" s="7"/>
    </row>
    <row r="4" spans="1:11" ht="15.75">
      <c r="A4" s="16" t="s">
        <v>0</v>
      </c>
      <c r="B4" s="17">
        <v>136</v>
      </c>
      <c r="C4" s="14"/>
      <c r="D4" s="14"/>
      <c r="E4" s="14"/>
      <c r="F4" s="14"/>
      <c r="G4" s="15"/>
      <c r="H4" s="5"/>
      <c r="I4" s="5"/>
      <c r="J4" s="6"/>
      <c r="K4" s="7"/>
    </row>
    <row r="5" spans="1:11" ht="15.75">
      <c r="A5" s="16" t="s">
        <v>1</v>
      </c>
      <c r="B5" s="17">
        <v>7</v>
      </c>
      <c r="C5" s="14"/>
      <c r="D5" s="14"/>
      <c r="E5" s="14"/>
      <c r="F5" s="14"/>
      <c r="G5" s="15"/>
      <c r="H5" s="5"/>
      <c r="I5" s="5"/>
      <c r="J5" s="6"/>
      <c r="K5" s="7"/>
    </row>
    <row r="6" spans="1:11" ht="15.75">
      <c r="A6" s="18"/>
      <c r="B6" s="19"/>
      <c r="C6" s="14"/>
      <c r="D6" s="14"/>
      <c r="E6" s="14"/>
      <c r="F6" s="14"/>
      <c r="G6" s="15"/>
      <c r="H6" s="5"/>
      <c r="I6" s="5"/>
      <c r="J6" s="6"/>
      <c r="K6" s="7"/>
    </row>
    <row r="7" spans="1:10" ht="15.75">
      <c r="A7" s="34" t="s">
        <v>2</v>
      </c>
      <c r="B7" s="66" t="s">
        <v>3</v>
      </c>
      <c r="C7" s="47" t="s">
        <v>58</v>
      </c>
      <c r="D7" s="47" t="s">
        <v>59</v>
      </c>
      <c r="E7" s="14"/>
      <c r="F7" s="15"/>
      <c r="G7" s="5"/>
      <c r="H7" s="5"/>
      <c r="I7" s="6"/>
      <c r="J7" s="7"/>
    </row>
    <row r="8" spans="1:10" ht="15.75">
      <c r="A8" s="20" t="s">
        <v>97</v>
      </c>
      <c r="B8" s="61">
        <v>1</v>
      </c>
      <c r="C8" s="104">
        <v>1</v>
      </c>
      <c r="D8" s="104">
        <v>1</v>
      </c>
      <c r="E8" s="14"/>
      <c r="F8" s="15"/>
      <c r="G8" s="5"/>
      <c r="H8" s="5"/>
      <c r="I8" s="6"/>
      <c r="J8" s="7"/>
    </row>
    <row r="9" spans="1:10" ht="15.75">
      <c r="A9" s="20" t="s">
        <v>4</v>
      </c>
      <c r="B9" s="61">
        <v>7</v>
      </c>
      <c r="C9" s="105">
        <v>7</v>
      </c>
      <c r="D9" s="105">
        <v>7</v>
      </c>
      <c r="E9" s="14"/>
      <c r="F9" s="15"/>
      <c r="G9" s="5"/>
      <c r="H9" s="5"/>
      <c r="I9" s="6"/>
      <c r="J9" s="7"/>
    </row>
    <row r="10" spans="1:10" ht="15.75">
      <c r="A10" s="20" t="s">
        <v>98</v>
      </c>
      <c r="B10" s="61">
        <v>7.75</v>
      </c>
      <c r="C10" s="105">
        <v>7.75</v>
      </c>
      <c r="D10" s="105">
        <v>7.75</v>
      </c>
      <c r="E10" s="14"/>
      <c r="F10" s="15"/>
      <c r="G10" s="5"/>
      <c r="H10" s="5"/>
      <c r="I10" s="6"/>
      <c r="J10" s="7"/>
    </row>
    <row r="11" spans="1:10" ht="15.75">
      <c r="A11" s="22" t="s">
        <v>5</v>
      </c>
      <c r="B11" s="61">
        <v>0.23</v>
      </c>
      <c r="C11" s="104">
        <v>0.23</v>
      </c>
      <c r="D11" s="104">
        <v>0.23</v>
      </c>
      <c r="E11" s="14"/>
      <c r="F11" s="15"/>
      <c r="G11" s="5"/>
      <c r="H11" s="5"/>
      <c r="I11" s="6"/>
      <c r="J11" s="7"/>
    </row>
    <row r="12" spans="1:10" ht="15.75">
      <c r="A12" s="22" t="s">
        <v>135</v>
      </c>
      <c r="B12" s="133">
        <f>C12+C13+C14</f>
        <v>0.9400000000000001</v>
      </c>
      <c r="C12" s="104">
        <v>0.2</v>
      </c>
      <c r="D12" s="104">
        <v>0.2</v>
      </c>
      <c r="E12" s="14"/>
      <c r="F12" s="15"/>
      <c r="G12" s="5"/>
      <c r="H12" s="5"/>
      <c r="I12" s="6"/>
      <c r="J12" s="7"/>
    </row>
    <row r="13" spans="1:10" ht="15.75">
      <c r="A13" s="22" t="s">
        <v>99</v>
      </c>
      <c r="B13" s="134"/>
      <c r="C13" s="104">
        <v>0.2</v>
      </c>
      <c r="D13" s="104">
        <v>0.2</v>
      </c>
      <c r="E13" s="14"/>
      <c r="F13" s="15"/>
      <c r="G13" s="5"/>
      <c r="H13" s="5"/>
      <c r="I13" s="6"/>
      <c r="J13" s="7"/>
    </row>
    <row r="14" spans="1:10" ht="15.75">
      <c r="A14" s="22" t="s">
        <v>70</v>
      </c>
      <c r="B14" s="135"/>
      <c r="C14" s="104">
        <v>0.54</v>
      </c>
      <c r="D14" s="104">
        <v>0.54</v>
      </c>
      <c r="E14" s="14"/>
      <c r="F14" s="15"/>
      <c r="G14" s="5"/>
      <c r="H14" s="5"/>
      <c r="I14" s="6"/>
      <c r="J14" s="7"/>
    </row>
    <row r="15" spans="1:10" ht="15.75">
      <c r="A15" s="20" t="s">
        <v>100</v>
      </c>
      <c r="B15" s="61">
        <f>B94</f>
        <v>2.6241302083333338</v>
      </c>
      <c r="C15" s="62">
        <v>2.5</v>
      </c>
      <c r="D15" s="62">
        <v>2.5</v>
      </c>
      <c r="E15" s="14"/>
      <c r="F15" s="15"/>
      <c r="G15" s="5"/>
      <c r="H15" s="5"/>
      <c r="I15" s="6"/>
      <c r="J15" s="7"/>
    </row>
    <row r="16" spans="1:10" ht="15.75">
      <c r="A16" s="22" t="s">
        <v>6</v>
      </c>
      <c r="B16" s="61">
        <v>0.12</v>
      </c>
      <c r="C16" s="104">
        <v>0.12</v>
      </c>
      <c r="D16" s="104">
        <v>0.12</v>
      </c>
      <c r="E16" s="14"/>
      <c r="F16" s="15"/>
      <c r="G16" s="5"/>
      <c r="H16" s="5"/>
      <c r="I16" s="6"/>
      <c r="J16" s="7"/>
    </row>
    <row r="17" spans="1:10" ht="15.75">
      <c r="A17" s="22" t="s">
        <v>7</v>
      </c>
      <c r="B17" s="61">
        <v>0.12</v>
      </c>
      <c r="C17" s="106">
        <v>0.12</v>
      </c>
      <c r="D17" s="106">
        <v>0.12</v>
      </c>
      <c r="E17" s="14"/>
      <c r="F17" s="15"/>
      <c r="G17" s="5"/>
      <c r="H17" s="5"/>
      <c r="I17" s="6"/>
      <c r="J17" s="7"/>
    </row>
    <row r="18" spans="1:10" ht="15.75">
      <c r="A18" s="22" t="s">
        <v>146</v>
      </c>
      <c r="B18" s="61">
        <v>0.3</v>
      </c>
      <c r="C18" s="106">
        <v>0.25</v>
      </c>
      <c r="D18" s="106">
        <v>0.25</v>
      </c>
      <c r="E18" s="14"/>
      <c r="F18" s="15"/>
      <c r="G18" s="5"/>
      <c r="H18" s="5"/>
      <c r="I18" s="6"/>
      <c r="J18" s="7"/>
    </row>
    <row r="19" spans="1:10" ht="15.75">
      <c r="A19" s="20" t="s">
        <v>8</v>
      </c>
      <c r="B19" s="61">
        <v>2.17</v>
      </c>
      <c r="C19" s="104">
        <v>2.11</v>
      </c>
      <c r="D19" s="104">
        <v>2.11</v>
      </c>
      <c r="F19" s="15"/>
      <c r="G19" s="33" t="s">
        <v>91</v>
      </c>
      <c r="H19" s="5"/>
      <c r="I19" s="6"/>
      <c r="J19" s="7"/>
    </row>
    <row r="20" spans="1:10" ht="15.75">
      <c r="A20" s="22" t="s">
        <v>9</v>
      </c>
      <c r="B20" s="61">
        <v>0.39</v>
      </c>
      <c r="C20" s="104">
        <v>0.39</v>
      </c>
      <c r="D20" s="104">
        <v>0.39</v>
      </c>
      <c r="E20" s="14"/>
      <c r="F20" s="15"/>
      <c r="G20" s="5"/>
      <c r="H20" s="5"/>
      <c r="I20" s="6"/>
      <c r="J20" s="7"/>
    </row>
    <row r="21" spans="1:10" ht="15.75">
      <c r="A21" s="22" t="s">
        <v>10</v>
      </c>
      <c r="B21" s="61">
        <v>0.53</v>
      </c>
      <c r="C21" s="104">
        <v>0.5</v>
      </c>
      <c r="D21" s="104">
        <v>0.5</v>
      </c>
      <c r="E21" s="14"/>
      <c r="F21" s="15"/>
      <c r="G21" s="5"/>
      <c r="H21" s="5"/>
      <c r="I21" s="6"/>
      <c r="J21" s="7"/>
    </row>
    <row r="22" spans="1:10" ht="15.75">
      <c r="A22" s="67" t="s">
        <v>12</v>
      </c>
      <c r="B22" s="68">
        <f>SUM(B8:B21)</f>
        <v>23.174130208333338</v>
      </c>
      <c r="C22" s="69">
        <f>SUM(C8:C21)</f>
        <v>22.91</v>
      </c>
      <c r="D22" s="69">
        <f>SUM(D8:D21)</f>
        <v>22.91</v>
      </c>
      <c r="E22" s="14"/>
      <c r="F22" s="15"/>
      <c r="G22" s="5"/>
      <c r="H22" s="5"/>
      <c r="I22" s="6"/>
      <c r="J22" s="7"/>
    </row>
    <row r="23" spans="1:10" ht="15.75">
      <c r="A23" s="1"/>
      <c r="B23" s="1"/>
      <c r="C23" s="1"/>
      <c r="E23" s="14"/>
      <c r="F23" s="15"/>
      <c r="G23" s="5"/>
      <c r="H23" s="5"/>
      <c r="I23" s="6"/>
      <c r="J23" s="7"/>
    </row>
    <row r="24" spans="1:11" ht="39" customHeight="1">
      <c r="A24" s="142" t="s">
        <v>149</v>
      </c>
      <c r="B24" s="143"/>
      <c r="C24" s="143"/>
      <c r="D24" s="111"/>
      <c r="E24" s="93"/>
      <c r="F24" s="14"/>
      <c r="G24" s="15"/>
      <c r="H24" s="5"/>
      <c r="I24" s="5"/>
      <c r="J24" s="6"/>
      <c r="K24" s="7"/>
    </row>
    <row r="25" spans="1:11" ht="28.5">
      <c r="A25" s="112" t="s">
        <v>134</v>
      </c>
      <c r="B25" s="115">
        <v>1</v>
      </c>
      <c r="C25" s="114">
        <v>1</v>
      </c>
      <c r="D25" s="114">
        <v>1</v>
      </c>
      <c r="E25" s="14"/>
      <c r="F25" s="14"/>
      <c r="G25" s="15"/>
      <c r="H25" s="5"/>
      <c r="I25" s="5"/>
      <c r="J25" s="6"/>
      <c r="K25" s="7"/>
    </row>
    <row r="26" spans="1:11" ht="28.5">
      <c r="A26" s="112" t="s">
        <v>150</v>
      </c>
      <c r="B26" s="113">
        <v>0.28</v>
      </c>
      <c r="C26" s="114">
        <v>0.28</v>
      </c>
      <c r="D26" s="114">
        <v>0.28</v>
      </c>
      <c r="E26" s="14"/>
      <c r="F26" s="14"/>
      <c r="G26" s="15"/>
      <c r="H26" s="5"/>
      <c r="I26" s="5"/>
      <c r="J26" s="6"/>
      <c r="K26" s="7"/>
    </row>
    <row r="27" spans="1:11" ht="15.75">
      <c r="A27" s="67" t="s">
        <v>12</v>
      </c>
      <c r="B27" s="68">
        <f>SUM(B22,B25)</f>
        <v>24.174130208333338</v>
      </c>
      <c r="C27" s="68">
        <f>SUM(C22,C25:C26)</f>
        <v>24.19</v>
      </c>
      <c r="D27" s="68">
        <f>D22+D25+D26</f>
        <v>24.19</v>
      </c>
      <c r="F27" s="14"/>
      <c r="G27" s="14" t="s">
        <v>136</v>
      </c>
      <c r="H27" s="5"/>
      <c r="I27" s="5"/>
      <c r="J27" s="6"/>
      <c r="K27" s="7"/>
    </row>
    <row r="28" spans="1:11" ht="15.75">
      <c r="A28" s="23"/>
      <c r="B28" s="24"/>
      <c r="C28" s="14"/>
      <c r="D28" s="14"/>
      <c r="E28" s="14"/>
      <c r="F28" s="14"/>
      <c r="G28" s="15"/>
      <c r="H28" s="5"/>
      <c r="I28" s="5"/>
      <c r="J28" s="6"/>
      <c r="K28" s="7"/>
    </row>
    <row r="29" spans="1:11" ht="15.75">
      <c r="A29" s="80" t="s">
        <v>83</v>
      </c>
      <c r="B29" s="24"/>
      <c r="C29" s="14"/>
      <c r="D29" s="14"/>
      <c r="E29" s="14"/>
      <c r="F29" s="14"/>
      <c r="G29" s="15"/>
      <c r="H29" s="5"/>
      <c r="I29" s="5"/>
      <c r="J29" s="6"/>
      <c r="K29" s="7"/>
    </row>
    <row r="30" spans="1:11" ht="15.75">
      <c r="A30" s="80" t="s">
        <v>84</v>
      </c>
      <c r="B30" s="24"/>
      <c r="C30" s="14"/>
      <c r="D30" s="14"/>
      <c r="E30" s="14"/>
      <c r="F30" s="14"/>
      <c r="G30" s="15"/>
      <c r="H30" s="5"/>
      <c r="I30" s="5"/>
      <c r="J30" s="6"/>
      <c r="K30" s="7"/>
    </row>
    <row r="31" spans="1:11" ht="15.75">
      <c r="A31" s="80"/>
      <c r="B31" s="24"/>
      <c r="C31" s="14"/>
      <c r="D31" s="14"/>
      <c r="E31" s="14"/>
      <c r="F31" s="14"/>
      <c r="G31" s="15"/>
      <c r="H31" s="5"/>
      <c r="I31" s="5"/>
      <c r="J31" s="6"/>
      <c r="K31" s="7"/>
    </row>
    <row r="32" spans="1:11" ht="15.75">
      <c r="A32" s="80"/>
      <c r="B32" s="24"/>
      <c r="C32" s="14"/>
      <c r="D32" s="14"/>
      <c r="E32" s="14"/>
      <c r="F32" s="14"/>
      <c r="G32" s="15"/>
      <c r="H32" s="5"/>
      <c r="I32" s="5"/>
      <c r="J32" s="6"/>
      <c r="K32" s="7"/>
    </row>
    <row r="33" spans="1:11" ht="15.75">
      <c r="A33" s="25" t="s">
        <v>63</v>
      </c>
      <c r="B33" s="24"/>
      <c r="C33" s="14"/>
      <c r="D33" s="14"/>
      <c r="E33" s="14"/>
      <c r="F33" s="14"/>
      <c r="G33" s="15"/>
      <c r="H33" s="5"/>
      <c r="I33" s="5"/>
      <c r="J33" s="6"/>
      <c r="K33" s="7"/>
    </row>
    <row r="34" spans="1:11" ht="15.75">
      <c r="A34" s="20" t="s">
        <v>97</v>
      </c>
      <c r="B34" s="21" t="s">
        <v>11</v>
      </c>
      <c r="C34" s="26">
        <v>1</v>
      </c>
      <c r="D34" s="14"/>
      <c r="E34" s="14"/>
      <c r="F34" s="14"/>
      <c r="G34" s="15"/>
      <c r="H34" s="5"/>
      <c r="I34" s="5"/>
      <c r="J34" s="6"/>
      <c r="K34" s="7"/>
    </row>
    <row r="35" spans="1:11" ht="15.75">
      <c r="A35" s="20" t="s">
        <v>4</v>
      </c>
      <c r="B35" s="21" t="s">
        <v>13</v>
      </c>
      <c r="C35" s="26">
        <v>7</v>
      </c>
      <c r="D35" s="14"/>
      <c r="E35" s="14"/>
      <c r="F35" s="14"/>
      <c r="G35" s="15"/>
      <c r="H35" s="5"/>
      <c r="I35" s="5"/>
      <c r="J35" s="6"/>
      <c r="K35" s="7"/>
    </row>
    <row r="36" spans="1:11" ht="15.75">
      <c r="A36" s="20" t="s">
        <v>98</v>
      </c>
      <c r="B36" s="21" t="s">
        <v>13</v>
      </c>
      <c r="C36" s="79">
        <v>7.75</v>
      </c>
      <c r="D36" s="14"/>
      <c r="E36" s="14"/>
      <c r="F36" s="14"/>
      <c r="G36" s="15"/>
      <c r="H36" s="5"/>
      <c r="I36" s="5"/>
      <c r="J36" s="6"/>
      <c r="K36" s="7"/>
    </row>
    <row r="37" spans="1:11" ht="15.75">
      <c r="A37" s="27" t="s">
        <v>5</v>
      </c>
      <c r="B37" s="21" t="s">
        <v>14</v>
      </c>
      <c r="C37" s="79">
        <f>7/30</f>
        <v>0.23333333333333334</v>
      </c>
      <c r="D37" s="14"/>
      <c r="E37" s="14"/>
      <c r="F37" s="14"/>
      <c r="G37" s="15"/>
      <c r="H37" s="5"/>
      <c r="I37" s="5"/>
      <c r="J37" s="6"/>
      <c r="K37" s="7"/>
    </row>
    <row r="38" spans="1:11" ht="15.75">
      <c r="A38" s="22" t="s">
        <v>135</v>
      </c>
      <c r="B38" s="87" t="s">
        <v>15</v>
      </c>
      <c r="C38" s="107">
        <v>0.2</v>
      </c>
      <c r="D38" s="14"/>
      <c r="E38" s="14"/>
      <c r="F38" s="14"/>
      <c r="G38" s="15"/>
      <c r="H38" s="5"/>
      <c r="I38" s="5"/>
      <c r="J38" s="6"/>
      <c r="K38" s="7"/>
    </row>
    <row r="39" spans="1:11" ht="15.75">
      <c r="A39" s="22" t="s">
        <v>99</v>
      </c>
      <c r="B39" s="87" t="s">
        <v>15</v>
      </c>
      <c r="C39" s="107">
        <v>0.2</v>
      </c>
      <c r="D39" s="14"/>
      <c r="E39" s="14"/>
      <c r="F39" s="14"/>
      <c r="G39" s="15"/>
      <c r="H39" s="5"/>
      <c r="I39" s="5"/>
      <c r="J39" s="6"/>
      <c r="K39" s="7"/>
    </row>
    <row r="40" spans="1:11" ht="15.75">
      <c r="A40" s="22" t="s">
        <v>70</v>
      </c>
      <c r="B40" s="21" t="s">
        <v>71</v>
      </c>
      <c r="C40" s="107">
        <v>0.54</v>
      </c>
      <c r="D40" s="14"/>
      <c r="E40" s="14"/>
      <c r="F40" s="14"/>
      <c r="G40" s="15"/>
      <c r="H40" s="5"/>
      <c r="I40" s="5"/>
      <c r="J40" s="6"/>
      <c r="K40" s="7"/>
    </row>
    <row r="41" spans="1:11" ht="15.75">
      <c r="A41" s="20" t="s">
        <v>100</v>
      </c>
      <c r="B41" s="21" t="s">
        <v>16</v>
      </c>
      <c r="C41" s="79">
        <f>B94</f>
        <v>2.6241302083333338</v>
      </c>
      <c r="D41" s="14"/>
      <c r="E41" s="14"/>
      <c r="F41" s="14"/>
      <c r="G41" s="15"/>
      <c r="H41" s="5"/>
      <c r="I41" s="5"/>
      <c r="J41" s="6"/>
      <c r="K41" s="7"/>
    </row>
    <row r="42" spans="1:11" ht="15.75">
      <c r="A42" s="22" t="s">
        <v>6</v>
      </c>
      <c r="B42" s="21" t="s">
        <v>17</v>
      </c>
      <c r="C42" s="79">
        <f>7/60</f>
        <v>0.11666666666666667</v>
      </c>
      <c r="D42" s="14"/>
      <c r="E42" s="14"/>
      <c r="F42" s="14"/>
      <c r="G42" s="15"/>
      <c r="H42" s="5"/>
      <c r="I42" s="5"/>
      <c r="J42" s="6"/>
      <c r="K42" s="7"/>
    </row>
    <row r="43" spans="1:11" ht="15.75">
      <c r="A43" s="22" t="s">
        <v>7</v>
      </c>
      <c r="B43" s="21" t="s">
        <v>17</v>
      </c>
      <c r="C43" s="79">
        <f>7/60</f>
        <v>0.11666666666666667</v>
      </c>
      <c r="D43" s="14"/>
      <c r="E43" s="14"/>
      <c r="F43" s="14"/>
      <c r="G43" s="15"/>
      <c r="H43" s="5"/>
      <c r="I43" s="5"/>
      <c r="J43" s="6"/>
      <c r="K43" s="7"/>
    </row>
    <row r="44" spans="1:11" ht="15.75">
      <c r="A44" s="20" t="s">
        <v>8</v>
      </c>
      <c r="B44" s="21" t="s">
        <v>19</v>
      </c>
      <c r="C44" s="79">
        <f>1304/600</f>
        <v>2.1733333333333333</v>
      </c>
      <c r="D44" s="14"/>
      <c r="E44" s="14"/>
      <c r="F44" s="14"/>
      <c r="G44" s="15"/>
      <c r="H44" s="5"/>
      <c r="I44" s="5"/>
      <c r="J44" s="6"/>
      <c r="K44" s="7"/>
    </row>
    <row r="45" spans="1:11" ht="15.75">
      <c r="A45" s="22" t="s">
        <v>9</v>
      </c>
      <c r="B45" s="21" t="s">
        <v>18</v>
      </c>
      <c r="C45" s="79">
        <f>7/18</f>
        <v>0.3888888888888889</v>
      </c>
      <c r="D45" s="14"/>
      <c r="E45" s="14"/>
      <c r="F45" s="14"/>
      <c r="G45" s="15"/>
      <c r="H45" s="5"/>
      <c r="I45" s="5"/>
      <c r="J45" s="6"/>
      <c r="K45" s="7"/>
    </row>
    <row r="46" spans="1:11" ht="28.5">
      <c r="A46" s="22" t="s">
        <v>10</v>
      </c>
      <c r="B46" s="21" t="s">
        <v>67</v>
      </c>
      <c r="C46" s="79">
        <f>31.8/60</f>
        <v>0.53</v>
      </c>
      <c r="D46" s="14"/>
      <c r="E46" s="14"/>
      <c r="F46" s="14"/>
      <c r="G46" s="15"/>
      <c r="H46" s="5"/>
      <c r="I46" s="5"/>
      <c r="J46" s="6"/>
      <c r="K46" s="7"/>
    </row>
    <row r="47" spans="1:11" ht="28.5">
      <c r="A47" s="22" t="s">
        <v>146</v>
      </c>
      <c r="B47" s="21" t="s">
        <v>147</v>
      </c>
      <c r="C47" s="79">
        <v>0.3</v>
      </c>
      <c r="D47" s="14"/>
      <c r="E47" s="14"/>
      <c r="F47" s="14"/>
      <c r="G47" s="15"/>
      <c r="H47" s="5"/>
      <c r="I47" s="5"/>
      <c r="J47" s="6"/>
      <c r="K47" s="7"/>
    </row>
    <row r="48" spans="1:11" ht="42">
      <c r="A48" s="112" t="s">
        <v>134</v>
      </c>
      <c r="B48" s="116" t="s">
        <v>151</v>
      </c>
      <c r="C48" s="79">
        <v>1</v>
      </c>
      <c r="D48" s="14"/>
      <c r="E48" s="14"/>
      <c r="F48" s="14"/>
      <c r="G48" s="15"/>
      <c r="H48" s="5"/>
      <c r="I48" s="5"/>
      <c r="J48" s="6"/>
      <c r="K48" s="7"/>
    </row>
    <row r="49" spans="1:11" ht="28.5">
      <c r="A49" s="112" t="s">
        <v>150</v>
      </c>
      <c r="B49" s="116" t="s">
        <v>153</v>
      </c>
      <c r="C49" s="79">
        <f>7/25</f>
        <v>0.28</v>
      </c>
      <c r="D49" s="14"/>
      <c r="E49" s="14"/>
      <c r="F49" s="14"/>
      <c r="G49" s="15"/>
      <c r="H49" s="5"/>
      <c r="I49" s="5"/>
      <c r="J49" s="6"/>
      <c r="K49" s="7"/>
    </row>
    <row r="50" spans="1:11" ht="15.75">
      <c r="A50" s="28"/>
      <c r="B50" s="28"/>
      <c r="C50" s="15"/>
      <c r="D50" s="14"/>
      <c r="E50" s="94"/>
      <c r="F50" s="14"/>
      <c r="G50" s="15"/>
      <c r="H50" s="5"/>
      <c r="I50" s="5"/>
      <c r="J50" s="6"/>
      <c r="K50" s="7"/>
    </row>
    <row r="51" spans="1:11" ht="15.75">
      <c r="A51" s="29" t="s">
        <v>72</v>
      </c>
      <c r="B51" s="14"/>
      <c r="C51" s="14"/>
      <c r="D51" s="14"/>
      <c r="E51" s="95"/>
      <c r="F51" s="14"/>
      <c r="G51" s="15"/>
      <c r="H51" s="5"/>
      <c r="I51" s="5"/>
      <c r="J51" s="6"/>
      <c r="K51" s="7"/>
    </row>
    <row r="52" spans="1:11" ht="15.75">
      <c r="A52" s="35" t="s">
        <v>20</v>
      </c>
      <c r="B52" s="36"/>
      <c r="C52" s="136" t="s">
        <v>28</v>
      </c>
      <c r="D52" s="136" t="s">
        <v>29</v>
      </c>
      <c r="E52" s="96"/>
      <c r="F52" s="14"/>
      <c r="G52" s="15"/>
      <c r="H52" s="5"/>
      <c r="I52" s="5"/>
      <c r="J52" s="6"/>
      <c r="K52" s="7"/>
    </row>
    <row r="53" spans="1:11" ht="15.75">
      <c r="A53" s="30"/>
      <c r="B53" s="14"/>
      <c r="C53" s="137"/>
      <c r="D53" s="137"/>
      <c r="E53" s="96"/>
      <c r="F53" s="14"/>
      <c r="G53" s="15"/>
      <c r="H53" s="5"/>
      <c r="I53" s="5"/>
      <c r="J53" s="6"/>
      <c r="K53" s="7"/>
    </row>
    <row r="54" spans="1:11" ht="15.75">
      <c r="A54" s="31" t="s">
        <v>23</v>
      </c>
      <c r="B54" s="12">
        <v>16</v>
      </c>
      <c r="C54" s="12">
        <v>1.2</v>
      </c>
      <c r="D54" s="41">
        <f>B54*C54</f>
        <v>19.2</v>
      </c>
      <c r="E54" s="96"/>
      <c r="F54" s="14"/>
      <c r="G54" s="15"/>
      <c r="H54" s="5"/>
      <c r="I54" s="5"/>
      <c r="J54" s="6"/>
      <c r="K54" s="7"/>
    </row>
    <row r="55" spans="1:11" ht="15.75">
      <c r="A55" s="31" t="s">
        <v>24</v>
      </c>
      <c r="B55" s="12">
        <v>16</v>
      </c>
      <c r="C55" s="12">
        <v>4.7</v>
      </c>
      <c r="D55" s="41">
        <f>B55*C55</f>
        <v>75.2</v>
      </c>
      <c r="E55" s="96"/>
      <c r="F55" s="14"/>
      <c r="G55" s="15"/>
      <c r="H55" s="5"/>
      <c r="I55" s="5"/>
      <c r="J55" s="6"/>
      <c r="K55" s="7"/>
    </row>
    <row r="56" spans="1:11" ht="15.75">
      <c r="A56" s="31" t="s">
        <v>25</v>
      </c>
      <c r="B56" s="12">
        <v>16</v>
      </c>
      <c r="C56" s="12">
        <v>1.07</v>
      </c>
      <c r="D56" s="41">
        <f>B56*C56</f>
        <v>17.12</v>
      </c>
      <c r="E56" s="96"/>
      <c r="F56" s="14"/>
      <c r="G56" s="15"/>
      <c r="H56" s="5"/>
      <c r="I56" s="5"/>
      <c r="J56" s="6"/>
      <c r="K56" s="7"/>
    </row>
    <row r="57" spans="1:11" ht="15.75">
      <c r="A57" s="138" t="s">
        <v>21</v>
      </c>
      <c r="B57" s="139"/>
      <c r="C57" s="139"/>
      <c r="D57" s="41">
        <f>SUM(D54:D56)</f>
        <v>111.52000000000001</v>
      </c>
      <c r="E57" s="97"/>
      <c r="F57" s="14"/>
      <c r="G57" s="15"/>
      <c r="H57" s="5"/>
      <c r="I57" s="5"/>
      <c r="J57" s="6"/>
      <c r="K57" s="7"/>
    </row>
    <row r="58" spans="1:11" ht="15.75">
      <c r="A58" s="138" t="s">
        <v>22</v>
      </c>
      <c r="B58" s="139"/>
      <c r="C58" s="139"/>
      <c r="D58" s="41">
        <f>D57/60</f>
        <v>1.858666666666667</v>
      </c>
      <c r="E58" s="98"/>
      <c r="F58" s="14"/>
      <c r="G58" s="15"/>
      <c r="H58" s="5"/>
      <c r="I58" s="5"/>
      <c r="J58" s="6"/>
      <c r="K58" s="7"/>
    </row>
    <row r="59" spans="1:11" ht="15.75">
      <c r="A59" s="140" t="s">
        <v>26</v>
      </c>
      <c r="B59" s="141"/>
      <c r="C59" s="141"/>
      <c r="D59" s="84">
        <f>D58/8</f>
        <v>0.23233333333333336</v>
      </c>
      <c r="E59" s="94"/>
      <c r="F59" s="14"/>
      <c r="G59" s="15"/>
      <c r="H59" s="5"/>
      <c r="I59" s="5"/>
      <c r="J59" s="8"/>
      <c r="K59" s="7"/>
    </row>
    <row r="60" spans="1:11" ht="15.75">
      <c r="A60" s="37"/>
      <c r="B60" s="38"/>
      <c r="C60" s="38"/>
      <c r="D60" s="39"/>
      <c r="E60" s="95"/>
      <c r="F60" s="14"/>
      <c r="G60" s="15"/>
      <c r="H60" s="5"/>
      <c r="I60" s="5"/>
      <c r="J60" s="8"/>
      <c r="K60" s="7"/>
    </row>
    <row r="61" spans="1:11" ht="15.75">
      <c r="A61" s="40" t="s">
        <v>27</v>
      </c>
      <c r="B61" s="36"/>
      <c r="C61" s="136" t="s">
        <v>28</v>
      </c>
      <c r="D61" s="136" t="s">
        <v>29</v>
      </c>
      <c r="E61" s="96"/>
      <c r="F61" s="14"/>
      <c r="G61" s="15"/>
      <c r="H61" s="5"/>
      <c r="I61" s="5"/>
      <c r="J61" s="6"/>
      <c r="K61" s="7"/>
    </row>
    <row r="62" spans="1:11" ht="15.75">
      <c r="A62" s="30"/>
      <c r="B62" s="14"/>
      <c r="C62" s="137"/>
      <c r="D62" s="137"/>
      <c r="E62" s="96"/>
      <c r="F62" s="14"/>
      <c r="G62" s="15"/>
      <c r="H62" s="5"/>
      <c r="I62" s="5"/>
      <c r="J62" s="6"/>
      <c r="K62" s="7"/>
    </row>
    <row r="63" spans="1:11" ht="15.75">
      <c r="A63" s="31" t="s">
        <v>23</v>
      </c>
      <c r="B63" s="12">
        <v>120</v>
      </c>
      <c r="C63" s="12">
        <v>1.65</v>
      </c>
      <c r="D63" s="41">
        <f>B63*C63</f>
        <v>198</v>
      </c>
      <c r="E63" s="96"/>
      <c r="F63" s="14"/>
      <c r="G63" s="15"/>
      <c r="H63" s="5"/>
      <c r="I63" s="5"/>
      <c r="J63" s="6"/>
      <c r="K63" s="7"/>
    </row>
    <row r="64" spans="1:11" ht="15.75">
      <c r="A64" s="31" t="s">
        <v>24</v>
      </c>
      <c r="B64" s="12">
        <v>120</v>
      </c>
      <c r="C64" s="12">
        <v>6.2</v>
      </c>
      <c r="D64" s="41">
        <f>B64*C64</f>
        <v>744</v>
      </c>
      <c r="E64" s="99"/>
      <c r="F64" s="14"/>
      <c r="G64" s="15"/>
      <c r="H64" s="5"/>
      <c r="I64" s="5"/>
      <c r="J64" s="9"/>
      <c r="K64" s="7"/>
    </row>
    <row r="65" spans="1:11" ht="15.75">
      <c r="A65" s="31" t="s">
        <v>25</v>
      </c>
      <c r="B65" s="12">
        <v>120</v>
      </c>
      <c r="C65" s="12">
        <v>1.47</v>
      </c>
      <c r="D65" s="41">
        <f>B65*C65</f>
        <v>176.4</v>
      </c>
      <c r="E65" s="99"/>
      <c r="F65" s="14"/>
      <c r="G65" s="15"/>
      <c r="H65" s="5"/>
      <c r="I65" s="5"/>
      <c r="J65" s="9"/>
      <c r="K65" s="7"/>
    </row>
    <row r="66" spans="1:11" ht="15.75">
      <c r="A66" s="31" t="s">
        <v>62</v>
      </c>
      <c r="B66" s="147" t="s">
        <v>86</v>
      </c>
      <c r="C66" s="148"/>
      <c r="D66" s="149"/>
      <c r="E66" s="99"/>
      <c r="F66" s="14"/>
      <c r="G66" s="15"/>
      <c r="H66" s="5"/>
      <c r="I66" s="5"/>
      <c r="J66" s="9"/>
      <c r="K66" s="7"/>
    </row>
    <row r="67" spans="1:11" ht="15.75">
      <c r="A67" s="31" t="s">
        <v>61</v>
      </c>
      <c r="B67" s="150"/>
      <c r="C67" s="151"/>
      <c r="D67" s="152"/>
      <c r="E67" s="96"/>
      <c r="F67" s="14"/>
      <c r="G67" s="15"/>
      <c r="H67" s="5"/>
      <c r="I67" s="5"/>
      <c r="J67" s="9"/>
      <c r="K67" s="7"/>
    </row>
    <row r="68" spans="1:11" ht="15.75">
      <c r="A68" s="31" t="s">
        <v>60</v>
      </c>
      <c r="B68" s="153"/>
      <c r="C68" s="154"/>
      <c r="D68" s="155"/>
      <c r="E68" s="96"/>
      <c r="F68" s="14"/>
      <c r="G68" s="15"/>
      <c r="H68" s="5"/>
      <c r="I68" s="5"/>
      <c r="J68" s="9"/>
      <c r="K68" s="7"/>
    </row>
    <row r="69" spans="1:11" ht="15.75">
      <c r="A69" s="138" t="s">
        <v>21</v>
      </c>
      <c r="B69" s="139"/>
      <c r="C69" s="139"/>
      <c r="D69" s="41">
        <f>SUM(D63:D65)</f>
        <v>1118.4</v>
      </c>
      <c r="E69" s="97"/>
      <c r="F69" s="14"/>
      <c r="G69" s="15"/>
      <c r="H69" s="5"/>
      <c r="I69" s="5"/>
      <c r="J69" s="9"/>
      <c r="K69" s="7"/>
    </row>
    <row r="70" spans="1:11" ht="15.75">
      <c r="A70" s="138" t="s">
        <v>22</v>
      </c>
      <c r="B70" s="139"/>
      <c r="C70" s="139"/>
      <c r="D70" s="41">
        <f>D69/60</f>
        <v>18.64</v>
      </c>
      <c r="E70" s="100"/>
      <c r="F70" s="14"/>
      <c r="G70" s="15"/>
      <c r="H70" s="5"/>
      <c r="I70" s="5"/>
      <c r="J70" s="9"/>
      <c r="K70" s="7"/>
    </row>
    <row r="71" spans="1:11" ht="15.75">
      <c r="A71" s="140" t="s">
        <v>26</v>
      </c>
      <c r="B71" s="141"/>
      <c r="C71" s="141"/>
      <c r="D71" s="84">
        <f>D70/8</f>
        <v>2.33</v>
      </c>
      <c r="E71" s="32"/>
      <c r="F71" s="14"/>
      <c r="G71" s="15"/>
      <c r="H71" s="5"/>
      <c r="I71" s="5"/>
      <c r="J71" s="9"/>
      <c r="K71" s="7"/>
    </row>
    <row r="72" spans="1:11" ht="15.75">
      <c r="A72" s="29"/>
      <c r="B72" s="29"/>
      <c r="C72" s="29"/>
      <c r="D72" s="29"/>
      <c r="E72" s="94"/>
      <c r="F72" s="14"/>
      <c r="G72" s="15"/>
      <c r="H72" s="5"/>
      <c r="I72" s="5"/>
      <c r="J72" s="9"/>
      <c r="K72" s="7"/>
    </row>
    <row r="73" spans="1:9" ht="15.75">
      <c r="A73" s="29" t="s">
        <v>108</v>
      </c>
      <c r="B73" s="30"/>
      <c r="C73" s="14"/>
      <c r="D73" s="32"/>
      <c r="E73" s="103"/>
      <c r="F73" s="14"/>
      <c r="G73" s="15"/>
      <c r="H73" s="5"/>
      <c r="I73" s="5"/>
    </row>
    <row r="74" spans="1:10" ht="15.75">
      <c r="A74" s="35" t="s">
        <v>20</v>
      </c>
      <c r="B74" s="36"/>
      <c r="C74" s="136" t="s">
        <v>28</v>
      </c>
      <c r="D74" s="157" t="s">
        <v>85</v>
      </c>
      <c r="E74" s="136" t="s">
        <v>29</v>
      </c>
      <c r="I74" s="2"/>
      <c r="J74" s="3"/>
    </row>
    <row r="75" spans="1:10" ht="15.75">
      <c r="A75" s="30"/>
      <c r="B75" s="14"/>
      <c r="C75" s="156"/>
      <c r="D75" s="158"/>
      <c r="E75" s="156"/>
      <c r="I75" s="2"/>
      <c r="J75" s="3"/>
    </row>
    <row r="76" spans="1:10" ht="15.75">
      <c r="A76" s="31" t="s">
        <v>23</v>
      </c>
      <c r="B76" s="12">
        <v>3</v>
      </c>
      <c r="C76" s="12">
        <v>1.2</v>
      </c>
      <c r="D76" s="101">
        <f>C76*0.75</f>
        <v>0.8999999999999999</v>
      </c>
      <c r="E76" s="74">
        <f>D76*B76</f>
        <v>2.6999999999999997</v>
      </c>
      <c r="I76" s="2"/>
      <c r="J76" s="3"/>
    </row>
    <row r="77" spans="1:10" ht="15.75">
      <c r="A77" s="31" t="s">
        <v>24</v>
      </c>
      <c r="B77" s="12">
        <v>3</v>
      </c>
      <c r="C77" s="12">
        <v>4.7</v>
      </c>
      <c r="D77" s="101">
        <f>C77*0.75</f>
        <v>3.5250000000000004</v>
      </c>
      <c r="E77" s="74">
        <f>D77*B77</f>
        <v>10.575000000000001</v>
      </c>
      <c r="I77" s="2"/>
      <c r="J77" s="3"/>
    </row>
    <row r="78" spans="1:10" ht="15.75">
      <c r="A78" s="31" t="s">
        <v>25</v>
      </c>
      <c r="B78" s="12">
        <v>3</v>
      </c>
      <c r="C78" s="12">
        <v>1.07</v>
      </c>
      <c r="D78" s="101">
        <f>C78*0.75</f>
        <v>0.8025</v>
      </c>
      <c r="E78" s="74">
        <f>D78*B78</f>
        <v>2.4074999999999998</v>
      </c>
      <c r="I78" s="2"/>
      <c r="J78" s="3"/>
    </row>
    <row r="79" spans="1:10" ht="15.75">
      <c r="A79" s="144" t="s">
        <v>21</v>
      </c>
      <c r="B79" s="145"/>
      <c r="C79" s="146"/>
      <c r="D79" s="102"/>
      <c r="E79" s="74">
        <f>SUM(E76:E78)</f>
        <v>15.682500000000001</v>
      </c>
      <c r="I79" s="2"/>
      <c r="J79" s="3"/>
    </row>
    <row r="80" spans="1:10" ht="15.75">
      <c r="A80" s="144" t="s">
        <v>22</v>
      </c>
      <c r="B80" s="145"/>
      <c r="C80" s="146"/>
      <c r="D80" s="102"/>
      <c r="E80" s="74">
        <f>+E79/60</f>
        <v>0.261375</v>
      </c>
      <c r="I80" s="2"/>
      <c r="J80" s="3"/>
    </row>
    <row r="81" spans="1:10" ht="15.75">
      <c r="A81" s="159" t="s">
        <v>26</v>
      </c>
      <c r="B81" s="160"/>
      <c r="C81" s="161"/>
      <c r="D81" s="89"/>
      <c r="E81" s="85">
        <f>E80/8</f>
        <v>0.032671875</v>
      </c>
      <c r="I81" s="2"/>
      <c r="J81" s="3"/>
    </row>
    <row r="82" spans="1:10" ht="15.75">
      <c r="A82" s="37"/>
      <c r="B82" s="75"/>
      <c r="C82" s="75"/>
      <c r="D82" s="76"/>
      <c r="E82" s="77"/>
      <c r="I82" s="2"/>
      <c r="J82" s="3"/>
    </row>
    <row r="83" spans="1:10" ht="15.75">
      <c r="A83" s="29"/>
      <c r="B83" s="14"/>
      <c r="C83" s="14"/>
      <c r="D83" s="76"/>
      <c r="E83" s="78"/>
      <c r="I83" s="2"/>
      <c r="J83" s="3"/>
    </row>
    <row r="84" spans="1:10" ht="15.75" customHeight="1">
      <c r="A84" s="162" t="s">
        <v>27</v>
      </c>
      <c r="B84" s="163"/>
      <c r="C84" s="136" t="s">
        <v>28</v>
      </c>
      <c r="D84" s="166" t="s">
        <v>85</v>
      </c>
      <c r="E84" s="168" t="s">
        <v>29</v>
      </c>
      <c r="I84" s="2"/>
      <c r="J84" s="3"/>
    </row>
    <row r="85" spans="1:10" ht="15.75">
      <c r="A85" s="164"/>
      <c r="B85" s="165"/>
      <c r="C85" s="156"/>
      <c r="D85" s="167"/>
      <c r="E85" s="169"/>
      <c r="I85" s="2"/>
      <c r="J85" s="3"/>
    </row>
    <row r="86" spans="1:10" ht="15.75">
      <c r="A86" s="31" t="s">
        <v>23</v>
      </c>
      <c r="B86" s="12">
        <v>2</v>
      </c>
      <c r="C86" s="12">
        <v>1.65</v>
      </c>
      <c r="D86" s="101">
        <f>C86*0.75</f>
        <v>1.2374999999999998</v>
      </c>
      <c r="E86" s="74">
        <f>B86*D86</f>
        <v>2.4749999999999996</v>
      </c>
      <c r="I86" s="2"/>
      <c r="J86" s="3"/>
    </row>
    <row r="87" spans="1:10" ht="15.75">
      <c r="A87" s="31" t="s">
        <v>24</v>
      </c>
      <c r="B87" s="12">
        <v>2</v>
      </c>
      <c r="C87" s="12">
        <v>6.2</v>
      </c>
      <c r="D87" s="101">
        <f>C87*0.75</f>
        <v>4.65</v>
      </c>
      <c r="E87" s="74">
        <f>B87*D87</f>
        <v>9.3</v>
      </c>
      <c r="I87" s="2"/>
      <c r="J87" s="3"/>
    </row>
    <row r="88" spans="1:10" ht="15.75">
      <c r="A88" s="31" t="s">
        <v>25</v>
      </c>
      <c r="B88" s="12">
        <v>2</v>
      </c>
      <c r="C88" s="12">
        <v>1.47</v>
      </c>
      <c r="D88" s="101">
        <f>C88*0.75</f>
        <v>1.1025</v>
      </c>
      <c r="E88" s="74">
        <f>B88*D88</f>
        <v>2.205</v>
      </c>
      <c r="I88" s="2"/>
      <c r="J88" s="3"/>
    </row>
    <row r="89" spans="1:10" ht="15.75">
      <c r="A89" s="144" t="s">
        <v>21</v>
      </c>
      <c r="B89" s="145"/>
      <c r="C89" s="146"/>
      <c r="D89" s="102"/>
      <c r="E89" s="74">
        <f>SUM(E86:E88)</f>
        <v>13.98</v>
      </c>
      <c r="I89" s="2"/>
      <c r="J89" s="3"/>
    </row>
    <row r="90" spans="1:10" ht="15.75">
      <c r="A90" s="144" t="s">
        <v>22</v>
      </c>
      <c r="B90" s="145"/>
      <c r="C90" s="146"/>
      <c r="D90" s="102"/>
      <c r="E90" s="74">
        <f>E89/60</f>
        <v>0.233</v>
      </c>
      <c r="I90" s="2"/>
      <c r="J90" s="3"/>
    </row>
    <row r="91" spans="1:10" ht="15.75">
      <c r="A91" s="159" t="s">
        <v>26</v>
      </c>
      <c r="B91" s="160"/>
      <c r="C91" s="161"/>
      <c r="D91" s="89"/>
      <c r="E91" s="85">
        <f>E90/8</f>
        <v>0.029125</v>
      </c>
      <c r="I91" s="2"/>
      <c r="J91" s="3"/>
    </row>
    <row r="92" spans="1:10" ht="15.75">
      <c r="A92" s="91" t="s">
        <v>107</v>
      </c>
      <c r="B92" s="31">
        <f>SUM(B54,B63)</f>
        <v>136</v>
      </c>
      <c r="C92" s="14"/>
      <c r="D92" s="32"/>
      <c r="E92" s="14"/>
      <c r="F92" s="15"/>
      <c r="I92" s="2"/>
      <c r="J92" s="3"/>
    </row>
    <row r="93" ht="15.75">
      <c r="E93" s="65"/>
    </row>
    <row r="94" spans="1:2" ht="15.75">
      <c r="A94" s="70" t="s">
        <v>73</v>
      </c>
      <c r="B94" s="108">
        <f>D59+D71+E81+E91</f>
        <v>2.6241302083333338</v>
      </c>
    </row>
    <row r="95" spans="2:6" ht="15.75">
      <c r="B95" s="65"/>
      <c r="C95" s="65"/>
      <c r="D95" s="65"/>
      <c r="F95" s="65"/>
    </row>
    <row r="97" ht="15.75">
      <c r="A97" s="3" t="s">
        <v>90</v>
      </c>
    </row>
    <row r="98" ht="15.75">
      <c r="A98" s="3" t="s">
        <v>88</v>
      </c>
    </row>
    <row r="99" ht="15.75">
      <c r="A99" s="3" t="s">
        <v>89</v>
      </c>
    </row>
  </sheetData>
  <sheetProtection/>
  <mergeCells count="26">
    <mergeCell ref="A91:C91"/>
    <mergeCell ref="A81:C81"/>
    <mergeCell ref="A84:B85"/>
    <mergeCell ref="C84:C85"/>
    <mergeCell ref="D84:D85"/>
    <mergeCell ref="E74:E75"/>
    <mergeCell ref="A79:C79"/>
    <mergeCell ref="A89:C89"/>
    <mergeCell ref="A90:C90"/>
    <mergeCell ref="E84:E85"/>
    <mergeCell ref="A70:C70"/>
    <mergeCell ref="A71:C71"/>
    <mergeCell ref="A80:C80"/>
    <mergeCell ref="C61:C62"/>
    <mergeCell ref="D61:D62"/>
    <mergeCell ref="B66:D68"/>
    <mergeCell ref="C74:C75"/>
    <mergeCell ref="D74:D75"/>
    <mergeCell ref="A69:C69"/>
    <mergeCell ref="B12:B14"/>
    <mergeCell ref="D52:D53"/>
    <mergeCell ref="C52:C53"/>
    <mergeCell ref="A57:C57"/>
    <mergeCell ref="A58:C58"/>
    <mergeCell ref="A59:C59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E24"/>
  <sheetViews>
    <sheetView zoomScalePageLayoutView="0" workbookViewId="0" topLeftCell="A1">
      <selection activeCell="D13" sqref="D13"/>
    </sheetView>
  </sheetViews>
  <sheetFormatPr defaultColWidth="9.00390625" defaultRowHeight="12.75"/>
  <cols>
    <col min="2" max="2" width="28.375" style="0" customWidth="1"/>
    <col min="3" max="3" width="37.00390625" style="0" customWidth="1"/>
    <col min="4" max="4" width="16.75390625" style="0" customWidth="1"/>
  </cols>
  <sheetData>
    <row r="1" spans="1:4" ht="14.25">
      <c r="A1" s="30"/>
      <c r="B1" s="30"/>
      <c r="C1" s="30"/>
      <c r="D1" s="30"/>
    </row>
    <row r="2" spans="1:5" ht="14.25">
      <c r="A2" s="54" t="s">
        <v>137</v>
      </c>
      <c r="B2" s="55"/>
      <c r="C2" s="55"/>
      <c r="D2" s="56"/>
      <c r="E2" s="57"/>
    </row>
    <row r="3" spans="1:4" ht="14.25">
      <c r="A3" s="11"/>
      <c r="B3" s="13"/>
      <c r="C3" s="13"/>
      <c r="D3" s="14"/>
    </row>
    <row r="4" spans="1:4" ht="28.5">
      <c r="A4" s="49" t="s">
        <v>30</v>
      </c>
      <c r="B4" s="49" t="s">
        <v>31</v>
      </c>
      <c r="C4" s="49" t="s">
        <v>32</v>
      </c>
      <c r="D4" s="49" t="s">
        <v>33</v>
      </c>
    </row>
    <row r="5" spans="1:4" ht="14.25">
      <c r="A5" s="50"/>
      <c r="B5" s="50"/>
      <c r="C5" s="50"/>
      <c r="D5" s="50"/>
    </row>
    <row r="6" spans="1:4" ht="28.5" customHeight="1">
      <c r="A6" s="53" t="s">
        <v>110</v>
      </c>
      <c r="B6" s="170" t="s">
        <v>34</v>
      </c>
      <c r="C6" s="171"/>
      <c r="D6" s="172"/>
    </row>
    <row r="7" spans="1:4" ht="14.25">
      <c r="A7" s="51" t="s">
        <v>35</v>
      </c>
      <c r="B7" s="50" t="s">
        <v>138</v>
      </c>
      <c r="C7" s="30" t="s">
        <v>97</v>
      </c>
      <c r="D7" s="63">
        <v>1</v>
      </c>
    </row>
    <row r="8" spans="1:4" ht="14.25">
      <c r="A8" s="51" t="s">
        <v>36</v>
      </c>
      <c r="B8" s="50" t="s">
        <v>37</v>
      </c>
      <c r="C8" s="50" t="s">
        <v>4</v>
      </c>
      <c r="D8" s="63">
        <v>7</v>
      </c>
    </row>
    <row r="9" spans="1:4" ht="14.25" customHeight="1">
      <c r="A9" s="51" t="s">
        <v>38</v>
      </c>
      <c r="B9" s="50" t="s">
        <v>93</v>
      </c>
      <c r="C9" s="50" t="s">
        <v>98</v>
      </c>
      <c r="D9" s="63">
        <v>7.75</v>
      </c>
    </row>
    <row r="10" spans="1:4" ht="14.25">
      <c r="A10" s="51" t="s">
        <v>39</v>
      </c>
      <c r="B10" s="50" t="s">
        <v>96</v>
      </c>
      <c r="C10" s="52" t="s">
        <v>5</v>
      </c>
      <c r="D10" s="63">
        <v>0.23</v>
      </c>
    </row>
    <row r="11" spans="1:4" ht="14.25">
      <c r="A11" s="51" t="s">
        <v>40</v>
      </c>
      <c r="B11" s="50" t="s">
        <v>140</v>
      </c>
      <c r="C11" s="52" t="s">
        <v>139</v>
      </c>
      <c r="D11" s="109">
        <v>0.2</v>
      </c>
    </row>
    <row r="12" spans="1:4" ht="14.25">
      <c r="A12" s="51" t="s">
        <v>41</v>
      </c>
      <c r="B12" s="50" t="s">
        <v>87</v>
      </c>
      <c r="C12" s="52" t="s">
        <v>141</v>
      </c>
      <c r="D12" s="109">
        <v>0.2</v>
      </c>
    </row>
    <row r="13" spans="1:5" ht="14.25">
      <c r="A13" s="51" t="s">
        <v>42</v>
      </c>
      <c r="B13" s="50" t="s">
        <v>142</v>
      </c>
      <c r="C13" s="52" t="s">
        <v>70</v>
      </c>
      <c r="D13" s="109">
        <v>0.54</v>
      </c>
      <c r="E13" s="110"/>
    </row>
    <row r="14" spans="1:4" ht="14.25">
      <c r="A14" s="51" t="s">
        <v>43</v>
      </c>
      <c r="B14" s="50" t="s">
        <v>101</v>
      </c>
      <c r="C14" s="20" t="s">
        <v>100</v>
      </c>
      <c r="D14" s="63">
        <v>2.5</v>
      </c>
    </row>
    <row r="15" spans="1:4" ht="14.25">
      <c r="A15" s="51" t="s">
        <v>44</v>
      </c>
      <c r="B15" s="50" t="s">
        <v>143</v>
      </c>
      <c r="C15" s="52" t="s">
        <v>6</v>
      </c>
      <c r="D15" s="63">
        <v>0.12</v>
      </c>
    </row>
    <row r="16" spans="1:4" ht="28.5">
      <c r="A16" s="51" t="s">
        <v>45</v>
      </c>
      <c r="B16" s="50" t="s">
        <v>144</v>
      </c>
      <c r="C16" s="52" t="s">
        <v>7</v>
      </c>
      <c r="D16" s="63">
        <v>0.12</v>
      </c>
    </row>
    <row r="17" spans="1:4" ht="14.25">
      <c r="A17" s="51" t="s">
        <v>46</v>
      </c>
      <c r="B17" s="50" t="s">
        <v>145</v>
      </c>
      <c r="C17" s="22" t="s">
        <v>146</v>
      </c>
      <c r="D17" s="63">
        <v>0.25</v>
      </c>
    </row>
    <row r="18" spans="1:4" ht="14.25">
      <c r="A18" s="51" t="s">
        <v>48</v>
      </c>
      <c r="B18" s="50" t="s">
        <v>47</v>
      </c>
      <c r="C18" s="50" t="s">
        <v>8</v>
      </c>
      <c r="D18" s="63">
        <v>2.11</v>
      </c>
    </row>
    <row r="19" spans="1:4" ht="14.25">
      <c r="A19" s="51" t="s">
        <v>50</v>
      </c>
      <c r="B19" s="50" t="s">
        <v>49</v>
      </c>
      <c r="C19" s="52" t="s">
        <v>9</v>
      </c>
      <c r="D19" s="63">
        <v>0.39</v>
      </c>
    </row>
    <row r="20" spans="1:4" ht="14.25">
      <c r="A20" s="51" t="s">
        <v>51</v>
      </c>
      <c r="B20" s="50" t="s">
        <v>47</v>
      </c>
      <c r="C20" s="52" t="s">
        <v>10</v>
      </c>
      <c r="D20" s="63">
        <v>0.5</v>
      </c>
    </row>
    <row r="21" spans="1:4" ht="29.25" customHeight="1">
      <c r="A21" s="117" t="s">
        <v>111</v>
      </c>
      <c r="B21" s="176" t="s">
        <v>109</v>
      </c>
      <c r="C21" s="177"/>
      <c r="D21" s="178"/>
    </row>
    <row r="22" spans="1:4" ht="33" customHeight="1">
      <c r="A22" s="118">
        <v>15</v>
      </c>
      <c r="B22" s="119" t="s">
        <v>133</v>
      </c>
      <c r="C22" s="112" t="s">
        <v>134</v>
      </c>
      <c r="D22" s="120">
        <v>1</v>
      </c>
    </row>
    <row r="23" spans="1:4" ht="33" customHeight="1">
      <c r="A23" s="118">
        <v>16</v>
      </c>
      <c r="B23" s="121" t="s">
        <v>37</v>
      </c>
      <c r="C23" s="112" t="s">
        <v>150</v>
      </c>
      <c r="D23" s="120">
        <v>0.28</v>
      </c>
    </row>
    <row r="24" spans="1:4" s="58" customFormat="1" ht="19.5" customHeight="1">
      <c r="A24" s="173" t="s">
        <v>112</v>
      </c>
      <c r="B24" s="174"/>
      <c r="C24" s="175"/>
      <c r="D24" s="92">
        <f>SUM(D7:D20,D22:D23)</f>
        <v>24.19</v>
      </c>
    </row>
  </sheetData>
  <sheetProtection/>
  <mergeCells count="3">
    <mergeCell ref="B6:D6"/>
    <mergeCell ref="A24:C24"/>
    <mergeCell ref="B21:D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Sladki 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Katja Arnšek</cp:lastModifiedBy>
  <cp:lastPrinted>2021-07-06T10:18:27Z</cp:lastPrinted>
  <dcterms:created xsi:type="dcterms:W3CDTF">2000-10-03T07:08:36Z</dcterms:created>
  <dcterms:modified xsi:type="dcterms:W3CDTF">2021-07-30T07:25:21Z</dcterms:modified>
  <cp:category/>
  <cp:version/>
  <cp:contentType/>
  <cp:contentStatus/>
</cp:coreProperties>
</file>