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3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2003'!$5:$5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<sst xmlns="http://schemas.openxmlformats.org/spreadsheetml/2006/main" count="173" uniqueCount="163">
  <si>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</si>
  <si>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</si>
  <si>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</si>
  <si>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</si>
  <si>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</si>
  <si>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</si>
  <si>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</si>
  <si>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</si>
  <si>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</si>
  <si>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</si>
  <si>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</si>
  <si>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</si>
  <si>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</si>
  <si>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</si>
  <si>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</si>
  <si>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</si>
  <si>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</si>
  <si>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</si>
  <si>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</si>
  <si>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</si>
  <si>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</si>
  <si>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</si>
  <si>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</si>
  <si>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</si>
  <si>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</si>
  <si>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</si>
  <si>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</si>
  <si>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</si>
  <si>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</si>
  <si>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</si>
  <si>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</si>
  <si>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</si>
  <si>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</si>
  <si>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</si>
  <si>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</si>
  <si>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</si>
  <si>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</si>
  <si>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</si>
  <si>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</si>
  <si>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</si>
  <si>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</si>
  <si>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</si>
  <si>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</si>
  <si>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</si>
  <si>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</si>
  <si>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</si>
  <si>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</si>
  <si>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</si>
  <si>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</si>
  <si>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</si>
  <si>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</si>
  <si>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</si>
  <si>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</si>
  <si>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</si>
  <si>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</si>
  <si>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</si>
  <si>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</si>
  <si>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</si>
  <si>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</si>
  <si>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</si>
  <si>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</si>
  <si>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</si>
  <si>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</si>
  <si>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</si>
  <si>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</si>
  <si>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</si>
  <si>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</si>
  <si>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</si>
  <si>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</si>
  <si>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</si>
  <si>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</si>
  <si>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</si>
  <si>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</si>
  <si>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</si>
  <si>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</si>
  <si>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</si>
  <si>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</si>
  <si>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</si>
  <si>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</si>
  <si>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</si>
  <si>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Sprejeti proračun 07    [1]</t>
  </si>
  <si>
    <t>Veljavni pror.07    [2]</t>
  </si>
  <si>
    <t>Realizacija 2007    [3]</t>
  </si>
  <si>
    <t>Indeks 3:2</t>
  </si>
  <si>
    <t>Indeks 3:1</t>
  </si>
  <si>
    <t>NAJETI KREDITI PRI POSLOVNIH BANKAH</t>
  </si>
  <si>
    <t>DOHODNINA</t>
  </si>
  <si>
    <t>DAVKI NA NEPREMIČNINE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</si>
  <si>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</si>
  <si>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</si>
  <si>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</si>
  <si>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</si>
  <si>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</si>
  <si>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</si>
  <si>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</si>
  <si>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</si>
  <si>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</si>
  <si>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</si>
  <si>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PREVOZNIH SREDSTEV</t>
  </si>
  <si>
    <t>PRIHODKI OD PRODAJE OPREME</t>
  </si>
  <si>
    <t>PRIHODKI OD PRODAJE KMETIJSKIH ZEMLJIŠČ IN GOZDOV</t>
  </si>
  <si>
    <t>PRIHODKI OD PRODAJE STAVBNIH ZEMLJIŠČ</t>
  </si>
  <si>
    <t>PREJETE DONACIJE IN DARILA OD DOMAČIH FIZIČNIH OSEB</t>
  </si>
  <si>
    <t>PREJETE DONACIJE IZ TUJINE ZA INVESTICIJE</t>
  </si>
  <si>
    <t>PREJETA SREDSTVA IZ DRŽAVNEGA PRORAČUNA</t>
  </si>
  <si>
    <t>PREJETA SREDSTVA IZ OBČINSKIH PRORAČUNOV</t>
  </si>
  <si>
    <t>PREJETA SREDSTVA IZ JAVNIH AGENCIJ</t>
  </si>
  <si>
    <t>PREJETA SREDSTVA IZ DRŽAVNEGA PRORAČUNA IZ SREDSTEV PRORAČU-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</si>
  <si>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</si>
  <si>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</si>
  <si>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</si>
  <si>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</si>
  <si>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</si>
  <si>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</si>
  <si>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</si>
  <si>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</si>
  <si>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</si>
  <si>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</si>
  <si>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</si>
  <si>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</si>
  <si>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</si>
  <si>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</si>
  <si>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</si>
  <si>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</si>
  <si>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</si>
  <si>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</si>
  <si>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</si>
  <si>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</si>
  <si>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</si>
  <si>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KREDITOV-POSLOVNIM BANKAM</t>
  </si>
  <si>
    <t>SPLOŠNA PRORAČUNSKA REZERVACIJA</t>
  </si>
  <si>
    <t>PRORAČUNSKA REZERVA</t>
  </si>
  <si>
    <t>SUBVENCIJE PRIVATNIM PODJETJEM IN ZASEBNIKOM</t>
  </si>
  <si>
    <t>DRUŽINSKI PREJEMKI IN STARŠEVSKA NADOMESTILA</t>
  </si>
  <si>
    <t>TRANSFERI VOJNIM INVALIDOM,VETERANOM IN ŽRTVAM VOJNEGA</t>
  </si>
  <si>
    <t>NADOMESTILA PLAČ</t>
  </si>
  <si>
    <t>ŠTIPENDIJE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</si>
  <si>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</si>
  <si>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</si>
  <si>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</si>
  <si>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</si>
  <si>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</si>
  <si>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</si>
  <si>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NAKUP ZGRADB IN PROSTOROV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</si>
  <si>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</si>
  <si>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</si>
  <si>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</si>
  <si>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</si>
  <si>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</si>
  <si>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</si>
  <si>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</si>
  <si>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</si>
  <si>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</si>
  <si>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</si>
  <si>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PRIVATNIM PODJETJEM</t>
  </si>
  <si>
    <t>INVESTICIJSKI TRANSFERI OBČINAM</t>
  </si>
  <si>
    <t>INVESTICIJSKI TRANSFERI JAVNIM ZAVODOM</t>
  </si>
  <si>
    <t>POVEČANJE KAPITALSKIH DELEŽEV V JAVNIH PODJETJIH</t>
  </si>
  <si>
    <t>ODPLAČILA KREDITOV POSLOVNIM BANKAM</t>
  </si>
  <si>
    <t>Občina Tržič, Trg svobode 18, 4290 Tržič</t>
  </si>
  <si>
    <t>ZAKLJUČNI RAČU PRORAČUNA ZA LETO 2007</t>
  </si>
  <si>
    <t>SPLOŠNI DEL - BREZ KS</t>
  </si>
  <si>
    <t>V eur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</si>
</sst>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9" fillId="0" borderId="0" xfId="0" applyFont="1" applyAlignment="1">
      <alignment horizontal="left"/>
    </xf>
    <xf numFmtId="2" fontId="4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 applyProtection="1">
      <alignment vertical="center"/>
      <protection locked="0"/>
    </xf>
    <xf numFmtId="2" fontId="6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 applyProtection="1">
      <alignment vertical="center"/>
      <protection locked="0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>
      <alignment horizontal="centerContinuous" vertical="center"/>
    </xf>
    <xf numFmtId="49" fontId="1" fillId="4" borderId="9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59"/>
  <sheetViews>
    <sheetView tabSelected="1" view="pageBreakPreview" zoomScale="60" zoomScaleNormal="75" workbookViewId="0" topLeftCell="A1">
      <selection activeCell="C135" sqref="C135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8" width="16.125" style="0" customWidth="1"/>
    <col min="9" max="16384" width="9.125" style="1" customWidth="1"/>
  </cols>
  <sheetData>
    <row r="1" spans="2:3" ht="19.5" customHeight="1">
      <c r="B1" s="55" t="s">
        <v>159</v>
      </c>
      <c r="C1" s="55"/>
    </row>
    <row r="2" spans="2:3" ht="19.5" customHeight="1">
      <c r="B2" s="55" t="s">
        <v>160</v>
      </c>
      <c r="C2" s="55"/>
    </row>
    <row r="3" spans="1:3" ht="14.25" customHeight="1">
      <c r="A3" s="1"/>
      <c r="B3" s="1" t="s">
        <v>161</v>
      </c>
      <c r="C3" s="12"/>
    </row>
    <row r="4" spans="1:8" ht="19.5" customHeight="1" thickBot="1">
      <c r="A4" s="1"/>
      <c r="B4" s="1"/>
      <c r="C4" s="12"/>
      <c r="D4" s="6"/>
      <c r="E4" s="6"/>
      <c r="F4" s="6"/>
      <c r="G4" s="6"/>
      <c r="H4" s="6" t="s">
        <v>162</v>
      </c>
    </row>
    <row r="5" spans="1:8" s="15" customFormat="1" ht="51" customHeight="1" thickBot="1">
      <c r="A5" s="7" t="s">
        <v>16</v>
      </c>
      <c r="B5" s="8"/>
      <c r="C5" s="9" t="s">
        <v>4</v>
      </c>
      <c r="D5" s="10" t="s">
        <v>80</v>
      </c>
      <c r="E5" s="10" t="s">
        <v>81</v>
      </c>
      <c r="F5" s="10" t="s">
        <v>82</v>
      </c>
      <c r="G5" s="10" t="s">
        <v>83</v>
      </c>
      <c r="H5" s="10" t="s">
        <v>84</v>
      </c>
    </row>
    <row r="6" spans="1:8" s="11" customFormat="1" ht="20.25" customHeight="1">
      <c r="A6" s="13" t="s">
        <v>5</v>
      </c>
      <c r="B6" s="4"/>
      <c r="C6" s="4"/>
      <c r="D6" s="5"/>
      <c r="E6" s="5"/>
      <c r="F6" s="5"/>
      <c r="G6" s="5"/>
      <c r="H6" s="5"/>
    </row>
    <row r="7" spans="1:8" ht="30" customHeight="1">
      <c r="A7" s="16" t="s">
        <v>17</v>
      </c>
      <c r="B7" s="17" t="s">
        <v>0</v>
      </c>
      <c r="C7" s="18" t="s">
        <v>18</v>
      </c>
      <c r="D7" s="19">
        <f>+D8+D33+D42+D48</f>
        <v>13237642.24</v>
      </c>
      <c r="E7" s="19">
        <f>+E8+E33+E42+E48</f>
        <v>11184106.659999998</v>
      </c>
      <c r="F7" s="19">
        <f>+F8+F33+F42+F48</f>
        <v>9663368.370000001</v>
      </c>
      <c r="G7" s="56">
        <f>IF(E7&lt;&gt;0,F7/E7*100,)</f>
        <v>86.40268430701825</v>
      </c>
      <c r="H7" s="56">
        <f>IF(D7&lt;&gt;0,F7/D7*100,)</f>
        <v>72.99916552209226</v>
      </c>
    </row>
    <row r="8" spans="1:8" ht="16.5">
      <c r="A8" s="16"/>
      <c r="B8" s="20" t="s">
        <v>19</v>
      </c>
      <c r="C8" s="17" t="s">
        <v>6</v>
      </c>
      <c r="D8" s="19">
        <f>+D9+D20</f>
        <v>8310454.16</v>
      </c>
      <c r="E8" s="19">
        <f>+E9+E20</f>
        <v>8920023.79</v>
      </c>
      <c r="F8" s="19">
        <f>+F9+F20</f>
        <v>8436898.56</v>
      </c>
      <c r="G8" s="56">
        <f>IF(E8&lt;&gt;0,F8/E8*100,)</f>
        <v>94.58381231514632</v>
      </c>
      <c r="H8" s="56">
        <f>IF(D8&lt;&gt;0,F8/D8*100,)</f>
        <v>101.52151010721657</v>
      </c>
    </row>
    <row r="9" spans="1:8" ht="15.75">
      <c r="A9" s="40">
        <v>70</v>
      </c>
      <c r="B9" s="41"/>
      <c r="C9" s="41" t="s">
        <v>20</v>
      </c>
      <c r="D9" s="42">
        <f>D10+D12+D16+D19</f>
        <v>7477720.58</v>
      </c>
      <c r="E9" s="42">
        <f>E10+E12+E16+E19</f>
        <v>8098166.13</v>
      </c>
      <c r="F9" s="42">
        <f>F10+F12+F16+F19</f>
        <v>7751360.35</v>
      </c>
      <c r="G9" s="57">
        <f>IF(E9&lt;&gt;0,F9/E9*100,)</f>
        <v>95.71747758155709</v>
      </c>
      <c r="H9" s="57">
        <f>IF(D9&lt;&gt;0,F9/D9*100,)</f>
        <v>103.65940084377958</v>
      </c>
    </row>
    <row r="10" spans="1:8" ht="15.75" customHeight="1">
      <c r="A10" s="21">
        <v>700</v>
      </c>
      <c r="B10" s="22"/>
      <c r="C10" s="22" t="s">
        <v>7</v>
      </c>
      <c r="D10" s="23">
        <f>D11</f>
        <v>6679248</v>
      </c>
      <c r="E10" s="23">
        <f>E11</f>
        <v>6679248</v>
      </c>
      <c r="F10" s="23">
        <f>F11</f>
        <v>6679248</v>
      </c>
      <c r="G10" s="58">
        <f>IF(E10&lt;&gt;0,F10/E10*100,)</f>
        <v>100</v>
      </c>
      <c r="H10" s="58">
        <f>IF(D10&lt;&gt;0,F10/D10*100,)</f>
        <v>100</v>
      </c>
    </row>
    <row r="11" spans="1:8" ht="15.75" customHeight="1" outlineLevel="1">
      <c r="A11" s="21">
        <v>7000</v>
      </c>
      <c r="B11" s="22"/>
      <c r="C11" s="22" t="s">
        <v>86</v>
      </c>
      <c r="D11" s="23">
        <v>6679248</v>
      </c>
      <c r="E11" s="23">
        <v>6679248</v>
      </c>
      <c r="F11" s="23">
        <v>6679248</v>
      </c>
      <c r="G11" s="58">
        <f>IF(E11&lt;&gt;0,F11/E11*100,)</f>
        <v>100</v>
      </c>
      <c r="H11" s="58">
        <f>IF(D11&lt;&gt;0,F11/D11*100,)</f>
        <v>100</v>
      </c>
    </row>
    <row r="12" spans="1:8" ht="15">
      <c r="A12" s="21">
        <v>703</v>
      </c>
      <c r="B12" s="22"/>
      <c r="C12" s="22" t="s">
        <v>8</v>
      </c>
      <c r="D12" s="23">
        <f>D13+D14+D15</f>
        <v>747230.97</v>
      </c>
      <c r="E12" s="23">
        <f>E13+E14+E15</f>
        <v>791805.91</v>
      </c>
      <c r="F12" s="23">
        <f>F13+F14+F15</f>
        <v>490941.92000000004</v>
      </c>
      <c r="G12" s="58">
        <f>IF(E12&lt;&gt;0,F12/E12*100,)</f>
        <v>62.002810764572345</v>
      </c>
      <c r="H12" s="58">
        <f>IF(D12&lt;&gt;0,F12/D12*100,)</f>
        <v>65.70149521506049</v>
      </c>
    </row>
    <row r="13" spans="1:8" ht="15" outlineLevel="1">
      <c r="A13" s="21">
        <v>7030</v>
      </c>
      <c r="B13" s="22"/>
      <c r="C13" s="22" t="s">
        <v>87</v>
      </c>
      <c r="D13" s="23">
        <v>472218</v>
      </c>
      <c r="E13" s="23">
        <v>511531</v>
      </c>
      <c r="F13" s="23">
        <v>233029.04</v>
      </c>
      <c r="G13" s="58">
        <f>IF(E13&lt;&gt;0,F13/E13*100,)</f>
        <v>45.55521366251508</v>
      </c>
      <c r="H13" s="58">
        <f>IF(D13&lt;&gt;0,F13/D13*100,)</f>
        <v>49.34776734474332</v>
      </c>
    </row>
    <row r="14" spans="1:8" ht="15" outlineLevel="1">
      <c r="A14" s="21">
        <v>7032</v>
      </c>
      <c r="B14" s="22"/>
      <c r="C14" s="22" t="s">
        <v>88</v>
      </c>
      <c r="D14" s="23">
        <v>13845.06</v>
      </c>
      <c r="E14" s="23">
        <v>19107</v>
      </c>
      <c r="F14" s="23">
        <v>19097.85</v>
      </c>
      <c r="G14" s="58">
        <f>IF(E14&lt;&gt;0,F14/E14*100,)</f>
        <v>99.95211179149001</v>
      </c>
      <c r="H14" s="58">
        <f>IF(D14&lt;&gt;0,F14/D14*100,)</f>
        <v>137.9398139119657</v>
      </c>
    </row>
    <row r="15" spans="1:8" ht="15" outlineLevel="1">
      <c r="A15" s="21">
        <v>7033</v>
      </c>
      <c r="B15" s="22"/>
      <c r="C15" s="22" t="s">
        <v>89</v>
      </c>
      <c r="D15" s="23">
        <v>261167.91</v>
      </c>
      <c r="E15" s="23">
        <v>261167.91</v>
      </c>
      <c r="F15" s="23">
        <v>238815.03</v>
      </c>
      <c r="G15" s="58">
        <f>IF(E15&lt;&gt;0,F15/E15*100,)</f>
        <v>91.4411843323324</v>
      </c>
      <c r="H15" s="58">
        <f>IF(D15&lt;&gt;0,F15/D15*100,)</f>
        <v>91.4411843323324</v>
      </c>
    </row>
    <row r="16" spans="1:8" ht="15">
      <c r="A16" s="21">
        <v>704</v>
      </c>
      <c r="B16" s="22"/>
      <c r="C16" s="22" t="s">
        <v>9</v>
      </c>
      <c r="D16" s="23">
        <f>D17+D18</f>
        <v>51241.61</v>
      </c>
      <c r="E16" s="23">
        <f>E17+E18</f>
        <v>627112.22</v>
      </c>
      <c r="F16" s="23">
        <f>F17+F18</f>
        <v>581170.43</v>
      </c>
      <c r="G16" s="58">
        <f>IF(E16&lt;&gt;0,F16/E16*100,)</f>
        <v>92.6740719547771</v>
      </c>
      <c r="H16" s="58">
        <f>IF(D16&lt;&gt;0,F16/D16*100,)</f>
        <v>1134.1767559606344</v>
      </c>
    </row>
    <row r="17" spans="1:8" ht="15" outlineLevel="1">
      <c r="A17" s="21">
        <v>7044</v>
      </c>
      <c r="B17" s="22"/>
      <c r="C17" s="22" t="s">
        <v>90</v>
      </c>
      <c r="D17" s="23">
        <v>7771.26</v>
      </c>
      <c r="E17" s="23">
        <v>43785</v>
      </c>
      <c r="F17" s="23">
        <v>31565.26</v>
      </c>
      <c r="G17" s="58">
        <f>IF(E17&lt;&gt;0,F17/E17*100,)</f>
        <v>72.0914925202695</v>
      </c>
      <c r="H17" s="58">
        <f>IF(D17&lt;&gt;0,F17/D17*100,)</f>
        <v>406.17943550981437</v>
      </c>
    </row>
    <row r="18" spans="1:8" ht="15" outlineLevel="1">
      <c r="A18" s="21">
        <v>7047</v>
      </c>
      <c r="B18" s="22"/>
      <c r="C18" s="22" t="s">
        <v>91</v>
      </c>
      <c r="D18" s="23">
        <v>43470.35</v>
      </c>
      <c r="E18" s="23">
        <v>583327.22</v>
      </c>
      <c r="F18" s="23">
        <v>549605.17</v>
      </c>
      <c r="G18" s="58">
        <f>IF(E18&lt;&gt;0,F18/E18*100,)</f>
        <v>94.21901655815068</v>
      </c>
      <c r="H18" s="58">
        <f>IF(D18&lt;&gt;0,F18/D18*100,)</f>
        <v>1264.32193437596</v>
      </c>
    </row>
    <row r="19" spans="1:8" ht="15">
      <c r="A19" s="21">
        <v>706</v>
      </c>
      <c r="B19" s="22"/>
      <c r="C19" s="22" t="s">
        <v>21</v>
      </c>
      <c r="D19" s="23"/>
      <c r="E19" s="23"/>
      <c r="F19" s="23"/>
      <c r="G19" s="59"/>
      <c r="H19" s="59"/>
    </row>
    <row r="20" spans="1:8" ht="15.75">
      <c r="A20" s="40">
        <v>71</v>
      </c>
      <c r="B20" s="41"/>
      <c r="C20" s="41" t="s">
        <v>22</v>
      </c>
      <c r="D20" s="42">
        <f>+D21+D25+D27+D29+D31</f>
        <v>832733.5800000001</v>
      </c>
      <c r="E20" s="42">
        <f>+E21+E25+E27+E29+E31</f>
        <v>821857.66</v>
      </c>
      <c r="F20" s="42">
        <f>+F21+F25+F27+F29+F31</f>
        <v>685538.2100000009</v>
      </c>
      <c r="G20" s="57">
        <f>IF(E20&lt;&gt;0,F20/E20*100,)</f>
        <v>83.41325309299921</v>
      </c>
      <c r="H20" s="57">
        <f>IF(D20&lt;&gt;0,F20/D20*100,)</f>
        <v>82.32383399261992</v>
      </c>
    </row>
    <row r="21" spans="1:8" ht="15">
      <c r="A21" s="21">
        <v>710</v>
      </c>
      <c r="B21" s="22"/>
      <c r="C21" s="22" t="s">
        <v>23</v>
      </c>
      <c r="D21" s="23">
        <f>D22+D23+D24</f>
        <v>501756.66</v>
      </c>
      <c r="E21" s="23">
        <f>E22+E23+E24</f>
        <v>492706.48</v>
      </c>
      <c r="F21" s="23">
        <f>F22+F23+F24</f>
        <v>438598.53000000084</v>
      </c>
      <c r="G21" s="58">
        <f>IF(E21&lt;&gt;0,F21/E21*100,)</f>
        <v>89.01821831123489</v>
      </c>
      <c r="H21" s="58">
        <f>IF(D21&lt;&gt;0,F21/D21*100,)</f>
        <v>87.41259757269607</v>
      </c>
    </row>
    <row r="22" spans="1:8" ht="15" outlineLevel="1">
      <c r="A22" s="21">
        <v>7100</v>
      </c>
      <c r="B22" s="22"/>
      <c r="C22" s="22" t="s">
        <v>92</v>
      </c>
      <c r="D22" s="23">
        <v>852.11</v>
      </c>
      <c r="E22" s="23">
        <v>852.11</v>
      </c>
      <c r="F22" s="23">
        <v>106.05</v>
      </c>
      <c r="G22" s="58">
        <f>IF(E22&lt;&gt;0,F22/E22*100,)</f>
        <v>12.445576275363509</v>
      </c>
      <c r="H22" s="58">
        <f>IF(D22&lt;&gt;0,F22/D22*100,)</f>
        <v>12.445576275363509</v>
      </c>
    </row>
    <row r="23" spans="1:8" ht="15" outlineLevel="1">
      <c r="A23" s="21">
        <v>7102</v>
      </c>
      <c r="B23" s="22"/>
      <c r="C23" s="22" t="s">
        <v>93</v>
      </c>
      <c r="D23" s="23">
        <v>13398.18</v>
      </c>
      <c r="E23" s="23">
        <v>4348</v>
      </c>
      <c r="F23" s="23">
        <v>6213.39</v>
      </c>
      <c r="G23" s="58">
        <f>IF(E23&lt;&gt;0,F23/E23*100,)</f>
        <v>142.9022539098436</v>
      </c>
      <c r="H23" s="58">
        <f>IF(D23&lt;&gt;0,F23/D23*100,)</f>
        <v>46.37488076738781</v>
      </c>
    </row>
    <row r="24" spans="1:8" ht="15" outlineLevel="1">
      <c r="A24" s="21">
        <v>7103</v>
      </c>
      <c r="B24" s="22"/>
      <c r="C24" s="22" t="s">
        <v>94</v>
      </c>
      <c r="D24" s="23">
        <v>487506.37</v>
      </c>
      <c r="E24" s="23">
        <v>487506.37</v>
      </c>
      <c r="F24" s="23">
        <v>432279.09000000084</v>
      </c>
      <c r="G24" s="58">
        <f>IF(E24&lt;&gt;0,F24/E24*100,)</f>
        <v>88.67147520554467</v>
      </c>
      <c r="H24" s="58">
        <f>IF(D24&lt;&gt;0,F24/D24*100,)</f>
        <v>88.67147520554467</v>
      </c>
    </row>
    <row r="25" spans="1:8" ht="15">
      <c r="A25" s="21">
        <v>711</v>
      </c>
      <c r="B25" s="22"/>
      <c r="C25" s="22" t="s">
        <v>10</v>
      </c>
      <c r="D25" s="23">
        <f>D26</f>
        <v>26665.33</v>
      </c>
      <c r="E25" s="23">
        <f>E26</f>
        <v>26665.33</v>
      </c>
      <c r="F25" s="23">
        <f>F26</f>
        <v>15984.84</v>
      </c>
      <c r="G25" s="58">
        <f>IF(E25&lt;&gt;0,F25/E25*100,)</f>
        <v>59.9461548010094</v>
      </c>
      <c r="H25" s="58">
        <f>IF(D25&lt;&gt;0,F25/D25*100,)</f>
        <v>59.9461548010094</v>
      </c>
    </row>
    <row r="26" spans="1:8" ht="15" outlineLevel="1">
      <c r="A26" s="21">
        <v>7111</v>
      </c>
      <c r="B26" s="22"/>
      <c r="C26" s="22" t="s">
        <v>95</v>
      </c>
      <c r="D26" s="23">
        <v>26665.33</v>
      </c>
      <c r="E26" s="23">
        <v>26665.33</v>
      </c>
      <c r="F26" s="23">
        <v>15984.84</v>
      </c>
      <c r="G26" s="58">
        <f>IF(E26&lt;&gt;0,F26/E26*100,)</f>
        <v>59.9461548010094</v>
      </c>
      <c r="H26" s="58">
        <f>IF(D26&lt;&gt;0,F26/D26*100,)</f>
        <v>59.9461548010094</v>
      </c>
    </row>
    <row r="27" spans="1:8" ht="15">
      <c r="A27" s="21">
        <v>712</v>
      </c>
      <c r="B27" s="22"/>
      <c r="C27" s="22" t="s">
        <v>24</v>
      </c>
      <c r="D27" s="23">
        <f>D28</f>
        <v>23091.54</v>
      </c>
      <c r="E27" s="23">
        <f>E28</f>
        <v>20791</v>
      </c>
      <c r="F27" s="23">
        <f>F28</f>
        <v>30744.61</v>
      </c>
      <c r="G27" s="58">
        <f>IF(E27&lt;&gt;0,F27/E27*100,)</f>
        <v>147.8746092059064</v>
      </c>
      <c r="H27" s="58">
        <f>IF(D27&lt;&gt;0,F27/D27*100,)</f>
        <v>133.14231099355</v>
      </c>
    </row>
    <row r="28" spans="1:8" ht="15" outlineLevel="1">
      <c r="A28" s="21">
        <v>7120</v>
      </c>
      <c r="B28" s="22"/>
      <c r="C28" s="22" t="s">
        <v>96</v>
      </c>
      <c r="D28" s="23">
        <v>23091.54</v>
      </c>
      <c r="E28" s="23">
        <v>20791</v>
      </c>
      <c r="F28" s="23">
        <v>30744.61</v>
      </c>
      <c r="G28" s="58">
        <f>IF(E28&lt;&gt;0,F28/E28*100,)</f>
        <v>147.8746092059064</v>
      </c>
      <c r="H28" s="58">
        <f>IF(D28&lt;&gt;0,F28/D28*100,)</f>
        <v>133.14231099355</v>
      </c>
    </row>
    <row r="29" spans="1:8" ht="15">
      <c r="A29" s="21">
        <v>713</v>
      </c>
      <c r="B29" s="22"/>
      <c r="C29" s="22" t="s">
        <v>11</v>
      </c>
      <c r="D29" s="23">
        <f>D30</f>
        <v>27693.62</v>
      </c>
      <c r="E29" s="23">
        <f>E30</f>
        <v>27844.08</v>
      </c>
      <c r="F29" s="23">
        <f>F30</f>
        <v>27621.83</v>
      </c>
      <c r="G29" s="58">
        <f>IF(E29&lt;&gt;0,F29/E29*100,)</f>
        <v>99.20180519521564</v>
      </c>
      <c r="H29" s="58">
        <f>IF(D29&lt;&gt;0,F29/D29*100,)</f>
        <v>99.74077061792572</v>
      </c>
    </row>
    <row r="30" spans="1:8" ht="15" outlineLevel="1">
      <c r="A30" s="21">
        <v>7130</v>
      </c>
      <c r="B30" s="22"/>
      <c r="C30" s="22" t="s">
        <v>11</v>
      </c>
      <c r="D30" s="23">
        <v>27693.62</v>
      </c>
      <c r="E30" s="23">
        <v>27844.08</v>
      </c>
      <c r="F30" s="23">
        <v>27621.83</v>
      </c>
      <c r="G30" s="58">
        <f>IF(E30&lt;&gt;0,F30/E30*100,)</f>
        <v>99.20180519521564</v>
      </c>
      <c r="H30" s="58">
        <f>IF(D30&lt;&gt;0,F30/D30*100,)</f>
        <v>99.74077061792572</v>
      </c>
    </row>
    <row r="31" spans="1:8" ht="15">
      <c r="A31" s="21">
        <v>714</v>
      </c>
      <c r="B31" s="22"/>
      <c r="C31" s="22" t="s">
        <v>12</v>
      </c>
      <c r="D31" s="23">
        <f>D32</f>
        <v>253526.43</v>
      </c>
      <c r="E31" s="23">
        <f>E32</f>
        <v>253850.77</v>
      </c>
      <c r="F31" s="23">
        <f>F32</f>
        <v>172588.4</v>
      </c>
      <c r="G31" s="58">
        <f>IF(E31&lt;&gt;0,F31/E31*100,)</f>
        <v>67.98813334306608</v>
      </c>
      <c r="H31" s="58">
        <f>IF(D31&lt;&gt;0,F31/D31*100,)</f>
        <v>68.07511153768071</v>
      </c>
    </row>
    <row r="32" spans="1:8" ht="15" outlineLevel="1">
      <c r="A32" s="21">
        <v>7141</v>
      </c>
      <c r="B32" s="22"/>
      <c r="C32" s="22" t="s">
        <v>12</v>
      </c>
      <c r="D32" s="23">
        <v>253526.43</v>
      </c>
      <c r="E32" s="23">
        <v>253850.77</v>
      </c>
      <c r="F32" s="23">
        <v>172588.4</v>
      </c>
      <c r="G32" s="58">
        <f>IF(E32&lt;&gt;0,F32/E32*100,)</f>
        <v>67.98813334306608</v>
      </c>
      <c r="H32" s="58">
        <f>IF(D32&lt;&gt;0,F32/D32*100,)</f>
        <v>68.07511153768071</v>
      </c>
    </row>
    <row r="33" spans="1:8" ht="15.75">
      <c r="A33" s="40">
        <v>72</v>
      </c>
      <c r="B33" s="41" t="s">
        <v>25</v>
      </c>
      <c r="C33" s="41" t="s">
        <v>26</v>
      </c>
      <c r="D33" s="42">
        <f>+D34+D38+D39</f>
        <v>1259308.25</v>
      </c>
      <c r="E33" s="42">
        <f>+E34+E38+E39</f>
        <v>1260375.9300000002</v>
      </c>
      <c r="F33" s="42">
        <f>+F34+F38+F39</f>
        <v>451333.07999999996</v>
      </c>
      <c r="G33" s="57">
        <f>IF(E33&lt;&gt;0,F33/E33*100,)</f>
        <v>35.80940172350006</v>
      </c>
      <c r="H33" s="57">
        <f>IF(D33&lt;&gt;0,F33/D33*100,)</f>
        <v>35.83976202808169</v>
      </c>
    </row>
    <row r="34" spans="1:8" ht="15">
      <c r="A34" s="21">
        <v>720</v>
      </c>
      <c r="B34" s="22"/>
      <c r="C34" s="22" t="s">
        <v>13</v>
      </c>
      <c r="D34" s="23">
        <f>D35+D36+D37</f>
        <v>692517.2</v>
      </c>
      <c r="E34" s="23">
        <f>E35+E36+E37</f>
        <v>693584.88</v>
      </c>
      <c r="F34" s="23">
        <f>F35+F36+F37</f>
        <v>396637.92</v>
      </c>
      <c r="G34" s="58">
        <f>IF(E34&lt;&gt;0,F34/E34*100,)</f>
        <v>57.186644553151154</v>
      </c>
      <c r="H34" s="58">
        <f>IF(D34&lt;&gt;0,F34/D34*100,)</f>
        <v>57.274811369306065</v>
      </c>
    </row>
    <row r="35" spans="1:8" ht="15" outlineLevel="1">
      <c r="A35" s="21">
        <v>7200</v>
      </c>
      <c r="B35" s="22"/>
      <c r="C35" s="22" t="s">
        <v>97</v>
      </c>
      <c r="D35" s="23">
        <v>682084.88</v>
      </c>
      <c r="E35" s="23">
        <v>682084.88</v>
      </c>
      <c r="F35" s="23">
        <v>388566.49</v>
      </c>
      <c r="G35" s="58">
        <f>IF(E35&lt;&gt;0,F35/E35*100,)</f>
        <v>56.96746862355313</v>
      </c>
      <c r="H35" s="58">
        <f>IF(D35&lt;&gt;0,F35/D35*100,)</f>
        <v>56.96746862355313</v>
      </c>
    </row>
    <row r="36" spans="1:8" ht="15" outlineLevel="1">
      <c r="A36" s="21">
        <v>7201</v>
      </c>
      <c r="B36" s="22"/>
      <c r="C36" s="22" t="s">
        <v>98</v>
      </c>
      <c r="D36" s="23">
        <v>0</v>
      </c>
      <c r="E36" s="23">
        <v>11500</v>
      </c>
      <c r="F36" s="23">
        <v>8071.43</v>
      </c>
      <c r="G36" s="58">
        <f>IF(E36&lt;&gt;0,F36/E36*100,)</f>
        <v>70.18634782608696</v>
      </c>
      <c r="H36" s="58">
        <f>IF(D36&lt;&gt;0,F36/D36*100,)</f>
        <v>0</v>
      </c>
    </row>
    <row r="37" spans="1:8" ht="15" outlineLevel="1">
      <c r="A37" s="21">
        <v>7202</v>
      </c>
      <c r="B37" s="22"/>
      <c r="C37" s="22" t="s">
        <v>99</v>
      </c>
      <c r="D37" s="23">
        <v>10432.32</v>
      </c>
      <c r="E37" s="23">
        <v>0</v>
      </c>
      <c r="F37" s="23">
        <v>0</v>
      </c>
      <c r="G37" s="59"/>
      <c r="H37" s="59"/>
    </row>
    <row r="38" spans="1:8" ht="15">
      <c r="A38" s="21">
        <v>721</v>
      </c>
      <c r="B38" s="22"/>
      <c r="C38" s="22" t="s">
        <v>27</v>
      </c>
      <c r="D38" s="23"/>
      <c r="E38" s="23"/>
      <c r="F38" s="23"/>
      <c r="G38" s="59"/>
      <c r="H38" s="59"/>
    </row>
    <row r="39" spans="1:8" ht="30">
      <c r="A39" s="21">
        <v>722</v>
      </c>
      <c r="B39" s="22"/>
      <c r="C39" s="26" t="s">
        <v>28</v>
      </c>
      <c r="D39" s="23">
        <f>D40+D41</f>
        <v>566791.05</v>
      </c>
      <c r="E39" s="23">
        <f>E40+E41</f>
        <v>566791.05</v>
      </c>
      <c r="F39" s="23">
        <f>F40+F41</f>
        <v>54695.16</v>
      </c>
      <c r="G39" s="58">
        <f>IF(E39&lt;&gt;0,F39/E39*100,)</f>
        <v>9.649968890652032</v>
      </c>
      <c r="H39" s="58">
        <f>IF(D39&lt;&gt;0,F39/D39*100,)</f>
        <v>9.649968890652032</v>
      </c>
    </row>
    <row r="40" spans="1:8" ht="15" outlineLevel="1">
      <c r="A40" s="21">
        <v>7220</v>
      </c>
      <c r="B40" s="22"/>
      <c r="C40" s="26" t="s">
        <v>100</v>
      </c>
      <c r="D40" s="23">
        <v>45175.29</v>
      </c>
      <c r="E40" s="23">
        <v>45175.29</v>
      </c>
      <c r="F40" s="23">
        <v>15786.44</v>
      </c>
      <c r="G40" s="58">
        <f>IF(E40&lt;&gt;0,F40/E40*100,)</f>
        <v>34.94485591570082</v>
      </c>
      <c r="H40" s="58">
        <f>IF(D40&lt;&gt;0,F40/D40*100,)</f>
        <v>34.94485591570082</v>
      </c>
    </row>
    <row r="41" spans="1:8" ht="15" outlineLevel="1">
      <c r="A41" s="21">
        <v>7221</v>
      </c>
      <c r="B41" s="22"/>
      <c r="C41" s="26" t="s">
        <v>101</v>
      </c>
      <c r="D41" s="23">
        <v>521615.76</v>
      </c>
      <c r="E41" s="23">
        <v>521615.76</v>
      </c>
      <c r="F41" s="23">
        <v>38908.72</v>
      </c>
      <c r="G41" s="58">
        <f>IF(E41&lt;&gt;0,F41/E41*100,)</f>
        <v>7.459268485292698</v>
      </c>
      <c r="H41" s="58">
        <f>IF(D41&lt;&gt;0,F41/D41*100,)</f>
        <v>7.459268485292698</v>
      </c>
    </row>
    <row r="42" spans="1:8" ht="15.75">
      <c r="A42" s="40">
        <v>73</v>
      </c>
      <c r="B42" s="41" t="s">
        <v>19</v>
      </c>
      <c r="C42" s="41" t="s">
        <v>29</v>
      </c>
      <c r="D42" s="42">
        <f>+D43+D46</f>
        <v>178000</v>
      </c>
      <c r="E42" s="42">
        <f>+E43+E46</f>
        <v>200000</v>
      </c>
      <c r="F42" s="42">
        <f>+F43+F46</f>
        <v>22000</v>
      </c>
      <c r="G42" s="57">
        <f>IF(E42&lt;&gt;0,F42/E42*100,)</f>
        <v>11</v>
      </c>
      <c r="H42" s="57">
        <f>IF(D42&lt;&gt;0,F42/D42*100,)</f>
        <v>12.359550561797752</v>
      </c>
    </row>
    <row r="43" spans="1:8" ht="15">
      <c r="A43" s="21">
        <v>730</v>
      </c>
      <c r="B43" s="22"/>
      <c r="C43" s="22" t="s">
        <v>30</v>
      </c>
      <c r="D43" s="23">
        <f>D44</f>
        <v>0</v>
      </c>
      <c r="E43" s="23">
        <f>E44</f>
        <v>22000</v>
      </c>
      <c r="F43" s="23">
        <f>F44</f>
        <v>22000</v>
      </c>
      <c r="G43" s="58">
        <f>IF(E43&lt;&gt;0,F43/E43*100,)</f>
        <v>100</v>
      </c>
      <c r="H43" s="58">
        <f>IF(D43&lt;&gt;0,F43/D43*100,)</f>
        <v>0</v>
      </c>
    </row>
    <row r="44" spans="1:8" ht="15" outlineLevel="1">
      <c r="A44" s="21">
        <v>7301</v>
      </c>
      <c r="B44" s="22"/>
      <c r="C44" s="22" t="s">
        <v>102</v>
      </c>
      <c r="D44" s="23">
        <v>0</v>
      </c>
      <c r="E44" s="23">
        <v>22000</v>
      </c>
      <c r="F44" s="23">
        <v>22000</v>
      </c>
      <c r="G44" s="58">
        <f>IF(E44&lt;&gt;0,F44/E44*100,)</f>
        <v>100</v>
      </c>
      <c r="H44" s="58">
        <f>IF(D44&lt;&gt;0,F44/D44*100,)</f>
        <v>0</v>
      </c>
    </row>
    <row r="45" spans="1:8" ht="12.75" hidden="1">
      <c r="A45" s="16">
        <v>730100</v>
      </c>
      <c r="B45" s="20"/>
      <c r="C45" s="20" t="s">
        <v>31</v>
      </c>
      <c r="D45" s="24"/>
      <c r="E45" s="24"/>
      <c r="F45" s="24"/>
      <c r="G45" s="60"/>
      <c r="H45" s="60"/>
    </row>
    <row r="46" spans="1:8" ht="15">
      <c r="A46" s="21">
        <v>731</v>
      </c>
      <c r="B46" s="22"/>
      <c r="C46" s="22" t="s">
        <v>14</v>
      </c>
      <c r="D46" s="23">
        <f>D47</f>
        <v>178000</v>
      </c>
      <c r="E46" s="23">
        <f>E47</f>
        <v>178000</v>
      </c>
      <c r="F46" s="23">
        <f>F47</f>
        <v>0</v>
      </c>
      <c r="G46" s="59"/>
      <c r="H46" s="59"/>
    </row>
    <row r="47" spans="1:8" ht="15" outlineLevel="1">
      <c r="A47" s="21">
        <v>7311</v>
      </c>
      <c r="B47" s="22"/>
      <c r="C47" s="22" t="s">
        <v>103</v>
      </c>
      <c r="D47" s="23">
        <v>178000</v>
      </c>
      <c r="E47" s="23">
        <v>178000</v>
      </c>
      <c r="F47" s="23">
        <v>0</v>
      </c>
      <c r="G47" s="59"/>
      <c r="H47" s="59"/>
    </row>
    <row r="48" spans="1:8" ht="15.75">
      <c r="A48" s="40">
        <v>74</v>
      </c>
      <c r="B48" s="41" t="s">
        <v>19</v>
      </c>
      <c r="C48" s="41" t="s">
        <v>32</v>
      </c>
      <c r="D48" s="42">
        <f>D49+D53</f>
        <v>3489879.83</v>
      </c>
      <c r="E48" s="42">
        <f>E49+E53</f>
        <v>803706.94</v>
      </c>
      <c r="F48" s="42">
        <f>F49+F53</f>
        <v>753136.73</v>
      </c>
      <c r="G48" s="57">
        <f>IF(E48&lt;&gt;0,F48/E48*100,)</f>
        <v>93.70787939195847</v>
      </c>
      <c r="H48" s="57">
        <f>IF(D48&lt;&gt;0,F48/D48*100,)</f>
        <v>21.580592074426814</v>
      </c>
    </row>
    <row r="49" spans="1:8" ht="15.75" customHeight="1">
      <c r="A49" s="21">
        <v>740</v>
      </c>
      <c r="B49" s="22"/>
      <c r="C49" s="26" t="s">
        <v>15</v>
      </c>
      <c r="D49" s="23">
        <f>D50+D51+D52</f>
        <v>3489879.83</v>
      </c>
      <c r="E49" s="23">
        <f>E50+E51+E52</f>
        <v>615706.94</v>
      </c>
      <c r="F49" s="23">
        <f>F50+F51+F52</f>
        <v>753136.73</v>
      </c>
      <c r="G49" s="58">
        <f>IF(E49&lt;&gt;0,F49/E49*100,)</f>
        <v>122.32064982083848</v>
      </c>
      <c r="H49" s="58">
        <f>IF(D49&lt;&gt;0,F49/D49*100,)</f>
        <v>21.580592074426814</v>
      </c>
    </row>
    <row r="50" spans="1:8" ht="15.75" customHeight="1" outlineLevel="1">
      <c r="A50" s="21">
        <v>7400</v>
      </c>
      <c r="B50" s="22"/>
      <c r="C50" s="26" t="s">
        <v>104</v>
      </c>
      <c r="D50" s="23">
        <v>3478404.29</v>
      </c>
      <c r="E50" s="23">
        <v>604231.4</v>
      </c>
      <c r="F50" s="23">
        <v>751636.73</v>
      </c>
      <c r="G50" s="58">
        <f>IF(E50&lt;&gt;0,F50/E50*100,)</f>
        <v>124.3955097335226</v>
      </c>
      <c r="H50" s="58">
        <f>IF(D50&lt;&gt;0,F50/D50*100,)</f>
        <v>21.608664989313244</v>
      </c>
    </row>
    <row r="51" spans="1:8" ht="15.75" customHeight="1" outlineLevel="1">
      <c r="A51" s="21">
        <v>7401</v>
      </c>
      <c r="B51" s="22"/>
      <c r="C51" s="26" t="s">
        <v>105</v>
      </c>
      <c r="D51" s="23">
        <v>8345.85</v>
      </c>
      <c r="E51" s="23">
        <v>8345.85</v>
      </c>
      <c r="F51" s="23">
        <v>0</v>
      </c>
      <c r="G51" s="59"/>
      <c r="H51" s="59"/>
    </row>
    <row r="52" spans="1:8" ht="15.75" customHeight="1" outlineLevel="1">
      <c r="A52" s="21">
        <v>7404</v>
      </c>
      <c r="B52" s="22"/>
      <c r="C52" s="26" t="s">
        <v>106</v>
      </c>
      <c r="D52" s="23">
        <v>3129.69</v>
      </c>
      <c r="E52" s="23">
        <v>3129.69</v>
      </c>
      <c r="F52" s="23">
        <v>1500</v>
      </c>
      <c r="G52" s="58">
        <f>IF(E52&lt;&gt;0,F52/E52*100,)</f>
        <v>47.928069553214534</v>
      </c>
      <c r="H52" s="58">
        <f>IF(D52&lt;&gt;0,F52/D52*100,)</f>
        <v>47.928069553214534</v>
      </c>
    </row>
    <row r="53" spans="1:8" ht="15.75" customHeight="1">
      <c r="A53" s="21">
        <v>741</v>
      </c>
      <c r="B53" s="22"/>
      <c r="C53" s="26" t="s">
        <v>79</v>
      </c>
      <c r="D53" s="23">
        <f>D54</f>
        <v>0</v>
      </c>
      <c r="E53" s="23">
        <f>E54</f>
        <v>188000</v>
      </c>
      <c r="F53" s="23">
        <f>F54</f>
        <v>0</v>
      </c>
      <c r="G53" s="59"/>
      <c r="H53" s="59"/>
    </row>
    <row r="54" spans="1:8" ht="36" customHeight="1" outlineLevel="1">
      <c r="A54" s="21">
        <v>7413</v>
      </c>
      <c r="B54" s="22"/>
      <c r="C54" s="26" t="s">
        <v>107</v>
      </c>
      <c r="D54" s="23">
        <v>0</v>
      </c>
      <c r="E54" s="23">
        <v>188000</v>
      </c>
      <c r="F54" s="23">
        <v>0</v>
      </c>
      <c r="G54" s="59"/>
      <c r="H54" s="59"/>
    </row>
    <row r="55" spans="1:8" ht="18">
      <c r="A55" s="16" t="s">
        <v>17</v>
      </c>
      <c r="B55" s="27" t="s">
        <v>1</v>
      </c>
      <c r="C55" s="27" t="s">
        <v>33</v>
      </c>
      <c r="D55" s="43">
        <f>D56+D86+D102+D113</f>
        <v>14171618.260000002</v>
      </c>
      <c r="E55" s="43">
        <f>E56+E86+E102+E113</f>
        <v>12118082.709999999</v>
      </c>
      <c r="F55" s="43">
        <f>F56+F86+F102+F113</f>
        <v>9744612.828340247</v>
      </c>
      <c r="G55" s="61">
        <f>IF(E55&lt;&gt;0,F55/E55*100,)</f>
        <v>80.41381678554535</v>
      </c>
      <c r="H55" s="61">
        <f>IF(D55&lt;&gt;0,F55/D55*100,)</f>
        <v>68.7614685179944</v>
      </c>
    </row>
    <row r="56" spans="1:8" ht="15.75">
      <c r="A56" s="40">
        <v>40</v>
      </c>
      <c r="B56" s="41" t="s">
        <v>25</v>
      </c>
      <c r="C56" s="41" t="s">
        <v>34</v>
      </c>
      <c r="D56" s="42">
        <f>+D57+D64+D70+D81+D83</f>
        <v>3097828.93</v>
      </c>
      <c r="E56" s="42">
        <f>+E57+E64+E70+E81+E83</f>
        <v>3598584.5599999996</v>
      </c>
      <c r="F56" s="42">
        <f>+F57+F64+F70+F81+F83</f>
        <v>3115394.6783402488</v>
      </c>
      <c r="G56" s="57">
        <f>IF(E56&lt;&gt;0,F56/E56*100,)</f>
        <v>86.57277955808962</v>
      </c>
      <c r="H56" s="57">
        <f>IF(D56&lt;&gt;0,F56/D56*100,)</f>
        <v>100.56703416286608</v>
      </c>
    </row>
    <row r="57" spans="1:8" ht="15">
      <c r="A57" s="21">
        <v>400</v>
      </c>
      <c r="B57" s="22"/>
      <c r="C57" s="22" t="s">
        <v>35</v>
      </c>
      <c r="D57" s="25">
        <f>D58+D59+D60+D61+D62+D63</f>
        <v>597516.4</v>
      </c>
      <c r="E57" s="25">
        <f>E58+E59+E60+E61+E62+E63</f>
        <v>612647.79</v>
      </c>
      <c r="F57" s="25">
        <f>F58+F59+F60+F61+F62+F63</f>
        <v>610925.59</v>
      </c>
      <c r="G57" s="62">
        <f>IF(E57&lt;&gt;0,F57/E57*100,)</f>
        <v>99.71889231821108</v>
      </c>
      <c r="H57" s="62">
        <f>IF(D57&lt;&gt;0,F57/D57*100,)</f>
        <v>102.24415430271034</v>
      </c>
    </row>
    <row r="58" spans="1:8" ht="15" outlineLevel="1">
      <c r="A58" s="21">
        <v>4000</v>
      </c>
      <c r="B58" s="22"/>
      <c r="C58" s="22" t="s">
        <v>108</v>
      </c>
      <c r="D58" s="25">
        <v>484561.77</v>
      </c>
      <c r="E58" s="25">
        <v>501995.77</v>
      </c>
      <c r="F58" s="25">
        <v>501990.27</v>
      </c>
      <c r="G58" s="62">
        <f>IF(E58&lt;&gt;0,F58/E58*100,)</f>
        <v>99.99890437323803</v>
      </c>
      <c r="H58" s="62">
        <f>IF(D58&lt;&gt;0,F58/D58*100,)</f>
        <v>103.59675506385904</v>
      </c>
    </row>
    <row r="59" spans="1:8" ht="15" outlineLevel="1">
      <c r="A59" s="21">
        <v>4001</v>
      </c>
      <c r="B59" s="22"/>
      <c r="C59" s="22" t="s">
        <v>109</v>
      </c>
      <c r="D59" s="25">
        <v>31986.47</v>
      </c>
      <c r="E59" s="25">
        <v>23010.47</v>
      </c>
      <c r="F59" s="25">
        <v>22965.59</v>
      </c>
      <c r="G59" s="62">
        <f>IF(E59&lt;&gt;0,F59/E59*100,)</f>
        <v>99.80495835156779</v>
      </c>
      <c r="H59" s="62">
        <f>IF(D59&lt;&gt;0,F59/D59*100,)</f>
        <v>71.79782576820762</v>
      </c>
    </row>
    <row r="60" spans="1:8" ht="15" outlineLevel="1">
      <c r="A60" s="21">
        <v>4002</v>
      </c>
      <c r="B60" s="22"/>
      <c r="C60" s="22" t="s">
        <v>110</v>
      </c>
      <c r="D60" s="25">
        <v>40914.23</v>
      </c>
      <c r="E60" s="25">
        <v>53972.62</v>
      </c>
      <c r="F60" s="25">
        <v>53966.19</v>
      </c>
      <c r="G60" s="62">
        <f>IF(E60&lt;&gt;0,F60/E60*100,)</f>
        <v>99.98808655203324</v>
      </c>
      <c r="H60" s="62">
        <f>IF(D60&lt;&gt;0,F60/D60*100,)</f>
        <v>131.90078366377662</v>
      </c>
    </row>
    <row r="61" spans="1:8" ht="15" outlineLevel="1">
      <c r="A61" s="21">
        <v>4003</v>
      </c>
      <c r="B61" s="22"/>
      <c r="C61" s="22" t="s">
        <v>111</v>
      </c>
      <c r="D61" s="25">
        <v>21992.43</v>
      </c>
      <c r="E61" s="25">
        <v>25207.43</v>
      </c>
      <c r="F61" s="25">
        <v>25191.82</v>
      </c>
      <c r="G61" s="62">
        <f>IF(E61&lt;&gt;0,F61/E61*100,)</f>
        <v>99.9380738139509</v>
      </c>
      <c r="H61" s="62">
        <f>IF(D61&lt;&gt;0,F61/D61*100,)</f>
        <v>114.54768754521443</v>
      </c>
    </row>
    <row r="62" spans="1:8" ht="15" outlineLevel="1">
      <c r="A62" s="21">
        <v>4004</v>
      </c>
      <c r="B62" s="22"/>
      <c r="C62" s="22" t="s">
        <v>112</v>
      </c>
      <c r="D62" s="25">
        <v>7497.5</v>
      </c>
      <c r="E62" s="25">
        <v>7497.5</v>
      </c>
      <c r="F62" s="25">
        <v>5866.08</v>
      </c>
      <c r="G62" s="62">
        <f>IF(E62&lt;&gt;0,F62/E62*100,)</f>
        <v>78.24048016005335</v>
      </c>
      <c r="H62" s="62">
        <f>IF(D62&lt;&gt;0,F62/D62*100,)</f>
        <v>78.24048016005335</v>
      </c>
    </row>
    <row r="63" spans="1:8" ht="15" outlineLevel="1">
      <c r="A63" s="21">
        <v>4009</v>
      </c>
      <c r="B63" s="22"/>
      <c r="C63" s="22" t="s">
        <v>113</v>
      </c>
      <c r="D63" s="25">
        <v>10564</v>
      </c>
      <c r="E63" s="25">
        <v>964</v>
      </c>
      <c r="F63" s="25">
        <v>945.64</v>
      </c>
      <c r="G63" s="62">
        <f>IF(E63&lt;&gt;0,F63/E63*100,)</f>
        <v>98.0954356846473</v>
      </c>
      <c r="H63" s="62">
        <f>IF(D63&lt;&gt;0,F63/D63*100,)</f>
        <v>8.951533510034078</v>
      </c>
    </row>
    <row r="64" spans="1:8" ht="15">
      <c r="A64" s="21">
        <v>401</v>
      </c>
      <c r="B64" s="22"/>
      <c r="C64" s="22" t="s">
        <v>36</v>
      </c>
      <c r="D64" s="25">
        <f>D65+D66+D67+D68+D69</f>
        <v>106408.86</v>
      </c>
      <c r="E64" s="25">
        <f>E65+E66+E67+E68+E69</f>
        <v>99975.63000000002</v>
      </c>
      <c r="F64" s="25">
        <f>F65+F66+F67+F68+F69</f>
        <v>98355.48</v>
      </c>
      <c r="G64" s="62">
        <f>IF(E64&lt;&gt;0,F64/E64*100,)</f>
        <v>98.37945507320131</v>
      </c>
      <c r="H64" s="62">
        <f>IF(D64&lt;&gt;0,F64/D64*100,)</f>
        <v>92.43166405504203</v>
      </c>
    </row>
    <row r="65" spans="1:8" ht="15" outlineLevel="1">
      <c r="A65" s="21">
        <v>4010</v>
      </c>
      <c r="B65" s="22"/>
      <c r="C65" s="22" t="s">
        <v>114</v>
      </c>
      <c r="D65" s="25">
        <v>58674.41</v>
      </c>
      <c r="E65" s="25">
        <v>51565.73</v>
      </c>
      <c r="F65" s="25">
        <v>50665.78</v>
      </c>
      <c r="G65" s="62">
        <f>IF(E65&lt;&gt;0,F65/E65*100,)</f>
        <v>98.25475175082366</v>
      </c>
      <c r="H65" s="62">
        <f>IF(D65&lt;&gt;0,F65/D65*100,)</f>
        <v>86.35072768520381</v>
      </c>
    </row>
    <row r="66" spans="1:8" ht="15" outlineLevel="1">
      <c r="A66" s="21">
        <v>4011</v>
      </c>
      <c r="B66" s="22"/>
      <c r="C66" s="22" t="s">
        <v>115</v>
      </c>
      <c r="D66" s="25">
        <v>37952.72</v>
      </c>
      <c r="E66" s="25">
        <v>38412.72</v>
      </c>
      <c r="F66" s="25">
        <v>37735.43</v>
      </c>
      <c r="G66" s="62">
        <f>IF(E66&lt;&gt;0,F66/E66*100,)</f>
        <v>98.23680801567814</v>
      </c>
      <c r="H66" s="62">
        <f>IF(D66&lt;&gt;0,F66/D66*100,)</f>
        <v>99.42747186499413</v>
      </c>
    </row>
    <row r="67" spans="1:8" ht="15" outlineLevel="1">
      <c r="A67" s="21">
        <v>4012</v>
      </c>
      <c r="B67" s="22"/>
      <c r="C67" s="22" t="s">
        <v>116</v>
      </c>
      <c r="D67" s="25">
        <v>358.87</v>
      </c>
      <c r="E67" s="25">
        <v>343.53</v>
      </c>
      <c r="F67" s="25">
        <v>337.96</v>
      </c>
      <c r="G67" s="62">
        <f>IF(E67&lt;&gt;0,F67/E67*100,)</f>
        <v>98.3785986667831</v>
      </c>
      <c r="H67" s="62">
        <f>IF(D67&lt;&gt;0,F67/D67*100,)</f>
        <v>94.17337754618663</v>
      </c>
    </row>
    <row r="68" spans="1:8" ht="15" outlineLevel="1">
      <c r="A68" s="21">
        <v>4013</v>
      </c>
      <c r="B68" s="22"/>
      <c r="C68" s="22" t="s">
        <v>117</v>
      </c>
      <c r="D68" s="25">
        <v>628.12</v>
      </c>
      <c r="E68" s="25">
        <v>604.91</v>
      </c>
      <c r="F68" s="25">
        <v>568.86</v>
      </c>
      <c r="G68" s="62">
        <f>IF(E68&lt;&gt;0,F68/E68*100,)</f>
        <v>94.04043576730423</v>
      </c>
      <c r="H68" s="62">
        <f>IF(D68&lt;&gt;0,F68/D68*100,)</f>
        <v>90.5654970387824</v>
      </c>
    </row>
    <row r="69" spans="1:8" ht="15" outlineLevel="1">
      <c r="A69" s="21">
        <v>4015</v>
      </c>
      <c r="B69" s="22"/>
      <c r="C69" s="22" t="s">
        <v>118</v>
      </c>
      <c r="D69" s="25">
        <v>8794.74</v>
      </c>
      <c r="E69" s="25">
        <v>9048.74</v>
      </c>
      <c r="F69" s="25">
        <v>9047.45</v>
      </c>
      <c r="G69" s="62">
        <f>IF(E69&lt;&gt;0,F69/E69*100,)</f>
        <v>99.98574387152246</v>
      </c>
      <c r="H69" s="62">
        <f>IF(D69&lt;&gt;0,F69/D69*100,)</f>
        <v>102.87342206819076</v>
      </c>
    </row>
    <row r="70" spans="1:8" ht="15">
      <c r="A70" s="21">
        <v>402</v>
      </c>
      <c r="B70" s="22"/>
      <c r="C70" s="22" t="s">
        <v>37</v>
      </c>
      <c r="D70" s="23">
        <f>D71+D72+D73+D74+D75+D76+D77+D78+D79+D80</f>
        <v>2242239.98</v>
      </c>
      <c r="E70" s="23">
        <f>E71+E72+E73+E74+E75+E76+E77+E78+E79+E80</f>
        <v>2730843.8999999994</v>
      </c>
      <c r="F70" s="23">
        <f>F71+F72+F73+F74+F75+F76+F77+F78+F79+F80</f>
        <v>2276142.458340249</v>
      </c>
      <c r="G70" s="58">
        <f>IF(E70&lt;&gt;0,F70/E70*100,)</f>
        <v>83.34941657925778</v>
      </c>
      <c r="H70" s="58">
        <f>IF(D70&lt;&gt;0,F70/D70*100,)</f>
        <v>101.51199151931316</v>
      </c>
    </row>
    <row r="71" spans="1:8" ht="15" outlineLevel="1">
      <c r="A71" s="21">
        <v>4020</v>
      </c>
      <c r="B71" s="22"/>
      <c r="C71" s="22" t="s">
        <v>119</v>
      </c>
      <c r="D71" s="23">
        <v>452782.87</v>
      </c>
      <c r="E71" s="23">
        <v>509806.93</v>
      </c>
      <c r="F71" s="23">
        <v>375302.71</v>
      </c>
      <c r="G71" s="58">
        <f>IF(E71&lt;&gt;0,F71/E71*100,)</f>
        <v>73.61663561536915</v>
      </c>
      <c r="H71" s="58">
        <f>IF(D71&lt;&gt;0,F71/D71*100,)</f>
        <v>82.88800987546195</v>
      </c>
    </row>
    <row r="72" spans="1:8" ht="15" outlineLevel="1">
      <c r="A72" s="21">
        <v>4021</v>
      </c>
      <c r="B72" s="22"/>
      <c r="C72" s="22" t="s">
        <v>120</v>
      </c>
      <c r="D72" s="23">
        <v>25489.92</v>
      </c>
      <c r="E72" s="23">
        <v>25043.91</v>
      </c>
      <c r="F72" s="23">
        <v>15092.63</v>
      </c>
      <c r="G72" s="58">
        <f>IF(E72&lt;&gt;0,F72/E72*100,)</f>
        <v>60.26467113162441</v>
      </c>
      <c r="H72" s="58">
        <f>IF(D72&lt;&gt;0,F72/D72*100,)</f>
        <v>59.21018975343979</v>
      </c>
    </row>
    <row r="73" spans="1:8" ht="15" outlineLevel="1">
      <c r="A73" s="21">
        <v>4022</v>
      </c>
      <c r="B73" s="22"/>
      <c r="C73" s="22" t="s">
        <v>121</v>
      </c>
      <c r="D73" s="23">
        <v>160554.72</v>
      </c>
      <c r="E73" s="23">
        <v>182074.42</v>
      </c>
      <c r="F73" s="23">
        <v>167215.3183402489</v>
      </c>
      <c r="G73" s="58">
        <f>IF(E73&lt;&gt;0,F73/E73*100,)</f>
        <v>91.83899547242764</v>
      </c>
      <c r="H73" s="58">
        <f>IF(D73&lt;&gt;0,F73/D73*100,)</f>
        <v>104.1484911438598</v>
      </c>
    </row>
    <row r="74" spans="1:8" ht="15" outlineLevel="1">
      <c r="A74" s="21">
        <v>4023</v>
      </c>
      <c r="B74" s="22"/>
      <c r="C74" s="22" t="s">
        <v>122</v>
      </c>
      <c r="D74" s="23">
        <v>24566.44</v>
      </c>
      <c r="E74" s="23">
        <v>27931.93</v>
      </c>
      <c r="F74" s="23">
        <v>21363.48</v>
      </c>
      <c r="G74" s="58">
        <f>IF(E74&lt;&gt;0,F74/E74*100,)</f>
        <v>76.48408112149787</v>
      </c>
      <c r="H74" s="58">
        <f>IF(D74&lt;&gt;0,F74/D74*100,)</f>
        <v>86.96205066749599</v>
      </c>
    </row>
    <row r="75" spans="1:8" ht="15" outlineLevel="1">
      <c r="A75" s="21">
        <v>4024</v>
      </c>
      <c r="B75" s="22"/>
      <c r="C75" s="22" t="s">
        <v>123</v>
      </c>
      <c r="D75" s="23">
        <v>21100.89</v>
      </c>
      <c r="E75" s="23">
        <v>19302.36</v>
      </c>
      <c r="F75" s="23">
        <v>10823.86</v>
      </c>
      <c r="G75" s="58">
        <f>IF(E75&lt;&gt;0,F75/E75*100,)</f>
        <v>56.07531928738248</v>
      </c>
      <c r="H75" s="58">
        <f>IF(D75&lt;&gt;0,F75/D75*100,)</f>
        <v>51.29575103230243</v>
      </c>
    </row>
    <row r="76" spans="1:8" ht="15" outlineLevel="1">
      <c r="A76" s="21">
        <v>4025</v>
      </c>
      <c r="B76" s="22"/>
      <c r="C76" s="22" t="s">
        <v>124</v>
      </c>
      <c r="D76" s="23">
        <v>1199506.72</v>
      </c>
      <c r="E76" s="23">
        <v>1452438.92</v>
      </c>
      <c r="F76" s="23">
        <v>1213259.65</v>
      </c>
      <c r="G76" s="58">
        <f>IF(E76&lt;&gt;0,F76/E76*100,)</f>
        <v>83.53257636472588</v>
      </c>
      <c r="H76" s="58">
        <f>IF(D76&lt;&gt;0,F76/D76*100,)</f>
        <v>101.14654880799667</v>
      </c>
    </row>
    <row r="77" spans="1:8" ht="15" outlineLevel="1">
      <c r="A77" s="21">
        <v>4026</v>
      </c>
      <c r="B77" s="22"/>
      <c r="C77" s="22" t="s">
        <v>125</v>
      </c>
      <c r="D77" s="23">
        <v>55083.16</v>
      </c>
      <c r="E77" s="23">
        <v>52193.04</v>
      </c>
      <c r="F77" s="23">
        <v>51761.14</v>
      </c>
      <c r="G77" s="58">
        <f>IF(E77&lt;&gt;0,F77/E77*100,)</f>
        <v>99.17249502998867</v>
      </c>
      <c r="H77" s="58">
        <f>IF(D77&lt;&gt;0,F77/D77*100,)</f>
        <v>93.96908238379933</v>
      </c>
    </row>
    <row r="78" spans="1:8" ht="15" outlineLevel="1">
      <c r="A78" s="21">
        <v>4027</v>
      </c>
      <c r="B78" s="22"/>
      <c r="C78" s="22" t="s">
        <v>126</v>
      </c>
      <c r="D78" s="23">
        <v>16960.59</v>
      </c>
      <c r="E78" s="23">
        <v>13621.59</v>
      </c>
      <c r="F78" s="23">
        <v>9149.95</v>
      </c>
      <c r="G78" s="58">
        <f>IF(E78&lt;&gt;0,F78/E78*100,)</f>
        <v>67.17240792007395</v>
      </c>
      <c r="H78" s="58">
        <f>IF(D78&lt;&gt;0,F78/D78*100,)</f>
        <v>53.94830014757742</v>
      </c>
    </row>
    <row r="79" spans="1:8" ht="15" outlineLevel="1">
      <c r="A79" s="21">
        <v>4028</v>
      </c>
      <c r="B79" s="22"/>
      <c r="C79" s="22" t="s">
        <v>127</v>
      </c>
      <c r="D79" s="23">
        <v>24598.71</v>
      </c>
      <c r="E79" s="23">
        <v>22773.71</v>
      </c>
      <c r="F79" s="23">
        <v>18479.09</v>
      </c>
      <c r="G79" s="58">
        <f>IF(E79&lt;&gt;0,F79/E79*100,)</f>
        <v>81.14220300513179</v>
      </c>
      <c r="H79" s="58">
        <f>IF(D79&lt;&gt;0,F79/D79*100,)</f>
        <v>75.12219136694567</v>
      </c>
    </row>
    <row r="80" spans="1:8" ht="15" outlineLevel="1">
      <c r="A80" s="21">
        <v>4029</v>
      </c>
      <c r="B80" s="22"/>
      <c r="C80" s="22" t="s">
        <v>128</v>
      </c>
      <c r="D80" s="23">
        <v>261595.96</v>
      </c>
      <c r="E80" s="23">
        <v>425657.09</v>
      </c>
      <c r="F80" s="23">
        <v>393694.63</v>
      </c>
      <c r="G80" s="58">
        <f>IF(E80&lt;&gt;0,F80/E80*100,)</f>
        <v>92.49103074965814</v>
      </c>
      <c r="H80" s="58">
        <f>IF(D80&lt;&gt;0,F80/D80*100,)</f>
        <v>150.49721333616927</v>
      </c>
    </row>
    <row r="81" spans="1:8" ht="15">
      <c r="A81" s="21">
        <v>403</v>
      </c>
      <c r="B81" s="22"/>
      <c r="C81" s="22" t="s">
        <v>38</v>
      </c>
      <c r="D81" s="23">
        <f>D82</f>
        <v>70974.85</v>
      </c>
      <c r="E81" s="23">
        <f>E82</f>
        <v>86168.25</v>
      </c>
      <c r="F81" s="23">
        <f>F82</f>
        <v>82634.84</v>
      </c>
      <c r="G81" s="58">
        <f>IF(E81&lt;&gt;0,F81/E81*100,)</f>
        <v>95.89940610375632</v>
      </c>
      <c r="H81" s="58">
        <f>IF(D81&lt;&gt;0,F81/D81*100,)</f>
        <v>116.42834046144512</v>
      </c>
    </row>
    <row r="82" spans="1:8" ht="15" outlineLevel="1">
      <c r="A82" s="21">
        <v>4031</v>
      </c>
      <c r="B82" s="22"/>
      <c r="C82" s="22" t="s">
        <v>129</v>
      </c>
      <c r="D82" s="23">
        <v>70974.85</v>
      </c>
      <c r="E82" s="23">
        <v>86168.25</v>
      </c>
      <c r="F82" s="23">
        <v>82634.84</v>
      </c>
      <c r="G82" s="58">
        <f>IF(E82&lt;&gt;0,F82/E82*100,)</f>
        <v>95.89940610375632</v>
      </c>
      <c r="H82" s="58">
        <f>IF(D82&lt;&gt;0,F82/D82*100,)</f>
        <v>116.42834046144512</v>
      </c>
    </row>
    <row r="83" spans="1:8" ht="15">
      <c r="A83" s="21">
        <v>409</v>
      </c>
      <c r="B83" s="22"/>
      <c r="C83" s="22" t="s">
        <v>39</v>
      </c>
      <c r="D83" s="25">
        <f>D84+D85</f>
        <v>80688.84000000001</v>
      </c>
      <c r="E83" s="25">
        <f>E84+E85</f>
        <v>68948.99</v>
      </c>
      <c r="F83" s="25">
        <f>F84+F85</f>
        <v>47336.31</v>
      </c>
      <c r="G83" s="62">
        <f>IF(E83&lt;&gt;0,F83/E83*100,)</f>
        <v>68.65410211230069</v>
      </c>
      <c r="H83" s="62">
        <f>IF(D83&lt;&gt;0,F83/D83*100,)</f>
        <v>58.66525036176006</v>
      </c>
    </row>
    <row r="84" spans="1:8" ht="15" outlineLevel="1">
      <c r="A84" s="21">
        <v>4090</v>
      </c>
      <c r="B84" s="22"/>
      <c r="C84" s="22" t="s">
        <v>130</v>
      </c>
      <c r="D84" s="25">
        <v>14346.99</v>
      </c>
      <c r="E84" s="25">
        <v>14346.99</v>
      </c>
      <c r="F84" s="25">
        <v>0</v>
      </c>
      <c r="G84" s="63"/>
      <c r="H84" s="63"/>
    </row>
    <row r="85" spans="1:8" ht="15" outlineLevel="1">
      <c r="A85" s="21">
        <v>4091</v>
      </c>
      <c r="B85" s="22"/>
      <c r="C85" s="22" t="s">
        <v>131</v>
      </c>
      <c r="D85" s="25">
        <v>66341.85</v>
      </c>
      <c r="E85" s="25">
        <v>54602</v>
      </c>
      <c r="F85" s="25">
        <v>47336.31</v>
      </c>
      <c r="G85" s="62">
        <f>IF(E85&lt;&gt;0,F85/E85*100,)</f>
        <v>86.69336288048056</v>
      </c>
      <c r="H85" s="62">
        <f>IF(D85&lt;&gt;0,F85/D85*100,)</f>
        <v>71.35211031950419</v>
      </c>
    </row>
    <row r="86" spans="1:8" ht="15.75">
      <c r="A86" s="40">
        <v>41</v>
      </c>
      <c r="B86" s="41"/>
      <c r="C86" s="41" t="s">
        <v>40</v>
      </c>
      <c r="D86" s="42">
        <f>+D87+D89+D95+D97</f>
        <v>3355091.71</v>
      </c>
      <c r="E86" s="42">
        <f>+E87+E89+E95+E97</f>
        <v>3444558.58</v>
      </c>
      <c r="F86" s="42">
        <f>+F87+F89+F95+F97</f>
        <v>3350363.78</v>
      </c>
      <c r="G86" s="57">
        <f>IF(E86&lt;&gt;0,F86/E86*100,)</f>
        <v>97.26540287202779</v>
      </c>
      <c r="H86" s="57">
        <f>IF(D86&lt;&gt;0,F86/D86*100,)</f>
        <v>99.8590819444396</v>
      </c>
    </row>
    <row r="87" spans="1:8" ht="15">
      <c r="A87" s="21">
        <v>410</v>
      </c>
      <c r="B87" s="22"/>
      <c r="C87" s="22" t="s">
        <v>41</v>
      </c>
      <c r="D87" s="23">
        <f>D88</f>
        <v>58893</v>
      </c>
      <c r="E87" s="23">
        <f>E88</f>
        <v>59519</v>
      </c>
      <c r="F87" s="23">
        <f>F88</f>
        <v>58522.25</v>
      </c>
      <c r="G87" s="58">
        <f>IF(E87&lt;&gt;0,F87/E87*100,)</f>
        <v>98.32532468623465</v>
      </c>
      <c r="H87" s="58">
        <f>IF(D87&lt;&gt;0,F87/D87*100,)</f>
        <v>99.37046847672897</v>
      </c>
    </row>
    <row r="88" spans="1:8" ht="15" outlineLevel="1">
      <c r="A88" s="21">
        <v>4102</v>
      </c>
      <c r="B88" s="22"/>
      <c r="C88" s="22" t="s">
        <v>132</v>
      </c>
      <c r="D88" s="23">
        <v>58893</v>
      </c>
      <c r="E88" s="23">
        <v>59519</v>
      </c>
      <c r="F88" s="23">
        <v>58522.25</v>
      </c>
      <c r="G88" s="58">
        <f>IF(E88&lt;&gt;0,F88/E88*100,)</f>
        <v>98.32532468623465</v>
      </c>
      <c r="H88" s="58">
        <f>IF(D88&lt;&gt;0,F88/D88*100,)</f>
        <v>99.37046847672897</v>
      </c>
    </row>
    <row r="89" spans="1:8" ht="15">
      <c r="A89" s="21">
        <v>411</v>
      </c>
      <c r="B89" s="22"/>
      <c r="C89" s="22" t="s">
        <v>42</v>
      </c>
      <c r="D89" s="23">
        <f>D90+D91+D92+D93+D94</f>
        <v>760083.57</v>
      </c>
      <c r="E89" s="23">
        <f>E90+E91+E92+E93+E94</f>
        <v>786076.81</v>
      </c>
      <c r="F89" s="23">
        <f>F90+F91+F92+F93+F94</f>
        <v>722143.4</v>
      </c>
      <c r="G89" s="58">
        <f>IF(E89&lt;&gt;0,F89/E89*100,)</f>
        <v>91.86677317194994</v>
      </c>
      <c r="H89" s="58">
        <f>IF(D89&lt;&gt;0,F89/D89*100,)</f>
        <v>95.0084212450481</v>
      </c>
    </row>
    <row r="90" spans="1:8" ht="15" outlineLevel="1">
      <c r="A90" s="21">
        <v>4111</v>
      </c>
      <c r="B90" s="22"/>
      <c r="C90" s="22" t="s">
        <v>133</v>
      </c>
      <c r="D90" s="23">
        <v>0</v>
      </c>
      <c r="E90" s="23">
        <v>30253.71</v>
      </c>
      <c r="F90" s="23">
        <v>24600</v>
      </c>
      <c r="G90" s="58">
        <f>IF(E90&lt;&gt;0,F90/E90*100,)</f>
        <v>81.31234152770024</v>
      </c>
      <c r="H90" s="58">
        <f>IF(D90&lt;&gt;0,F90/D90*100,)</f>
        <v>0</v>
      </c>
    </row>
    <row r="91" spans="1:8" ht="15" outlineLevel="1">
      <c r="A91" s="21">
        <v>4113</v>
      </c>
      <c r="B91" s="22"/>
      <c r="C91" s="22" t="s">
        <v>134</v>
      </c>
      <c r="D91" s="23">
        <v>1105.18</v>
      </c>
      <c r="E91" s="23">
        <v>1105.18</v>
      </c>
      <c r="F91" s="23">
        <v>0</v>
      </c>
      <c r="G91" s="59"/>
      <c r="H91" s="59"/>
    </row>
    <row r="92" spans="1:8" ht="15" outlineLevel="1">
      <c r="A92" s="21">
        <v>4115</v>
      </c>
      <c r="B92" s="22"/>
      <c r="C92" s="22" t="s">
        <v>135</v>
      </c>
      <c r="D92" s="23">
        <v>0</v>
      </c>
      <c r="E92" s="23">
        <v>1166</v>
      </c>
      <c r="F92" s="23">
        <v>0</v>
      </c>
      <c r="G92" s="59"/>
      <c r="H92" s="59"/>
    </row>
    <row r="93" spans="1:8" ht="15" outlineLevel="1">
      <c r="A93" s="21">
        <v>4117</v>
      </c>
      <c r="B93" s="22"/>
      <c r="C93" s="22" t="s">
        <v>136</v>
      </c>
      <c r="D93" s="23">
        <v>12518.78</v>
      </c>
      <c r="E93" s="23">
        <v>12094.78</v>
      </c>
      <c r="F93" s="23">
        <v>8949.37</v>
      </c>
      <c r="G93" s="58">
        <f>IF(E93&lt;&gt;0,F93/E93*100,)</f>
        <v>73.99365676763033</v>
      </c>
      <c r="H93" s="58">
        <f>IF(D93&lt;&gt;0,F93/D93*100,)</f>
        <v>71.48755709422164</v>
      </c>
    </row>
    <row r="94" spans="1:8" ht="15" outlineLevel="1">
      <c r="A94" s="21">
        <v>4119</v>
      </c>
      <c r="B94" s="22"/>
      <c r="C94" s="22" t="s">
        <v>137</v>
      </c>
      <c r="D94" s="23">
        <v>746459.61</v>
      </c>
      <c r="E94" s="23">
        <v>741457.14</v>
      </c>
      <c r="F94" s="23">
        <v>688594.03</v>
      </c>
      <c r="G94" s="58">
        <f>IF(E94&lt;&gt;0,F94/E94*100,)</f>
        <v>92.87037548792098</v>
      </c>
      <c r="H94" s="58">
        <f>IF(D94&lt;&gt;0,F94/D94*100,)</f>
        <v>92.24799584266857</v>
      </c>
    </row>
    <row r="95" spans="1:8" ht="15">
      <c r="A95" s="21">
        <v>412</v>
      </c>
      <c r="B95" s="22"/>
      <c r="C95" s="22" t="s">
        <v>43</v>
      </c>
      <c r="D95" s="23">
        <f>D96</f>
        <v>427304.43</v>
      </c>
      <c r="E95" s="23">
        <f>E96</f>
        <v>446091.08</v>
      </c>
      <c r="F95" s="23">
        <f>F96</f>
        <v>434663.06</v>
      </c>
      <c r="G95" s="58">
        <f>IF(E95&lt;&gt;0,F95/E95*100,)</f>
        <v>97.43818683843666</v>
      </c>
      <c r="H95" s="58">
        <f>IF(D95&lt;&gt;0,F95/D95*100,)</f>
        <v>101.7221047766811</v>
      </c>
    </row>
    <row r="96" spans="1:8" ht="15" outlineLevel="1">
      <c r="A96" s="21">
        <v>4120</v>
      </c>
      <c r="B96" s="22"/>
      <c r="C96" s="22" t="s">
        <v>138</v>
      </c>
      <c r="D96" s="23">
        <v>427304.43</v>
      </c>
      <c r="E96" s="23">
        <v>446091.08</v>
      </c>
      <c r="F96" s="23">
        <v>434663.06</v>
      </c>
      <c r="G96" s="58">
        <f>IF(E96&lt;&gt;0,F96/E96*100,)</f>
        <v>97.43818683843666</v>
      </c>
      <c r="H96" s="58">
        <f>IF(D96&lt;&gt;0,F96/D96*100,)</f>
        <v>101.7221047766811</v>
      </c>
    </row>
    <row r="97" spans="1:8" ht="15">
      <c r="A97" s="21">
        <v>413</v>
      </c>
      <c r="B97" s="22"/>
      <c r="C97" s="22" t="s">
        <v>44</v>
      </c>
      <c r="D97" s="23">
        <f>D98+D99+D100+D101</f>
        <v>2108810.71</v>
      </c>
      <c r="E97" s="23">
        <f>E98+E99+E100+E101</f>
        <v>2152871.69</v>
      </c>
      <c r="F97" s="23">
        <f>F98+F99+F100+F101</f>
        <v>2135035.07</v>
      </c>
      <c r="G97" s="58">
        <f>IF(E97&lt;&gt;0,F97/E97*100,)</f>
        <v>99.17149637468641</v>
      </c>
      <c r="H97" s="58">
        <f>IF(D97&lt;&gt;0,F97/D97*100,)</f>
        <v>101.24356159021973</v>
      </c>
    </row>
    <row r="98" spans="1:8" ht="15" outlineLevel="1">
      <c r="A98" s="21">
        <v>4130</v>
      </c>
      <c r="B98" s="22"/>
      <c r="C98" s="22" t="s">
        <v>139</v>
      </c>
      <c r="D98" s="23">
        <v>125582.28</v>
      </c>
      <c r="E98" s="23">
        <v>136313.63</v>
      </c>
      <c r="F98" s="23">
        <v>133784.98</v>
      </c>
      <c r="G98" s="58">
        <f>IF(E98&lt;&gt;0,F98/E98*100,)</f>
        <v>98.14497640478066</v>
      </c>
      <c r="H98" s="58">
        <f>IF(D98&lt;&gt;0,F98/D98*100,)</f>
        <v>106.53173361719506</v>
      </c>
    </row>
    <row r="99" spans="1:8" ht="15" outlineLevel="1">
      <c r="A99" s="21">
        <v>4131</v>
      </c>
      <c r="B99" s="22"/>
      <c r="C99" s="22" t="s">
        <v>140</v>
      </c>
      <c r="D99" s="23">
        <v>108496.08</v>
      </c>
      <c r="E99" s="23">
        <v>108496.08</v>
      </c>
      <c r="F99" s="23">
        <v>106061.2</v>
      </c>
      <c r="G99" s="58">
        <f>IF(E99&lt;&gt;0,F99/E99*100,)</f>
        <v>97.75578988660236</v>
      </c>
      <c r="H99" s="58">
        <f>IF(D99&lt;&gt;0,F99/D99*100,)</f>
        <v>97.75578988660236</v>
      </c>
    </row>
    <row r="100" spans="1:8" ht="15" outlineLevel="1">
      <c r="A100" s="21">
        <v>4132</v>
      </c>
      <c r="B100" s="22"/>
      <c r="C100" s="22" t="s">
        <v>141</v>
      </c>
      <c r="D100" s="23">
        <v>7511.27</v>
      </c>
      <c r="E100" s="23">
        <v>12055</v>
      </c>
      <c r="F100" s="23">
        <v>10312.18</v>
      </c>
      <c r="G100" s="58">
        <f>IF(E100&lt;&gt;0,F100/E100*100,)</f>
        <v>85.54276233927831</v>
      </c>
      <c r="H100" s="58">
        <f>IF(D100&lt;&gt;0,F100/D100*100,)</f>
        <v>137.28943307856062</v>
      </c>
    </row>
    <row r="101" spans="1:8" ht="15" outlineLevel="1">
      <c r="A101" s="21">
        <v>4133</v>
      </c>
      <c r="B101" s="22"/>
      <c r="C101" s="22" t="s">
        <v>142</v>
      </c>
      <c r="D101" s="23">
        <v>1867221.08</v>
      </c>
      <c r="E101" s="23">
        <v>1896006.98</v>
      </c>
      <c r="F101" s="23">
        <v>1884876.71</v>
      </c>
      <c r="G101" s="58">
        <f>IF(E101&lt;&gt;0,F101/E101*100,)</f>
        <v>99.41296260417775</v>
      </c>
      <c r="H101" s="58">
        <f>IF(D101&lt;&gt;0,F101/D101*100,)</f>
        <v>100.94555648439874</v>
      </c>
    </row>
    <row r="102" spans="1:8" ht="15.75">
      <c r="A102" s="40">
        <v>42</v>
      </c>
      <c r="B102" s="41" t="s">
        <v>45</v>
      </c>
      <c r="C102" s="41" t="s">
        <v>46</v>
      </c>
      <c r="D102" s="42">
        <f>+D103</f>
        <v>6388468.98</v>
      </c>
      <c r="E102" s="42">
        <f>+E103</f>
        <v>3692586.32</v>
      </c>
      <c r="F102" s="42">
        <f>+F103</f>
        <v>2417466.0100000002</v>
      </c>
      <c r="G102" s="57">
        <f>IF(E102&lt;&gt;0,F102/E102*100,)</f>
        <v>65.46809743908709</v>
      </c>
      <c r="H102" s="57">
        <f>IF(D102&lt;&gt;0,F102/D102*100,)</f>
        <v>37.84108551780117</v>
      </c>
    </row>
    <row r="103" spans="1:8" ht="15">
      <c r="A103" s="21">
        <v>420</v>
      </c>
      <c r="B103" s="22"/>
      <c r="C103" s="22" t="s">
        <v>47</v>
      </c>
      <c r="D103" s="23">
        <f>D104+D105+D106+D107+D108+D109+D110+D111+D112</f>
        <v>6388468.98</v>
      </c>
      <c r="E103" s="23">
        <f>E104+E105+E106+E107+E108+E109+E110+E111+E112</f>
        <v>3692586.32</v>
      </c>
      <c r="F103" s="23">
        <f>F104+F105+F106+F107+F108+F109+F110+F111+F112</f>
        <v>2417466.0100000002</v>
      </c>
      <c r="G103" s="58">
        <f>IF(E103&lt;&gt;0,F103/E103*100,)</f>
        <v>65.46809743908709</v>
      </c>
      <c r="H103" s="58">
        <f>IF(D103&lt;&gt;0,F103/D103*100,)</f>
        <v>37.84108551780117</v>
      </c>
    </row>
    <row r="104" spans="1:8" ht="15" outlineLevel="1">
      <c r="A104" s="21">
        <v>4200</v>
      </c>
      <c r="B104" s="22"/>
      <c r="C104" s="22" t="s">
        <v>143</v>
      </c>
      <c r="D104" s="23">
        <v>41729.26</v>
      </c>
      <c r="E104" s="23">
        <v>235.26000000000204</v>
      </c>
      <c r="F104" s="23">
        <v>0</v>
      </c>
      <c r="G104" s="59"/>
      <c r="H104" s="59"/>
    </row>
    <row r="105" spans="1:8" ht="15" outlineLevel="1">
      <c r="A105" s="21">
        <v>4201</v>
      </c>
      <c r="B105" s="22"/>
      <c r="C105" s="22" t="s">
        <v>144</v>
      </c>
      <c r="D105" s="23">
        <v>8345.85</v>
      </c>
      <c r="E105" s="23">
        <v>8588.63</v>
      </c>
      <c r="F105" s="23">
        <v>0</v>
      </c>
      <c r="G105" s="59"/>
      <c r="H105" s="59"/>
    </row>
    <row r="106" spans="1:8" ht="15" outlineLevel="1">
      <c r="A106" s="21">
        <v>4202</v>
      </c>
      <c r="B106" s="22"/>
      <c r="C106" s="22" t="s">
        <v>145</v>
      </c>
      <c r="D106" s="23">
        <v>412863.15</v>
      </c>
      <c r="E106" s="23">
        <v>332758.24</v>
      </c>
      <c r="F106" s="23">
        <v>144599.9</v>
      </c>
      <c r="G106" s="58">
        <f>IF(E106&lt;&gt;0,F106/E106*100,)</f>
        <v>43.4549419422341</v>
      </c>
      <c r="H106" s="58">
        <f>IF(D106&lt;&gt;0,F106/D106*100,)</f>
        <v>35.02368763111941</v>
      </c>
    </row>
    <row r="107" spans="1:8" ht="15" outlineLevel="1">
      <c r="A107" s="21">
        <v>4203</v>
      </c>
      <c r="B107" s="22"/>
      <c r="C107" s="22" t="s">
        <v>146</v>
      </c>
      <c r="D107" s="23">
        <v>16704.35</v>
      </c>
      <c r="E107" s="23">
        <v>5299.41</v>
      </c>
      <c r="F107" s="23">
        <v>4430.74</v>
      </c>
      <c r="G107" s="58">
        <f>IF(E107&lt;&gt;0,F107/E107*100,)</f>
        <v>83.60817524969761</v>
      </c>
      <c r="H107" s="58">
        <f>IF(D107&lt;&gt;0,F107/D107*100,)</f>
        <v>26.524468177450782</v>
      </c>
    </row>
    <row r="108" spans="1:8" ht="15" outlineLevel="1">
      <c r="A108" s="21">
        <v>4204</v>
      </c>
      <c r="B108" s="22"/>
      <c r="C108" s="22" t="s">
        <v>147</v>
      </c>
      <c r="D108" s="23">
        <v>3638903.08</v>
      </c>
      <c r="E108" s="23">
        <v>1430644.33</v>
      </c>
      <c r="F108" s="23">
        <v>926822.38</v>
      </c>
      <c r="G108" s="58">
        <f>IF(E108&lt;&gt;0,F108/E108*100,)</f>
        <v>64.78356364086663</v>
      </c>
      <c r="H108" s="58">
        <f>IF(D108&lt;&gt;0,F108/D108*100,)</f>
        <v>25.469828671556705</v>
      </c>
    </row>
    <row r="109" spans="1:8" ht="15" outlineLevel="1">
      <c r="A109" s="21">
        <v>4205</v>
      </c>
      <c r="B109" s="22"/>
      <c r="C109" s="22" t="s">
        <v>148</v>
      </c>
      <c r="D109" s="23">
        <v>1675690.47</v>
      </c>
      <c r="E109" s="23">
        <v>1143326.88</v>
      </c>
      <c r="F109" s="23">
        <v>724129.6</v>
      </c>
      <c r="G109" s="58">
        <f>IF(E109&lt;&gt;0,F109/E109*100,)</f>
        <v>63.335307921738014</v>
      </c>
      <c r="H109" s="58">
        <f>IF(D109&lt;&gt;0,F109/D109*100,)</f>
        <v>43.213804277349624</v>
      </c>
    </row>
    <row r="110" spans="1:8" ht="15" outlineLevel="1">
      <c r="A110" s="21">
        <v>4206</v>
      </c>
      <c r="B110" s="22"/>
      <c r="C110" s="22" t="s">
        <v>149</v>
      </c>
      <c r="D110" s="23">
        <v>330090.93</v>
      </c>
      <c r="E110" s="23">
        <v>422381.01</v>
      </c>
      <c r="F110" s="23">
        <v>346224.49</v>
      </c>
      <c r="G110" s="58">
        <f>IF(E110&lt;&gt;0,F110/E110*100,)</f>
        <v>81.96971023863028</v>
      </c>
      <c r="H110" s="58">
        <f>IF(D110&lt;&gt;0,F110/D110*100,)</f>
        <v>104.88761081681342</v>
      </c>
    </row>
    <row r="111" spans="1:8" ht="15" outlineLevel="1">
      <c r="A111" s="21">
        <v>4207</v>
      </c>
      <c r="B111" s="22"/>
      <c r="C111" s="22" t="s">
        <v>150</v>
      </c>
      <c r="D111" s="23">
        <v>7157.73</v>
      </c>
      <c r="E111" s="23">
        <v>10348.68</v>
      </c>
      <c r="F111" s="23">
        <v>8034.15</v>
      </c>
      <c r="G111" s="58">
        <f>IF(E111&lt;&gt;0,F111/E111*100,)</f>
        <v>77.63453889771449</v>
      </c>
      <c r="H111" s="58">
        <f>IF(D111&lt;&gt;0,F111/D111*100,)</f>
        <v>112.24438474209002</v>
      </c>
    </row>
    <row r="112" spans="1:8" ht="15" outlineLevel="1">
      <c r="A112" s="21">
        <v>4208</v>
      </c>
      <c r="B112" s="22"/>
      <c r="C112" s="22" t="s">
        <v>151</v>
      </c>
      <c r="D112" s="23">
        <v>256984.16</v>
      </c>
      <c r="E112" s="23">
        <v>339003.88</v>
      </c>
      <c r="F112" s="23">
        <v>263224.75</v>
      </c>
      <c r="G112" s="58">
        <f>IF(E112&lt;&gt;0,F112/E112*100,)</f>
        <v>77.64653018130649</v>
      </c>
      <c r="H112" s="58">
        <f>IF(D112&lt;&gt;0,F112/D112*100,)</f>
        <v>102.42839480845822</v>
      </c>
    </row>
    <row r="113" spans="1:8" ht="15.75">
      <c r="A113" s="40">
        <v>43</v>
      </c>
      <c r="B113" s="41"/>
      <c r="C113" s="41" t="s">
        <v>48</v>
      </c>
      <c r="D113" s="42">
        <f>D114+D115+D119</f>
        <v>1330228.64</v>
      </c>
      <c r="E113" s="42">
        <f>E114+E115+E119</f>
        <v>1382353.25</v>
      </c>
      <c r="F113" s="42">
        <f>F114+F115+F119</f>
        <v>861388.36</v>
      </c>
      <c r="G113" s="57">
        <f>IF(E113&lt;&gt;0,F113/E113*100,)</f>
        <v>62.31318658960725</v>
      </c>
      <c r="H113" s="57">
        <f>IF(D113&lt;&gt;0,F113/D113*100,)</f>
        <v>64.75491010327367</v>
      </c>
    </row>
    <row r="114" spans="1:8" ht="15">
      <c r="A114" s="21">
        <v>430</v>
      </c>
      <c r="B114" s="22"/>
      <c r="C114" s="22" t="s">
        <v>49</v>
      </c>
      <c r="D114" s="23"/>
      <c r="E114" s="23"/>
      <c r="F114" s="23"/>
      <c r="G114" s="59"/>
      <c r="H114" s="59"/>
    </row>
    <row r="115" spans="1:8" ht="30">
      <c r="A115" s="21">
        <v>431</v>
      </c>
      <c r="B115" s="22"/>
      <c r="C115" s="26" t="s">
        <v>77</v>
      </c>
      <c r="D115" s="23">
        <f>D116+D117+D118</f>
        <v>1210923.88</v>
      </c>
      <c r="E115" s="23">
        <f>E116+E117+E118</f>
        <v>1168918.3699999999</v>
      </c>
      <c r="F115" s="23">
        <f>F116+F117+F118</f>
        <v>711873.6</v>
      </c>
      <c r="G115" s="58">
        <f>IF(E115&lt;&gt;0,F115/E115*100,)</f>
        <v>60.90019784700621</v>
      </c>
      <c r="H115" s="58">
        <f>IF(D115&lt;&gt;0,F115/D115*100,)</f>
        <v>58.787642374349744</v>
      </c>
    </row>
    <row r="116" spans="1:8" ht="30" outlineLevel="1">
      <c r="A116" s="21">
        <v>4310</v>
      </c>
      <c r="B116" s="22"/>
      <c r="C116" s="26" t="s">
        <v>152</v>
      </c>
      <c r="D116" s="23">
        <v>166070.16</v>
      </c>
      <c r="E116" s="23">
        <v>117752.65</v>
      </c>
      <c r="F116" s="23">
        <v>82804.15</v>
      </c>
      <c r="G116" s="58">
        <f>IF(E116&lt;&gt;0,F116/E116*100,)</f>
        <v>70.32041317116855</v>
      </c>
      <c r="H116" s="58">
        <f>IF(D116&lt;&gt;0,F116/D116*100,)</f>
        <v>49.86094431413807</v>
      </c>
    </row>
    <row r="117" spans="1:8" ht="30" outlineLevel="1">
      <c r="A117" s="21">
        <v>4311</v>
      </c>
      <c r="B117" s="22"/>
      <c r="C117" s="26" t="s">
        <v>153</v>
      </c>
      <c r="D117" s="23">
        <v>1044853.72</v>
      </c>
      <c r="E117" s="23">
        <v>1042695.72</v>
      </c>
      <c r="F117" s="23">
        <v>620603.7</v>
      </c>
      <c r="G117" s="58">
        <f>IF(E117&lt;&gt;0,F117/E117*100,)</f>
        <v>59.519156748816414</v>
      </c>
      <c r="H117" s="58">
        <f>IF(D117&lt;&gt;0,F117/D117*100,)</f>
        <v>59.39622821077768</v>
      </c>
    </row>
    <row r="118" spans="1:8" ht="15" outlineLevel="1">
      <c r="A118" s="21">
        <v>4313</v>
      </c>
      <c r="B118" s="22"/>
      <c r="C118" s="26" t="s">
        <v>154</v>
      </c>
      <c r="D118" s="23">
        <v>0</v>
      </c>
      <c r="E118" s="23">
        <v>8470</v>
      </c>
      <c r="F118" s="23">
        <v>8465.75</v>
      </c>
      <c r="G118" s="58">
        <f>IF(E118&lt;&gt;0,F118/E118*100,)</f>
        <v>99.94982290436836</v>
      </c>
      <c r="H118" s="58">
        <f>IF(D118&lt;&gt;0,F118/D118*100,)</f>
        <v>0</v>
      </c>
    </row>
    <row r="119" spans="1:8" ht="15" customHeight="1">
      <c r="A119" s="21">
        <v>432</v>
      </c>
      <c r="B119" s="22"/>
      <c r="C119" s="26" t="s">
        <v>78</v>
      </c>
      <c r="D119" s="23">
        <f>D120+D121</f>
        <v>119304.76</v>
      </c>
      <c r="E119" s="23">
        <f>E120+E121</f>
        <v>213434.88</v>
      </c>
      <c r="F119" s="23">
        <f>F120+F121</f>
        <v>149514.76</v>
      </c>
      <c r="G119" s="58">
        <f>IF(E119&lt;&gt;0,F119/E119*100,)</f>
        <v>70.05169914120879</v>
      </c>
      <c r="H119" s="58">
        <f>IF(D119&lt;&gt;0,F119/D119*100,)</f>
        <v>125.32170552122146</v>
      </c>
    </row>
    <row r="120" spans="1:8" ht="15" customHeight="1" outlineLevel="1">
      <c r="A120" s="21">
        <v>4320</v>
      </c>
      <c r="B120" s="22"/>
      <c r="C120" s="26" t="s">
        <v>155</v>
      </c>
      <c r="D120" s="23">
        <v>12518.78</v>
      </c>
      <c r="E120" s="23">
        <v>12518.78</v>
      </c>
      <c r="F120" s="23">
        <v>0</v>
      </c>
      <c r="G120" s="59"/>
      <c r="H120" s="59"/>
    </row>
    <row r="121" spans="1:8" ht="15" customHeight="1" outlineLevel="1">
      <c r="A121" s="21">
        <v>4323</v>
      </c>
      <c r="B121" s="22"/>
      <c r="C121" s="26" t="s">
        <v>156</v>
      </c>
      <c r="D121" s="23">
        <v>106785.98</v>
      </c>
      <c r="E121" s="23">
        <v>200916.1</v>
      </c>
      <c r="F121" s="23">
        <v>149514.76</v>
      </c>
      <c r="G121" s="58">
        <f>IF(E121&lt;&gt;0,F121/E121*100,)</f>
        <v>74.41651515234469</v>
      </c>
      <c r="H121" s="58">
        <f>IF(D121&lt;&gt;0,F121/D121*100,)</f>
        <v>140.0134736788481</v>
      </c>
    </row>
    <row r="122" spans="1:8" ht="54">
      <c r="A122" s="16"/>
      <c r="B122" s="44" t="s">
        <v>2</v>
      </c>
      <c r="C122" s="30" t="s">
        <v>76</v>
      </c>
      <c r="D122" s="43">
        <f>+D7-D55</f>
        <v>-933976.0200000014</v>
      </c>
      <c r="E122" s="43">
        <f>+E7-E55</f>
        <v>-933976.0500000007</v>
      </c>
      <c r="F122" s="43">
        <f>+F7-F55</f>
        <v>-81244.45834024623</v>
      </c>
      <c r="G122" s="61">
        <f>IF(E122&lt;&gt;0,F122/E122*100,)</f>
        <v>8.698773200902332</v>
      </c>
      <c r="H122" s="61">
        <f>IF(D122&lt;&gt;0,F122/D122*100,)</f>
        <v>8.698773480313351</v>
      </c>
    </row>
    <row r="123" spans="1:8" ht="20.25">
      <c r="A123" s="2" t="s">
        <v>50</v>
      </c>
      <c r="B123" s="3"/>
      <c r="C123" s="3"/>
      <c r="D123" s="14"/>
      <c r="E123" s="14"/>
      <c r="F123" s="14"/>
      <c r="G123" s="64"/>
      <c r="H123" s="64"/>
    </row>
    <row r="124" spans="1:8" ht="36">
      <c r="A124" s="40">
        <v>75</v>
      </c>
      <c r="B124" s="45" t="s">
        <v>3</v>
      </c>
      <c r="C124" s="46" t="s">
        <v>51</v>
      </c>
      <c r="D124" s="42">
        <f>+D125+D126</f>
        <v>0</v>
      </c>
      <c r="E124" s="42">
        <f>+E125+E126</f>
        <v>0</v>
      </c>
      <c r="F124" s="42">
        <f>+F125+F126</f>
        <v>0</v>
      </c>
      <c r="G124" s="65"/>
      <c r="H124" s="65"/>
    </row>
    <row r="125" spans="1:8" ht="15">
      <c r="A125" s="21">
        <v>750</v>
      </c>
      <c r="B125" s="22"/>
      <c r="C125" s="22" t="s">
        <v>52</v>
      </c>
      <c r="D125" s="23"/>
      <c r="E125" s="23"/>
      <c r="F125" s="23"/>
      <c r="G125" s="59"/>
      <c r="H125" s="59"/>
    </row>
    <row r="126" spans="1:8" ht="15">
      <c r="A126" s="21">
        <v>751</v>
      </c>
      <c r="B126" s="22"/>
      <c r="C126" s="22" t="s">
        <v>53</v>
      </c>
      <c r="D126" s="23"/>
      <c r="E126" s="23"/>
      <c r="F126" s="23"/>
      <c r="G126" s="59"/>
      <c r="H126" s="59"/>
    </row>
    <row r="127" spans="1:8" ht="36">
      <c r="A127" s="47" t="s">
        <v>54</v>
      </c>
      <c r="B127" s="45" t="s">
        <v>55</v>
      </c>
      <c r="C127" s="46" t="s">
        <v>56</v>
      </c>
      <c r="D127" s="42">
        <f>+D128+D129</f>
        <v>18008</v>
      </c>
      <c r="E127" s="42">
        <f>+E128+E129</f>
        <v>18008</v>
      </c>
      <c r="F127" s="42">
        <f>+F128+F129</f>
        <v>18008.23</v>
      </c>
      <c r="G127" s="57">
        <f>IF(E127&lt;&gt;0,F127/E127*100,)</f>
        <v>100.00127721012883</v>
      </c>
      <c r="H127" s="57">
        <f>IF(D127&lt;&gt;0,F127/D127*100,)</f>
        <v>100.00127721012883</v>
      </c>
    </row>
    <row r="128" spans="1:8" ht="15">
      <c r="A128" s="21">
        <v>440</v>
      </c>
      <c r="B128" s="22"/>
      <c r="C128" s="22" t="s">
        <v>57</v>
      </c>
      <c r="D128" s="23"/>
      <c r="E128" s="23"/>
      <c r="F128" s="23"/>
      <c r="G128" s="59"/>
      <c r="H128" s="59"/>
    </row>
    <row r="129" spans="1:8" ht="15">
      <c r="A129" s="21">
        <v>441</v>
      </c>
      <c r="B129" s="22"/>
      <c r="C129" s="22" t="s">
        <v>58</v>
      </c>
      <c r="D129" s="23">
        <f>D130</f>
        <v>18008</v>
      </c>
      <c r="E129" s="23">
        <f>E130</f>
        <v>18008</v>
      </c>
      <c r="F129" s="23">
        <f>F130</f>
        <v>18008.23</v>
      </c>
      <c r="G129" s="58">
        <f>IF(E129&lt;&gt;0,F129/E129*100,)</f>
        <v>100.00127721012883</v>
      </c>
      <c r="H129" s="58">
        <f>IF(D129&lt;&gt;0,F129/D129*100,)</f>
        <v>100.00127721012883</v>
      </c>
    </row>
    <row r="130" spans="1:8" ht="15" outlineLevel="1">
      <c r="A130" s="21">
        <v>4410</v>
      </c>
      <c r="B130" s="22"/>
      <c r="C130" s="22" t="s">
        <v>157</v>
      </c>
      <c r="D130" s="23">
        <v>18008</v>
      </c>
      <c r="E130" s="23">
        <v>18008</v>
      </c>
      <c r="F130" s="23">
        <v>18008.23</v>
      </c>
      <c r="G130" s="58">
        <f>IF(E130&lt;&gt;0,F130/E130*100,)</f>
        <v>100.00127721012883</v>
      </c>
      <c r="H130" s="58">
        <f>IF(D130&lt;&gt;0,F130/D130*100,)</f>
        <v>100.00127721012883</v>
      </c>
    </row>
    <row r="131" spans="1:8" ht="54">
      <c r="A131" s="16" t="s">
        <v>17</v>
      </c>
      <c r="B131" s="44" t="s">
        <v>59</v>
      </c>
      <c r="C131" s="30" t="s">
        <v>60</v>
      </c>
      <c r="D131" s="43">
        <f>+D124-D127</f>
        <v>-18008</v>
      </c>
      <c r="E131" s="43">
        <f>+E124-E127</f>
        <v>-18008</v>
      </c>
      <c r="F131" s="43">
        <f>+F124-F127</f>
        <v>-18008.23</v>
      </c>
      <c r="G131" s="61">
        <f>IF(E131&lt;&gt;0,F131/E131*100,)</f>
        <v>100.00127721012883</v>
      </c>
      <c r="H131" s="61">
        <f>IF(D131&lt;&gt;0,F131/D131*100,)</f>
        <v>100.00127721012883</v>
      </c>
    </row>
    <row r="132" spans="1:8" ht="72">
      <c r="A132" s="16" t="s">
        <v>17</v>
      </c>
      <c r="B132" s="44" t="s">
        <v>61</v>
      </c>
      <c r="C132" s="30" t="s">
        <v>62</v>
      </c>
      <c r="D132" s="43">
        <f>+D122+D131</f>
        <v>-951984.0200000014</v>
      </c>
      <c r="E132" s="43">
        <f>+E122+E131</f>
        <v>-951984.0500000007</v>
      </c>
      <c r="F132" s="43">
        <f>+F122+F131</f>
        <v>-99252.68834024623</v>
      </c>
      <c r="G132" s="61">
        <f>IF(E132&lt;&gt;0,F132/E132*100,)</f>
        <v>10.42587723399842</v>
      </c>
      <c r="H132" s="61">
        <f>IF(D132&lt;&gt;0,F132/D132*100,)</f>
        <v>10.42587756255048</v>
      </c>
    </row>
    <row r="133" spans="1:8" ht="20.25">
      <c r="A133" s="2" t="s">
        <v>63</v>
      </c>
      <c r="B133" s="3"/>
      <c r="C133" s="3"/>
      <c r="D133" s="14"/>
      <c r="E133" s="14"/>
      <c r="F133" s="14"/>
      <c r="G133" s="64"/>
      <c r="H133" s="64"/>
    </row>
    <row r="134" spans="1:8" ht="18">
      <c r="A134" s="48">
        <v>50</v>
      </c>
      <c r="B134" s="49" t="s">
        <v>64</v>
      </c>
      <c r="C134" s="49" t="s">
        <v>65</v>
      </c>
      <c r="D134" s="42">
        <f>+D135</f>
        <v>1523118.01</v>
      </c>
      <c r="E134" s="42">
        <f>+E135</f>
        <v>1523118.01</v>
      </c>
      <c r="F134" s="42">
        <f>+F135</f>
        <v>0</v>
      </c>
      <c r="G134" s="57">
        <f>IF(E134&lt;&gt;0,F134/E134*100,)</f>
        <v>0</v>
      </c>
      <c r="H134" s="57">
        <f>IF(D134&lt;&gt;0,F134/D134*100,)</f>
        <v>0</v>
      </c>
    </row>
    <row r="135" spans="1:8" ht="15">
      <c r="A135" s="21">
        <v>500</v>
      </c>
      <c r="B135" s="22"/>
      <c r="C135" s="22" t="s">
        <v>66</v>
      </c>
      <c r="D135" s="23">
        <f>D136</f>
        <v>1523118.01</v>
      </c>
      <c r="E135" s="23">
        <f>E136</f>
        <v>1523118.01</v>
      </c>
      <c r="F135" s="23">
        <f>F136</f>
        <v>0</v>
      </c>
      <c r="G135" s="58">
        <f>IF(E135&lt;&gt;0,F135/E135*100,)</f>
        <v>0</v>
      </c>
      <c r="H135" s="58">
        <f>IF(D135&lt;&gt;0,F135/D135*100,)</f>
        <v>0</v>
      </c>
    </row>
    <row r="136" spans="1:8" ht="15" outlineLevel="1">
      <c r="A136" s="21">
        <v>5001</v>
      </c>
      <c r="B136" s="22"/>
      <c r="C136" s="22" t="s">
        <v>85</v>
      </c>
      <c r="D136" s="23">
        <v>1523118.01</v>
      </c>
      <c r="E136" s="23">
        <v>1523118.01</v>
      </c>
      <c r="F136" s="23">
        <v>0</v>
      </c>
      <c r="G136" s="58">
        <f>IF(E136&lt;&gt;0,F136/E136*100,)</f>
        <v>0</v>
      </c>
      <c r="H136" s="58">
        <f>IF(D136&lt;&gt;0,F136/D136*100,)</f>
        <v>0</v>
      </c>
    </row>
    <row r="137" spans="1:8" ht="18">
      <c r="A137" s="48">
        <v>55</v>
      </c>
      <c r="B137" s="45" t="s">
        <v>67</v>
      </c>
      <c r="C137" s="49" t="s">
        <v>68</v>
      </c>
      <c r="D137" s="42">
        <f>+D138</f>
        <v>688532.8</v>
      </c>
      <c r="E137" s="42">
        <f>+E138</f>
        <v>688532.8</v>
      </c>
      <c r="F137" s="42">
        <f>+F138</f>
        <v>0</v>
      </c>
      <c r="G137" s="57">
        <f>IF(E137&lt;&gt;0,F137/E137*100,)</f>
        <v>0</v>
      </c>
      <c r="H137" s="57">
        <f>IF(D137&lt;&gt;0,F137/D137*100,)</f>
        <v>0</v>
      </c>
    </row>
    <row r="138" spans="1:8" ht="15">
      <c r="A138" s="21">
        <v>550</v>
      </c>
      <c r="B138" s="22"/>
      <c r="C138" s="22" t="s">
        <v>69</v>
      </c>
      <c r="D138" s="23">
        <f>D139</f>
        <v>688532.8</v>
      </c>
      <c r="E138" s="23">
        <f>E139</f>
        <v>688532.8</v>
      </c>
      <c r="F138" s="23">
        <f>F139</f>
        <v>0</v>
      </c>
      <c r="G138" s="58">
        <f>IF(E138&lt;&gt;0,F138/E138*100,)</f>
        <v>0</v>
      </c>
      <c r="H138" s="58">
        <f>IF(D138&lt;&gt;0,F138/D138*100,)</f>
        <v>0</v>
      </c>
    </row>
    <row r="139" spans="1:8" ht="15" outlineLevel="1">
      <c r="A139" s="21">
        <v>5501</v>
      </c>
      <c r="B139" s="22"/>
      <c r="C139" s="22" t="s">
        <v>158</v>
      </c>
      <c r="D139" s="23">
        <v>688532.8</v>
      </c>
      <c r="E139" s="23">
        <v>688532.8</v>
      </c>
      <c r="F139" s="23">
        <v>0</v>
      </c>
      <c r="G139" s="58">
        <f>IF(E139&lt;&gt;0,F139/E139*100,)</f>
        <v>0</v>
      </c>
      <c r="H139" s="58">
        <f>IF(D139&lt;&gt;0,F139/D139*100,)</f>
        <v>0</v>
      </c>
    </row>
    <row r="140" spans="1:8" ht="18">
      <c r="A140" s="16" t="s">
        <v>17</v>
      </c>
      <c r="B140" s="44" t="s">
        <v>70</v>
      </c>
      <c r="C140" s="27" t="s">
        <v>71</v>
      </c>
      <c r="D140" s="43">
        <f>+D134-D137</f>
        <v>834585.21</v>
      </c>
      <c r="E140" s="43">
        <f>+E134-E137</f>
        <v>834585.21</v>
      </c>
      <c r="F140" s="43">
        <f>+F134-F137</f>
        <v>0</v>
      </c>
      <c r="G140" s="66"/>
      <c r="H140" s="66"/>
    </row>
    <row r="141" spans="1:8" ht="54">
      <c r="A141" s="16" t="s">
        <v>17</v>
      </c>
      <c r="B141" s="44" t="s">
        <v>72</v>
      </c>
      <c r="C141" s="30" t="s">
        <v>73</v>
      </c>
      <c r="D141" s="50">
        <f>+D122+D131+D140</f>
        <v>-117398.81000000145</v>
      </c>
      <c r="E141" s="50">
        <f>+E122+E131+E140</f>
        <v>-117398.84000000078</v>
      </c>
      <c r="F141" s="50">
        <f>+F122+F131+F140</f>
        <v>-99252.68834024623</v>
      </c>
      <c r="G141" s="67">
        <f>IF(E141&lt;&gt;0,F141/E141*100,)</f>
        <v>84.54315931933021</v>
      </c>
      <c r="H141" s="67">
        <f>IF(D141&lt;&gt;0,F141/D141*100,)</f>
        <v>84.54318092342248</v>
      </c>
    </row>
    <row r="142" spans="1:8" ht="31.5">
      <c r="A142" s="16"/>
      <c r="B142" s="20"/>
      <c r="C142" s="31" t="s">
        <v>74</v>
      </c>
      <c r="D142" s="51"/>
      <c r="E142" s="51"/>
      <c r="F142" s="51"/>
      <c r="G142" s="68"/>
      <c r="H142" s="68"/>
    </row>
    <row r="143" spans="1:8" ht="32.25" thickBot="1">
      <c r="A143" s="32"/>
      <c r="B143" s="33"/>
      <c r="C143" s="34" t="s">
        <v>75</v>
      </c>
      <c r="D143" s="52"/>
      <c r="E143" s="52"/>
      <c r="F143" s="52"/>
      <c r="G143" s="69"/>
      <c r="H143" s="69"/>
    </row>
    <row r="144" spans="1:8" ht="15">
      <c r="A144" s="36"/>
      <c r="B144" s="37"/>
      <c r="C144" s="38"/>
      <c r="D144" s="29"/>
      <c r="E144" s="29"/>
      <c r="F144" s="29"/>
      <c r="G144" s="70"/>
      <c r="H144" s="70"/>
    </row>
    <row r="145" spans="1:8" ht="12.75">
      <c r="A145" s="35"/>
      <c r="B145" s="35"/>
      <c r="C145" s="35"/>
      <c r="D145" s="35"/>
      <c r="E145" s="35"/>
      <c r="F145" s="35"/>
      <c r="G145" s="71"/>
      <c r="H145" s="71"/>
    </row>
    <row r="146" spans="1:8" ht="15">
      <c r="A146" s="35"/>
      <c r="B146" s="35"/>
      <c r="C146" s="35"/>
      <c r="D146" s="53"/>
      <c r="E146" s="53"/>
      <c r="F146" s="53"/>
      <c r="G146" s="72"/>
      <c r="H146" s="72"/>
    </row>
    <row r="147" spans="1:8" ht="15">
      <c r="A147" s="35"/>
      <c r="B147" s="35"/>
      <c r="C147" s="54"/>
      <c r="D147" s="35"/>
      <c r="E147" s="35"/>
      <c r="F147" s="35"/>
      <c r="G147" s="71"/>
      <c r="H147" s="71"/>
    </row>
    <row r="148" spans="1:8" ht="15">
      <c r="A148" s="39"/>
      <c r="B148" s="38"/>
      <c r="C148" s="38"/>
      <c r="D148" s="39"/>
      <c r="E148" s="39"/>
      <c r="F148" s="39"/>
      <c r="G148" s="73"/>
      <c r="H148" s="73"/>
    </row>
    <row r="149" spans="1:8" ht="12.75">
      <c r="A149" s="29"/>
      <c r="B149" s="29"/>
      <c r="C149" s="29"/>
      <c r="D149" s="29"/>
      <c r="E149" s="29"/>
      <c r="F149" s="29"/>
      <c r="G149" s="70"/>
      <c r="H149" s="70"/>
    </row>
    <row r="150" spans="1:8" ht="12.75">
      <c r="A150" s="29"/>
      <c r="B150" s="29"/>
      <c r="C150" s="29"/>
      <c r="D150" s="29"/>
      <c r="E150" s="29"/>
      <c r="F150" s="29"/>
      <c r="G150" s="70"/>
      <c r="H150" s="70"/>
    </row>
    <row r="151" spans="1:8" ht="12.75">
      <c r="A151" s="28"/>
      <c r="B151" s="28"/>
      <c r="C151" s="28"/>
      <c r="D151" s="28"/>
      <c r="E151" s="28"/>
      <c r="F151" s="28"/>
      <c r="G151" s="74"/>
      <c r="H151" s="74"/>
    </row>
    <row r="152" spans="1:8" ht="12.75">
      <c r="A152" s="28"/>
      <c r="B152" s="28"/>
      <c r="C152" s="28"/>
      <c r="D152" s="28"/>
      <c r="E152" s="28"/>
      <c r="F152" s="28"/>
      <c r="G152" s="74"/>
      <c r="H152" s="74"/>
    </row>
    <row r="153" spans="1:8" ht="12.75">
      <c r="A153" s="28"/>
      <c r="B153" s="28"/>
      <c r="C153" s="28"/>
      <c r="D153" s="28"/>
      <c r="E153" s="28"/>
      <c r="F153" s="28"/>
      <c r="G153" s="74"/>
      <c r="H153" s="74"/>
    </row>
    <row r="154" spans="1:8" ht="12.75">
      <c r="A154" s="28"/>
      <c r="B154" s="28"/>
      <c r="C154" s="28"/>
      <c r="D154" s="28"/>
      <c r="E154" s="28"/>
      <c r="F154" s="28"/>
      <c r="G154" s="74"/>
      <c r="H154" s="74"/>
    </row>
    <row r="155" spans="1:8" ht="12.75">
      <c r="A155" s="28"/>
      <c r="B155" s="28"/>
      <c r="C155" s="28"/>
      <c r="D155" s="28"/>
      <c r="E155" s="28"/>
      <c r="F155" s="28"/>
      <c r="G155" s="74"/>
      <c r="H155" s="74"/>
    </row>
    <row r="156" spans="1:8" ht="12.75">
      <c r="A156" s="28"/>
      <c r="B156" s="28"/>
      <c r="C156" s="28"/>
      <c r="D156" s="28"/>
      <c r="E156" s="28"/>
      <c r="F156" s="28"/>
      <c r="G156" s="74"/>
      <c r="H156" s="74"/>
    </row>
    <row r="157" spans="1:8" ht="12.75">
      <c r="A157" s="28"/>
      <c r="B157" s="28"/>
      <c r="C157" s="28"/>
      <c r="D157" s="28"/>
      <c r="E157" s="28"/>
      <c r="F157" s="28"/>
      <c r="G157" s="74"/>
      <c r="H157" s="74"/>
    </row>
    <row r="158" spans="1:8" ht="12.75">
      <c r="A158" s="28"/>
      <c r="B158" s="28"/>
      <c r="C158" s="28"/>
      <c r="D158" s="28"/>
      <c r="E158" s="28"/>
      <c r="F158" s="28"/>
      <c r="G158" s="74"/>
      <c r="H158" s="74"/>
    </row>
    <row r="159" spans="1:8" ht="12.75">
      <c r="A159" s="28"/>
      <c r="B159" s="28"/>
      <c r="C159" s="28"/>
      <c r="D159" s="28"/>
      <c r="E159" s="28"/>
      <c r="F159" s="28"/>
      <c r="G159" s="74"/>
      <c r="H159" s="74"/>
    </row>
  </sheetData>
  <mergeCells count="2">
    <mergeCell ref="B1:C1"/>
    <mergeCell ref="B2:C2"/>
  </mergeCells>
  <printOptions/>
  <pageMargins left="0.82" right="0.75" top="0.3937007874015748" bottom="0.7874015748031497" header="0" footer="0"/>
  <pageSetup horizontalDpi="1200" verticalDpi="1200" orientation="portrait" paperSize="9" scale="58" r:id="rId1"/>
  <headerFooter alignWithMargins="0">
    <oddFooter>&amp;CStran &amp;P</oddFooter>
  </headerFooter>
  <rowBreaks count="2" manualBreakCount="2">
    <brk id="54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GASILSKA ZVEZA TIŠINA</dc:creator>
  <cp:keywords/>
  <dc:description/>
  <cp:lastModifiedBy>marjetam</cp:lastModifiedBy>
  <cp:lastPrinted>2008-04-03T13:08:13Z</cp:lastPrinted>
  <dcterms:created xsi:type="dcterms:W3CDTF">1999-09-22T06:59:43Z</dcterms:created>
  <dcterms:modified xsi:type="dcterms:W3CDTF">2008-04-03T13:08:14Z</dcterms:modified>
  <cp:category/>
  <cp:version/>
  <cp:contentType/>
  <cp:contentStatus/>
</cp:coreProperties>
</file>