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96" windowHeight="6962" tabRatio="857" activeTab="0"/>
  </bookViews>
  <sheets>
    <sheet name="Proračun spl. del" sheetId="1" r:id="rId1"/>
  </sheets>
  <externalReferences>
    <externalReference r:id="rId4"/>
  </externalReference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_xlnm.Print_Titles" localSheetId="0">'Proračun spl. del'!$10:$10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fullCalcOnLoad="1"/>
</workbook>
</file>

<file path=xl/sharedStrings.xml><?xml version="1.0" encoding="utf-8"?>
<sst xmlns="http://schemas.openxmlformats.org/spreadsheetml/2006/main" count="475" uniqueCount="459">
  <si>
    <t>I.</t>
  </si>
  <si>
    <t>II.</t>
  </si>
  <si>
    <t>III.</t>
  </si>
  <si>
    <t>IV.</t>
  </si>
  <si>
    <t>OPIS</t>
  </si>
  <si>
    <t>A. BILANCA PRIHODKOV IN ODHODKOV</t>
  </si>
  <si>
    <t>TEKOČI PRIHODKI (70+71)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</si>
  <si>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</si>
  <si>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</si>
  <si>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</si>
  <si>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</si>
  <si>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</si>
  <si>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</si>
  <si>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</si>
  <si>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</si>
  <si>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</si>
  <si>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</si>
  <si>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</si>
  <si>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>S K U P A J    P R I H O D K I (70+71+72+73+74)</t>
  </si>
  <si>
    <t xml:space="preserve">   </t>
  </si>
  <si>
    <t xml:space="preserve">DAVČNI PRIHODKI   (700+703+704+706)     </t>
  </si>
  <si>
    <t>DRUGI DAVKI</t>
  </si>
  <si>
    <t>NEDAVČNI  PRIHODKI (710+711+712+713+714)</t>
  </si>
  <si>
    <t xml:space="preserve">UDELEŽBA NA DOBIČKU IN DOHODKI OD PREMOŽENJA </t>
  </si>
  <si>
    <t xml:space="preserve">DENARNE KAZNI </t>
  </si>
  <si>
    <t xml:space="preserve">  </t>
  </si>
  <si>
    <t>KAPITALSKI PRIHODKI (720+721+722)</t>
  </si>
  <si>
    <t>PRIHODKI OD PRODAJE ZALOG</t>
  </si>
  <si>
    <t>PRIHODKI OD PRODAJE ZEMLJIŠČ IN NEMATERIALNEGA  PREMOŽENJA</t>
  </si>
  <si>
    <t>PREJETE DONACIJE (730+731)</t>
  </si>
  <si>
    <t xml:space="preserve">PREJETE DONACIJE IZ DOMAČIH VIROV </t>
  </si>
  <si>
    <t>Prejete donacije od domačih pravnih oseb za investicije</t>
  </si>
  <si>
    <t xml:space="preserve">TRANSFERNI PRIHODKI   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</si>
  <si>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</si>
  <si>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</si>
  <si>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</si>
  <si>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</si>
  <si>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</si>
  <si>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</si>
  <si>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SREDSTVA, IZLOČENA V REZERVE</t>
  </si>
  <si>
    <t>TEKOČI TRANSFERI (410+411+412+413)</t>
  </si>
  <si>
    <t>SUBVENCIJE</t>
  </si>
  <si>
    <t>TRANSFERI POSAMEZNIKOM IN GOSPODINJSTVOM</t>
  </si>
  <si>
    <t>TRANSFERI NEPROFITNIM ORGANIZAC. IN USTANOVAM</t>
  </si>
  <si>
    <t xml:space="preserve">DRUGI TEKOČI DOMAČI TRANSFERI </t>
  </si>
  <si>
    <t xml:space="preserve">    </t>
  </si>
  <si>
    <t>INVESTICIJSKI ODHODKI (420)</t>
  </si>
  <si>
    <t>NAKUP IN GRADNJA OSNOVNIH SREDSTEV</t>
  </si>
  <si>
    <t>INVESTICIJSKI TRANSFERI (430)</t>
  </si>
  <si>
    <t>B.   RAČUN FINANČNIH TERJATEV IN NALOŽB</t>
  </si>
  <si>
    <t>PREJETA VRAČILA DANIH POSOJIL IN PRODAJA KAPITALSKIH DELEŽEV (750+751)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</si>
  <si>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</si>
  <si>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</si>
  <si>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</si>
  <si>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</si>
  <si>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</si>
  <si>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</si>
  <si>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 xml:space="preserve">POVEČANJE KAPITALSKIH DELEŽEV </t>
  </si>
  <si>
    <t>VI.</t>
  </si>
  <si>
    <t>PREJETA MINUS DANA POSOJILA   IN SPREMEMBE KAPITALSKIH DELEŽEV                 (IV. - V.)</t>
  </si>
  <si>
    <t>VII.</t>
  </si>
  <si>
    <t>SKUPNI PRESEŽEK (PRIMANJKLJAJ)             PRIHODKI MINUS ODHODKI TER                                   SALDO PREJETIH IN DANIH POSOJIL                           (I. + IV.) - (II. + V.)</t>
  </si>
  <si>
    <t>C.   R A Č U N    F I N A N C I R A N J A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</si>
  <si>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</si>
  <si>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</si>
  <si>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</si>
  <si>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</si>
  <si>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</si>
  <si>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</si>
  <si>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</si>
  <si>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NETO ZADOLŽEVANJE  (VIII.-IX.)</t>
  </si>
  <si>
    <t>XI.</t>
  </si>
  <si>
    <t>POVEČANJE (ZMANJŠANJE)  SREDSTEV NA RAČUNIH                                                                  (III.+VI.+X) = (I.+IV.+VIII.) - (II.+V.+IX.)</t>
  </si>
  <si>
    <t>STANJE SREDSTEV NA RAČUNIH OB KONCU                   PRETEKLEGA LETA</t>
  </si>
  <si>
    <t>- OD TEGA PRESEŽEK FINANČNE  IZRAVNAVE IZ PRETEKLEGA LETA</t>
  </si>
  <si>
    <t>PRORAČUNSKI PRESEŽEK (PRIMANJKLJAJ)
(I. - II.)
(SKUPAJ PRIHODKI MINUS SKUPAJ ODHODKI)</t>
  </si>
  <si>
    <t>INVESTICIJSKI TRANSFERI PRAVNIM IN FIZ.OSEBAM</t>
  </si>
  <si>
    <t>INVESTICIJSKI TRANSFERI PRORAČUNSKIM UPORABNIKOM</t>
  </si>
  <si>
    <t>INVESTICIJSKI TRANSFER</t>
  </si>
  <si>
    <t>PREJETA SREDSTVA IZ DRŽAVNEGA PRORAČUNA IZ SREDSTEV PRORAČUNA EVROPSKE UNIJE</t>
  </si>
  <si>
    <t xml:space="preserve">PREJETA SREDSTVA IZ EVROPSKE UNIJE (787) </t>
  </si>
  <si>
    <t>PREJETA SREDSTVA OD DRUGIH EVROPSKIH INSTITUCIJ</t>
  </si>
  <si>
    <t>Realizacija 2009    [1]</t>
  </si>
  <si>
    <t>Sprejeti proračun 2010    [2]</t>
  </si>
  <si>
    <t>Veljavni proračun 2010    [3]</t>
  </si>
  <si>
    <t>Realizacija 2010    [4]</t>
  </si>
  <si>
    <t>Indeks 4:1</t>
  </si>
  <si>
    <t>Indeks 4:3</t>
  </si>
  <si>
    <t>Dohodnina</t>
  </si>
  <si>
    <t>Dohodnina - občinski vir</t>
  </si>
  <si>
    <t>DAVKI NA NEPREMIČNINE</t>
  </si>
  <si>
    <t>DAVEK OD PREM. OD STAVB. - FO</t>
  </si>
  <si>
    <t>DAVEK OD PREM.OD PROST.REKREA.</t>
  </si>
  <si>
    <t>NADOM. ZA UPOR. STAV. ZEMLJIŠČ</t>
  </si>
  <si>
    <t>NADOM.ZA UPOR.STAV.ZEMLJ.-FO</t>
  </si>
  <si>
    <t>ZAM.OBR.IZ NASL.NADOM.ZA ST.ZE</t>
  </si>
  <si>
    <t>DAVKI NA PREMIČNINE</t>
  </si>
  <si>
    <t>Davek na vodna plovila</t>
  </si>
  <si>
    <t>DAVKI NA DEDIŠČINE IN DARILA</t>
  </si>
  <si>
    <t>DAVEK NA DEDIŠČINE IN DARILA</t>
  </si>
  <si>
    <t>DAVKI NA PROMET NEPR.IN NA FIN</t>
  </si>
  <si>
    <t>DAVEK NA PROM.PREMIČ.- OD FO</t>
  </si>
  <si>
    <t>DAVKI NA POSEBNE STORITVE</t>
  </si>
  <si>
    <t>DAVEK NA DOBITKE OD IGER NA SR</t>
  </si>
  <si>
    <t>DRUGI DAVKI NA UPOR.BLAGA IN S</t>
  </si>
  <si>
    <t>Okoljska dajat. za onesnaž. okolja zaradi odv. odpad. voda</t>
  </si>
  <si>
    <t>TURISTIČNA TAKSA</t>
  </si>
  <si>
    <t>Občinske takse od pravnih oseb</t>
  </si>
  <si>
    <t>Občinske takse od fizični oseb in zasebnikov</t>
  </si>
  <si>
    <t>PRISTOJBINA ZA VZDR. GOZDNIH C</t>
  </si>
  <si>
    <t>Priključne takse</t>
  </si>
  <si>
    <t>PRIKLJUČNE TAKSE</t>
  </si>
  <si>
    <t>Okolj.dajat. za onesnaž. okolja zaradi odlaganja odpadkov</t>
  </si>
  <si>
    <t>PRIH.OD UDEL.NA DOBČ IN DIV.JP</t>
  </si>
  <si>
    <t>Prihodki na dobičku GB</t>
  </si>
  <si>
    <t>PRIHODKI OD  OBRESTI</t>
  </si>
  <si>
    <t>PREJ.OBR.OD SRED.NAVPOGL.OBČ.</t>
  </si>
  <si>
    <t>Prih.od obr. od vezanih tolar. depz. iz nenamen.sredstev</t>
  </si>
  <si>
    <t>PRIH.OBR.OD DANIH POS.OBČANOM</t>
  </si>
  <si>
    <t>PRIHODKI OD PREMOŽENJA</t>
  </si>
  <si>
    <t>PRIH.IN NASLOVA NAJEMNIN IZ KZ</t>
  </si>
  <si>
    <t>PRIH.OD NAJEMNIN POS.PR.OBČINA</t>
  </si>
  <si>
    <t>PRIH.OD NAJEMNINA POSL.P.KS,VS</t>
  </si>
  <si>
    <t>PRIH.OD NAJEMNIN ZA STANOVANJA</t>
  </si>
  <si>
    <t>PRIH. OD DRUGIH NAJEMNIN</t>
  </si>
  <si>
    <t>NAJEMNINA GROBOVI</t>
  </si>
  <si>
    <t>PRIH. IZ PODELJENIH KONCESIJ</t>
  </si>
  <si>
    <t>Prih.od podelj.konc.za vodno p</t>
  </si>
  <si>
    <t>UPRAVNE TAKSE IN PRISTOJBINE</t>
  </si>
  <si>
    <t>UPRAVNE TAKSE</t>
  </si>
  <si>
    <t>Globe in druge denarne kazni</t>
  </si>
  <si>
    <t>GLOBE ZA PREKRŠKE</t>
  </si>
  <si>
    <t>Denarne kazni v upravnih postopkih</t>
  </si>
  <si>
    <t>NADOMESTILO ZA DEG. IN UZUR.PR</t>
  </si>
  <si>
    <t>Povprečnine na podlagi zakona o prekrških</t>
  </si>
  <si>
    <t>PRIH.OD PRODAJE BLAGA IN STOR.</t>
  </si>
  <si>
    <t>Prihodki od prodaje Zbornik</t>
  </si>
  <si>
    <t>DRUGI PRIHODKI OD PRODAJE</t>
  </si>
  <si>
    <t>DRUGI PRIHODKI OD PRODAJE OBČ.</t>
  </si>
  <si>
    <t>DRUGI NEDAV.PRIH.KS,VS</t>
  </si>
  <si>
    <t>PRIHODKI OD POGREBNIH USLUG</t>
  </si>
  <si>
    <t>TAKSA ZA POSTAVITEV SPOMENIKA</t>
  </si>
  <si>
    <t>ORIHODKI OD STANOVANJ TRBOJE</t>
  </si>
  <si>
    <t>SORAZMERNI DEL STR.OPR.STAVB.Z</t>
  </si>
  <si>
    <t>DRUGI IZREDNI NEDAVČNI PRIHODK</t>
  </si>
  <si>
    <t>OSTALI PRIHODKI</t>
  </si>
  <si>
    <t>OSTALI PRIHODKI- JAVNOFIN.PRIH</t>
  </si>
  <si>
    <t>PREJETE ODŠKODNINE ZAVAROVALNI</t>
  </si>
  <si>
    <t>PRIHODKI OD PRODAJE DRUGIH OS</t>
  </si>
  <si>
    <t>Prihodki od prodaje drugih osnovnih sredstev</t>
  </si>
  <si>
    <t>PRIH.OD PRD. KMETJ.ZEMLJ.GOZDO</t>
  </si>
  <si>
    <t>PRIH. OD PRODAJE KMETIJ.ZEMLJI</t>
  </si>
  <si>
    <t>PRIHODKI OD PRODAJE STAVBNIH ZEMLJIŠČ</t>
  </si>
  <si>
    <t>PRIHODKI OD PRODAJE STAVBNIH Z</t>
  </si>
  <si>
    <t>PREJETA SREDSTVAIZ  DRŽ.PRORAČ</t>
  </si>
  <si>
    <t>PREJ. SR.IZ TEK.OBV.DRŽ.</t>
  </si>
  <si>
    <t>PREJ.SRED.IZ DRŽ.PR.INV.-POŽ.T</t>
  </si>
  <si>
    <t>Prejeta sred. iz drž. za inv. cesta Luže-Sr.vas</t>
  </si>
  <si>
    <t>Prejeta sr. fund. za fin.sportnih objektov Voklo</t>
  </si>
  <si>
    <t>Prejeta sred. iz drž. "Gorenjska košarica"</t>
  </si>
  <si>
    <t>DRUGA PREJ.SRE.IZ DRŽ.PROR.TP</t>
  </si>
  <si>
    <t>PREJETA SRED.DRŽ.PROR. IZ EU ZA IZV. SKUP. KMET. POLITIKE</t>
  </si>
  <si>
    <t>Prej. sred. iz dr. pror. EU za izvaj. skup. kmetijske politike</t>
  </si>
  <si>
    <t>Prejeta sredstva iz državnega proračuna iz sredstev proračuna Evropske unije za strukturno politiko</t>
  </si>
  <si>
    <t>Sredstva  vodovod Voglje</t>
  </si>
  <si>
    <t>Sredstva cesta Voglje</t>
  </si>
  <si>
    <t>Sredstva za center Vogelj</t>
  </si>
  <si>
    <t>Sredstva za LC Voklo Prebačevo</t>
  </si>
  <si>
    <t>PREJETA VRAČILA DANIH POS. POS</t>
  </si>
  <si>
    <t>Prejeta vračila danih posojil od posameznikov in zasebnikov - dolgoročna posojila</t>
  </si>
  <si>
    <t>Sredstva pridobljena s  prosajo kap. deležev</t>
  </si>
  <si>
    <t>SREDSTVA PRIDOBLJENA S PRODAJO KAP.DELEŽEV DOMA IN V TUJINI</t>
  </si>
  <si>
    <t>Plače in dodatki</t>
  </si>
  <si>
    <t>Osnovne plače</t>
  </si>
  <si>
    <t>Dodatek za delovno dobo in za stalnost</t>
  </si>
  <si>
    <t>Dodatki za delo v posebn. pog.</t>
  </si>
  <si>
    <t>Regres za letni dopust</t>
  </si>
  <si>
    <t>Povračila in nadomestila</t>
  </si>
  <si>
    <t>Povračilo str. prehrane med d.</t>
  </si>
  <si>
    <t>Prevoz na delo in z dela</t>
  </si>
  <si>
    <t>Sredstva za delovno uspešnost</t>
  </si>
  <si>
    <t>Sredstva za redno delovno uspešnost</t>
  </si>
  <si>
    <t>Sredstva za delovno uspešnost iz naslova povečanega obsega dela pri opravljanju rednih delovnih nalog</t>
  </si>
  <si>
    <t>Sredstva za nadurno delo</t>
  </si>
  <si>
    <t>Drugi izdatki zaposlenim</t>
  </si>
  <si>
    <t>Jubilejne nagrade</t>
  </si>
  <si>
    <t>Odpravnine</t>
  </si>
  <si>
    <t>Solidarnostne pomoči</t>
  </si>
  <si>
    <t>Prispevek za pok.in inv. zav.</t>
  </si>
  <si>
    <t>Prisp.za pok. in inval. zavar.</t>
  </si>
  <si>
    <t>Prisp. za zdr. zavarovanje</t>
  </si>
  <si>
    <t>Prisp. za obv. zdr.zavarovanje</t>
  </si>
  <si>
    <t>Prispevek poškodbe pri delu</t>
  </si>
  <si>
    <t>Prispevek za zaposlovanje</t>
  </si>
  <si>
    <t>Prisp. za starševsko varstvo</t>
  </si>
  <si>
    <t>Prispevek za starševsko varstv</t>
  </si>
  <si>
    <t>Premije kolektivnega dod.pok.z</t>
  </si>
  <si>
    <t>Premije kol.dod.pokoj.zavarov.</t>
  </si>
  <si>
    <t>Pisar. in spl.mat. in storitev</t>
  </si>
  <si>
    <t>Pisarniški material in stor.</t>
  </si>
  <si>
    <t>Čistilni material in storitve</t>
  </si>
  <si>
    <t>Storitve  varov. zgradb in pro</t>
  </si>
  <si>
    <t>Založ. in tiskarske storitve</t>
  </si>
  <si>
    <t>Časopisi,revije, knjige in strok.lit.</t>
  </si>
  <si>
    <t>Stroški oglaševalskih storitev</t>
  </si>
  <si>
    <t>STROŠKI OGLAŠEVALSKIH STORITEV</t>
  </si>
  <si>
    <t>OBJAVE (odloki,pravilniki,raz.</t>
  </si>
  <si>
    <t>OBČINSKO GLASILO JURIJ</t>
  </si>
  <si>
    <t>Račun.revizor.in svetov.storit</t>
  </si>
  <si>
    <t>SERVISIRANJE KUPNIN DOMPLAN</t>
  </si>
  <si>
    <t>SERVISIRANJE STAN.POSOJIL</t>
  </si>
  <si>
    <t>STROŠKI UPRAVLJANJA STANOVANJ</t>
  </si>
  <si>
    <t>Izdatki za reprezentanco</t>
  </si>
  <si>
    <t>OBDARITEV STAREJŠIH OBČANOV</t>
  </si>
  <si>
    <t>DRUGI MS - OBČINSKI SVET</t>
  </si>
  <si>
    <t>Drugi spl. material in stor.</t>
  </si>
  <si>
    <t>DRUGI SPL.MAT.STR.IN STOR.OBČ.</t>
  </si>
  <si>
    <t>DROBNI INVENTAR KS,VS</t>
  </si>
  <si>
    <t>DROBNI INVENTAR OBČINA</t>
  </si>
  <si>
    <t>DRUGI MAT.ST.-KULTURA</t>
  </si>
  <si>
    <t>DRUGI STROŠKI -zdrav.</t>
  </si>
  <si>
    <t>Drugi stroški  kmetij.</t>
  </si>
  <si>
    <t>Posebni material in storitve</t>
  </si>
  <si>
    <t>Drugi pos. mat. in storitve</t>
  </si>
  <si>
    <t>PRAVNIŠKE,ODVETNIŠKE STORITVE</t>
  </si>
  <si>
    <t>DRUGE STORITVE OBČINA</t>
  </si>
  <si>
    <t>Energija, voda, kom. stor,komu</t>
  </si>
  <si>
    <t>Električna energija</t>
  </si>
  <si>
    <t>Poraba kuriv in stroški ogrev.</t>
  </si>
  <si>
    <t>Voda in kom. storitve</t>
  </si>
  <si>
    <t>Odvoz smeti</t>
  </si>
  <si>
    <t>Telefon, teleks, faks, e-pošta</t>
  </si>
  <si>
    <t>Poštnina in kurirske storitve</t>
  </si>
  <si>
    <t>Prevozni stroški in storitve</t>
  </si>
  <si>
    <t>Goriva in maziva za prev. sr.</t>
  </si>
  <si>
    <t>Vzdrževanje in popravila vozil</t>
  </si>
  <si>
    <t>Pristojbine za reg. vozil</t>
  </si>
  <si>
    <t>Zavar. premije za mot. vozila</t>
  </si>
  <si>
    <t>Izdatki za službena potovanja</t>
  </si>
  <si>
    <t>Dnevnice za služb. pot. v drž.</t>
  </si>
  <si>
    <t>Stroški prevoza v državi</t>
  </si>
  <si>
    <t>Tekoče vzdrževanje</t>
  </si>
  <si>
    <t>Tekoče vzdrž. poslovnih obj.</t>
  </si>
  <si>
    <t>Tekoč. vzdr. stan. objektov</t>
  </si>
  <si>
    <t>Tekoče vzdr. drug. objektov</t>
  </si>
  <si>
    <t>VZDRŽEVANJE GOZDNIH CEST</t>
  </si>
  <si>
    <t>Vzdrževanje KS ŠENČUR</t>
  </si>
  <si>
    <t>VZDRŽEVANJE KULT.ZGOD.OBJEKTOV</t>
  </si>
  <si>
    <t>Zavarovalne premije za objekte</t>
  </si>
  <si>
    <t>Tekoče vzdr. druge opreme</t>
  </si>
  <si>
    <t>Zavarov. premije za opremo</t>
  </si>
  <si>
    <t>Tekoče vzdrž. licenč. programske opreme</t>
  </si>
  <si>
    <t>Tekoče vzdrž. strojne računalniške opreme</t>
  </si>
  <si>
    <t>ZAVAROVANJE OŠ</t>
  </si>
  <si>
    <t>ZAVAROVANJE OBJEKTOV KS,VS</t>
  </si>
  <si>
    <t>ZAVAROVANJE ŠPORTNE DVORANE</t>
  </si>
  <si>
    <t>Drugi operativni odhodki</t>
  </si>
  <si>
    <t>AVTORSKI HONORARJI</t>
  </si>
  <si>
    <t>Plačila po podjemnih pogodbah</t>
  </si>
  <si>
    <t>Plač. za delo prek štud.servis</t>
  </si>
  <si>
    <t>Sejnine udeležencev odborov</t>
  </si>
  <si>
    <t>SEJNINE OBČINSKI SVET</t>
  </si>
  <si>
    <t>SEJNINE SVET ZA PREV.IN VZG.CP</t>
  </si>
  <si>
    <t>Izd.za strok.izob. zaposlenih</t>
  </si>
  <si>
    <t>Pos. davek na določene prejemk</t>
  </si>
  <si>
    <t>Sodni str.,stor.odv.notar.drug</t>
  </si>
  <si>
    <t>Članarine v dom. neprof. inst.</t>
  </si>
  <si>
    <t>Plač.stor.org.poobl.za pl.prom</t>
  </si>
  <si>
    <t>PRISP.,DAVKI POG.DELO OBČINA</t>
  </si>
  <si>
    <t>NAGRADA PODŽUPAN</t>
  </si>
  <si>
    <t>ZAVAROVANNJE GASILCI</t>
  </si>
  <si>
    <t>PARCELACIJA ZEMLJIŠČ</t>
  </si>
  <si>
    <t>DRUGI STROŠKI - GASILCI</t>
  </si>
  <si>
    <t>Evidence NUSZ in kom.prispev.</t>
  </si>
  <si>
    <t>Katastri komunalnih vodov</t>
  </si>
  <si>
    <t>Strategija in prostorski red</t>
  </si>
  <si>
    <t>Druge usluge-skup.inšp.službe</t>
  </si>
  <si>
    <t>Razvojni programi občine</t>
  </si>
  <si>
    <t>izdelava lokacijskih načrtov</t>
  </si>
  <si>
    <t>Zdravniški pregledi zaposlenih</t>
  </si>
  <si>
    <t>miklavževanje</t>
  </si>
  <si>
    <t>Kataster neprometnih znakov</t>
  </si>
  <si>
    <t>Stoški delovanja mladih</t>
  </si>
  <si>
    <t>Cenitve</t>
  </si>
  <si>
    <t>Plač.obr.od kreditov-posl. ban</t>
  </si>
  <si>
    <t>Pl.obr.od kratk.kred.-posl.bankam</t>
  </si>
  <si>
    <t>Plačila obr. od dolgoroč.kred.</t>
  </si>
  <si>
    <t>Splošna proračunska rezervacija</t>
  </si>
  <si>
    <t>Splošna proračunska rezervacij</t>
  </si>
  <si>
    <t>Proračunska rezerva</t>
  </si>
  <si>
    <t>REZERVA-el.nesreče</t>
  </si>
  <si>
    <t>Subvencije javnim podjetjem</t>
  </si>
  <si>
    <t>Subvencion.cen javnim podjetje</t>
  </si>
  <si>
    <t>SUBV.JAVNIH DEL</t>
  </si>
  <si>
    <t>Subven.privat.podj.in zasebnik</t>
  </si>
  <si>
    <t>Sred.za del.mesta v priv.podj.</t>
  </si>
  <si>
    <t>Kompleksne subvencije v kmet.</t>
  </si>
  <si>
    <t>Druge sub.priv.pod.in zas.KULT</t>
  </si>
  <si>
    <t>Družinski prejemki in star.nad</t>
  </si>
  <si>
    <t>DARILO OB ROJSTVU OTROKA</t>
  </si>
  <si>
    <t>Transferi za zag.soc. varnosti</t>
  </si>
  <si>
    <t>Drugi transferi za zagot.soc.v</t>
  </si>
  <si>
    <t>Drugi transferi posameznikom</t>
  </si>
  <si>
    <t>Regresiranje prevozov v šolo</t>
  </si>
  <si>
    <t>Regresiranje  oskrbe v domovih</t>
  </si>
  <si>
    <t>SUBVENCIONIRANJE STANARIN</t>
  </si>
  <si>
    <t>Plačilo razlike med ceno programov v vrtcih in plačili staršev</t>
  </si>
  <si>
    <t>Izplač. družinskemu pomočniku</t>
  </si>
  <si>
    <t>Drugi trans.pos. in gospodinjs</t>
  </si>
  <si>
    <t>DRUGI TRANSFERI POSAMEZ.-ZNAN.</t>
  </si>
  <si>
    <t>ODŠKODNINE POSAMEZNIKOB OB GRA</t>
  </si>
  <si>
    <t>MATERISNSKA ŠOLA</t>
  </si>
  <si>
    <t>POSVETOVALNICA ZA MLADE</t>
  </si>
  <si>
    <t>DRUGI TRANSFERI POSMEZNIKOM</t>
  </si>
  <si>
    <t>DRUGI TRANSFERI POS.-MRLIŠKI O</t>
  </si>
  <si>
    <t>SUBVENCIJE ZA LETOVANJE OTROK</t>
  </si>
  <si>
    <t>Pomoč na domu</t>
  </si>
  <si>
    <t>MEDNARODNA KOLONIJA UM.KERAMIKE</t>
  </si>
  <si>
    <t>Subvencija zimska šola v naravi</t>
  </si>
  <si>
    <t>Krizni center za mlade "Kresnička" Lesce</t>
  </si>
  <si>
    <t>Tekoči transferi neprof.org</t>
  </si>
  <si>
    <t>TEKOČ.TRANS.NEPROF.ORG.IN USTA</t>
  </si>
  <si>
    <t>KUD Hotimir</t>
  </si>
  <si>
    <t>Dotacija za šport in rekreac.</t>
  </si>
  <si>
    <t>Dotacija MS Varna hiša</t>
  </si>
  <si>
    <t>NOVA SLOVENIJA</t>
  </si>
  <si>
    <t>Slovenska ljudska stranka</t>
  </si>
  <si>
    <t>Liberalna demokracija</t>
  </si>
  <si>
    <t>Socialni demokrati</t>
  </si>
  <si>
    <t>Slovenska demokratska stranka</t>
  </si>
  <si>
    <t>DPM Šenčur</t>
  </si>
  <si>
    <t>Župnijski urad Šenčur - Oratorij</t>
  </si>
  <si>
    <t>Druge oraganizacije</t>
  </si>
  <si>
    <t>Poletje na igrišču-Trboje</t>
  </si>
  <si>
    <t>GODLARJI</t>
  </si>
  <si>
    <t>TD Šenčur</t>
  </si>
  <si>
    <t>Štefanovanje</t>
  </si>
  <si>
    <t>Dotacije TD prireditve</t>
  </si>
  <si>
    <t>Občinska gasilska zveza</t>
  </si>
  <si>
    <t>Dotacija kmetijskim društvom</t>
  </si>
  <si>
    <t>Kulturno društvo UTRIP</t>
  </si>
  <si>
    <t>Pevsko društvo Zasavski fantje</t>
  </si>
  <si>
    <t>Pihalni orkester Šenčur</t>
  </si>
  <si>
    <t>PGD Hotemaže</t>
  </si>
  <si>
    <t>PGD Luže</t>
  </si>
  <si>
    <t>PGD Olševek</t>
  </si>
  <si>
    <t>PGD Prebačevo</t>
  </si>
  <si>
    <t>PGD Srednja vas</t>
  </si>
  <si>
    <t>PGD Šenčur</t>
  </si>
  <si>
    <t>PGD Trboje</t>
  </si>
  <si>
    <t>PG Visoko</t>
  </si>
  <si>
    <t>PGD Voglje</t>
  </si>
  <si>
    <t>PGD Voklo</t>
  </si>
  <si>
    <t>KUD Simon Jenko Trboje</t>
  </si>
  <si>
    <t>KUD Valentin Kokalj Visoko</t>
  </si>
  <si>
    <t>Glasb. društvo Mihael Olševek</t>
  </si>
  <si>
    <t>Kulturno društvo Šenčur</t>
  </si>
  <si>
    <t>Učiteljski pevski zbor</t>
  </si>
  <si>
    <t>Transferi ŠD za vzdrževanje</t>
  </si>
  <si>
    <t>Kakovostni šport</t>
  </si>
  <si>
    <t>Šport otrok</t>
  </si>
  <si>
    <t>Dotacija za delovanje društev</t>
  </si>
  <si>
    <t>Šport mladine</t>
  </si>
  <si>
    <t>Dotacija ŠD - izobraževanje</t>
  </si>
  <si>
    <t>RK Šenčur</t>
  </si>
  <si>
    <t>RK Trboje</t>
  </si>
  <si>
    <t>RK Visoko-Milje</t>
  </si>
  <si>
    <t>RK Voklo</t>
  </si>
  <si>
    <t>RK Prebačevo</t>
  </si>
  <si>
    <t>RK Olševek Hotemaže</t>
  </si>
  <si>
    <t>RK Voglje</t>
  </si>
  <si>
    <t>Dotacija društvom za športne prireditve</t>
  </si>
  <si>
    <t>Obdarovanje starejših občanov RK</t>
  </si>
  <si>
    <t>Dotacija RK krvodajalske akcije</t>
  </si>
  <si>
    <t>Humanitarne organizacije</t>
  </si>
  <si>
    <t>Gledališče Šenčur</t>
  </si>
  <si>
    <t>Območno združenje RK Kranj</t>
  </si>
  <si>
    <t>SIM SPORT</t>
  </si>
  <si>
    <t>Zavod V-oglje</t>
  </si>
  <si>
    <t>TEKOČI TRANSFERI OBČINAM</t>
  </si>
  <si>
    <t>SREDST.PRENESENA DRUGIM OBČINA</t>
  </si>
  <si>
    <t>Tekoči transferi v sklade socZ</t>
  </si>
  <si>
    <t>Prisp.v ZZZS za ZZ oseb, pl.ob</t>
  </si>
  <si>
    <t>Tek transferi v javne zavode</t>
  </si>
  <si>
    <t>PLAČE OŠ</t>
  </si>
  <si>
    <t>PLAČE -OSREDNJA KNJIŽNICA</t>
  </si>
  <si>
    <t>PRISPEVKI OŠ</t>
  </si>
  <si>
    <t>OSREDNJA KNJIŽNICA PRISPEVKI</t>
  </si>
  <si>
    <t>TEK.TRANSFERI MS OSR.KNJIŽNICA</t>
  </si>
  <si>
    <t>NAKUP KNJIG OŠ ŠENČUR</t>
  </si>
  <si>
    <t>TEKOČI TRANSF.ELEKTRIKA OŠ</t>
  </si>
  <si>
    <t>OGREVANJE OŠ</t>
  </si>
  <si>
    <t>PLAVALNI BAZEN OŠ</t>
  </si>
  <si>
    <t>TRANSFERI ZA DRUGE MS OŠ</t>
  </si>
  <si>
    <t>POSEBNI NAMENI ZA ŠOLO</t>
  </si>
  <si>
    <t>TEK.TRANSFERI -NAKUP KNJIG</t>
  </si>
  <si>
    <t>DOTACIJA OŠ MS -IGRAČE VVZ</t>
  </si>
  <si>
    <t>Tek.tran.za vzdrževanje objekt</t>
  </si>
  <si>
    <t>TRANSF.ZA VZDRŽ.ŠPORTNE DVORAN</t>
  </si>
  <si>
    <t>Materialni stroški športna dvorana</t>
  </si>
  <si>
    <t>Materialni stroški oš H.PUHAR</t>
  </si>
  <si>
    <t>Nakup zgradb in prostorov</t>
  </si>
  <si>
    <t>Nakup prostorov za ambulanto</t>
  </si>
  <si>
    <t>Nakup opreme</t>
  </si>
  <si>
    <t>Nakup pisarniškega pohištva</t>
  </si>
  <si>
    <t>Nakup pisarniške opreme</t>
  </si>
  <si>
    <t>RAČUNALNIŠKA OPREMA</t>
  </si>
  <si>
    <t>Nakup drugega pohištva</t>
  </si>
  <si>
    <t>Oprema kuhinje</t>
  </si>
  <si>
    <t>Nakup opreme za hlaj.in ogrev.</t>
  </si>
  <si>
    <t>Nakup druge opreme in napeljav</t>
  </si>
  <si>
    <t>Novogradnje, rekon.in adaptaci</t>
  </si>
  <si>
    <t>Novogradnje</t>
  </si>
  <si>
    <t>NOVOGRADNJE VRTEC</t>
  </si>
  <si>
    <t>Kulturni dom Voklo</t>
  </si>
  <si>
    <t>Javna razsvetljava odbojkarsko igrišče</t>
  </si>
  <si>
    <t>Javna razsvetljava košarkaško igrišče</t>
  </si>
  <si>
    <t>POTOK OLŠEVNICA -SR.VAS</t>
  </si>
  <si>
    <t>Ureditev centra v Vogljah</t>
  </si>
  <si>
    <t>Cesta Luže - Sr. vas</t>
  </si>
  <si>
    <t>Cesta Voklo - Prebačevo</t>
  </si>
  <si>
    <t>Rekonstrukcija cest v Šenčurju</t>
  </si>
  <si>
    <t>Investicijsko vzdrž.in obnove</t>
  </si>
  <si>
    <t>Inv.vzdr.in izboljšave</t>
  </si>
  <si>
    <t>Obnova vodovoda - vodna vrtina</t>
  </si>
  <si>
    <t>CESTA VOGLJE</t>
  </si>
  <si>
    <t>GRADBENO OBRTNIŠKA DELA - VODOVOD VOGLJE</t>
  </si>
  <si>
    <t>Gradbeno obrtniška dela - vodovod sajovčevo nas.</t>
  </si>
  <si>
    <t>Kanalizacija Sajovčevo nas.</t>
  </si>
  <si>
    <t>Fekalna kanalizacija</t>
  </si>
  <si>
    <t>Vodovod</t>
  </si>
  <si>
    <t>Nakup zemljišč in naravnih bog</t>
  </si>
  <si>
    <t>Nakup zemljišč</t>
  </si>
  <si>
    <t>Študije o izved.projetkov</t>
  </si>
  <si>
    <t>INVESTICIJSKI NADZOR KANALIZ.</t>
  </si>
  <si>
    <t>Nadzor nad gradnjo</t>
  </si>
  <si>
    <t>GRADBENO STROKOVNI NADZOR IN IP VODOVOD VOGLJE</t>
  </si>
  <si>
    <t>GRADBENO STROKOVNI NADZOR IN IP CESTA VOGLJE</t>
  </si>
  <si>
    <t>PROJEKTNA DOKUMENTACIJA</t>
  </si>
  <si>
    <t>Projekt. dok. kanalizacija Milje - Visoko</t>
  </si>
  <si>
    <t>Inv.transferi neprofitnim org.</t>
  </si>
  <si>
    <t>Inv.transferi nepr.org.in ust.</t>
  </si>
  <si>
    <t>Investicijski transferi JP in družbam, ki so v lasti države</t>
  </si>
  <si>
    <t>Inv.tran. obnova vodovoda JPK</t>
  </si>
  <si>
    <t>Inv.trans. JPK KANALIZACIJA</t>
  </si>
  <si>
    <t>Inv.trans. JPK -okolska taksa</t>
  </si>
  <si>
    <t>Investicijski transferi občinam</t>
  </si>
  <si>
    <t>Investicijski transferi javnim zavodom</t>
  </si>
  <si>
    <t>Inv.transferi javnim zavodom</t>
  </si>
  <si>
    <t>Investicijski transfer OŠ</t>
  </si>
  <si>
    <t>Dotacija za OS  - Knjižnica</t>
  </si>
  <si>
    <t>Inv. transferi - varna hiša</t>
  </si>
  <si>
    <t>Investicijski transferi vrtec</t>
  </si>
  <si>
    <t>ODPLAČILA KREDITOV POSLOVNIM BANKAM</t>
  </si>
  <si>
    <t>ODPLAČILA KREDITOV POSLOVNIM BANKAM-DOLGOROČNI KREDITI</t>
  </si>
  <si>
    <t>OBČINA ŠENČUR</t>
  </si>
  <si>
    <t>Kranjska cesta 11</t>
  </si>
  <si>
    <t>4208 šenčur</t>
  </si>
  <si>
    <t>Šenčur, 3.3.2011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</si>
</sst>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#,##0;[Red]#,##0"/>
    <numFmt numFmtId="174" formatCode="#,##0.0"/>
    <numFmt numFmtId="175" formatCode="&quot;True&quot;;&quot;True&quot;;&quot;False&quot;"/>
    <numFmt numFmtId="176" formatCode="&quot;On&quot;;&quot;On&quot;;&quot;Off&quot;"/>
  </numFmts>
  <fonts count="4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Continuous" vertical="center"/>
    </xf>
    <xf numFmtId="0" fontId="0" fillId="33" borderId="11" xfId="0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Continuous" vertical="center"/>
    </xf>
    <xf numFmtId="3" fontId="7" fillId="0" borderId="0" xfId="0" applyNumberFormat="1" applyFont="1" applyBorder="1" applyAlignment="1">
      <alignment horizontal="center" wrapText="1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wrapText="1"/>
    </xf>
    <xf numFmtId="0" fontId="0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6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20" xfId="0" applyFont="1" applyBorder="1" applyAlignment="1" quotePrefix="1">
      <alignment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1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5" borderId="10" xfId="0" applyFont="1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3" fontId="1" fillId="35" borderId="18" xfId="0" applyNumberFormat="1" applyFont="1" applyFill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6" fillId="35" borderId="11" xfId="0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 applyProtection="1">
      <alignment vertical="center"/>
      <protection locked="0"/>
    </xf>
    <xf numFmtId="3" fontId="1" fillId="0" borderId="2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2" fontId="4" fillId="0" borderId="18" xfId="0" applyNumberFormat="1" applyFont="1" applyBorder="1" applyAlignment="1">
      <alignment vertical="center"/>
    </xf>
    <xf numFmtId="2" fontId="1" fillId="35" borderId="18" xfId="0" applyNumberFormat="1" applyFont="1" applyFill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49" fontId="1" fillId="35" borderId="18" xfId="0" applyNumberFormat="1" applyFont="1" applyFill="1" applyBorder="1" applyAlignment="1">
      <alignment vertical="center"/>
    </xf>
    <xf numFmtId="49" fontId="0" fillId="0" borderId="18" xfId="0" applyNumberFormat="1" applyFont="1" applyBorder="1" applyAlignment="1" applyProtection="1">
      <alignment vertical="center"/>
      <protection locked="0"/>
    </xf>
    <xf numFmtId="2" fontId="6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Fill="1" applyBorder="1" applyAlignment="1">
      <alignment vertical="center"/>
    </xf>
    <xf numFmtId="2" fontId="5" fillId="0" borderId="18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horizontal="centerContinuous" vertical="center"/>
    </xf>
    <xf numFmtId="2" fontId="1" fillId="0" borderId="18" xfId="0" applyNumberFormat="1" applyFont="1" applyBorder="1" applyAlignment="1">
      <alignment vertical="center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eze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491"/>
  <sheetViews>
    <sheetView tabSelected="1" zoomScale="75" zoomScaleNormal="75" zoomScalePageLayoutView="0" workbookViewId="0" topLeftCell="A1">
      <selection activeCell="F3" sqref="F3"/>
    </sheetView>
  </sheetViews>
  <sheetFormatPr defaultColWidth="9.125" defaultRowHeight="12.75" outlineLevelRow="2"/>
  <cols>
    <col min="1" max="1" width="10.50390625" style="0" bestFit="1" customWidth="1"/>
    <col min="2" max="2" width="4.00390625" style="0" customWidth="1"/>
    <col min="3" max="3" width="42.875" style="0" customWidth="1"/>
    <col min="4" max="4" width="13.50390625" style="0" customWidth="1"/>
    <col min="5" max="5" width="14.375" style="0" customWidth="1"/>
    <col min="6" max="6" width="13.625" style="0" customWidth="1"/>
    <col min="7" max="7" width="13.50390625" style="0" customWidth="1"/>
    <col min="8" max="8" width="12.125" style="0" customWidth="1"/>
    <col min="9" max="9" width="10.375" style="0" customWidth="1"/>
    <col min="10" max="16384" width="9.125" style="1" customWidth="1"/>
  </cols>
  <sheetData>
    <row r="1" spans="2:3" ht="19.5" customHeight="1">
      <c r="B1" s="81"/>
      <c r="C1" s="81"/>
    </row>
    <row r="2" spans="2:3" ht="19.5" customHeight="1">
      <c r="B2" s="59"/>
      <c r="C2" s="59" t="s">
        <v>455</v>
      </c>
    </row>
    <row r="3" spans="2:3" ht="19.5" customHeight="1">
      <c r="B3" s="59"/>
      <c r="C3" s="59" t="s">
        <v>456</v>
      </c>
    </row>
    <row r="4" spans="2:3" ht="19.5" customHeight="1">
      <c r="B4" s="81"/>
      <c r="C4" s="81"/>
    </row>
    <row r="5" spans="1:3" ht="14.25" customHeight="1">
      <c r="A5" s="1"/>
      <c r="B5" s="1"/>
      <c r="C5" s="80" t="s">
        <v>457</v>
      </c>
    </row>
    <row r="6" spans="1:3" ht="14.25" customHeight="1">
      <c r="A6" s="1"/>
      <c r="B6" s="1"/>
      <c r="C6" s="80"/>
    </row>
    <row r="7" spans="1:3" ht="14.25" customHeight="1">
      <c r="A7" s="1"/>
      <c r="B7" s="1"/>
      <c r="C7" s="80"/>
    </row>
    <row r="8" spans="1:3" ht="14.25" customHeight="1">
      <c r="A8" s="1"/>
      <c r="B8" s="1"/>
      <c r="C8" s="80" t="s">
        <v>458</v>
      </c>
    </row>
    <row r="9" spans="1:9" ht="19.5" customHeight="1" thickBot="1">
      <c r="A9" s="1"/>
      <c r="B9" s="1"/>
      <c r="C9" s="12"/>
      <c r="D9" s="6"/>
      <c r="E9" s="6"/>
      <c r="F9" s="6"/>
      <c r="G9" s="6"/>
      <c r="H9" s="6"/>
      <c r="I9" s="6"/>
    </row>
    <row r="10" spans="1:9" s="15" customFormat="1" ht="51" customHeight="1" thickBot="1">
      <c r="A10" s="7" t="s">
        <v>16</v>
      </c>
      <c r="B10" s="8"/>
      <c r="C10" s="9" t="s">
        <v>4</v>
      </c>
      <c r="D10" s="10" t="s">
        <v>82</v>
      </c>
      <c r="E10" s="10" t="s">
        <v>83</v>
      </c>
      <c r="F10" s="10" t="s">
        <v>84</v>
      </c>
      <c r="G10" s="10" t="s">
        <v>85</v>
      </c>
      <c r="H10" s="10" t="s">
        <v>86</v>
      </c>
      <c r="I10" s="10" t="s">
        <v>87</v>
      </c>
    </row>
    <row r="11" spans="1:9" s="11" customFormat="1" ht="20.25" customHeight="1">
      <c r="A11" s="13" t="s">
        <v>5</v>
      </c>
      <c r="B11" s="4"/>
      <c r="C11" s="4"/>
      <c r="D11" s="5"/>
      <c r="E11" s="5"/>
      <c r="F11" s="5"/>
      <c r="G11" s="5"/>
      <c r="H11" s="5"/>
      <c r="I11" s="5"/>
    </row>
    <row r="12" spans="1:9" ht="30" customHeight="1">
      <c r="A12" s="16" t="s">
        <v>17</v>
      </c>
      <c r="B12" s="17" t="s">
        <v>0</v>
      </c>
      <c r="C12" s="18" t="s">
        <v>18</v>
      </c>
      <c r="D12" s="19">
        <f>+D13+D95+D107+D111+D130</f>
        <v>5887217.62</v>
      </c>
      <c r="E12" s="19">
        <f>+E13+E95+E107+E111+E130</f>
        <v>8691311.51</v>
      </c>
      <c r="F12" s="19">
        <f>+F13+F95+F107+F111+F130</f>
        <v>8691311.51</v>
      </c>
      <c r="G12" s="19">
        <f>+G13+G95+G107+G111+G130</f>
        <v>8944508.43</v>
      </c>
      <c r="H12" s="60">
        <f aca="true" t="shared" si="0" ref="H12:H17">IF(D12&lt;&gt;0,G12/D12*100,)</f>
        <v>151.93099707430213</v>
      </c>
      <c r="I12" s="60">
        <f aca="true" t="shared" si="1" ref="I12:I17">IF(F12&lt;&gt;0,G12/F12*100,)</f>
        <v>102.9132187899223</v>
      </c>
    </row>
    <row r="13" spans="1:9" ht="16.5">
      <c r="A13" s="16"/>
      <c r="B13" s="20" t="s">
        <v>19</v>
      </c>
      <c r="C13" s="17" t="s">
        <v>6</v>
      </c>
      <c r="D13" s="19">
        <f>+D14+D47</f>
        <v>5301036.82</v>
      </c>
      <c r="E13" s="19">
        <f>+E14+E47</f>
        <v>5456530</v>
      </c>
      <c r="F13" s="19">
        <f>+F14+F47</f>
        <v>5456530</v>
      </c>
      <c r="G13" s="19">
        <f>+G14+G47</f>
        <v>5898067.32</v>
      </c>
      <c r="H13" s="60">
        <f t="shared" si="0"/>
        <v>111.26252316806205</v>
      </c>
      <c r="I13" s="60">
        <f t="shared" si="1"/>
        <v>108.09190676125671</v>
      </c>
    </row>
    <row r="14" spans="1:9" ht="15">
      <c r="A14" s="40">
        <v>70</v>
      </c>
      <c r="B14" s="41"/>
      <c r="C14" s="41" t="s">
        <v>20</v>
      </c>
      <c r="D14" s="42">
        <f>D15+D19+D33+D46</f>
        <v>4977998.66</v>
      </c>
      <c r="E14" s="42">
        <f>E15+E19+E33+E46</f>
        <v>4913486</v>
      </c>
      <c r="F14" s="42">
        <f>F15+F19+F33+F46</f>
        <v>4913486</v>
      </c>
      <c r="G14" s="42">
        <f>G15+G19+G33+G46</f>
        <v>5254863.63</v>
      </c>
      <c r="H14" s="61">
        <f t="shared" si="0"/>
        <v>105.5617726903928</v>
      </c>
      <c r="I14" s="61">
        <f t="shared" si="1"/>
        <v>106.94776844790033</v>
      </c>
    </row>
    <row r="15" spans="1:9" ht="15.75" customHeight="1">
      <c r="A15" s="21">
        <v>700</v>
      </c>
      <c r="B15" s="22"/>
      <c r="C15" s="22" t="s">
        <v>7</v>
      </c>
      <c r="D15" s="23">
        <f aca="true" t="shared" si="2" ref="D15:G16">D16</f>
        <v>4113619</v>
      </c>
      <c r="E15" s="23">
        <f t="shared" si="2"/>
        <v>4426741</v>
      </c>
      <c r="F15" s="23">
        <f t="shared" si="2"/>
        <v>4426741</v>
      </c>
      <c r="G15" s="23">
        <f t="shared" si="2"/>
        <v>4420578</v>
      </c>
      <c r="H15" s="62">
        <f t="shared" si="0"/>
        <v>107.46201823746924</v>
      </c>
      <c r="I15" s="62">
        <f t="shared" si="1"/>
        <v>99.86077794024995</v>
      </c>
    </row>
    <row r="16" spans="1:9" ht="15.75" customHeight="1" outlineLevel="1">
      <c r="A16" s="21">
        <v>7000</v>
      </c>
      <c r="B16" s="22"/>
      <c r="C16" s="22" t="s">
        <v>88</v>
      </c>
      <c r="D16" s="23">
        <f t="shared" si="2"/>
        <v>4113619</v>
      </c>
      <c r="E16" s="23">
        <f t="shared" si="2"/>
        <v>4426741</v>
      </c>
      <c r="F16" s="23">
        <f t="shared" si="2"/>
        <v>4426741</v>
      </c>
      <c r="G16" s="23">
        <f t="shared" si="2"/>
        <v>4420578</v>
      </c>
      <c r="H16" s="62">
        <f t="shared" si="0"/>
        <v>107.46201823746924</v>
      </c>
      <c r="I16" s="62">
        <f t="shared" si="1"/>
        <v>99.86077794024995</v>
      </c>
    </row>
    <row r="17" spans="1:9" ht="15.75" customHeight="1" hidden="1" outlineLevel="2">
      <c r="A17" s="21">
        <v>700020</v>
      </c>
      <c r="B17" s="22"/>
      <c r="C17" s="22" t="s">
        <v>89</v>
      </c>
      <c r="D17" s="23">
        <v>4113619</v>
      </c>
      <c r="E17" s="23">
        <v>4426741</v>
      </c>
      <c r="F17" s="23">
        <v>4426741</v>
      </c>
      <c r="G17" s="23">
        <v>4420578</v>
      </c>
      <c r="H17" s="62">
        <f t="shared" si="0"/>
        <v>107.46201823746924</v>
      </c>
      <c r="I17" s="62">
        <f t="shared" si="1"/>
        <v>99.86077794024995</v>
      </c>
    </row>
    <row r="18" spans="1:9" ht="15.75" customHeight="1" outlineLevel="1" collapsed="1">
      <c r="A18" s="21"/>
      <c r="B18" s="22"/>
      <c r="C18" s="22"/>
      <c r="D18" s="23"/>
      <c r="E18" s="23"/>
      <c r="F18" s="23"/>
      <c r="G18" s="23"/>
      <c r="H18" s="63"/>
      <c r="I18" s="63"/>
    </row>
    <row r="19" spans="1:9" ht="14.25">
      <c r="A19" s="21">
        <v>703</v>
      </c>
      <c r="B19" s="22"/>
      <c r="C19" s="22" t="s">
        <v>8</v>
      </c>
      <c r="D19" s="23">
        <f>D20+D26+D28+D30</f>
        <v>580297.16</v>
      </c>
      <c r="E19" s="23">
        <f>E20+E26+E28+E30</f>
        <v>310795</v>
      </c>
      <c r="F19" s="23">
        <f>F20+F26+F28+F30</f>
        <v>310795</v>
      </c>
      <c r="G19" s="23">
        <f>G20+G26+G28+G30</f>
        <v>616750.41</v>
      </c>
      <c r="H19" s="62">
        <f>IF(D19&lt;&gt;0,G19/D19*100,)</f>
        <v>106.28182464308458</v>
      </c>
      <c r="I19" s="62">
        <f>IF(F19&lt;&gt;0,G19/F19*100,)</f>
        <v>198.44283530944836</v>
      </c>
    </row>
    <row r="20" spans="1:9" ht="14.25" outlineLevel="1">
      <c r="A20" s="21">
        <v>7030</v>
      </c>
      <c r="B20" s="22"/>
      <c r="C20" s="22" t="s">
        <v>90</v>
      </c>
      <c r="D20" s="23">
        <f>D21+D22+D23+D24+D25</f>
        <v>185854.03999999998</v>
      </c>
      <c r="E20" s="23">
        <f>E21+E22+E23+E24+E25</f>
        <v>185612</v>
      </c>
      <c r="F20" s="23">
        <f>F21+F22+F23+F24+F25</f>
        <v>185612</v>
      </c>
      <c r="G20" s="23">
        <f>G21+G22+G23+G24+G25</f>
        <v>401985.77</v>
      </c>
      <c r="H20" s="62">
        <f>IF(D20&lt;&gt;0,G20/D20*100,)</f>
        <v>216.29111210065707</v>
      </c>
      <c r="I20" s="62">
        <f>IF(F20&lt;&gt;0,G20/F20*100,)</f>
        <v>216.5731579854751</v>
      </c>
    </row>
    <row r="21" spans="1:9" ht="14.25" hidden="1" outlineLevel="2">
      <c r="A21" s="21">
        <v>703000</v>
      </c>
      <c r="B21" s="22"/>
      <c r="C21" s="22" t="s">
        <v>91</v>
      </c>
      <c r="D21" s="23">
        <v>32242.259999999987</v>
      </c>
      <c r="E21" s="23">
        <v>33000</v>
      </c>
      <c r="F21" s="23">
        <v>33000</v>
      </c>
      <c r="G21" s="23">
        <v>32912.340000000004</v>
      </c>
      <c r="H21" s="62">
        <f>IF(D21&lt;&gt;0,G21/D21*100,)</f>
        <v>102.07826622575469</v>
      </c>
      <c r="I21" s="62">
        <f>IF(F21&lt;&gt;0,G21/F21*100,)</f>
        <v>99.73436363636364</v>
      </c>
    </row>
    <row r="22" spans="1:9" ht="14.25" hidden="1" outlineLevel="2">
      <c r="A22" s="21">
        <v>703001</v>
      </c>
      <c r="B22" s="22"/>
      <c r="C22" s="22" t="s">
        <v>92</v>
      </c>
      <c r="D22" s="23">
        <v>0</v>
      </c>
      <c r="E22" s="23">
        <v>0</v>
      </c>
      <c r="F22" s="23">
        <v>0</v>
      </c>
      <c r="G22" s="23">
        <v>-503.29</v>
      </c>
      <c r="H22" s="63"/>
      <c r="I22" s="63"/>
    </row>
    <row r="23" spans="1:9" ht="14.25" hidden="1" outlineLevel="2">
      <c r="A23" s="21">
        <v>703003</v>
      </c>
      <c r="B23" s="22"/>
      <c r="C23" s="22" t="s">
        <v>93</v>
      </c>
      <c r="D23" s="23">
        <v>36180.81</v>
      </c>
      <c r="E23" s="23">
        <v>36181</v>
      </c>
      <c r="F23" s="23">
        <v>36181</v>
      </c>
      <c r="G23" s="23">
        <v>193733.93</v>
      </c>
      <c r="H23" s="62">
        <f aca="true" t="shared" si="3" ref="H23:H31">IF(D23&lt;&gt;0,G23/D23*100,)</f>
        <v>535.4604554182176</v>
      </c>
      <c r="I23" s="62">
        <f aca="true" t="shared" si="4" ref="I23:I31">IF(F23&lt;&gt;0,G23/F23*100,)</f>
        <v>535.4576435145518</v>
      </c>
    </row>
    <row r="24" spans="1:9" ht="14.25" hidden="1" outlineLevel="2">
      <c r="A24" s="21">
        <v>703004</v>
      </c>
      <c r="B24" s="22"/>
      <c r="C24" s="22" t="s">
        <v>94</v>
      </c>
      <c r="D24" s="23">
        <v>115888.09</v>
      </c>
      <c r="E24" s="23">
        <v>115888</v>
      </c>
      <c r="F24" s="23">
        <v>115888</v>
      </c>
      <c r="G24" s="23">
        <v>175559.77</v>
      </c>
      <c r="H24" s="62">
        <f t="shared" si="3"/>
        <v>151.49077873317268</v>
      </c>
      <c r="I24" s="62">
        <f t="shared" si="4"/>
        <v>151.49089638271434</v>
      </c>
    </row>
    <row r="25" spans="1:9" ht="14.25" hidden="1" outlineLevel="2">
      <c r="A25" s="21">
        <v>703005</v>
      </c>
      <c r="B25" s="22"/>
      <c r="C25" s="22" t="s">
        <v>95</v>
      </c>
      <c r="D25" s="23">
        <v>1542.88</v>
      </c>
      <c r="E25" s="23">
        <v>543</v>
      </c>
      <c r="F25" s="23">
        <v>543</v>
      </c>
      <c r="G25" s="23">
        <v>283.02</v>
      </c>
      <c r="H25" s="62">
        <f t="shared" si="3"/>
        <v>18.343617131598048</v>
      </c>
      <c r="I25" s="62">
        <f t="shared" si="4"/>
        <v>52.12154696132596</v>
      </c>
    </row>
    <row r="26" spans="1:9" ht="14.25" outlineLevel="1" collapsed="1">
      <c r="A26" s="21">
        <v>7031</v>
      </c>
      <c r="B26" s="22"/>
      <c r="C26" s="22" t="s">
        <v>96</v>
      </c>
      <c r="D26" s="23">
        <f>D27</f>
        <v>2183.36</v>
      </c>
      <c r="E26" s="23">
        <f>E27</f>
        <v>2183</v>
      </c>
      <c r="F26" s="23">
        <f>F27</f>
        <v>2183</v>
      </c>
      <c r="G26" s="23">
        <f>G27</f>
        <v>697.69</v>
      </c>
      <c r="H26" s="62">
        <f t="shared" si="3"/>
        <v>31.954876886999855</v>
      </c>
      <c r="I26" s="62">
        <f t="shared" si="4"/>
        <v>31.960146587265232</v>
      </c>
    </row>
    <row r="27" spans="1:9" ht="14.25" hidden="1" outlineLevel="2">
      <c r="A27" s="21">
        <v>703100</v>
      </c>
      <c r="B27" s="22"/>
      <c r="C27" s="22" t="s">
        <v>97</v>
      </c>
      <c r="D27" s="23">
        <v>2183.36</v>
      </c>
      <c r="E27" s="23">
        <v>2183</v>
      </c>
      <c r="F27" s="23">
        <v>2183</v>
      </c>
      <c r="G27" s="23">
        <v>697.69</v>
      </c>
      <c r="H27" s="62">
        <f t="shared" si="3"/>
        <v>31.954876886999855</v>
      </c>
      <c r="I27" s="62">
        <f t="shared" si="4"/>
        <v>31.960146587265232</v>
      </c>
    </row>
    <row r="28" spans="1:9" ht="14.25" outlineLevel="1" collapsed="1">
      <c r="A28" s="21">
        <v>7032</v>
      </c>
      <c r="B28" s="22"/>
      <c r="C28" s="22" t="s">
        <v>98</v>
      </c>
      <c r="D28" s="23">
        <f>D29</f>
        <v>294617.15</v>
      </c>
      <c r="E28" s="23">
        <f>E29</f>
        <v>25000</v>
      </c>
      <c r="F28" s="23">
        <f>F29</f>
        <v>25000</v>
      </c>
      <c r="G28" s="23">
        <f>G29</f>
        <v>66975.95999999999</v>
      </c>
      <c r="H28" s="62">
        <f t="shared" si="3"/>
        <v>22.733218347947492</v>
      </c>
      <c r="I28" s="62">
        <f t="shared" si="4"/>
        <v>267.90383999999995</v>
      </c>
    </row>
    <row r="29" spans="1:9" ht="14.25" hidden="1" outlineLevel="2">
      <c r="A29" s="21">
        <v>703200</v>
      </c>
      <c r="B29" s="22"/>
      <c r="C29" s="22" t="s">
        <v>99</v>
      </c>
      <c r="D29" s="23">
        <v>294617.15</v>
      </c>
      <c r="E29" s="23">
        <v>25000</v>
      </c>
      <c r="F29" s="23">
        <v>25000</v>
      </c>
      <c r="G29" s="23">
        <v>66975.95999999999</v>
      </c>
      <c r="H29" s="62">
        <f t="shared" si="3"/>
        <v>22.733218347947492</v>
      </c>
      <c r="I29" s="62">
        <f t="shared" si="4"/>
        <v>267.90383999999995</v>
      </c>
    </row>
    <row r="30" spans="1:9" ht="14.25" outlineLevel="1" collapsed="1">
      <c r="A30" s="21">
        <v>7033</v>
      </c>
      <c r="B30" s="22"/>
      <c r="C30" s="22" t="s">
        <v>100</v>
      </c>
      <c r="D30" s="23">
        <f>D31</f>
        <v>97642.61000000002</v>
      </c>
      <c r="E30" s="23">
        <f>E31</f>
        <v>98000</v>
      </c>
      <c r="F30" s="23">
        <f>F31</f>
        <v>98000</v>
      </c>
      <c r="G30" s="23">
        <f>G31</f>
        <v>147090.99</v>
      </c>
      <c r="H30" s="62">
        <f t="shared" si="3"/>
        <v>150.64221450041123</v>
      </c>
      <c r="I30" s="62">
        <f t="shared" si="4"/>
        <v>150.0928469387755</v>
      </c>
    </row>
    <row r="31" spans="1:9" ht="14.25" hidden="1" outlineLevel="2">
      <c r="A31" s="21">
        <v>703301</v>
      </c>
      <c r="B31" s="22"/>
      <c r="C31" s="22" t="s">
        <v>101</v>
      </c>
      <c r="D31" s="23">
        <v>97642.61000000002</v>
      </c>
      <c r="E31" s="23">
        <v>98000</v>
      </c>
      <c r="F31" s="23">
        <v>98000</v>
      </c>
      <c r="G31" s="23">
        <v>147090.99</v>
      </c>
      <c r="H31" s="62">
        <f t="shared" si="3"/>
        <v>150.64221450041123</v>
      </c>
      <c r="I31" s="62">
        <f t="shared" si="4"/>
        <v>150.0928469387755</v>
      </c>
    </row>
    <row r="32" spans="1:9" ht="14.25" outlineLevel="1" collapsed="1">
      <c r="A32" s="21"/>
      <c r="B32" s="22"/>
      <c r="C32" s="22"/>
      <c r="D32" s="23"/>
      <c r="E32" s="23"/>
      <c r="F32" s="23"/>
      <c r="G32" s="23"/>
      <c r="H32" s="63"/>
      <c r="I32" s="63"/>
    </row>
    <row r="33" spans="1:9" ht="14.25">
      <c r="A33" s="21">
        <v>704</v>
      </c>
      <c r="B33" s="22"/>
      <c r="C33" s="22" t="s">
        <v>9</v>
      </c>
      <c r="D33" s="23">
        <f>D34+D36</f>
        <v>284082.50000000006</v>
      </c>
      <c r="E33" s="23">
        <f>E34+E36</f>
        <v>175950</v>
      </c>
      <c r="F33" s="23">
        <f>F34+F36</f>
        <v>175950</v>
      </c>
      <c r="G33" s="23">
        <f>G34+G36</f>
        <v>217535.21999999997</v>
      </c>
      <c r="H33" s="62">
        <f aca="true" t="shared" si="5" ref="H33:H41">IF(D33&lt;&gt;0,G33/D33*100,)</f>
        <v>76.57466405005586</v>
      </c>
      <c r="I33" s="62">
        <f aca="true" t="shared" si="6" ref="I33:I41">IF(F33&lt;&gt;0,G33/F33*100,)</f>
        <v>123.63468030690537</v>
      </c>
    </row>
    <row r="34" spans="1:9" ht="14.25" outlineLevel="1">
      <c r="A34" s="21">
        <v>7044</v>
      </c>
      <c r="B34" s="22"/>
      <c r="C34" s="22" t="s">
        <v>102</v>
      </c>
      <c r="D34" s="23">
        <f>D35</f>
        <v>2781.0099999999998</v>
      </c>
      <c r="E34" s="23">
        <f>E35</f>
        <v>2800</v>
      </c>
      <c r="F34" s="23">
        <f>F35</f>
        <v>2800</v>
      </c>
      <c r="G34" s="23">
        <f>G35</f>
        <v>2108.87</v>
      </c>
      <c r="H34" s="62">
        <f t="shared" si="5"/>
        <v>75.83108295187719</v>
      </c>
      <c r="I34" s="62">
        <f t="shared" si="6"/>
        <v>75.3167857142857</v>
      </c>
    </row>
    <row r="35" spans="1:9" ht="14.25" hidden="1" outlineLevel="2">
      <c r="A35" s="21">
        <v>704403</v>
      </c>
      <c r="B35" s="22"/>
      <c r="C35" s="22" t="s">
        <v>103</v>
      </c>
      <c r="D35" s="23">
        <v>2781.0099999999998</v>
      </c>
      <c r="E35" s="23">
        <v>2800</v>
      </c>
      <c r="F35" s="23">
        <v>2800</v>
      </c>
      <c r="G35" s="23">
        <v>2108.87</v>
      </c>
      <c r="H35" s="62">
        <f t="shared" si="5"/>
        <v>75.83108295187719</v>
      </c>
      <c r="I35" s="62">
        <f t="shared" si="6"/>
        <v>75.3167857142857</v>
      </c>
    </row>
    <row r="36" spans="1:9" ht="14.25" outlineLevel="1" collapsed="1">
      <c r="A36" s="21">
        <v>7047</v>
      </c>
      <c r="B36" s="22"/>
      <c r="C36" s="22" t="s">
        <v>104</v>
      </c>
      <c r="D36" s="23">
        <f>D37+D38+D39+D40+D41+D42+D43+D44</f>
        <v>281301.49000000005</v>
      </c>
      <c r="E36" s="23">
        <f>E37+E38+E39+E40+E41+E42+E43+E44</f>
        <v>173150</v>
      </c>
      <c r="F36" s="23">
        <f>F37+F38+F39+F40+F41+F42+F43+F44</f>
        <v>173150</v>
      </c>
      <c r="G36" s="23">
        <f>G37+G38+G39+G40+G41+G42+G43+G44</f>
        <v>215426.34999999998</v>
      </c>
      <c r="H36" s="62">
        <f t="shared" si="5"/>
        <v>76.58201526056614</v>
      </c>
      <c r="I36" s="62">
        <f t="shared" si="6"/>
        <v>124.41602656656076</v>
      </c>
    </row>
    <row r="37" spans="1:9" ht="14.25" hidden="1" outlineLevel="2">
      <c r="A37" s="21">
        <v>704700</v>
      </c>
      <c r="B37" s="22"/>
      <c r="C37" s="22" t="s">
        <v>105</v>
      </c>
      <c r="D37" s="23">
        <v>223126.16000000003</v>
      </c>
      <c r="E37" s="23">
        <v>150000</v>
      </c>
      <c r="F37" s="23">
        <v>150000</v>
      </c>
      <c r="G37" s="23">
        <v>188880.95999999996</v>
      </c>
      <c r="H37" s="62">
        <f t="shared" si="5"/>
        <v>84.65209099641204</v>
      </c>
      <c r="I37" s="62">
        <f t="shared" si="6"/>
        <v>125.92063999999998</v>
      </c>
    </row>
    <row r="38" spans="1:9" ht="14.25" hidden="1" outlineLevel="2">
      <c r="A38" s="21">
        <v>704704</v>
      </c>
      <c r="B38" s="22"/>
      <c r="C38" s="22" t="s">
        <v>106</v>
      </c>
      <c r="D38" s="23">
        <v>1111.7999999999997</v>
      </c>
      <c r="E38" s="23">
        <v>1200</v>
      </c>
      <c r="F38" s="23">
        <v>1200</v>
      </c>
      <c r="G38" s="23">
        <v>684.7599999999999</v>
      </c>
      <c r="H38" s="62">
        <f t="shared" si="5"/>
        <v>61.590214067278296</v>
      </c>
      <c r="I38" s="62">
        <f t="shared" si="6"/>
        <v>57.06333333333332</v>
      </c>
    </row>
    <row r="39" spans="1:9" ht="14.25" hidden="1" outlineLevel="2">
      <c r="A39" s="21">
        <v>704706</v>
      </c>
      <c r="B39" s="22"/>
      <c r="C39" s="22" t="s">
        <v>107</v>
      </c>
      <c r="D39" s="23">
        <v>4842.800000000003</v>
      </c>
      <c r="E39" s="23">
        <v>4850</v>
      </c>
      <c r="F39" s="23">
        <v>4850</v>
      </c>
      <c r="G39" s="23">
        <v>1145.2200000000012</v>
      </c>
      <c r="H39" s="62">
        <f t="shared" si="5"/>
        <v>23.647889650615355</v>
      </c>
      <c r="I39" s="62">
        <f t="shared" si="6"/>
        <v>23.612783505154663</v>
      </c>
    </row>
    <row r="40" spans="1:9" ht="14.25" hidden="1" outlineLevel="2">
      <c r="A40" s="21">
        <v>704707</v>
      </c>
      <c r="B40" s="22"/>
      <c r="C40" s="22" t="s">
        <v>108</v>
      </c>
      <c r="D40" s="23">
        <v>2690.7199999999993</v>
      </c>
      <c r="E40" s="23">
        <v>2700</v>
      </c>
      <c r="F40" s="23">
        <v>2700</v>
      </c>
      <c r="G40" s="23">
        <v>1431.1</v>
      </c>
      <c r="H40" s="62">
        <f t="shared" si="5"/>
        <v>53.18650770054113</v>
      </c>
      <c r="I40" s="62">
        <f t="shared" si="6"/>
        <v>53.0037037037037</v>
      </c>
    </row>
    <row r="41" spans="1:9" ht="14.25" hidden="1" outlineLevel="2">
      <c r="A41" s="21">
        <v>704708</v>
      </c>
      <c r="B41" s="22"/>
      <c r="C41" s="22" t="s">
        <v>109</v>
      </c>
      <c r="D41" s="23">
        <v>4474.200000000001</v>
      </c>
      <c r="E41" s="23">
        <v>3600</v>
      </c>
      <c r="F41" s="23">
        <v>3600</v>
      </c>
      <c r="G41" s="23">
        <v>4122.869999999999</v>
      </c>
      <c r="H41" s="62">
        <f t="shared" si="5"/>
        <v>92.14764650663803</v>
      </c>
      <c r="I41" s="62">
        <f t="shared" si="6"/>
        <v>114.52416666666664</v>
      </c>
    </row>
    <row r="42" spans="1:9" ht="14.25" hidden="1" outlineLevel="2">
      <c r="A42" s="21">
        <v>704715</v>
      </c>
      <c r="B42" s="22"/>
      <c r="C42" s="22" t="s">
        <v>110</v>
      </c>
      <c r="D42" s="23">
        <v>0</v>
      </c>
      <c r="E42" s="23">
        <v>0</v>
      </c>
      <c r="F42" s="23">
        <v>0</v>
      </c>
      <c r="G42" s="23">
        <v>600</v>
      </c>
      <c r="H42" s="63"/>
      <c r="I42" s="63"/>
    </row>
    <row r="43" spans="1:9" ht="14.25" hidden="1" outlineLevel="2">
      <c r="A43" s="21">
        <v>70471500</v>
      </c>
      <c r="B43" s="22"/>
      <c r="C43" s="22" t="s">
        <v>111</v>
      </c>
      <c r="D43" s="23">
        <v>7809.29</v>
      </c>
      <c r="E43" s="23">
        <v>0</v>
      </c>
      <c r="F43" s="23">
        <v>0</v>
      </c>
      <c r="G43" s="23">
        <v>9015</v>
      </c>
      <c r="H43" s="63"/>
      <c r="I43" s="63"/>
    </row>
    <row r="44" spans="1:9" ht="14.25" hidden="1" outlineLevel="2">
      <c r="A44" s="21">
        <v>704719</v>
      </c>
      <c r="B44" s="22"/>
      <c r="C44" s="22" t="s">
        <v>112</v>
      </c>
      <c r="D44" s="23">
        <v>37246.52</v>
      </c>
      <c r="E44" s="23">
        <v>10800</v>
      </c>
      <c r="F44" s="23">
        <v>10800</v>
      </c>
      <c r="G44" s="23">
        <v>9546.439999999999</v>
      </c>
      <c r="H44" s="62">
        <f>IF(D44&lt;&gt;0,G44/D44*100,)</f>
        <v>25.63042131184336</v>
      </c>
      <c r="I44" s="62">
        <f>IF(F44&lt;&gt;0,G44/F44*100,)</f>
        <v>88.39296296296295</v>
      </c>
    </row>
    <row r="45" spans="1:9" ht="14.25" outlineLevel="1" collapsed="1">
      <c r="A45" s="21"/>
      <c r="B45" s="22"/>
      <c r="C45" s="22"/>
      <c r="D45" s="23"/>
      <c r="E45" s="23"/>
      <c r="F45" s="23"/>
      <c r="G45" s="23"/>
      <c r="H45" s="63"/>
      <c r="I45" s="63"/>
    </row>
    <row r="46" spans="1:9" ht="14.25">
      <c r="A46" s="21">
        <v>706</v>
      </c>
      <c r="B46" s="22"/>
      <c r="C46" s="22" t="s">
        <v>21</v>
      </c>
      <c r="D46" s="23"/>
      <c r="E46" s="23"/>
      <c r="F46" s="23"/>
      <c r="G46" s="23"/>
      <c r="H46" s="63"/>
      <c r="I46" s="63"/>
    </row>
    <row r="47" spans="1:9" ht="15">
      <c r="A47" s="40">
        <v>71</v>
      </c>
      <c r="B47" s="41"/>
      <c r="C47" s="41" t="s">
        <v>22</v>
      </c>
      <c r="D47" s="42">
        <f>+D48+D65+D69+D76+D86</f>
        <v>323038.1600000002</v>
      </c>
      <c r="E47" s="42">
        <f>+E48+E65+E69+E76+E86</f>
        <v>543044</v>
      </c>
      <c r="F47" s="42">
        <f>+F48+F65+F69+F76+F86</f>
        <v>543044</v>
      </c>
      <c r="G47" s="42">
        <f>+G48+G65+G69+G76+G86</f>
        <v>643203.6900000001</v>
      </c>
      <c r="H47" s="61">
        <f aca="true" t="shared" si="7" ref="H47:H52">IF(D47&lt;&gt;0,G47/D47*100,)</f>
        <v>199.11074592549673</v>
      </c>
      <c r="I47" s="61">
        <f aca="true" t="shared" si="8" ref="I47:I52">IF(F47&lt;&gt;0,G47/F47*100,)</f>
        <v>118.44412055008435</v>
      </c>
    </row>
    <row r="48" spans="1:9" ht="14.25">
      <c r="A48" s="21">
        <v>710</v>
      </c>
      <c r="B48" s="22"/>
      <c r="C48" s="22" t="s">
        <v>23</v>
      </c>
      <c r="D48" s="23">
        <f>D49+D51+D55</f>
        <v>184840.8600000002</v>
      </c>
      <c r="E48" s="23">
        <f>E49+E51+E55</f>
        <v>353394</v>
      </c>
      <c r="F48" s="23">
        <f>F49+F51+F55</f>
        <v>353394</v>
      </c>
      <c r="G48" s="23">
        <f>G49+G51+G55</f>
        <v>365976.5700000001</v>
      </c>
      <c r="H48" s="62">
        <f t="shared" si="7"/>
        <v>197.99549190584796</v>
      </c>
      <c r="I48" s="62">
        <f t="shared" si="8"/>
        <v>103.56049338698455</v>
      </c>
    </row>
    <row r="49" spans="1:9" ht="14.25" outlineLevel="1">
      <c r="A49" s="21">
        <v>7100</v>
      </c>
      <c r="B49" s="22"/>
      <c r="C49" s="22" t="s">
        <v>113</v>
      </c>
      <c r="D49" s="23">
        <f>D50</f>
        <v>13720</v>
      </c>
      <c r="E49" s="23">
        <f>E50</f>
        <v>13720</v>
      </c>
      <c r="F49" s="23">
        <f>F50</f>
        <v>13720</v>
      </c>
      <c r="G49" s="23">
        <f>G50</f>
        <v>13720</v>
      </c>
      <c r="H49" s="62">
        <f t="shared" si="7"/>
        <v>100</v>
      </c>
      <c r="I49" s="62">
        <f t="shared" si="8"/>
        <v>100</v>
      </c>
    </row>
    <row r="50" spans="1:9" ht="14.25" hidden="1" outlineLevel="2">
      <c r="A50" s="21">
        <v>71000500</v>
      </c>
      <c r="B50" s="22"/>
      <c r="C50" s="22" t="s">
        <v>114</v>
      </c>
      <c r="D50" s="23">
        <v>13720</v>
      </c>
      <c r="E50" s="23">
        <v>13720</v>
      </c>
      <c r="F50" s="23">
        <v>13720</v>
      </c>
      <c r="G50" s="23">
        <v>13720</v>
      </c>
      <c r="H50" s="62">
        <f t="shared" si="7"/>
        <v>100</v>
      </c>
      <c r="I50" s="62">
        <f t="shared" si="8"/>
        <v>100</v>
      </c>
    </row>
    <row r="51" spans="1:9" ht="14.25" outlineLevel="1" collapsed="1">
      <c r="A51" s="21">
        <v>7102</v>
      </c>
      <c r="B51" s="22"/>
      <c r="C51" s="22" t="s">
        <v>115</v>
      </c>
      <c r="D51" s="23">
        <f>D52+D53+D54</f>
        <v>1253.78</v>
      </c>
      <c r="E51" s="23">
        <f>E52+E53+E54</f>
        <v>950</v>
      </c>
      <c r="F51" s="23">
        <f>F52+F53+F54</f>
        <v>950</v>
      </c>
      <c r="G51" s="23">
        <f>G52+G53+G54</f>
        <v>1312.72</v>
      </c>
      <c r="H51" s="62">
        <f t="shared" si="7"/>
        <v>104.70098422370751</v>
      </c>
      <c r="I51" s="62">
        <f t="shared" si="8"/>
        <v>138.18105263157895</v>
      </c>
    </row>
    <row r="52" spans="1:9" ht="14.25" hidden="1" outlineLevel="2">
      <c r="A52" s="21">
        <v>71020000</v>
      </c>
      <c r="B52" s="22"/>
      <c r="C52" s="22" t="s">
        <v>116</v>
      </c>
      <c r="D52" s="23">
        <v>339.52000000000004</v>
      </c>
      <c r="E52" s="23">
        <v>350</v>
      </c>
      <c r="F52" s="23">
        <v>350</v>
      </c>
      <c r="G52" s="23">
        <v>198.25</v>
      </c>
      <c r="H52" s="62">
        <f t="shared" si="7"/>
        <v>58.39125824693685</v>
      </c>
      <c r="I52" s="62">
        <f t="shared" si="8"/>
        <v>56.64285714285714</v>
      </c>
    </row>
    <row r="53" spans="1:9" ht="14.25" hidden="1" outlineLevel="2">
      <c r="A53" s="21">
        <v>710201</v>
      </c>
      <c r="B53" s="22"/>
      <c r="C53" s="22" t="s">
        <v>117</v>
      </c>
      <c r="D53" s="23">
        <v>0</v>
      </c>
      <c r="E53" s="23">
        <v>0</v>
      </c>
      <c r="F53" s="23">
        <v>0</v>
      </c>
      <c r="G53" s="23">
        <v>113.56</v>
      </c>
      <c r="H53" s="63"/>
      <c r="I53" s="63"/>
    </row>
    <row r="54" spans="1:9" ht="14.25" hidden="1" outlineLevel="2">
      <c r="A54" s="21">
        <v>710211</v>
      </c>
      <c r="B54" s="22"/>
      <c r="C54" s="22" t="s">
        <v>118</v>
      </c>
      <c r="D54" s="23">
        <v>914.26</v>
      </c>
      <c r="E54" s="23">
        <v>600</v>
      </c>
      <c r="F54" s="23">
        <v>600</v>
      </c>
      <c r="G54" s="23">
        <v>1000.91</v>
      </c>
      <c r="H54" s="62">
        <f aca="true" t="shared" si="9" ref="H54:H61">IF(D54&lt;&gt;0,G54/D54*100,)</f>
        <v>109.4776103077899</v>
      </c>
      <c r="I54" s="62">
        <f aca="true" t="shared" si="10" ref="I54:I61">IF(F54&lt;&gt;0,G54/F54*100,)</f>
        <v>166.81833333333333</v>
      </c>
    </row>
    <row r="55" spans="1:9" ht="14.25" outlineLevel="1" collapsed="1">
      <c r="A55" s="21">
        <v>7103</v>
      </c>
      <c r="B55" s="22"/>
      <c r="C55" s="22" t="s">
        <v>119</v>
      </c>
      <c r="D55" s="23">
        <f>D56+D57+D58+D59+D60+D61+D62+D63</f>
        <v>169867.0800000002</v>
      </c>
      <c r="E55" s="23">
        <f>E56+E57+E58+E59+E60+E61+E62+E63</f>
        <v>338724</v>
      </c>
      <c r="F55" s="23">
        <f>F56+F57+F58+F59+F60+F61+F62+F63</f>
        <v>338724</v>
      </c>
      <c r="G55" s="23">
        <f>G56+G57+G58+G59+G60+G61+G62+G63</f>
        <v>350943.85000000015</v>
      </c>
      <c r="H55" s="62">
        <f t="shared" si="9"/>
        <v>206.59909501005123</v>
      </c>
      <c r="I55" s="62">
        <f t="shared" si="10"/>
        <v>103.60761268761591</v>
      </c>
    </row>
    <row r="56" spans="1:9" ht="14.25" hidden="1" outlineLevel="2">
      <c r="A56" s="21">
        <v>710300</v>
      </c>
      <c r="B56" s="22"/>
      <c r="C56" s="22" t="s">
        <v>120</v>
      </c>
      <c r="D56" s="23">
        <v>2390.9300000000003</v>
      </c>
      <c r="E56" s="23">
        <v>2400</v>
      </c>
      <c r="F56" s="23">
        <v>2400</v>
      </c>
      <c r="G56" s="23">
        <v>1675.9299999999998</v>
      </c>
      <c r="H56" s="62">
        <f t="shared" si="9"/>
        <v>70.09531855805061</v>
      </c>
      <c r="I56" s="62">
        <f t="shared" si="10"/>
        <v>69.83041666666666</v>
      </c>
    </row>
    <row r="57" spans="1:9" ht="14.25" hidden="1" outlineLevel="2">
      <c r="A57" s="21">
        <v>71030100</v>
      </c>
      <c r="B57" s="22"/>
      <c r="C57" s="22" t="s">
        <v>121</v>
      </c>
      <c r="D57" s="23">
        <v>11763.06</v>
      </c>
      <c r="E57" s="23">
        <v>11763</v>
      </c>
      <c r="F57" s="23">
        <v>11763</v>
      </c>
      <c r="G57" s="23">
        <v>14168.979999999998</v>
      </c>
      <c r="H57" s="62">
        <f t="shared" si="9"/>
        <v>120.45318140007785</v>
      </c>
      <c r="I57" s="62">
        <f t="shared" si="10"/>
        <v>120.45379580039103</v>
      </c>
    </row>
    <row r="58" spans="1:9" ht="14.25" hidden="1" outlineLevel="2">
      <c r="A58" s="21">
        <v>71030101</v>
      </c>
      <c r="B58" s="22"/>
      <c r="C58" s="22" t="s">
        <v>122</v>
      </c>
      <c r="D58" s="23">
        <v>29660.19000000001</v>
      </c>
      <c r="E58" s="23">
        <v>45616</v>
      </c>
      <c r="F58" s="23">
        <v>45616</v>
      </c>
      <c r="G58" s="23">
        <v>39704.64</v>
      </c>
      <c r="H58" s="62">
        <f t="shared" si="9"/>
        <v>133.86508987299132</v>
      </c>
      <c r="I58" s="62">
        <f t="shared" si="10"/>
        <v>87.04103823219923</v>
      </c>
    </row>
    <row r="59" spans="1:9" ht="14.25" hidden="1" outlineLevel="2">
      <c r="A59" s="21">
        <v>710302</v>
      </c>
      <c r="B59" s="22"/>
      <c r="C59" s="22" t="s">
        <v>123</v>
      </c>
      <c r="D59" s="23">
        <v>27434.390000000003</v>
      </c>
      <c r="E59" s="23">
        <v>28000</v>
      </c>
      <c r="F59" s="23">
        <v>28000</v>
      </c>
      <c r="G59" s="23">
        <v>32696.689999999995</v>
      </c>
      <c r="H59" s="62">
        <f t="shared" si="9"/>
        <v>119.18139969578326</v>
      </c>
      <c r="I59" s="62">
        <f t="shared" si="10"/>
        <v>116.77389285714284</v>
      </c>
    </row>
    <row r="60" spans="1:9" ht="14.25" hidden="1" outlineLevel="2">
      <c r="A60" s="21">
        <v>710304</v>
      </c>
      <c r="B60" s="22"/>
      <c r="C60" s="22" t="s">
        <v>124</v>
      </c>
      <c r="D60" s="23">
        <v>27182.56</v>
      </c>
      <c r="E60" s="23">
        <v>178445</v>
      </c>
      <c r="F60" s="23">
        <v>178445</v>
      </c>
      <c r="G60" s="23">
        <v>180065.44</v>
      </c>
      <c r="H60" s="62">
        <f t="shared" si="9"/>
        <v>662.4300286654384</v>
      </c>
      <c r="I60" s="62">
        <f t="shared" si="10"/>
        <v>100.90808932724369</v>
      </c>
    </row>
    <row r="61" spans="1:9" ht="14.25" hidden="1" outlineLevel="2">
      <c r="A61" s="21">
        <v>71030400</v>
      </c>
      <c r="B61" s="22"/>
      <c r="C61" s="22" t="s">
        <v>125</v>
      </c>
      <c r="D61" s="23">
        <v>17498.140000000185</v>
      </c>
      <c r="E61" s="23">
        <v>17500</v>
      </c>
      <c r="F61" s="23">
        <v>17500</v>
      </c>
      <c r="G61" s="23">
        <v>17882.100000000195</v>
      </c>
      <c r="H61" s="62">
        <f t="shared" si="9"/>
        <v>102.19429036457592</v>
      </c>
      <c r="I61" s="62">
        <f t="shared" si="10"/>
        <v>102.18342857142969</v>
      </c>
    </row>
    <row r="62" spans="1:9" ht="14.25" hidden="1" outlineLevel="2">
      <c r="A62" s="21">
        <v>710306</v>
      </c>
      <c r="B62" s="22"/>
      <c r="C62" s="22" t="s">
        <v>126</v>
      </c>
      <c r="D62" s="23">
        <v>0</v>
      </c>
      <c r="E62" s="23">
        <v>0</v>
      </c>
      <c r="F62" s="23">
        <v>0</v>
      </c>
      <c r="G62" s="23">
        <v>207.49</v>
      </c>
      <c r="H62" s="63"/>
      <c r="I62" s="63"/>
    </row>
    <row r="63" spans="1:9" ht="14.25" hidden="1" outlineLevel="2">
      <c r="A63" s="21">
        <v>710312</v>
      </c>
      <c r="B63" s="22"/>
      <c r="C63" s="22" t="s">
        <v>127</v>
      </c>
      <c r="D63" s="23">
        <v>53937.81</v>
      </c>
      <c r="E63" s="23">
        <v>55000</v>
      </c>
      <c r="F63" s="23">
        <v>55000</v>
      </c>
      <c r="G63" s="23">
        <v>64542.57999999997</v>
      </c>
      <c r="H63" s="62">
        <f>IF(D63&lt;&gt;0,G63/D63*100,)</f>
        <v>119.6611060033768</v>
      </c>
      <c r="I63" s="62">
        <f>IF(F63&lt;&gt;0,G63/F63*100,)</f>
        <v>117.35014545454541</v>
      </c>
    </row>
    <row r="64" spans="1:9" ht="14.25" outlineLevel="1" collapsed="1">
      <c r="A64" s="21"/>
      <c r="B64" s="22"/>
      <c r="C64" s="22"/>
      <c r="D64" s="23"/>
      <c r="E64" s="23"/>
      <c r="F64" s="23"/>
      <c r="G64" s="23"/>
      <c r="H64" s="63"/>
      <c r="I64" s="63"/>
    </row>
    <row r="65" spans="1:9" ht="14.25">
      <c r="A65" s="21">
        <v>711</v>
      </c>
      <c r="B65" s="22"/>
      <c r="C65" s="22" t="s">
        <v>10</v>
      </c>
      <c r="D65" s="23">
        <f aca="true" t="shared" si="11" ref="D65:G66">D66</f>
        <v>2904.1800000000003</v>
      </c>
      <c r="E65" s="23">
        <f t="shared" si="11"/>
        <v>2500</v>
      </c>
      <c r="F65" s="23">
        <f t="shared" si="11"/>
        <v>2500</v>
      </c>
      <c r="G65" s="23">
        <f t="shared" si="11"/>
        <v>5015.5700000000015</v>
      </c>
      <c r="H65" s="62">
        <f>IF(D65&lt;&gt;0,G65/D65*100,)</f>
        <v>172.70176091013647</v>
      </c>
      <c r="I65" s="62">
        <f>IF(F65&lt;&gt;0,G65/F65*100,)</f>
        <v>200.62280000000007</v>
      </c>
    </row>
    <row r="66" spans="1:9" ht="14.25" outlineLevel="1">
      <c r="A66" s="21">
        <v>7111</v>
      </c>
      <c r="B66" s="22"/>
      <c r="C66" s="22" t="s">
        <v>128</v>
      </c>
      <c r="D66" s="23">
        <f t="shared" si="11"/>
        <v>2904.1800000000003</v>
      </c>
      <c r="E66" s="23">
        <f t="shared" si="11"/>
        <v>2500</v>
      </c>
      <c r="F66" s="23">
        <f t="shared" si="11"/>
        <v>2500</v>
      </c>
      <c r="G66" s="23">
        <f t="shared" si="11"/>
        <v>5015.5700000000015</v>
      </c>
      <c r="H66" s="62">
        <f>IF(D66&lt;&gt;0,G66/D66*100,)</f>
        <v>172.70176091013647</v>
      </c>
      <c r="I66" s="62">
        <f>IF(F66&lt;&gt;0,G66/F66*100,)</f>
        <v>200.62280000000007</v>
      </c>
    </row>
    <row r="67" spans="1:9" ht="14.25" hidden="1" outlineLevel="2">
      <c r="A67" s="21">
        <v>711100</v>
      </c>
      <c r="B67" s="22"/>
      <c r="C67" s="22" t="s">
        <v>129</v>
      </c>
      <c r="D67" s="23">
        <v>2904.1800000000003</v>
      </c>
      <c r="E67" s="23">
        <v>2500</v>
      </c>
      <c r="F67" s="23">
        <v>2500</v>
      </c>
      <c r="G67" s="23">
        <v>5015.5700000000015</v>
      </c>
      <c r="H67" s="62">
        <f>IF(D67&lt;&gt;0,G67/D67*100,)</f>
        <v>172.70176091013647</v>
      </c>
      <c r="I67" s="62">
        <f>IF(F67&lt;&gt;0,G67/F67*100,)</f>
        <v>200.62280000000007</v>
      </c>
    </row>
    <row r="68" spans="1:9" ht="14.25" outlineLevel="1" collapsed="1">
      <c r="A68" s="21"/>
      <c r="B68" s="22"/>
      <c r="C68" s="22"/>
      <c r="D68" s="23"/>
      <c r="E68" s="23"/>
      <c r="F68" s="23"/>
      <c r="G68" s="23"/>
      <c r="H68" s="63"/>
      <c r="I68" s="63"/>
    </row>
    <row r="69" spans="1:9" ht="14.25">
      <c r="A69" s="21">
        <v>712</v>
      </c>
      <c r="B69" s="22"/>
      <c r="C69" s="22" t="s">
        <v>24</v>
      </c>
      <c r="D69" s="23">
        <f>D70</f>
        <v>3246.2400000000002</v>
      </c>
      <c r="E69" s="23">
        <f>E70</f>
        <v>2750</v>
      </c>
      <c r="F69" s="23">
        <f>F70</f>
        <v>2750</v>
      </c>
      <c r="G69" s="23">
        <f>G70</f>
        <v>47632.310000000005</v>
      </c>
      <c r="H69" s="62">
        <f>IF(D69&lt;&gt;0,G69/D69*100,)</f>
        <v>1467.3070999063534</v>
      </c>
      <c r="I69" s="62">
        <f>IF(F69&lt;&gt;0,G69/F69*100,)</f>
        <v>1732.084</v>
      </c>
    </row>
    <row r="70" spans="1:9" ht="14.25" outlineLevel="1">
      <c r="A70" s="21">
        <v>7120</v>
      </c>
      <c r="B70" s="22"/>
      <c r="C70" s="22" t="s">
        <v>130</v>
      </c>
      <c r="D70" s="23">
        <f>D71+D72+D73+D74</f>
        <v>3246.2400000000002</v>
      </c>
      <c r="E70" s="23">
        <f>E71+E72+E73+E74</f>
        <v>2750</v>
      </c>
      <c r="F70" s="23">
        <f>F71+F72+F73+F74</f>
        <v>2750</v>
      </c>
      <c r="G70" s="23">
        <f>G71+G72+G73+G74</f>
        <v>47632.310000000005</v>
      </c>
      <c r="H70" s="62">
        <f>IF(D70&lt;&gt;0,G70/D70*100,)</f>
        <v>1467.3070999063534</v>
      </c>
      <c r="I70" s="62">
        <f>IF(F70&lt;&gt;0,G70/F70*100,)</f>
        <v>1732.084</v>
      </c>
    </row>
    <row r="71" spans="1:9" ht="14.25" hidden="1" outlineLevel="2">
      <c r="A71" s="21">
        <v>712001</v>
      </c>
      <c r="B71" s="22"/>
      <c r="C71" s="22" t="s">
        <v>131</v>
      </c>
      <c r="D71" s="23">
        <v>1287.46</v>
      </c>
      <c r="E71" s="23">
        <v>1500</v>
      </c>
      <c r="F71" s="23">
        <v>1500</v>
      </c>
      <c r="G71" s="23">
        <v>45189.58</v>
      </c>
      <c r="H71" s="62">
        <f>IF(D71&lt;&gt;0,G71/D71*100,)</f>
        <v>3509.979339163935</v>
      </c>
      <c r="I71" s="62">
        <f>IF(F71&lt;&gt;0,G71/F71*100,)</f>
        <v>3012.6386666666667</v>
      </c>
    </row>
    <row r="72" spans="1:9" ht="14.25" hidden="1" outlineLevel="2">
      <c r="A72" s="21">
        <v>712005</v>
      </c>
      <c r="B72" s="22"/>
      <c r="C72" s="22" t="s">
        <v>132</v>
      </c>
      <c r="D72" s="23">
        <v>0</v>
      </c>
      <c r="E72" s="23">
        <v>0</v>
      </c>
      <c r="F72" s="23">
        <v>0</v>
      </c>
      <c r="G72" s="23">
        <v>500</v>
      </c>
      <c r="H72" s="63"/>
      <c r="I72" s="63"/>
    </row>
    <row r="73" spans="1:9" ht="14.25" hidden="1" outlineLevel="2">
      <c r="A73" s="21">
        <v>712007</v>
      </c>
      <c r="B73" s="22"/>
      <c r="C73" s="22" t="s">
        <v>133</v>
      </c>
      <c r="D73" s="23">
        <v>1928.7800000000002</v>
      </c>
      <c r="E73" s="23">
        <v>1200</v>
      </c>
      <c r="F73" s="23">
        <v>1200</v>
      </c>
      <c r="G73" s="23">
        <v>1912.73</v>
      </c>
      <c r="H73" s="62">
        <f>IF(D73&lt;&gt;0,G73/D73*100,)</f>
        <v>99.16786777133731</v>
      </c>
      <c r="I73" s="62">
        <f>IF(F73&lt;&gt;0,G73/F73*100,)</f>
        <v>159.39416666666665</v>
      </c>
    </row>
    <row r="74" spans="1:9" ht="14.25" hidden="1" outlineLevel="2">
      <c r="A74" s="21">
        <v>712008</v>
      </c>
      <c r="B74" s="22"/>
      <c r="C74" s="22" t="s">
        <v>134</v>
      </c>
      <c r="D74" s="23">
        <v>30</v>
      </c>
      <c r="E74" s="23">
        <v>50</v>
      </c>
      <c r="F74" s="23">
        <v>50</v>
      </c>
      <c r="G74" s="23">
        <v>30</v>
      </c>
      <c r="H74" s="62">
        <f>IF(D74&lt;&gt;0,G74/D74*100,)</f>
        <v>100</v>
      </c>
      <c r="I74" s="62">
        <f>IF(F74&lt;&gt;0,G74/F74*100,)</f>
        <v>60</v>
      </c>
    </row>
    <row r="75" spans="1:9" ht="14.25" outlineLevel="1" collapsed="1">
      <c r="A75" s="21"/>
      <c r="B75" s="22"/>
      <c r="C75" s="22"/>
      <c r="D75" s="23"/>
      <c r="E75" s="23"/>
      <c r="F75" s="23"/>
      <c r="G75" s="23"/>
      <c r="H75" s="63"/>
      <c r="I75" s="63"/>
    </row>
    <row r="76" spans="1:9" ht="14.25">
      <c r="A76" s="21">
        <v>713</v>
      </c>
      <c r="B76" s="22"/>
      <c r="C76" s="22" t="s">
        <v>11</v>
      </c>
      <c r="D76" s="23">
        <f>D77</f>
        <v>13182.140000000001</v>
      </c>
      <c r="E76" s="23">
        <f>E77</f>
        <v>12900</v>
      </c>
      <c r="F76" s="23">
        <f>F77</f>
        <v>12900</v>
      </c>
      <c r="G76" s="23">
        <f>G77</f>
        <v>19717.960000000003</v>
      </c>
      <c r="H76" s="62">
        <f>IF(D76&lt;&gt;0,G76/D76*100,)</f>
        <v>149.58087230146245</v>
      </c>
      <c r="I76" s="62">
        <f>IF(F76&lt;&gt;0,G76/F76*100,)</f>
        <v>152.8524031007752</v>
      </c>
    </row>
    <row r="77" spans="1:9" ht="14.25" outlineLevel="1">
      <c r="A77" s="21">
        <v>7130</v>
      </c>
      <c r="B77" s="22"/>
      <c r="C77" s="22" t="s">
        <v>135</v>
      </c>
      <c r="D77" s="23">
        <f>D78+D79+D80+D81+D82+D83+D84</f>
        <v>13182.140000000001</v>
      </c>
      <c r="E77" s="23">
        <f>E78+E79+E80+E81+E82+E83+E84</f>
        <v>12900</v>
      </c>
      <c r="F77" s="23">
        <f>F78+F79+F80+F81+F82+F83+F84</f>
        <v>12900</v>
      </c>
      <c r="G77" s="23">
        <f>G78+G79+G80+G81+G82+G83+G84</f>
        <v>19717.960000000003</v>
      </c>
      <c r="H77" s="62">
        <f>IF(D77&lt;&gt;0,G77/D77*100,)</f>
        <v>149.58087230146245</v>
      </c>
      <c r="I77" s="62">
        <f>IF(F77&lt;&gt;0,G77/F77*100,)</f>
        <v>152.8524031007752</v>
      </c>
    </row>
    <row r="78" spans="1:9" ht="14.25" hidden="1" outlineLevel="2">
      <c r="A78" s="21">
        <v>71300001</v>
      </c>
      <c r="B78" s="22"/>
      <c r="C78" s="22" t="s">
        <v>136</v>
      </c>
      <c r="D78" s="23">
        <v>112.81</v>
      </c>
      <c r="E78" s="23">
        <v>50</v>
      </c>
      <c r="F78" s="23">
        <v>50</v>
      </c>
      <c r="G78" s="23">
        <v>0</v>
      </c>
      <c r="H78" s="62">
        <f>IF(D78&lt;&gt;0,G78/D78*100,)</f>
        <v>0</v>
      </c>
      <c r="I78" s="62">
        <f>IF(F78&lt;&gt;0,G78/F78*100,)</f>
        <v>0</v>
      </c>
    </row>
    <row r="79" spans="1:9" ht="14.25" hidden="1" outlineLevel="2">
      <c r="A79" s="21">
        <v>713099</v>
      </c>
      <c r="B79" s="22"/>
      <c r="C79" s="22" t="s">
        <v>137</v>
      </c>
      <c r="D79" s="23">
        <v>0</v>
      </c>
      <c r="E79" s="23">
        <v>0</v>
      </c>
      <c r="F79" s="23">
        <v>0</v>
      </c>
      <c r="G79" s="23">
        <v>6626.45</v>
      </c>
      <c r="H79" s="63"/>
      <c r="I79" s="63"/>
    </row>
    <row r="80" spans="1:9" ht="14.25" hidden="1" outlineLevel="2">
      <c r="A80" s="21">
        <v>71309900</v>
      </c>
      <c r="B80" s="22"/>
      <c r="C80" s="22" t="s">
        <v>138</v>
      </c>
      <c r="D80" s="23">
        <v>4448.53</v>
      </c>
      <c r="E80" s="23">
        <v>4000</v>
      </c>
      <c r="F80" s="23">
        <v>4000</v>
      </c>
      <c r="G80" s="23">
        <v>3926.17</v>
      </c>
      <c r="H80" s="62">
        <f>IF(D80&lt;&gt;0,G80/D80*100,)</f>
        <v>88.25769411468508</v>
      </c>
      <c r="I80" s="62">
        <f>IF(F80&lt;&gt;0,G80/F80*100,)</f>
        <v>98.15425</v>
      </c>
    </row>
    <row r="81" spans="1:9" ht="14.25" hidden="1" outlineLevel="2">
      <c r="A81" s="21">
        <v>71309901</v>
      </c>
      <c r="B81" s="22"/>
      <c r="C81" s="22" t="s">
        <v>139</v>
      </c>
      <c r="D81" s="23">
        <v>5582.860000000001</v>
      </c>
      <c r="E81" s="23">
        <v>5500</v>
      </c>
      <c r="F81" s="23">
        <v>5500</v>
      </c>
      <c r="G81" s="23">
        <v>5996.280000000001</v>
      </c>
      <c r="H81" s="62">
        <f>IF(D81&lt;&gt;0,G81/D81*100,)</f>
        <v>107.4051650945931</v>
      </c>
      <c r="I81" s="62">
        <f>IF(F81&lt;&gt;0,G81/F81*100,)</f>
        <v>109.02327272727274</v>
      </c>
    </row>
    <row r="82" spans="1:9" ht="14.25" hidden="1" outlineLevel="2">
      <c r="A82" s="21">
        <v>71309902</v>
      </c>
      <c r="B82" s="22"/>
      <c r="C82" s="22" t="s">
        <v>140</v>
      </c>
      <c r="D82" s="23">
        <v>1861.3999999999999</v>
      </c>
      <c r="E82" s="23">
        <v>1850</v>
      </c>
      <c r="F82" s="23">
        <v>1850</v>
      </c>
      <c r="G82" s="23">
        <v>1840.6999999999998</v>
      </c>
      <c r="H82" s="62">
        <f>IF(D82&lt;&gt;0,G82/D82*100,)</f>
        <v>98.88793381325883</v>
      </c>
      <c r="I82" s="62">
        <f>IF(F82&lt;&gt;0,G82/F82*100,)</f>
        <v>99.49729729729728</v>
      </c>
    </row>
    <row r="83" spans="1:9" ht="14.25" hidden="1" outlineLevel="2">
      <c r="A83" s="21">
        <v>71309904</v>
      </c>
      <c r="B83" s="22"/>
      <c r="C83" s="22" t="s">
        <v>141</v>
      </c>
      <c r="D83" s="23">
        <v>346.53</v>
      </c>
      <c r="E83" s="23">
        <v>200</v>
      </c>
      <c r="F83" s="23">
        <v>200</v>
      </c>
      <c r="G83" s="23">
        <v>272.90000000000003</v>
      </c>
      <c r="H83" s="62">
        <f>IF(D83&lt;&gt;0,G83/D83*100,)</f>
        <v>78.75220038669092</v>
      </c>
      <c r="I83" s="62">
        <f>IF(F83&lt;&gt;0,G83/F83*100,)</f>
        <v>136.45000000000002</v>
      </c>
    </row>
    <row r="84" spans="1:9" ht="14.25" hidden="1" outlineLevel="2">
      <c r="A84" s="21">
        <v>71309910</v>
      </c>
      <c r="B84" s="22"/>
      <c r="C84" s="22" t="s">
        <v>142</v>
      </c>
      <c r="D84" s="23">
        <v>830.01</v>
      </c>
      <c r="E84" s="23">
        <v>1300</v>
      </c>
      <c r="F84" s="23">
        <v>1300</v>
      </c>
      <c r="G84" s="23">
        <v>1055.46</v>
      </c>
      <c r="H84" s="62">
        <f>IF(D84&lt;&gt;0,G84/D84*100,)</f>
        <v>127.16232334550186</v>
      </c>
      <c r="I84" s="62">
        <f>IF(F84&lt;&gt;0,G84/F84*100,)</f>
        <v>81.18923076923078</v>
      </c>
    </row>
    <row r="85" spans="1:9" ht="14.25" outlineLevel="1" collapsed="1">
      <c r="A85" s="21"/>
      <c r="B85" s="22"/>
      <c r="C85" s="22"/>
      <c r="D85" s="23"/>
      <c r="E85" s="23"/>
      <c r="F85" s="23"/>
      <c r="G85" s="23"/>
      <c r="H85" s="63"/>
      <c r="I85" s="63"/>
    </row>
    <row r="86" spans="1:9" ht="14.25">
      <c r="A86" s="21">
        <v>714</v>
      </c>
      <c r="B86" s="22"/>
      <c r="C86" s="22" t="s">
        <v>12</v>
      </c>
      <c r="D86" s="23">
        <f>D87</f>
        <v>118864.74000000003</v>
      </c>
      <c r="E86" s="23">
        <f>E87</f>
        <v>171500</v>
      </c>
      <c r="F86" s="23">
        <f>F87</f>
        <v>171500</v>
      </c>
      <c r="G86" s="23">
        <f>G87</f>
        <v>204861.27999999994</v>
      </c>
      <c r="H86" s="62">
        <f>IF(D86&lt;&gt;0,G86/D86*100,)</f>
        <v>172.3482337991905</v>
      </c>
      <c r="I86" s="62">
        <f>IF(F86&lt;&gt;0,G86/F86*100,)</f>
        <v>119.45264139941688</v>
      </c>
    </row>
    <row r="87" spans="1:9" ht="14.25" outlineLevel="1">
      <c r="A87" s="21">
        <v>7141</v>
      </c>
      <c r="B87" s="22"/>
      <c r="C87" s="22" t="s">
        <v>12</v>
      </c>
      <c r="D87" s="23">
        <f>D88+D89+D90+D91+D92+D93</f>
        <v>118864.74000000003</v>
      </c>
      <c r="E87" s="23">
        <f>E88+E89+E90+E91+E92+E93</f>
        <v>171500</v>
      </c>
      <c r="F87" s="23">
        <f>F88+F89+F90+F91+F92+F93</f>
        <v>171500</v>
      </c>
      <c r="G87" s="23">
        <f>G88+G89+G90+G91+G92+G93</f>
        <v>204861.27999999994</v>
      </c>
      <c r="H87" s="62">
        <f>IF(D87&lt;&gt;0,G87/D87*100,)</f>
        <v>172.3482337991905</v>
      </c>
      <c r="I87" s="62">
        <f>IF(F87&lt;&gt;0,G87/F87*100,)</f>
        <v>119.45264139941688</v>
      </c>
    </row>
    <row r="88" spans="1:9" ht="14.25" hidden="1" outlineLevel="2">
      <c r="A88" s="21">
        <v>714100</v>
      </c>
      <c r="B88" s="22"/>
      <c r="C88" s="22" t="s">
        <v>12</v>
      </c>
      <c r="D88" s="23">
        <v>121.94</v>
      </c>
      <c r="E88" s="23">
        <v>200</v>
      </c>
      <c r="F88" s="23">
        <v>200</v>
      </c>
      <c r="G88" s="23">
        <v>0</v>
      </c>
      <c r="H88" s="62">
        <f>IF(D88&lt;&gt;0,G88/D88*100,)</f>
        <v>0</v>
      </c>
      <c r="I88" s="62">
        <f>IF(F88&lt;&gt;0,G88/F88*100,)</f>
        <v>0</v>
      </c>
    </row>
    <row r="89" spans="1:9" ht="14.25" hidden="1" outlineLevel="2">
      <c r="A89" s="21">
        <v>71410500</v>
      </c>
      <c r="B89" s="22"/>
      <c r="C89" s="22" t="s">
        <v>143</v>
      </c>
      <c r="D89" s="23">
        <v>81370.24000000002</v>
      </c>
      <c r="E89" s="23">
        <v>150000</v>
      </c>
      <c r="F89" s="23">
        <v>150000</v>
      </c>
      <c r="G89" s="23">
        <v>173103.04999999996</v>
      </c>
      <c r="H89" s="62">
        <f>IF(D89&lt;&gt;0,G89/D89*100,)</f>
        <v>212.73508594788453</v>
      </c>
      <c r="I89" s="62">
        <f>IF(F89&lt;&gt;0,G89/F89*100,)</f>
        <v>115.40203333333329</v>
      </c>
    </row>
    <row r="90" spans="1:9" ht="14.25" hidden="1" outlineLevel="2">
      <c r="A90" s="21">
        <v>714199</v>
      </c>
      <c r="B90" s="22"/>
      <c r="C90" s="22" t="s">
        <v>144</v>
      </c>
      <c r="D90" s="23">
        <v>3483.6</v>
      </c>
      <c r="E90" s="23">
        <v>0</v>
      </c>
      <c r="F90" s="23">
        <v>0</v>
      </c>
      <c r="G90" s="23">
        <v>3920.55</v>
      </c>
      <c r="H90" s="63"/>
      <c r="I90" s="63"/>
    </row>
    <row r="91" spans="1:9" ht="14.25" hidden="1" outlineLevel="2">
      <c r="A91" s="21">
        <v>71419900</v>
      </c>
      <c r="B91" s="22"/>
      <c r="C91" s="22" t="s">
        <v>145</v>
      </c>
      <c r="D91" s="23">
        <v>19052.359999999997</v>
      </c>
      <c r="E91" s="23">
        <v>3500</v>
      </c>
      <c r="F91" s="23">
        <v>3500</v>
      </c>
      <c r="G91" s="23">
        <v>1534.09</v>
      </c>
      <c r="H91" s="62">
        <f>IF(D91&lt;&gt;0,G91/D91*100,)</f>
        <v>8.051968365073934</v>
      </c>
      <c r="I91" s="62">
        <f>IF(F91&lt;&gt;0,G91/F91*100,)</f>
        <v>43.83114285714286</v>
      </c>
    </row>
    <row r="92" spans="1:9" ht="14.25" hidden="1" outlineLevel="2">
      <c r="A92" s="21">
        <v>71419902</v>
      </c>
      <c r="B92" s="22"/>
      <c r="C92" s="22" t="s">
        <v>146</v>
      </c>
      <c r="D92" s="23">
        <v>12357.040000000005</v>
      </c>
      <c r="E92" s="23">
        <v>10600</v>
      </c>
      <c r="F92" s="23">
        <v>10600</v>
      </c>
      <c r="G92" s="23">
        <v>19380.510000000002</v>
      </c>
      <c r="H92" s="62">
        <f>IF(D92&lt;&gt;0,G92/D92*100,)</f>
        <v>156.83780258055322</v>
      </c>
      <c r="I92" s="62">
        <f>IF(F92&lt;&gt;0,G92/F92*100,)</f>
        <v>182.835</v>
      </c>
    </row>
    <row r="93" spans="1:9" ht="14.25" hidden="1" outlineLevel="2">
      <c r="A93" s="21">
        <v>71419903</v>
      </c>
      <c r="B93" s="22"/>
      <c r="C93" s="22" t="s">
        <v>147</v>
      </c>
      <c r="D93" s="23">
        <v>2479.56</v>
      </c>
      <c r="E93" s="23">
        <v>7200</v>
      </c>
      <c r="F93" s="23">
        <v>7200</v>
      </c>
      <c r="G93" s="23">
        <v>6923.08</v>
      </c>
      <c r="H93" s="62">
        <f>IF(D93&lt;&gt;0,G93/D93*100,)</f>
        <v>279.20598815918953</v>
      </c>
      <c r="I93" s="62">
        <f>IF(F93&lt;&gt;0,G93/F93*100,)</f>
        <v>96.15388888888889</v>
      </c>
    </row>
    <row r="94" spans="1:9" ht="14.25" outlineLevel="1" collapsed="1">
      <c r="A94" s="21"/>
      <c r="B94" s="22"/>
      <c r="C94" s="22"/>
      <c r="D94" s="23"/>
      <c r="E94" s="23"/>
      <c r="F94" s="23"/>
      <c r="G94" s="23"/>
      <c r="H94" s="63"/>
      <c r="I94" s="63"/>
    </row>
    <row r="95" spans="1:9" ht="15">
      <c r="A95" s="40">
        <v>72</v>
      </c>
      <c r="B95" s="41" t="s">
        <v>25</v>
      </c>
      <c r="C95" s="41" t="s">
        <v>26</v>
      </c>
      <c r="D95" s="42">
        <f>+D96+D100+D101</f>
        <v>18953.559999999998</v>
      </c>
      <c r="E95" s="42">
        <f>+E96+E100+E101</f>
        <v>3128187</v>
      </c>
      <c r="F95" s="42">
        <f>+F96+F100+F101</f>
        <v>3128187</v>
      </c>
      <c r="G95" s="42">
        <f>+G96+G100+G101</f>
        <v>2915446.4699999997</v>
      </c>
      <c r="H95" s="61">
        <f>IF(D95&lt;&gt;0,G95/D95*100,)</f>
        <v>15382.05207887067</v>
      </c>
      <c r="I95" s="61">
        <f>IF(F95&lt;&gt;0,G95/F95*100,)</f>
        <v>93.19923872837525</v>
      </c>
    </row>
    <row r="96" spans="1:9" ht="14.25">
      <c r="A96" s="21">
        <v>720</v>
      </c>
      <c r="B96" s="22"/>
      <c r="C96" s="22" t="s">
        <v>13</v>
      </c>
      <c r="D96" s="23">
        <f aca="true" t="shared" si="12" ref="D96:G97">D97</f>
        <v>2000</v>
      </c>
      <c r="E96" s="23">
        <f t="shared" si="12"/>
        <v>347</v>
      </c>
      <c r="F96" s="23">
        <f t="shared" si="12"/>
        <v>347</v>
      </c>
      <c r="G96" s="23">
        <f t="shared" si="12"/>
        <v>346.8</v>
      </c>
      <c r="H96" s="62">
        <f>IF(D96&lt;&gt;0,G96/D96*100,)</f>
        <v>17.34</v>
      </c>
      <c r="I96" s="62">
        <f>IF(F96&lt;&gt;0,G96/F96*100,)</f>
        <v>99.94236311239193</v>
      </c>
    </row>
    <row r="97" spans="1:9" ht="14.25" outlineLevel="1">
      <c r="A97" s="21">
        <v>7203</v>
      </c>
      <c r="B97" s="22"/>
      <c r="C97" s="22" t="s">
        <v>148</v>
      </c>
      <c r="D97" s="23">
        <f t="shared" si="12"/>
        <v>2000</v>
      </c>
      <c r="E97" s="23">
        <f t="shared" si="12"/>
        <v>347</v>
      </c>
      <c r="F97" s="23">
        <f t="shared" si="12"/>
        <v>347</v>
      </c>
      <c r="G97" s="23">
        <f t="shared" si="12"/>
        <v>346.8</v>
      </c>
      <c r="H97" s="62">
        <f>IF(D97&lt;&gt;0,G97/D97*100,)</f>
        <v>17.34</v>
      </c>
      <c r="I97" s="62">
        <f>IF(F97&lt;&gt;0,G97/F97*100,)</f>
        <v>99.94236311239193</v>
      </c>
    </row>
    <row r="98" spans="1:9" ht="14.25" hidden="1" outlineLevel="2">
      <c r="A98" s="21">
        <v>720399</v>
      </c>
      <c r="B98" s="22"/>
      <c r="C98" s="22" t="s">
        <v>149</v>
      </c>
      <c r="D98" s="23">
        <v>2000</v>
      </c>
      <c r="E98" s="23">
        <v>347</v>
      </c>
      <c r="F98" s="23">
        <v>347</v>
      </c>
      <c r="G98" s="23">
        <v>346.8</v>
      </c>
      <c r="H98" s="62">
        <f>IF(D98&lt;&gt;0,G98/D98*100,)</f>
        <v>17.34</v>
      </c>
      <c r="I98" s="62">
        <f>IF(F98&lt;&gt;0,G98/F98*100,)</f>
        <v>99.94236311239193</v>
      </c>
    </row>
    <row r="99" spans="1:9" ht="14.25" outlineLevel="1" collapsed="1">
      <c r="A99" s="21"/>
      <c r="B99" s="22"/>
      <c r="C99" s="22"/>
      <c r="D99" s="23"/>
      <c r="E99" s="23"/>
      <c r="F99" s="23"/>
      <c r="G99" s="23"/>
      <c r="H99" s="63"/>
      <c r="I99" s="63"/>
    </row>
    <row r="100" spans="1:9" ht="14.25">
      <c r="A100" s="21">
        <v>721</v>
      </c>
      <c r="B100" s="22"/>
      <c r="C100" s="22" t="s">
        <v>27</v>
      </c>
      <c r="D100" s="23"/>
      <c r="E100" s="23"/>
      <c r="F100" s="23"/>
      <c r="G100" s="23"/>
      <c r="H100" s="63"/>
      <c r="I100" s="63"/>
    </row>
    <row r="101" spans="1:9" ht="28.5">
      <c r="A101" s="21">
        <v>722</v>
      </c>
      <c r="B101" s="22"/>
      <c r="C101" s="26" t="s">
        <v>28</v>
      </c>
      <c r="D101" s="23">
        <f>D102+D104</f>
        <v>16953.559999999998</v>
      </c>
      <c r="E101" s="23">
        <f>E102+E104</f>
        <v>3127840</v>
      </c>
      <c r="F101" s="23">
        <f>F102+F104</f>
        <v>3127840</v>
      </c>
      <c r="G101" s="23">
        <f>G102+G104</f>
        <v>2915099.67</v>
      </c>
      <c r="H101" s="62">
        <f>IF(D101&lt;&gt;0,G101/D101*100,)</f>
        <v>17194.61676485647</v>
      </c>
      <c r="I101" s="62">
        <f>IF(F101&lt;&gt;0,G101/F101*100,)</f>
        <v>93.19849065169574</v>
      </c>
    </row>
    <row r="102" spans="1:9" ht="14.25" outlineLevel="1">
      <c r="A102" s="21">
        <v>7220</v>
      </c>
      <c r="B102" s="22"/>
      <c r="C102" s="26" t="s">
        <v>150</v>
      </c>
      <c r="D102" s="23">
        <f>D103</f>
        <v>12620</v>
      </c>
      <c r="E102" s="23">
        <f>E103</f>
        <v>0</v>
      </c>
      <c r="F102" s="23">
        <f>F103</f>
        <v>0</v>
      </c>
      <c r="G102" s="23">
        <f>G103</f>
        <v>0</v>
      </c>
      <c r="H102" s="63"/>
      <c r="I102" s="63"/>
    </row>
    <row r="103" spans="1:9" ht="14.25" hidden="1" outlineLevel="2">
      <c r="A103" s="21">
        <v>722000</v>
      </c>
      <c r="B103" s="22"/>
      <c r="C103" s="26" t="s">
        <v>151</v>
      </c>
      <c r="D103" s="23">
        <v>12620</v>
      </c>
      <c r="E103" s="23">
        <v>0</v>
      </c>
      <c r="F103" s="23">
        <v>0</v>
      </c>
      <c r="G103" s="23">
        <v>0</v>
      </c>
      <c r="H103" s="63"/>
      <c r="I103" s="63"/>
    </row>
    <row r="104" spans="1:9" ht="28.5" outlineLevel="1" collapsed="1">
      <c r="A104" s="21">
        <v>7221</v>
      </c>
      <c r="B104" s="22"/>
      <c r="C104" s="26" t="s">
        <v>152</v>
      </c>
      <c r="D104" s="23">
        <f>D105</f>
        <v>4333.5599999999995</v>
      </c>
      <c r="E104" s="23">
        <f>E105</f>
        <v>3127840</v>
      </c>
      <c r="F104" s="23">
        <f>F105</f>
        <v>3127840</v>
      </c>
      <c r="G104" s="23">
        <f>G105</f>
        <v>2915099.67</v>
      </c>
      <c r="H104" s="62">
        <f>IF(D104&lt;&gt;0,G104/D104*100,)</f>
        <v>67268.01221166893</v>
      </c>
      <c r="I104" s="62">
        <f>IF(F104&lt;&gt;0,G104/F104*100,)</f>
        <v>93.19849065169574</v>
      </c>
    </row>
    <row r="105" spans="1:9" ht="14.25" hidden="1" outlineLevel="2">
      <c r="A105" s="21">
        <v>722100</v>
      </c>
      <c r="B105" s="22"/>
      <c r="C105" s="26" t="s">
        <v>153</v>
      </c>
      <c r="D105" s="23">
        <v>4333.5599999999995</v>
      </c>
      <c r="E105" s="23">
        <v>3127840</v>
      </c>
      <c r="F105" s="23">
        <v>3127840</v>
      </c>
      <c r="G105" s="23">
        <v>2915099.67</v>
      </c>
      <c r="H105" s="62">
        <f>IF(D105&lt;&gt;0,G105/D105*100,)</f>
        <v>67268.01221166893</v>
      </c>
      <c r="I105" s="62">
        <f>IF(F105&lt;&gt;0,G105/F105*100,)</f>
        <v>93.19849065169574</v>
      </c>
    </row>
    <row r="106" spans="1:9" ht="14.25" outlineLevel="1" collapsed="1">
      <c r="A106" s="21"/>
      <c r="B106" s="22"/>
      <c r="C106" s="26"/>
      <c r="D106" s="23"/>
      <c r="E106" s="23"/>
      <c r="F106" s="23"/>
      <c r="G106" s="23"/>
      <c r="H106" s="63"/>
      <c r="I106" s="63"/>
    </row>
    <row r="107" spans="1:9" ht="15">
      <c r="A107" s="40">
        <v>73</v>
      </c>
      <c r="B107" s="41" t="s">
        <v>19</v>
      </c>
      <c r="C107" s="41" t="s">
        <v>29</v>
      </c>
      <c r="D107" s="42">
        <f>+D108+D110</f>
        <v>0</v>
      </c>
      <c r="E107" s="42">
        <f>+E108+E110</f>
        <v>0</v>
      </c>
      <c r="F107" s="42">
        <f>+F108+F110</f>
        <v>0</v>
      </c>
      <c r="G107" s="42">
        <f>+G108+G110</f>
        <v>0</v>
      </c>
      <c r="H107" s="64"/>
      <c r="I107" s="64"/>
    </row>
    <row r="108" spans="1:9" ht="14.25">
      <c r="A108" s="21">
        <v>730</v>
      </c>
      <c r="B108" s="22"/>
      <c r="C108" s="22" t="s">
        <v>30</v>
      </c>
      <c r="D108" s="23"/>
      <c r="E108" s="23"/>
      <c r="F108" s="23"/>
      <c r="G108" s="23"/>
      <c r="H108" s="63"/>
      <c r="I108" s="63"/>
    </row>
    <row r="109" spans="1:9" ht="12" hidden="1">
      <c r="A109" s="16">
        <v>730100</v>
      </c>
      <c r="B109" s="20"/>
      <c r="C109" s="20" t="s">
        <v>31</v>
      </c>
      <c r="D109" s="24"/>
      <c r="E109" s="24"/>
      <c r="F109" s="24"/>
      <c r="G109" s="24"/>
      <c r="H109" s="65"/>
      <c r="I109" s="65"/>
    </row>
    <row r="110" spans="1:9" ht="14.25">
      <c r="A110" s="21">
        <v>731</v>
      </c>
      <c r="B110" s="22"/>
      <c r="C110" s="22" t="s">
        <v>14</v>
      </c>
      <c r="D110" s="23"/>
      <c r="E110" s="23"/>
      <c r="F110" s="23"/>
      <c r="G110" s="23"/>
      <c r="H110" s="63"/>
      <c r="I110" s="63"/>
    </row>
    <row r="111" spans="1:9" ht="15" customHeight="1">
      <c r="A111" s="40">
        <v>74</v>
      </c>
      <c r="B111" s="41" t="s">
        <v>19</v>
      </c>
      <c r="C111" s="41" t="s">
        <v>32</v>
      </c>
      <c r="D111" s="42">
        <f>+D112+D121</f>
        <v>567227.24</v>
      </c>
      <c r="E111" s="42">
        <f>+E112+E121</f>
        <v>106594.51</v>
      </c>
      <c r="F111" s="42">
        <f>+F112+F121</f>
        <v>106594.51</v>
      </c>
      <c r="G111" s="42">
        <f>+G112+G121</f>
        <v>130994.63999999998</v>
      </c>
      <c r="H111" s="61">
        <f>IF(D111&lt;&gt;0,G111/D111*100,)</f>
        <v>23.09385564769421</v>
      </c>
      <c r="I111" s="61">
        <f>IF(F111&lt;&gt;0,G111/F111*100,)</f>
        <v>122.8906066550707</v>
      </c>
    </row>
    <row r="112" spans="1:9" ht="15.75" customHeight="1">
      <c r="A112" s="21">
        <v>740</v>
      </c>
      <c r="B112" s="22"/>
      <c r="C112" s="26" t="s">
        <v>15</v>
      </c>
      <c r="D112" s="23">
        <f>D113</f>
        <v>253519.91999999998</v>
      </c>
      <c r="E112" s="23">
        <f>E113</f>
        <v>20213</v>
      </c>
      <c r="F112" s="23">
        <f>F113</f>
        <v>20213</v>
      </c>
      <c r="G112" s="23">
        <f>G113</f>
        <v>42672.87</v>
      </c>
      <c r="H112" s="62">
        <f>IF(D112&lt;&gt;0,G112/D112*100,)</f>
        <v>16.83215662106552</v>
      </c>
      <c r="I112" s="62">
        <f>IF(F112&lt;&gt;0,G112/F112*100,)</f>
        <v>211.11596497303714</v>
      </c>
    </row>
    <row r="113" spans="1:9" ht="15.75" customHeight="1" outlineLevel="1">
      <c r="A113" s="21">
        <v>7400</v>
      </c>
      <c r="B113" s="22"/>
      <c r="C113" s="26" t="s">
        <v>154</v>
      </c>
      <c r="D113" s="23">
        <f>D114+D115+D116+D117+D118+D119</f>
        <v>253519.91999999998</v>
      </c>
      <c r="E113" s="23">
        <f>E114+E115+E116+E117+E118+E119</f>
        <v>20213</v>
      </c>
      <c r="F113" s="23">
        <f>F114+F115+F116+F117+F118+F119</f>
        <v>20213</v>
      </c>
      <c r="G113" s="23">
        <f>G114+G115+G116+G117+G118+G119</f>
        <v>42672.87</v>
      </c>
      <c r="H113" s="62">
        <f>IF(D113&lt;&gt;0,G113/D113*100,)</f>
        <v>16.83215662106552</v>
      </c>
      <c r="I113" s="62">
        <f>IF(F113&lt;&gt;0,G113/F113*100,)</f>
        <v>211.11596497303714</v>
      </c>
    </row>
    <row r="114" spans="1:9" ht="15.75" customHeight="1" hidden="1" outlineLevel="2">
      <c r="A114" s="21">
        <v>740000</v>
      </c>
      <c r="B114" s="22"/>
      <c r="C114" s="26" t="s">
        <v>155</v>
      </c>
      <c r="D114" s="23">
        <v>102299</v>
      </c>
      <c r="E114" s="23">
        <v>0</v>
      </c>
      <c r="F114" s="23">
        <v>0</v>
      </c>
      <c r="G114" s="23">
        <v>0</v>
      </c>
      <c r="H114" s="63"/>
      <c r="I114" s="63"/>
    </row>
    <row r="115" spans="1:9" ht="15.75" customHeight="1" hidden="1" outlineLevel="2">
      <c r="A115" s="21">
        <v>74000104</v>
      </c>
      <c r="B115" s="22"/>
      <c r="C115" s="26" t="s">
        <v>156</v>
      </c>
      <c r="D115" s="23">
        <v>12363</v>
      </c>
      <c r="E115" s="23">
        <v>12363</v>
      </c>
      <c r="F115" s="23">
        <v>12363</v>
      </c>
      <c r="G115" s="23">
        <v>11448</v>
      </c>
      <c r="H115" s="62">
        <f>IF(D115&lt;&gt;0,G115/D115*100,)</f>
        <v>92.59888376607618</v>
      </c>
      <c r="I115" s="62">
        <f>IF(F115&lt;&gt;0,G115/F115*100,)</f>
        <v>92.59888376607618</v>
      </c>
    </row>
    <row r="116" spans="1:9" ht="15.75" customHeight="1" hidden="1" outlineLevel="2">
      <c r="A116" s="21">
        <v>74000106</v>
      </c>
      <c r="B116" s="22"/>
      <c r="C116" s="26" t="s">
        <v>157</v>
      </c>
      <c r="D116" s="23">
        <v>71677</v>
      </c>
      <c r="E116" s="23">
        <v>0</v>
      </c>
      <c r="F116" s="23">
        <v>0</v>
      </c>
      <c r="G116" s="23">
        <v>0</v>
      </c>
      <c r="H116" s="63"/>
      <c r="I116" s="63"/>
    </row>
    <row r="117" spans="1:9" ht="15.75" customHeight="1" hidden="1" outlineLevel="2">
      <c r="A117" s="21">
        <v>74000107</v>
      </c>
      <c r="B117" s="22"/>
      <c r="C117" s="26" t="s">
        <v>158</v>
      </c>
      <c r="D117" s="23">
        <v>40000</v>
      </c>
      <c r="E117" s="23">
        <v>0</v>
      </c>
      <c r="F117" s="23">
        <v>0</v>
      </c>
      <c r="G117" s="23">
        <v>0</v>
      </c>
      <c r="H117" s="63"/>
      <c r="I117" s="63"/>
    </row>
    <row r="118" spans="1:9" ht="15.75" customHeight="1" hidden="1" outlineLevel="2">
      <c r="A118" s="21">
        <v>74000108</v>
      </c>
      <c r="B118" s="22"/>
      <c r="C118" s="26" t="s">
        <v>159</v>
      </c>
      <c r="D118" s="23">
        <v>0</v>
      </c>
      <c r="E118" s="23">
        <v>4626</v>
      </c>
      <c r="F118" s="23">
        <v>4626</v>
      </c>
      <c r="G118" s="23">
        <v>4625.76</v>
      </c>
      <c r="H118" s="62">
        <f>IF(D118&lt;&gt;0,G118/D118*100,)</f>
        <v>0</v>
      </c>
      <c r="I118" s="62">
        <f>IF(F118&lt;&gt;0,G118/F118*100,)</f>
        <v>99.99481193255512</v>
      </c>
    </row>
    <row r="119" spans="1:9" ht="15.75" customHeight="1" hidden="1" outlineLevel="2">
      <c r="A119" s="21">
        <v>740004</v>
      </c>
      <c r="B119" s="22"/>
      <c r="C119" s="26" t="s">
        <v>160</v>
      </c>
      <c r="D119" s="23">
        <v>27180.92</v>
      </c>
      <c r="E119" s="23">
        <v>3224</v>
      </c>
      <c r="F119" s="23">
        <v>3224</v>
      </c>
      <c r="G119" s="23">
        <v>26599.11</v>
      </c>
      <c r="H119" s="62">
        <f>IF(D119&lt;&gt;0,G119/D119*100,)</f>
        <v>97.85949114305183</v>
      </c>
      <c r="I119" s="62">
        <f>IF(F119&lt;&gt;0,G119/F119*100,)</f>
        <v>825.0344292803969</v>
      </c>
    </row>
    <row r="120" spans="1:9" ht="15.75" customHeight="1" outlineLevel="1" collapsed="1">
      <c r="A120" s="21"/>
      <c r="B120" s="22"/>
      <c r="C120" s="26"/>
      <c r="D120" s="23"/>
      <c r="E120" s="23"/>
      <c r="F120" s="23"/>
      <c r="G120" s="23"/>
      <c r="H120" s="63"/>
      <c r="I120" s="63"/>
    </row>
    <row r="121" spans="1:9" ht="30.75" customHeight="1">
      <c r="A121" s="21">
        <v>741</v>
      </c>
      <c r="B121" s="22"/>
      <c r="C121" s="26" t="s">
        <v>79</v>
      </c>
      <c r="D121" s="23">
        <f>D122+D124</f>
        <v>313707.31999999995</v>
      </c>
      <c r="E121" s="23">
        <f>E122+E124</f>
        <v>86381.51</v>
      </c>
      <c r="F121" s="23">
        <f>F122+F124</f>
        <v>86381.51</v>
      </c>
      <c r="G121" s="23">
        <f>G122+G124</f>
        <v>88321.76999999999</v>
      </c>
      <c r="H121" s="62">
        <f>IF(D121&lt;&gt;0,G121/D121*100,)</f>
        <v>28.154194808077797</v>
      </c>
      <c r="I121" s="62">
        <f>IF(F121&lt;&gt;0,G121/F121*100,)</f>
        <v>102.24615198321956</v>
      </c>
    </row>
    <row r="122" spans="1:9" ht="30.75" customHeight="1" outlineLevel="1">
      <c r="A122" s="21">
        <v>7411</v>
      </c>
      <c r="B122" s="22"/>
      <c r="C122" s="26" t="s">
        <v>161</v>
      </c>
      <c r="D122" s="23">
        <f>D123</f>
        <v>0</v>
      </c>
      <c r="E122" s="23">
        <f>E123</f>
        <v>0</v>
      </c>
      <c r="F122" s="23">
        <f>F123</f>
        <v>0</v>
      </c>
      <c r="G122" s="23">
        <f>G123</f>
        <v>1940.2</v>
      </c>
      <c r="H122" s="63"/>
      <c r="I122" s="63"/>
    </row>
    <row r="123" spans="1:9" ht="30.75" customHeight="1" hidden="1" outlineLevel="2">
      <c r="A123" s="21">
        <v>741100</v>
      </c>
      <c r="B123" s="22"/>
      <c r="C123" s="26" t="s">
        <v>162</v>
      </c>
      <c r="D123" s="23">
        <v>0</v>
      </c>
      <c r="E123" s="23">
        <v>0</v>
      </c>
      <c r="F123" s="23">
        <v>0</v>
      </c>
      <c r="G123" s="23">
        <v>1940.2</v>
      </c>
      <c r="H123" s="63"/>
      <c r="I123" s="63"/>
    </row>
    <row r="124" spans="1:9" ht="30.75" customHeight="1" outlineLevel="1" collapsed="1">
      <c r="A124" s="21">
        <v>7412</v>
      </c>
      <c r="B124" s="22"/>
      <c r="C124" s="26" t="s">
        <v>163</v>
      </c>
      <c r="D124" s="23">
        <f>D125+D126+D127+D128</f>
        <v>313707.31999999995</v>
      </c>
      <c r="E124" s="23">
        <f>E125+E126+E127+E128</f>
        <v>86381.51</v>
      </c>
      <c r="F124" s="23">
        <f>F125+F126+F127+F128</f>
        <v>86381.51</v>
      </c>
      <c r="G124" s="23">
        <f>G125+G126+G127+G128</f>
        <v>86381.56999999999</v>
      </c>
      <c r="H124" s="62">
        <f>IF(D124&lt;&gt;0,G124/D124*100,)</f>
        <v>27.53572023757686</v>
      </c>
      <c r="I124" s="62">
        <f>IF(F124&lt;&gt;0,G124/F124*100,)</f>
        <v>100.00006945930906</v>
      </c>
    </row>
    <row r="125" spans="1:9" ht="30.75" customHeight="1" hidden="1" outlineLevel="2">
      <c r="A125" s="21">
        <v>74120000</v>
      </c>
      <c r="B125" s="22"/>
      <c r="C125" s="26" t="s">
        <v>164</v>
      </c>
      <c r="D125" s="23">
        <v>214112.65999999997</v>
      </c>
      <c r="E125" s="23">
        <v>0</v>
      </c>
      <c r="F125" s="23">
        <v>0</v>
      </c>
      <c r="G125" s="23">
        <v>0</v>
      </c>
      <c r="H125" s="63"/>
      <c r="I125" s="63"/>
    </row>
    <row r="126" spans="1:9" ht="30.75" customHeight="1" hidden="1" outlineLevel="2">
      <c r="A126" s="21">
        <v>74120001</v>
      </c>
      <c r="B126" s="22"/>
      <c r="C126" s="26" t="s">
        <v>165</v>
      </c>
      <c r="D126" s="23">
        <v>99594.66</v>
      </c>
      <c r="E126" s="23">
        <v>0</v>
      </c>
      <c r="F126" s="23">
        <v>0</v>
      </c>
      <c r="G126" s="23">
        <v>0</v>
      </c>
      <c r="H126" s="63"/>
      <c r="I126" s="63"/>
    </row>
    <row r="127" spans="1:9" ht="30.75" customHeight="1" hidden="1" outlineLevel="2">
      <c r="A127" s="21">
        <v>74120002</v>
      </c>
      <c r="B127" s="22"/>
      <c r="C127" s="26" t="s">
        <v>166</v>
      </c>
      <c r="D127" s="23">
        <v>0</v>
      </c>
      <c r="E127" s="23">
        <v>18347</v>
      </c>
      <c r="F127" s="23">
        <v>18347</v>
      </c>
      <c r="G127" s="23">
        <v>18347.06</v>
      </c>
      <c r="H127" s="62">
        <f>IF(D127&lt;&gt;0,G127/D127*100,)</f>
        <v>0</v>
      </c>
      <c r="I127" s="62">
        <f>IF(F127&lt;&gt;0,G127/F127*100,)</f>
        <v>100.00032702894205</v>
      </c>
    </row>
    <row r="128" spans="1:9" ht="30.75" customHeight="1" hidden="1" outlineLevel="2">
      <c r="A128" s="21">
        <v>74120004</v>
      </c>
      <c r="B128" s="22"/>
      <c r="C128" s="26" t="s">
        <v>167</v>
      </c>
      <c r="D128" s="23">
        <v>0</v>
      </c>
      <c r="E128" s="23">
        <v>68034.51</v>
      </c>
      <c r="F128" s="23">
        <v>68034.51</v>
      </c>
      <c r="G128" s="23">
        <v>68034.51</v>
      </c>
      <c r="H128" s="62">
        <f>IF(D128&lt;&gt;0,G128/D128*100,)</f>
        <v>0</v>
      </c>
      <c r="I128" s="62">
        <f>IF(F128&lt;&gt;0,G128/F128*100,)</f>
        <v>100</v>
      </c>
    </row>
    <row r="129" spans="1:9" ht="30.75" customHeight="1" outlineLevel="1" collapsed="1">
      <c r="A129" s="21"/>
      <c r="B129" s="22"/>
      <c r="C129" s="26"/>
      <c r="D129" s="23"/>
      <c r="E129" s="23"/>
      <c r="F129" s="23"/>
      <c r="G129" s="23"/>
      <c r="H129" s="63"/>
      <c r="I129" s="63"/>
    </row>
    <row r="130" spans="1:9" ht="15" customHeight="1">
      <c r="A130" s="40">
        <v>78</v>
      </c>
      <c r="B130" s="41" t="s">
        <v>19</v>
      </c>
      <c r="C130" s="41" t="s">
        <v>80</v>
      </c>
      <c r="D130" s="42">
        <f>+D131</f>
        <v>0</v>
      </c>
      <c r="E130" s="42">
        <f>+E131</f>
        <v>0</v>
      </c>
      <c r="F130" s="42">
        <f>+F131</f>
        <v>0</v>
      </c>
      <c r="G130" s="42">
        <f>+G131</f>
        <v>0</v>
      </c>
      <c r="H130" s="64"/>
      <c r="I130" s="64"/>
    </row>
    <row r="131" spans="1:9" ht="15.75" customHeight="1">
      <c r="A131" s="21">
        <v>787</v>
      </c>
      <c r="B131" s="22"/>
      <c r="C131" s="26" t="s">
        <v>81</v>
      </c>
      <c r="D131" s="23"/>
      <c r="E131" s="23"/>
      <c r="F131" s="23"/>
      <c r="G131" s="23"/>
      <c r="H131" s="63"/>
      <c r="I131" s="63"/>
    </row>
    <row r="132" spans="1:9" ht="17.25">
      <c r="A132" s="16" t="s">
        <v>17</v>
      </c>
      <c r="B132" s="27" t="s">
        <v>1</v>
      </c>
      <c r="C132" s="27" t="s">
        <v>33</v>
      </c>
      <c r="D132" s="43">
        <f>D133+D267+D386+D428</f>
        <v>6120068.79</v>
      </c>
      <c r="E132" s="43">
        <f>E133+E267+E386+E428</f>
        <v>6422386.65</v>
      </c>
      <c r="F132" s="43">
        <f>F133+F267+F386+F428</f>
        <v>6422386.649999999</v>
      </c>
      <c r="G132" s="43">
        <f>G133+G267+G386+G428</f>
        <v>6282670.38</v>
      </c>
      <c r="H132" s="66">
        <f aca="true" t="shared" si="13" ref="H132:H152">IF(D132&lt;&gt;0,G132/D132*100,)</f>
        <v>102.65685886187563</v>
      </c>
      <c r="I132" s="66">
        <f aca="true" t="shared" si="14" ref="I132:I152">IF(F132&lt;&gt;0,G132/F132*100,)</f>
        <v>97.82454284343034</v>
      </c>
    </row>
    <row r="133" spans="1:9" ht="15">
      <c r="A133" s="40">
        <v>40</v>
      </c>
      <c r="B133" s="41" t="s">
        <v>25</v>
      </c>
      <c r="C133" s="41" t="s">
        <v>34</v>
      </c>
      <c r="D133" s="42">
        <f>+D134+D154+D167+D256+D261</f>
        <v>1139932.8599999999</v>
      </c>
      <c r="E133" s="42">
        <f>+E134+E154+E167+E256+E261</f>
        <v>1906428</v>
      </c>
      <c r="F133" s="42">
        <f>+F134+F154+F167+F256+F261</f>
        <v>2025105.78</v>
      </c>
      <c r="G133" s="42">
        <f>+G134+G154+G167+G256+G261</f>
        <v>1940743.7999999996</v>
      </c>
      <c r="H133" s="61">
        <f t="shared" si="13"/>
        <v>170.25071108135262</v>
      </c>
      <c r="I133" s="61">
        <f t="shared" si="14"/>
        <v>95.83419390566351</v>
      </c>
    </row>
    <row r="134" spans="1:9" ht="14.25">
      <c r="A134" s="21">
        <v>400</v>
      </c>
      <c r="B134" s="22"/>
      <c r="C134" s="22" t="s">
        <v>35</v>
      </c>
      <c r="D134" s="25">
        <f>D135+D139+D141+D144+D147+D149</f>
        <v>223951.66000000003</v>
      </c>
      <c r="E134" s="25">
        <f>E135+E139+E141+E144+E147+E149</f>
        <v>217801</v>
      </c>
      <c r="F134" s="25">
        <f>F135+F139+F141+F144+F147+F149</f>
        <v>217801</v>
      </c>
      <c r="G134" s="25">
        <f>G135+G139+G141+G144+G147+G149</f>
        <v>195074.36000000002</v>
      </c>
      <c r="H134" s="67">
        <f t="shared" si="13"/>
        <v>87.10556554927969</v>
      </c>
      <c r="I134" s="67">
        <f t="shared" si="14"/>
        <v>89.56541062713211</v>
      </c>
    </row>
    <row r="135" spans="1:9" ht="14.25" outlineLevel="1">
      <c r="A135" s="21">
        <v>4000</v>
      </c>
      <c r="B135" s="22"/>
      <c r="C135" s="22" t="s">
        <v>172</v>
      </c>
      <c r="D135" s="25">
        <f>D136+D137+D138</f>
        <v>202035.79</v>
      </c>
      <c r="E135" s="25">
        <f>E136+E137+E138</f>
        <v>181092</v>
      </c>
      <c r="F135" s="25">
        <f>F136+F137+F138</f>
        <v>181092</v>
      </c>
      <c r="G135" s="25">
        <f>G136+G137+G138</f>
        <v>166456.47</v>
      </c>
      <c r="H135" s="67">
        <f t="shared" si="13"/>
        <v>82.38959542762201</v>
      </c>
      <c r="I135" s="67">
        <f t="shared" si="14"/>
        <v>91.91817970976078</v>
      </c>
    </row>
    <row r="136" spans="1:9" ht="14.25" hidden="1" outlineLevel="2">
      <c r="A136" s="21">
        <v>400000</v>
      </c>
      <c r="B136" s="22"/>
      <c r="C136" s="22" t="s">
        <v>173</v>
      </c>
      <c r="D136" s="25">
        <v>188989.08000000002</v>
      </c>
      <c r="E136" s="25">
        <v>163182</v>
      </c>
      <c r="F136" s="25">
        <v>163182</v>
      </c>
      <c r="G136" s="25">
        <v>157261.41</v>
      </c>
      <c r="H136" s="67">
        <f t="shared" si="13"/>
        <v>83.21190303693736</v>
      </c>
      <c r="I136" s="67">
        <f t="shared" si="14"/>
        <v>96.37178732948487</v>
      </c>
    </row>
    <row r="137" spans="1:9" ht="14.25" hidden="1" outlineLevel="2">
      <c r="A137" s="21">
        <v>400001</v>
      </c>
      <c r="B137" s="22"/>
      <c r="C137" s="22" t="s">
        <v>174</v>
      </c>
      <c r="D137" s="25">
        <v>13046.71</v>
      </c>
      <c r="E137" s="25">
        <v>10059</v>
      </c>
      <c r="F137" s="25">
        <v>10059</v>
      </c>
      <c r="G137" s="25">
        <v>6380.219999999999</v>
      </c>
      <c r="H137" s="67">
        <f t="shared" si="13"/>
        <v>48.90290349061181</v>
      </c>
      <c r="I137" s="67">
        <f t="shared" si="14"/>
        <v>63.42797494780793</v>
      </c>
    </row>
    <row r="138" spans="1:9" ht="14.25" hidden="1" outlineLevel="2">
      <c r="A138" s="21">
        <v>400002</v>
      </c>
      <c r="B138" s="22"/>
      <c r="C138" s="22" t="s">
        <v>175</v>
      </c>
      <c r="D138" s="25">
        <v>0</v>
      </c>
      <c r="E138" s="25">
        <v>7851</v>
      </c>
      <c r="F138" s="25">
        <v>7851</v>
      </c>
      <c r="G138" s="25">
        <v>2814.84</v>
      </c>
      <c r="H138" s="67">
        <f t="shared" si="13"/>
        <v>0</v>
      </c>
      <c r="I138" s="67">
        <f t="shared" si="14"/>
        <v>35.85326709973252</v>
      </c>
    </row>
    <row r="139" spans="1:9" ht="14.25" outlineLevel="1" collapsed="1">
      <c r="A139" s="21">
        <v>4001</v>
      </c>
      <c r="B139" s="22"/>
      <c r="C139" s="22" t="s">
        <v>176</v>
      </c>
      <c r="D139" s="25">
        <f>D140</f>
        <v>5376</v>
      </c>
      <c r="E139" s="25">
        <f>E140</f>
        <v>5536</v>
      </c>
      <c r="F139" s="25">
        <f>F140</f>
        <v>5536</v>
      </c>
      <c r="G139" s="25">
        <f>G140</f>
        <v>5536</v>
      </c>
      <c r="H139" s="67">
        <f t="shared" si="13"/>
        <v>102.97619047619047</v>
      </c>
      <c r="I139" s="67">
        <f t="shared" si="14"/>
        <v>100</v>
      </c>
    </row>
    <row r="140" spans="1:9" ht="14.25" hidden="1" outlineLevel="2">
      <c r="A140" s="21">
        <v>400100</v>
      </c>
      <c r="B140" s="22"/>
      <c r="C140" s="22" t="s">
        <v>176</v>
      </c>
      <c r="D140" s="25">
        <v>5376</v>
      </c>
      <c r="E140" s="25">
        <v>5536</v>
      </c>
      <c r="F140" s="25">
        <v>5536</v>
      </c>
      <c r="G140" s="25">
        <v>5536</v>
      </c>
      <c r="H140" s="67">
        <f t="shared" si="13"/>
        <v>102.97619047619047</v>
      </c>
      <c r="I140" s="67">
        <f t="shared" si="14"/>
        <v>100</v>
      </c>
    </row>
    <row r="141" spans="1:9" ht="14.25" outlineLevel="1" collapsed="1">
      <c r="A141" s="21">
        <v>4002</v>
      </c>
      <c r="B141" s="22"/>
      <c r="C141" s="22" t="s">
        <v>177</v>
      </c>
      <c r="D141" s="25">
        <f>D142+D143</f>
        <v>10955</v>
      </c>
      <c r="E141" s="25">
        <f>E142+E143</f>
        <v>10929</v>
      </c>
      <c r="F141" s="25">
        <f>F142+F143</f>
        <v>10929</v>
      </c>
      <c r="G141" s="25">
        <f>G142+G143</f>
        <v>11602.41</v>
      </c>
      <c r="H141" s="67">
        <f t="shared" si="13"/>
        <v>105.90972158831585</v>
      </c>
      <c r="I141" s="67">
        <f t="shared" si="14"/>
        <v>106.16167993412023</v>
      </c>
    </row>
    <row r="142" spans="1:9" ht="14.25" hidden="1" outlineLevel="2">
      <c r="A142" s="21">
        <v>400202</v>
      </c>
      <c r="B142" s="22"/>
      <c r="C142" s="22" t="s">
        <v>178</v>
      </c>
      <c r="D142" s="25">
        <v>6184.4800000000005</v>
      </c>
      <c r="E142" s="25">
        <v>6015</v>
      </c>
      <c r="F142" s="25">
        <v>6015</v>
      </c>
      <c r="G142" s="25">
        <v>5757.15</v>
      </c>
      <c r="H142" s="67">
        <f t="shared" si="13"/>
        <v>93.09028406591983</v>
      </c>
      <c r="I142" s="67">
        <f t="shared" si="14"/>
        <v>95.71321695760598</v>
      </c>
    </row>
    <row r="143" spans="1:9" ht="14.25" hidden="1" outlineLevel="2">
      <c r="A143" s="21">
        <v>400203</v>
      </c>
      <c r="B143" s="22"/>
      <c r="C143" s="22" t="s">
        <v>179</v>
      </c>
      <c r="D143" s="25">
        <v>4770.5199999999995</v>
      </c>
      <c r="E143" s="25">
        <v>4914</v>
      </c>
      <c r="F143" s="25">
        <v>4914</v>
      </c>
      <c r="G143" s="25">
        <v>5845.26</v>
      </c>
      <c r="H143" s="67">
        <f t="shared" si="13"/>
        <v>122.5287809295423</v>
      </c>
      <c r="I143" s="67">
        <f t="shared" si="14"/>
        <v>118.95115995115995</v>
      </c>
    </row>
    <row r="144" spans="1:9" ht="14.25" outlineLevel="1" collapsed="1">
      <c r="A144" s="21">
        <v>4003</v>
      </c>
      <c r="B144" s="22"/>
      <c r="C144" s="22" t="s">
        <v>180</v>
      </c>
      <c r="D144" s="25">
        <f>D145+D146</f>
        <v>2223.67</v>
      </c>
      <c r="E144" s="25">
        <f>E145+E146</f>
        <v>2500</v>
      </c>
      <c r="F144" s="25">
        <f>F145+F146</f>
        <v>2500</v>
      </c>
      <c r="G144" s="25">
        <f>G145+G146</f>
        <v>0</v>
      </c>
      <c r="H144" s="67">
        <f t="shared" si="13"/>
        <v>0</v>
      </c>
      <c r="I144" s="67">
        <f t="shared" si="14"/>
        <v>0</v>
      </c>
    </row>
    <row r="145" spans="1:9" ht="14.25" hidden="1" outlineLevel="2">
      <c r="A145" s="21">
        <v>400301</v>
      </c>
      <c r="B145" s="22"/>
      <c r="C145" s="22" t="s">
        <v>181</v>
      </c>
      <c r="D145" s="25">
        <v>496.71000000000004</v>
      </c>
      <c r="E145" s="25">
        <v>500</v>
      </c>
      <c r="F145" s="25">
        <v>500</v>
      </c>
      <c r="G145" s="25">
        <v>0</v>
      </c>
      <c r="H145" s="67">
        <f t="shared" si="13"/>
        <v>0</v>
      </c>
      <c r="I145" s="67">
        <f t="shared" si="14"/>
        <v>0</v>
      </c>
    </row>
    <row r="146" spans="1:9" ht="14.25" hidden="1" outlineLevel="2">
      <c r="A146" s="21">
        <v>400302</v>
      </c>
      <c r="B146" s="22"/>
      <c r="C146" s="22" t="s">
        <v>182</v>
      </c>
      <c r="D146" s="25">
        <v>1726.9599999999998</v>
      </c>
      <c r="E146" s="25">
        <v>2000</v>
      </c>
      <c r="F146" s="25">
        <v>2000</v>
      </c>
      <c r="G146" s="25">
        <v>0</v>
      </c>
      <c r="H146" s="67">
        <f t="shared" si="13"/>
        <v>0</v>
      </c>
      <c r="I146" s="67">
        <f t="shared" si="14"/>
        <v>0</v>
      </c>
    </row>
    <row r="147" spans="1:9" ht="14.25" outlineLevel="1" collapsed="1">
      <c r="A147" s="21">
        <v>4004</v>
      </c>
      <c r="B147" s="22"/>
      <c r="C147" s="22" t="s">
        <v>183</v>
      </c>
      <c r="D147" s="25">
        <f>D148</f>
        <v>2212.2</v>
      </c>
      <c r="E147" s="25">
        <f>E148</f>
        <v>2500</v>
      </c>
      <c r="F147" s="25">
        <f>F148</f>
        <v>2500</v>
      </c>
      <c r="G147" s="25">
        <f>G148</f>
        <v>215.07</v>
      </c>
      <c r="H147" s="67">
        <f t="shared" si="13"/>
        <v>9.721996202874966</v>
      </c>
      <c r="I147" s="67">
        <f t="shared" si="14"/>
        <v>8.602799999999998</v>
      </c>
    </row>
    <row r="148" spans="1:9" ht="14.25" hidden="1" outlineLevel="2">
      <c r="A148" s="21">
        <v>400400</v>
      </c>
      <c r="B148" s="22"/>
      <c r="C148" s="22" t="s">
        <v>183</v>
      </c>
      <c r="D148" s="25">
        <v>2212.2</v>
      </c>
      <c r="E148" s="25">
        <v>2500</v>
      </c>
      <c r="F148" s="25">
        <v>2500</v>
      </c>
      <c r="G148" s="25">
        <v>215.07</v>
      </c>
      <c r="H148" s="67">
        <f t="shared" si="13"/>
        <v>9.721996202874966</v>
      </c>
      <c r="I148" s="67">
        <f t="shared" si="14"/>
        <v>8.602799999999998</v>
      </c>
    </row>
    <row r="149" spans="1:9" ht="14.25" outlineLevel="1" collapsed="1">
      <c r="A149" s="21">
        <v>4009</v>
      </c>
      <c r="B149" s="22"/>
      <c r="C149" s="22" t="s">
        <v>184</v>
      </c>
      <c r="D149" s="25">
        <f>D150+D151+D152</f>
        <v>1149</v>
      </c>
      <c r="E149" s="25">
        <f>E150+E151+E152</f>
        <v>15244</v>
      </c>
      <c r="F149" s="25">
        <f>F150+F151+F152</f>
        <v>15244</v>
      </c>
      <c r="G149" s="25">
        <f>G150+G151+G152</f>
        <v>11264.41</v>
      </c>
      <c r="H149" s="67">
        <f t="shared" si="13"/>
        <v>980.366405570061</v>
      </c>
      <c r="I149" s="67">
        <f t="shared" si="14"/>
        <v>73.89405667803726</v>
      </c>
    </row>
    <row r="150" spans="1:9" ht="14.25" hidden="1" outlineLevel="2">
      <c r="A150" s="21">
        <v>400900</v>
      </c>
      <c r="B150" s="22"/>
      <c r="C150" s="22" t="s">
        <v>185</v>
      </c>
      <c r="D150" s="25">
        <v>1149</v>
      </c>
      <c r="E150" s="25">
        <v>1000</v>
      </c>
      <c r="F150" s="25">
        <v>1000</v>
      </c>
      <c r="G150" s="25">
        <v>577.51</v>
      </c>
      <c r="H150" s="67">
        <f t="shared" si="13"/>
        <v>50.26196692776327</v>
      </c>
      <c r="I150" s="67">
        <f t="shared" si="14"/>
        <v>57.751</v>
      </c>
    </row>
    <row r="151" spans="1:9" ht="14.25" hidden="1" outlineLevel="2">
      <c r="A151" s="21">
        <v>400901</v>
      </c>
      <c r="B151" s="22"/>
      <c r="C151" s="22" t="s">
        <v>186</v>
      </c>
      <c r="D151" s="25">
        <v>0</v>
      </c>
      <c r="E151" s="25">
        <v>10687</v>
      </c>
      <c r="F151" s="25">
        <v>10687</v>
      </c>
      <c r="G151" s="25">
        <v>10686.9</v>
      </c>
      <c r="H151" s="67">
        <f t="shared" si="13"/>
        <v>0</v>
      </c>
      <c r="I151" s="67">
        <f t="shared" si="14"/>
        <v>99.99906428370917</v>
      </c>
    </row>
    <row r="152" spans="1:9" ht="14.25" hidden="1" outlineLevel="2">
      <c r="A152" s="21">
        <v>400902</v>
      </c>
      <c r="B152" s="22"/>
      <c r="C152" s="22" t="s">
        <v>187</v>
      </c>
      <c r="D152" s="25">
        <v>0</v>
      </c>
      <c r="E152" s="25">
        <v>3557</v>
      </c>
      <c r="F152" s="25">
        <v>3557</v>
      </c>
      <c r="G152" s="25">
        <v>0</v>
      </c>
      <c r="H152" s="67">
        <f t="shared" si="13"/>
        <v>0</v>
      </c>
      <c r="I152" s="67">
        <f t="shared" si="14"/>
        <v>0</v>
      </c>
    </row>
    <row r="153" spans="1:9" ht="14.25" outlineLevel="1" collapsed="1">
      <c r="A153" s="21"/>
      <c r="B153" s="22"/>
      <c r="C153" s="22"/>
      <c r="D153" s="25"/>
      <c r="E153" s="25"/>
      <c r="F153" s="25"/>
      <c r="G153" s="25"/>
      <c r="H153" s="68"/>
      <c r="I153" s="68"/>
    </row>
    <row r="154" spans="1:9" ht="14.25">
      <c r="A154" s="21">
        <v>401</v>
      </c>
      <c r="B154" s="22"/>
      <c r="C154" s="22" t="s">
        <v>36</v>
      </c>
      <c r="D154" s="25">
        <f>D155+D157+D160+D162+D164</f>
        <v>36269.78</v>
      </c>
      <c r="E154" s="25">
        <f>E155+E157+E160+E162+E164</f>
        <v>32992</v>
      </c>
      <c r="F154" s="25">
        <f>F155+F157+F160+F162+F164</f>
        <v>32992</v>
      </c>
      <c r="G154" s="25">
        <f>G155+G157+G160+G162+G164</f>
        <v>30586.14</v>
      </c>
      <c r="H154" s="67">
        <f aca="true" t="shared" si="15" ref="H154:H165">IF(D154&lt;&gt;0,G154/D154*100,)</f>
        <v>84.32954376894483</v>
      </c>
      <c r="I154" s="67">
        <f aca="true" t="shared" si="16" ref="I154:I165">IF(F154&lt;&gt;0,G154/F154*100,)</f>
        <v>92.70774733268671</v>
      </c>
    </row>
    <row r="155" spans="1:9" ht="14.25" outlineLevel="1">
      <c r="A155" s="21">
        <v>4010</v>
      </c>
      <c r="B155" s="22"/>
      <c r="C155" s="22" t="s">
        <v>188</v>
      </c>
      <c r="D155" s="25">
        <f>D156</f>
        <v>18108.049999999996</v>
      </c>
      <c r="E155" s="25">
        <f>E156</f>
        <v>16362</v>
      </c>
      <c r="F155" s="25">
        <f>F156</f>
        <v>16362</v>
      </c>
      <c r="G155" s="25">
        <f>G156</f>
        <v>15150.829999999996</v>
      </c>
      <c r="H155" s="67">
        <f t="shared" si="15"/>
        <v>83.66903117674184</v>
      </c>
      <c r="I155" s="67">
        <f t="shared" si="16"/>
        <v>92.59766532208774</v>
      </c>
    </row>
    <row r="156" spans="1:9" ht="14.25" hidden="1" outlineLevel="2">
      <c r="A156" s="21">
        <v>401001</v>
      </c>
      <c r="B156" s="22"/>
      <c r="C156" s="22" t="s">
        <v>189</v>
      </c>
      <c r="D156" s="25">
        <v>18108.049999999996</v>
      </c>
      <c r="E156" s="25">
        <v>16362</v>
      </c>
      <c r="F156" s="25">
        <v>16362</v>
      </c>
      <c r="G156" s="25">
        <v>15150.829999999996</v>
      </c>
      <c r="H156" s="67">
        <f t="shared" si="15"/>
        <v>83.66903117674184</v>
      </c>
      <c r="I156" s="67">
        <f t="shared" si="16"/>
        <v>92.59766532208774</v>
      </c>
    </row>
    <row r="157" spans="1:9" ht="14.25" outlineLevel="1" collapsed="1">
      <c r="A157" s="21">
        <v>4011</v>
      </c>
      <c r="B157" s="22"/>
      <c r="C157" s="22" t="s">
        <v>190</v>
      </c>
      <c r="D157" s="25">
        <f>D158+D159</f>
        <v>14507.279999999999</v>
      </c>
      <c r="E157" s="25">
        <f>E158+E159</f>
        <v>13110</v>
      </c>
      <c r="F157" s="25">
        <f>F158+F159</f>
        <v>13110</v>
      </c>
      <c r="G157" s="25">
        <f>G158+G159</f>
        <v>12137.609999999999</v>
      </c>
      <c r="H157" s="67">
        <f t="shared" si="15"/>
        <v>83.6656492464473</v>
      </c>
      <c r="I157" s="67">
        <f t="shared" si="16"/>
        <v>92.58283752860412</v>
      </c>
    </row>
    <row r="158" spans="1:9" ht="14.25" hidden="1" outlineLevel="2">
      <c r="A158" s="21">
        <v>401100</v>
      </c>
      <c r="B158" s="22"/>
      <c r="C158" s="22" t="s">
        <v>191</v>
      </c>
      <c r="D158" s="25">
        <v>13422.989999999998</v>
      </c>
      <c r="E158" s="25">
        <v>12130</v>
      </c>
      <c r="F158" s="25">
        <v>12130</v>
      </c>
      <c r="G158" s="25">
        <v>11230.21</v>
      </c>
      <c r="H158" s="67">
        <f t="shared" si="15"/>
        <v>83.6639973657136</v>
      </c>
      <c r="I158" s="67">
        <f t="shared" si="16"/>
        <v>92.58211046990931</v>
      </c>
    </row>
    <row r="159" spans="1:9" ht="14.25" hidden="1" outlineLevel="2">
      <c r="A159" s="21">
        <v>401101</v>
      </c>
      <c r="B159" s="22"/>
      <c r="C159" s="22" t="s">
        <v>192</v>
      </c>
      <c r="D159" s="25">
        <v>1084.29</v>
      </c>
      <c r="E159" s="25">
        <v>980</v>
      </c>
      <c r="F159" s="25">
        <v>980</v>
      </c>
      <c r="G159" s="25">
        <v>907.4</v>
      </c>
      <c r="H159" s="67">
        <f t="shared" si="15"/>
        <v>83.68609873742264</v>
      </c>
      <c r="I159" s="67">
        <f t="shared" si="16"/>
        <v>92.59183673469387</v>
      </c>
    </row>
    <row r="160" spans="1:9" ht="14.25" outlineLevel="1" collapsed="1">
      <c r="A160" s="21">
        <v>4012</v>
      </c>
      <c r="B160" s="22"/>
      <c r="C160" s="22" t="s">
        <v>193</v>
      </c>
      <c r="D160" s="25">
        <f>D161</f>
        <v>122.94000000000001</v>
      </c>
      <c r="E160" s="25">
        <f>E161</f>
        <v>111</v>
      </c>
      <c r="F160" s="25">
        <f>F161</f>
        <v>111</v>
      </c>
      <c r="G160" s="25">
        <f>G161</f>
        <v>102.62999999999998</v>
      </c>
      <c r="H160" s="67">
        <f t="shared" si="15"/>
        <v>83.47974621766713</v>
      </c>
      <c r="I160" s="67">
        <f t="shared" si="16"/>
        <v>92.45945945945945</v>
      </c>
    </row>
    <row r="161" spans="1:9" ht="14.25" hidden="1" outlineLevel="2">
      <c r="A161" s="21">
        <v>401200</v>
      </c>
      <c r="B161" s="22"/>
      <c r="C161" s="22" t="s">
        <v>193</v>
      </c>
      <c r="D161" s="25">
        <v>122.94000000000001</v>
      </c>
      <c r="E161" s="25">
        <v>111</v>
      </c>
      <c r="F161" s="25">
        <v>111</v>
      </c>
      <c r="G161" s="25">
        <v>102.62999999999998</v>
      </c>
      <c r="H161" s="67">
        <f t="shared" si="15"/>
        <v>83.47974621766713</v>
      </c>
      <c r="I161" s="67">
        <f t="shared" si="16"/>
        <v>92.45945945945945</v>
      </c>
    </row>
    <row r="162" spans="1:9" ht="14.25" outlineLevel="1" collapsed="1">
      <c r="A162" s="21">
        <v>4013</v>
      </c>
      <c r="B162" s="22"/>
      <c r="C162" s="22" t="s">
        <v>194</v>
      </c>
      <c r="D162" s="25">
        <f>D163</f>
        <v>204.57000000000002</v>
      </c>
      <c r="E162" s="25">
        <f>E163</f>
        <v>185</v>
      </c>
      <c r="F162" s="25">
        <f>F163</f>
        <v>185</v>
      </c>
      <c r="G162" s="25">
        <f>G163</f>
        <v>170.97000000000003</v>
      </c>
      <c r="H162" s="67">
        <f t="shared" si="15"/>
        <v>83.57530429681772</v>
      </c>
      <c r="I162" s="67">
        <f t="shared" si="16"/>
        <v>92.41621621621623</v>
      </c>
    </row>
    <row r="163" spans="1:9" ht="14.25" hidden="1" outlineLevel="2">
      <c r="A163" s="21">
        <v>401300</v>
      </c>
      <c r="B163" s="22"/>
      <c r="C163" s="22" t="s">
        <v>195</v>
      </c>
      <c r="D163" s="25">
        <v>204.57000000000002</v>
      </c>
      <c r="E163" s="25">
        <v>185</v>
      </c>
      <c r="F163" s="25">
        <v>185</v>
      </c>
      <c r="G163" s="25">
        <v>170.97000000000003</v>
      </c>
      <c r="H163" s="67">
        <f t="shared" si="15"/>
        <v>83.57530429681772</v>
      </c>
      <c r="I163" s="67">
        <f t="shared" si="16"/>
        <v>92.41621621621623</v>
      </c>
    </row>
    <row r="164" spans="1:9" ht="14.25" outlineLevel="1" collapsed="1">
      <c r="A164" s="21">
        <v>4015</v>
      </c>
      <c r="B164" s="22"/>
      <c r="C164" s="22" t="s">
        <v>196</v>
      </c>
      <c r="D164" s="25">
        <f>D165</f>
        <v>3326.9400000000005</v>
      </c>
      <c r="E164" s="25">
        <f>E165</f>
        <v>3224</v>
      </c>
      <c r="F164" s="25">
        <f>F165</f>
        <v>3224</v>
      </c>
      <c r="G164" s="25">
        <f>G165</f>
        <v>3024.100000000001</v>
      </c>
      <c r="H164" s="67">
        <f t="shared" si="15"/>
        <v>90.89734110023025</v>
      </c>
      <c r="I164" s="67">
        <f t="shared" si="16"/>
        <v>93.7996277915633</v>
      </c>
    </row>
    <row r="165" spans="1:9" ht="14.25" hidden="1" outlineLevel="2">
      <c r="A165" s="21">
        <v>401500</v>
      </c>
      <c r="B165" s="22"/>
      <c r="C165" s="22" t="s">
        <v>197</v>
      </c>
      <c r="D165" s="25">
        <v>3326.9400000000005</v>
      </c>
      <c r="E165" s="25">
        <v>3224</v>
      </c>
      <c r="F165" s="25">
        <v>3224</v>
      </c>
      <c r="G165" s="25">
        <v>3024.100000000001</v>
      </c>
      <c r="H165" s="67">
        <f t="shared" si="15"/>
        <v>90.89734110023025</v>
      </c>
      <c r="I165" s="67">
        <f t="shared" si="16"/>
        <v>93.7996277915633</v>
      </c>
    </row>
    <row r="166" spans="1:9" ht="14.25" outlineLevel="1" collapsed="1">
      <c r="A166" s="21"/>
      <c r="B166" s="22"/>
      <c r="C166" s="22"/>
      <c r="D166" s="25"/>
      <c r="E166" s="25"/>
      <c r="F166" s="25"/>
      <c r="G166" s="25"/>
      <c r="H166" s="68"/>
      <c r="I166" s="68"/>
    </row>
    <row r="167" spans="1:9" ht="14.25">
      <c r="A167" s="21">
        <v>402</v>
      </c>
      <c r="B167" s="22"/>
      <c r="C167" s="22" t="s">
        <v>37</v>
      </c>
      <c r="D167" s="23">
        <f>D168+D192+D196+D203+D208+D211+D226</f>
        <v>848934.53</v>
      </c>
      <c r="E167" s="23">
        <f>E168+E192+E196+E203+E208+E211+E226</f>
        <v>1611917</v>
      </c>
      <c r="F167" s="23">
        <f>F168+F192+F196+F203+F208+F211+F226</f>
        <v>1735306.78</v>
      </c>
      <c r="G167" s="23">
        <f>G168+G192+G196+G203+G208+G211+G226</f>
        <v>1676793.9399999997</v>
      </c>
      <c r="H167" s="62">
        <f aca="true" t="shared" si="17" ref="H167:H177">IF(D167&lt;&gt;0,G167/D167*100,)</f>
        <v>197.51746227120714</v>
      </c>
      <c r="I167" s="62">
        <f aca="true" t="shared" si="18" ref="I167:I177">IF(F167&lt;&gt;0,G167/F167*100,)</f>
        <v>96.62809823171438</v>
      </c>
    </row>
    <row r="168" spans="1:9" ht="14.25" outlineLevel="1">
      <c r="A168" s="21">
        <v>4020</v>
      </c>
      <c r="B168" s="22"/>
      <c r="C168" s="22" t="s">
        <v>198</v>
      </c>
      <c r="D168" s="23">
        <f>D169+D170+D171+D172+D173+D174+D175+D176+D177+D178+D179+D180+D181+D182+D183+D184+D185+D186+D187+D188+D189+D190+D191</f>
        <v>95652.23</v>
      </c>
      <c r="E168" s="23">
        <f>E169+E170+E171+E172+E173+E174+E175+E176+E177+E178+E179+E180+E181+E182+E183+E184+E185+E186+E187+E188+E189+E190+E191</f>
        <v>139321</v>
      </c>
      <c r="F168" s="23">
        <f>F169+F170+F171+F172+F173+F174+F175+F176+F177+F178+F179+F180+F181+F182+F183+F184+F185+F186+F187+F188+F189+F190+F191</f>
        <v>129250.26000000001</v>
      </c>
      <c r="G168" s="23">
        <f>G169+G170+G171+G172+G173+G174+G175+G176+G177+G178+G179+G180+G181+G182+G183+G184+G185+G186+G187+G188+G189+G190+G191</f>
        <v>114523.18000000001</v>
      </c>
      <c r="H168" s="62">
        <f t="shared" si="17"/>
        <v>119.72870888634799</v>
      </c>
      <c r="I168" s="62">
        <f t="shared" si="18"/>
        <v>88.60576373308649</v>
      </c>
    </row>
    <row r="169" spans="1:9" ht="14.25" hidden="1" outlineLevel="2">
      <c r="A169" s="21">
        <v>402000</v>
      </c>
      <c r="B169" s="22"/>
      <c r="C169" s="22" t="s">
        <v>199</v>
      </c>
      <c r="D169" s="23">
        <v>7316.2</v>
      </c>
      <c r="E169" s="23">
        <v>14760</v>
      </c>
      <c r="F169" s="23">
        <v>8360</v>
      </c>
      <c r="G169" s="23">
        <v>7266.07</v>
      </c>
      <c r="H169" s="62">
        <f t="shared" si="17"/>
        <v>99.31480823378256</v>
      </c>
      <c r="I169" s="62">
        <f t="shared" si="18"/>
        <v>86.91471291866029</v>
      </c>
    </row>
    <row r="170" spans="1:9" ht="14.25" hidden="1" outlineLevel="2">
      <c r="A170" s="21">
        <v>402001</v>
      </c>
      <c r="B170" s="22"/>
      <c r="C170" s="22" t="s">
        <v>200</v>
      </c>
      <c r="D170" s="23">
        <v>11121.48</v>
      </c>
      <c r="E170" s="23">
        <v>14993</v>
      </c>
      <c r="F170" s="23">
        <v>14993</v>
      </c>
      <c r="G170" s="23">
        <v>15351.039999999999</v>
      </c>
      <c r="H170" s="62">
        <f t="shared" si="17"/>
        <v>138.03054989084188</v>
      </c>
      <c r="I170" s="62">
        <f t="shared" si="18"/>
        <v>102.3880477556193</v>
      </c>
    </row>
    <row r="171" spans="1:9" ht="14.25" hidden="1" outlineLevel="2">
      <c r="A171" s="21">
        <v>402002</v>
      </c>
      <c r="B171" s="22"/>
      <c r="C171" s="22" t="s">
        <v>201</v>
      </c>
      <c r="D171" s="23">
        <v>0</v>
      </c>
      <c r="E171" s="23">
        <v>1395</v>
      </c>
      <c r="F171" s="23">
        <v>1395</v>
      </c>
      <c r="G171" s="23">
        <v>1215</v>
      </c>
      <c r="H171" s="62">
        <f t="shared" si="17"/>
        <v>0</v>
      </c>
      <c r="I171" s="62">
        <f t="shared" si="18"/>
        <v>87.09677419354838</v>
      </c>
    </row>
    <row r="172" spans="1:9" ht="14.25" hidden="1" outlineLevel="2">
      <c r="A172" s="21">
        <v>402003</v>
      </c>
      <c r="B172" s="22"/>
      <c r="C172" s="22" t="s">
        <v>202</v>
      </c>
      <c r="D172" s="23">
        <v>3969.96</v>
      </c>
      <c r="E172" s="23">
        <v>10583</v>
      </c>
      <c r="F172" s="23">
        <v>10583</v>
      </c>
      <c r="G172" s="23">
        <v>8811.21</v>
      </c>
      <c r="H172" s="62">
        <f t="shared" si="17"/>
        <v>221.9470725145845</v>
      </c>
      <c r="I172" s="62">
        <f t="shared" si="18"/>
        <v>83.2581498629878</v>
      </c>
    </row>
    <row r="173" spans="1:9" ht="14.25" hidden="1" outlineLevel="2">
      <c r="A173" s="21">
        <v>402004</v>
      </c>
      <c r="B173" s="22"/>
      <c r="C173" s="22" t="s">
        <v>203</v>
      </c>
      <c r="D173" s="23">
        <v>2826.210000000001</v>
      </c>
      <c r="E173" s="23">
        <v>3500</v>
      </c>
      <c r="F173" s="23">
        <v>3500</v>
      </c>
      <c r="G173" s="23">
        <v>5325.209999999998</v>
      </c>
      <c r="H173" s="62">
        <f t="shared" si="17"/>
        <v>188.4223040750686</v>
      </c>
      <c r="I173" s="62">
        <f t="shared" si="18"/>
        <v>152.14885714285708</v>
      </c>
    </row>
    <row r="174" spans="1:9" ht="14.25" hidden="1" outlineLevel="2">
      <c r="A174" s="21">
        <v>402006</v>
      </c>
      <c r="B174" s="22"/>
      <c r="C174" s="22" t="s">
        <v>204</v>
      </c>
      <c r="D174" s="23">
        <v>0</v>
      </c>
      <c r="E174" s="23">
        <v>6800</v>
      </c>
      <c r="F174" s="23">
        <v>4629.26</v>
      </c>
      <c r="G174" s="23">
        <v>3124.84</v>
      </c>
      <c r="H174" s="62">
        <f t="shared" si="17"/>
        <v>0</v>
      </c>
      <c r="I174" s="62">
        <f t="shared" si="18"/>
        <v>67.50193335435901</v>
      </c>
    </row>
    <row r="175" spans="1:9" ht="14.25" hidden="1" outlineLevel="2">
      <c r="A175" s="21">
        <v>40200602</v>
      </c>
      <c r="B175" s="22"/>
      <c r="C175" s="22" t="s">
        <v>205</v>
      </c>
      <c r="D175" s="23">
        <v>9661.35</v>
      </c>
      <c r="E175" s="23">
        <v>10493</v>
      </c>
      <c r="F175" s="23">
        <v>10493</v>
      </c>
      <c r="G175" s="23">
        <v>8712</v>
      </c>
      <c r="H175" s="62">
        <f t="shared" si="17"/>
        <v>90.17373348445092</v>
      </c>
      <c r="I175" s="62">
        <f t="shared" si="18"/>
        <v>83.02677975793387</v>
      </c>
    </row>
    <row r="176" spans="1:9" ht="14.25" hidden="1" outlineLevel="2">
      <c r="A176" s="21">
        <v>40200604</v>
      </c>
      <c r="B176" s="22"/>
      <c r="C176" s="22" t="s">
        <v>206</v>
      </c>
      <c r="D176" s="23">
        <v>15984.53</v>
      </c>
      <c r="E176" s="23">
        <v>19000</v>
      </c>
      <c r="F176" s="23">
        <v>19000</v>
      </c>
      <c r="G176" s="23">
        <v>20223</v>
      </c>
      <c r="H176" s="62">
        <f t="shared" si="17"/>
        <v>126.51607523023823</v>
      </c>
      <c r="I176" s="62">
        <f t="shared" si="18"/>
        <v>106.43684210526317</v>
      </c>
    </row>
    <row r="177" spans="1:9" ht="14.25" hidden="1" outlineLevel="2">
      <c r="A177" s="21">
        <v>40200605</v>
      </c>
      <c r="B177" s="22"/>
      <c r="C177" s="22" t="s">
        <v>207</v>
      </c>
      <c r="D177" s="23">
        <v>9073.02</v>
      </c>
      <c r="E177" s="23">
        <v>11800</v>
      </c>
      <c r="F177" s="23">
        <v>11800</v>
      </c>
      <c r="G177" s="23">
        <v>9073.12</v>
      </c>
      <c r="H177" s="62">
        <f t="shared" si="17"/>
        <v>100.00110216884785</v>
      </c>
      <c r="I177" s="62">
        <f t="shared" si="18"/>
        <v>76.89084745762712</v>
      </c>
    </row>
    <row r="178" spans="1:9" ht="14.25" hidden="1" outlineLevel="2">
      <c r="A178" s="21">
        <v>402008</v>
      </c>
      <c r="B178" s="22"/>
      <c r="C178" s="22" t="s">
        <v>208</v>
      </c>
      <c r="D178" s="23">
        <v>90</v>
      </c>
      <c r="E178" s="23">
        <v>0</v>
      </c>
      <c r="F178" s="23">
        <v>0</v>
      </c>
      <c r="G178" s="23">
        <v>0</v>
      </c>
      <c r="H178" s="63"/>
      <c r="I178" s="63"/>
    </row>
    <row r="179" spans="1:9" ht="14.25" hidden="1" outlineLevel="2">
      <c r="A179" s="21">
        <v>40200800</v>
      </c>
      <c r="B179" s="22"/>
      <c r="C179" s="22" t="s">
        <v>209</v>
      </c>
      <c r="D179" s="23">
        <v>164.2</v>
      </c>
      <c r="E179" s="23">
        <v>750</v>
      </c>
      <c r="F179" s="23">
        <v>750</v>
      </c>
      <c r="G179" s="23">
        <v>114.24000000000001</v>
      </c>
      <c r="H179" s="62">
        <f aca="true" t="shared" si="19" ref="H179:H186">IF(D179&lt;&gt;0,G179/D179*100,)</f>
        <v>69.57369062119368</v>
      </c>
      <c r="I179" s="62">
        <f aca="true" t="shared" si="20" ref="I179:I186">IF(F179&lt;&gt;0,G179/F179*100,)</f>
        <v>15.232000000000001</v>
      </c>
    </row>
    <row r="180" spans="1:9" ht="14.25" hidden="1" outlineLevel="2">
      <c r="A180" s="21">
        <v>40200801</v>
      </c>
      <c r="B180" s="22"/>
      <c r="C180" s="22" t="s">
        <v>210</v>
      </c>
      <c r="D180" s="23">
        <v>0</v>
      </c>
      <c r="E180" s="23">
        <v>3306</v>
      </c>
      <c r="F180" s="23">
        <v>3306</v>
      </c>
      <c r="G180" s="23">
        <v>3073.71</v>
      </c>
      <c r="H180" s="62">
        <f t="shared" si="19"/>
        <v>0</v>
      </c>
      <c r="I180" s="62">
        <f t="shared" si="20"/>
        <v>92.97368421052632</v>
      </c>
    </row>
    <row r="181" spans="1:9" ht="14.25" hidden="1" outlineLevel="2">
      <c r="A181" s="21">
        <v>40200802</v>
      </c>
      <c r="B181" s="22"/>
      <c r="C181" s="22" t="s">
        <v>211</v>
      </c>
      <c r="D181" s="23">
        <v>2956.9799999999996</v>
      </c>
      <c r="E181" s="23">
        <v>2950</v>
      </c>
      <c r="F181" s="23">
        <v>2950</v>
      </c>
      <c r="G181" s="23">
        <v>3068.020000000001</v>
      </c>
      <c r="H181" s="62">
        <f t="shared" si="19"/>
        <v>103.75518265257125</v>
      </c>
      <c r="I181" s="62">
        <f t="shared" si="20"/>
        <v>104.00067796610173</v>
      </c>
    </row>
    <row r="182" spans="1:9" ht="14.25" hidden="1" outlineLevel="2">
      <c r="A182" s="21">
        <v>402009</v>
      </c>
      <c r="B182" s="22"/>
      <c r="C182" s="22" t="s">
        <v>212</v>
      </c>
      <c r="D182" s="23">
        <v>22302.760000000002</v>
      </c>
      <c r="E182" s="23">
        <v>21848</v>
      </c>
      <c r="F182" s="23">
        <v>21848</v>
      </c>
      <c r="G182" s="23">
        <v>16046.78</v>
      </c>
      <c r="H182" s="62">
        <f t="shared" si="19"/>
        <v>71.94974971707538</v>
      </c>
      <c r="I182" s="62">
        <f t="shared" si="20"/>
        <v>73.4473636030758</v>
      </c>
    </row>
    <row r="183" spans="1:9" ht="14.25" hidden="1" outlineLevel="2">
      <c r="A183" s="21">
        <v>40200908</v>
      </c>
      <c r="B183" s="22"/>
      <c r="C183" s="22" t="s">
        <v>213</v>
      </c>
      <c r="D183" s="23">
        <v>45.01</v>
      </c>
      <c r="E183" s="23">
        <v>600</v>
      </c>
      <c r="F183" s="23">
        <v>600</v>
      </c>
      <c r="G183" s="23">
        <v>13.68</v>
      </c>
      <c r="H183" s="62">
        <f t="shared" si="19"/>
        <v>30.39324594534548</v>
      </c>
      <c r="I183" s="62">
        <f t="shared" si="20"/>
        <v>2.2800000000000002</v>
      </c>
    </row>
    <row r="184" spans="1:9" ht="14.25" hidden="1" outlineLevel="2">
      <c r="A184" s="21">
        <v>40200914</v>
      </c>
      <c r="B184" s="22"/>
      <c r="C184" s="22" t="s">
        <v>214</v>
      </c>
      <c r="D184" s="23">
        <v>14.4</v>
      </c>
      <c r="E184" s="23">
        <v>150</v>
      </c>
      <c r="F184" s="23">
        <v>150</v>
      </c>
      <c r="G184" s="23">
        <v>0</v>
      </c>
      <c r="H184" s="62">
        <f t="shared" si="19"/>
        <v>0</v>
      </c>
      <c r="I184" s="62">
        <f t="shared" si="20"/>
        <v>0</v>
      </c>
    </row>
    <row r="185" spans="1:9" ht="14.25" hidden="1" outlineLevel="2">
      <c r="A185" s="21">
        <v>402099</v>
      </c>
      <c r="B185" s="22"/>
      <c r="C185" s="22" t="s">
        <v>215</v>
      </c>
      <c r="D185" s="23">
        <v>1524.6999999999998</v>
      </c>
      <c r="E185" s="23">
        <v>5522</v>
      </c>
      <c r="F185" s="23">
        <v>4022</v>
      </c>
      <c r="G185" s="23">
        <v>5480.46</v>
      </c>
      <c r="H185" s="62">
        <f t="shared" si="19"/>
        <v>359.4451367482128</v>
      </c>
      <c r="I185" s="62">
        <f t="shared" si="20"/>
        <v>136.26205867727498</v>
      </c>
    </row>
    <row r="186" spans="1:9" ht="14.25" hidden="1" outlineLevel="2">
      <c r="A186" s="21">
        <v>40209901</v>
      </c>
      <c r="B186" s="22"/>
      <c r="C186" s="22" t="s">
        <v>216</v>
      </c>
      <c r="D186" s="23">
        <v>2052.24</v>
      </c>
      <c r="E186" s="23">
        <v>2052</v>
      </c>
      <c r="F186" s="23">
        <v>2052</v>
      </c>
      <c r="G186" s="23">
        <v>1166.4999999999998</v>
      </c>
      <c r="H186" s="62">
        <f t="shared" si="19"/>
        <v>56.84033056562585</v>
      </c>
      <c r="I186" s="62">
        <f t="shared" si="20"/>
        <v>56.846978557504855</v>
      </c>
    </row>
    <row r="187" spans="1:9" ht="14.25" hidden="1" outlineLevel="2">
      <c r="A187" s="21">
        <v>40209904</v>
      </c>
      <c r="B187" s="22"/>
      <c r="C187" s="22" t="s">
        <v>217</v>
      </c>
      <c r="D187" s="23">
        <v>0</v>
      </c>
      <c r="E187" s="23">
        <v>0</v>
      </c>
      <c r="F187" s="23">
        <v>0</v>
      </c>
      <c r="G187" s="23">
        <v>131.75</v>
      </c>
      <c r="H187" s="63"/>
      <c r="I187" s="63"/>
    </row>
    <row r="188" spans="1:9" ht="14.25" hidden="1" outlineLevel="2">
      <c r="A188" s="21">
        <v>40209905</v>
      </c>
      <c r="B188" s="22"/>
      <c r="C188" s="22" t="s">
        <v>218</v>
      </c>
      <c r="D188" s="23">
        <v>2068</v>
      </c>
      <c r="E188" s="23">
        <v>1643</v>
      </c>
      <c r="F188" s="23">
        <v>1643</v>
      </c>
      <c r="G188" s="23">
        <v>0</v>
      </c>
      <c r="H188" s="62">
        <f aca="true" t="shared" si="21" ref="H188:H215">IF(D188&lt;&gt;0,G188/D188*100,)</f>
        <v>0</v>
      </c>
      <c r="I188" s="62">
        <f aca="true" t="shared" si="22" ref="I188:I215">IF(F188&lt;&gt;0,G188/F188*100,)</f>
        <v>0</v>
      </c>
    </row>
    <row r="189" spans="1:9" ht="14.25" hidden="1" outlineLevel="2">
      <c r="A189" s="21">
        <v>40209911</v>
      </c>
      <c r="B189" s="22"/>
      <c r="C189" s="22" t="s">
        <v>219</v>
      </c>
      <c r="D189" s="23">
        <v>1201.02</v>
      </c>
      <c r="E189" s="23">
        <v>2700</v>
      </c>
      <c r="F189" s="23">
        <v>2700</v>
      </c>
      <c r="G189" s="23">
        <v>2860.6800000000003</v>
      </c>
      <c r="H189" s="62">
        <f t="shared" si="21"/>
        <v>238.18754059049812</v>
      </c>
      <c r="I189" s="62">
        <f t="shared" si="22"/>
        <v>105.95111111111113</v>
      </c>
    </row>
    <row r="190" spans="1:9" ht="14.25" hidden="1" outlineLevel="2">
      <c r="A190" s="21">
        <v>40209912</v>
      </c>
      <c r="B190" s="22"/>
      <c r="C190" s="22" t="s">
        <v>220</v>
      </c>
      <c r="D190" s="23">
        <v>1140</v>
      </c>
      <c r="E190" s="23">
        <v>1152</v>
      </c>
      <c r="F190" s="23">
        <v>1152</v>
      </c>
      <c r="G190" s="23">
        <v>1151.13</v>
      </c>
      <c r="H190" s="62">
        <f t="shared" si="21"/>
        <v>100.9763157894737</v>
      </c>
      <c r="I190" s="62">
        <f t="shared" si="22"/>
        <v>99.92447916666669</v>
      </c>
    </row>
    <row r="191" spans="1:9" ht="14.25" hidden="1" outlineLevel="2">
      <c r="A191" s="21">
        <v>40209924</v>
      </c>
      <c r="B191" s="22"/>
      <c r="C191" s="22" t="s">
        <v>221</v>
      </c>
      <c r="D191" s="23">
        <v>2140.17</v>
      </c>
      <c r="E191" s="23">
        <v>3324</v>
      </c>
      <c r="F191" s="23">
        <v>3324</v>
      </c>
      <c r="G191" s="23">
        <v>2314.74</v>
      </c>
      <c r="H191" s="62">
        <f t="shared" si="21"/>
        <v>108.15682866314359</v>
      </c>
      <c r="I191" s="62">
        <f t="shared" si="22"/>
        <v>69.63718411552345</v>
      </c>
    </row>
    <row r="192" spans="1:9" ht="14.25" outlineLevel="1" collapsed="1">
      <c r="A192" s="21">
        <v>4021</v>
      </c>
      <c r="B192" s="22"/>
      <c r="C192" s="22" t="s">
        <v>222</v>
      </c>
      <c r="D192" s="23">
        <f>D193+D194+D195</f>
        <v>32090.309999999998</v>
      </c>
      <c r="E192" s="23">
        <f>E193+E194+E195</f>
        <v>27790</v>
      </c>
      <c r="F192" s="23">
        <f>F193+F194+F195</f>
        <v>39000.270000000004</v>
      </c>
      <c r="G192" s="23">
        <f>G193+G194+G195</f>
        <v>38531.159999999996</v>
      </c>
      <c r="H192" s="62">
        <f t="shared" si="21"/>
        <v>120.07101209056566</v>
      </c>
      <c r="I192" s="62">
        <f t="shared" si="22"/>
        <v>98.79716217349262</v>
      </c>
    </row>
    <row r="193" spans="1:9" ht="14.25" hidden="1" outlineLevel="2">
      <c r="A193" s="21">
        <v>402199</v>
      </c>
      <c r="B193" s="22"/>
      <c r="C193" s="22" t="s">
        <v>223</v>
      </c>
      <c r="D193" s="23">
        <v>17375.85</v>
      </c>
      <c r="E193" s="23">
        <v>8120</v>
      </c>
      <c r="F193" s="23">
        <v>13290</v>
      </c>
      <c r="G193" s="23">
        <v>13490.89</v>
      </c>
      <c r="H193" s="62">
        <f t="shared" si="21"/>
        <v>77.64161177726557</v>
      </c>
      <c r="I193" s="62">
        <f t="shared" si="22"/>
        <v>101.51158765989466</v>
      </c>
    </row>
    <row r="194" spans="1:9" ht="14.25" hidden="1" outlineLevel="2">
      <c r="A194" s="21">
        <v>40219900</v>
      </c>
      <c r="B194" s="22"/>
      <c r="C194" s="22" t="s">
        <v>224</v>
      </c>
      <c r="D194" s="23">
        <v>14714.46</v>
      </c>
      <c r="E194" s="23">
        <v>19000</v>
      </c>
      <c r="F194" s="23">
        <v>25040.27</v>
      </c>
      <c r="G194" s="23">
        <v>25040.269999999997</v>
      </c>
      <c r="H194" s="62">
        <f t="shared" si="21"/>
        <v>170.1745765729765</v>
      </c>
      <c r="I194" s="62">
        <f t="shared" si="22"/>
        <v>99.99999999999999</v>
      </c>
    </row>
    <row r="195" spans="1:9" ht="14.25" hidden="1" outlineLevel="2">
      <c r="A195" s="21">
        <v>40219905</v>
      </c>
      <c r="B195" s="22"/>
      <c r="C195" s="22" t="s">
        <v>225</v>
      </c>
      <c r="D195" s="23">
        <v>0</v>
      </c>
      <c r="E195" s="23">
        <v>670</v>
      </c>
      <c r="F195" s="23">
        <v>670</v>
      </c>
      <c r="G195" s="23">
        <v>0</v>
      </c>
      <c r="H195" s="62">
        <f t="shared" si="21"/>
        <v>0</v>
      </c>
      <c r="I195" s="62">
        <f t="shared" si="22"/>
        <v>0</v>
      </c>
    </row>
    <row r="196" spans="1:9" ht="14.25" outlineLevel="1" collapsed="1">
      <c r="A196" s="21">
        <v>4022</v>
      </c>
      <c r="B196" s="22"/>
      <c r="C196" s="22" t="s">
        <v>226</v>
      </c>
      <c r="D196" s="23">
        <f>D197+D198+D199+D200+D201+D202</f>
        <v>161802.55</v>
      </c>
      <c r="E196" s="23">
        <f>E197+E198+E199+E200+E201+E202</f>
        <v>174000</v>
      </c>
      <c r="F196" s="23">
        <f>F197+F198+F199+F200+F201+F202</f>
        <v>191265.74</v>
      </c>
      <c r="G196" s="23">
        <f>G197+G198+G199+G200+G201+G202</f>
        <v>177888.22999999998</v>
      </c>
      <c r="H196" s="62">
        <f t="shared" si="21"/>
        <v>109.94154912886107</v>
      </c>
      <c r="I196" s="62">
        <f t="shared" si="22"/>
        <v>93.00579915671253</v>
      </c>
    </row>
    <row r="197" spans="1:9" ht="14.25" hidden="1" outlineLevel="2">
      <c r="A197" s="21">
        <v>402200</v>
      </c>
      <c r="B197" s="22"/>
      <c r="C197" s="22" t="s">
        <v>227</v>
      </c>
      <c r="D197" s="23">
        <v>104156.62999999999</v>
      </c>
      <c r="E197" s="23">
        <v>91605</v>
      </c>
      <c r="F197" s="23">
        <v>91689</v>
      </c>
      <c r="G197" s="23">
        <v>85568.60999999999</v>
      </c>
      <c r="H197" s="62">
        <f t="shared" si="21"/>
        <v>82.153781281134</v>
      </c>
      <c r="I197" s="62">
        <f t="shared" si="22"/>
        <v>93.32483722147693</v>
      </c>
    </row>
    <row r="198" spans="1:9" ht="14.25" hidden="1" outlineLevel="2">
      <c r="A198" s="21">
        <v>402201</v>
      </c>
      <c r="B198" s="22"/>
      <c r="C198" s="22" t="s">
        <v>228</v>
      </c>
      <c r="D198" s="23">
        <v>18854.09</v>
      </c>
      <c r="E198" s="23">
        <v>39028</v>
      </c>
      <c r="F198" s="23">
        <v>39028</v>
      </c>
      <c r="G198" s="23">
        <v>33598.63</v>
      </c>
      <c r="H198" s="62">
        <f t="shared" si="21"/>
        <v>178.20340308124125</v>
      </c>
      <c r="I198" s="62">
        <f t="shared" si="22"/>
        <v>86.08852618632777</v>
      </c>
    </row>
    <row r="199" spans="1:9" ht="14.25" hidden="1" outlineLevel="2">
      <c r="A199" s="21">
        <v>402203</v>
      </c>
      <c r="B199" s="22"/>
      <c r="C199" s="22" t="s">
        <v>229</v>
      </c>
      <c r="D199" s="23">
        <v>3903.279999999999</v>
      </c>
      <c r="E199" s="23">
        <v>5386</v>
      </c>
      <c r="F199" s="23">
        <v>5386</v>
      </c>
      <c r="G199" s="23">
        <v>4242.6900000000005</v>
      </c>
      <c r="H199" s="62">
        <f t="shared" si="21"/>
        <v>108.6955073681622</v>
      </c>
      <c r="I199" s="62">
        <f t="shared" si="22"/>
        <v>78.77255848496102</v>
      </c>
    </row>
    <row r="200" spans="1:9" ht="14.25" hidden="1" outlineLevel="2">
      <c r="A200" s="21">
        <v>402204</v>
      </c>
      <c r="B200" s="22"/>
      <c r="C200" s="22" t="s">
        <v>230</v>
      </c>
      <c r="D200" s="23">
        <v>14479.300000000001</v>
      </c>
      <c r="E200" s="23">
        <v>19889</v>
      </c>
      <c r="F200" s="23">
        <v>34900</v>
      </c>
      <c r="G200" s="23">
        <v>33260.41999999999</v>
      </c>
      <c r="H200" s="62">
        <f t="shared" si="21"/>
        <v>229.71013792103201</v>
      </c>
      <c r="I200" s="62">
        <f t="shared" si="22"/>
        <v>95.30206303724927</v>
      </c>
    </row>
    <row r="201" spans="1:9" ht="14.25" hidden="1" outlineLevel="2">
      <c r="A201" s="21">
        <v>402205</v>
      </c>
      <c r="B201" s="22"/>
      <c r="C201" s="22" t="s">
        <v>231</v>
      </c>
      <c r="D201" s="23">
        <v>10618.109999999999</v>
      </c>
      <c r="E201" s="23">
        <v>9292</v>
      </c>
      <c r="F201" s="23">
        <v>9292</v>
      </c>
      <c r="G201" s="23">
        <v>10889.390000000003</v>
      </c>
      <c r="H201" s="62">
        <f t="shared" si="21"/>
        <v>102.55488029413901</v>
      </c>
      <c r="I201" s="62">
        <f t="shared" si="22"/>
        <v>117.19102453723636</v>
      </c>
    </row>
    <row r="202" spans="1:9" ht="14.25" hidden="1" outlineLevel="2">
      <c r="A202" s="21">
        <v>402206</v>
      </c>
      <c r="B202" s="22"/>
      <c r="C202" s="22" t="s">
        <v>232</v>
      </c>
      <c r="D202" s="23">
        <v>9791.140000000001</v>
      </c>
      <c r="E202" s="23">
        <v>8800</v>
      </c>
      <c r="F202" s="23">
        <v>10970.74</v>
      </c>
      <c r="G202" s="23">
        <v>10328.489999999998</v>
      </c>
      <c r="H202" s="62">
        <f t="shared" si="21"/>
        <v>105.48812497829667</v>
      </c>
      <c r="I202" s="62">
        <f t="shared" si="22"/>
        <v>94.14579144159828</v>
      </c>
    </row>
    <row r="203" spans="1:9" ht="14.25" outlineLevel="1" collapsed="1">
      <c r="A203" s="21">
        <v>4023</v>
      </c>
      <c r="B203" s="22"/>
      <c r="C203" s="22" t="s">
        <v>233</v>
      </c>
      <c r="D203" s="23">
        <f>D204+D205+D206+D207</f>
        <v>4590.75</v>
      </c>
      <c r="E203" s="23">
        <f>E204+E205+E206+E207</f>
        <v>7275</v>
      </c>
      <c r="F203" s="23">
        <f>F204+F205+F206+F207</f>
        <v>7275</v>
      </c>
      <c r="G203" s="23">
        <f>G204+G205+G206+G207</f>
        <v>7029.159999999999</v>
      </c>
      <c r="H203" s="62">
        <f t="shared" si="21"/>
        <v>153.11572183194465</v>
      </c>
      <c r="I203" s="62">
        <f t="shared" si="22"/>
        <v>96.62075601374569</v>
      </c>
    </row>
    <row r="204" spans="1:9" ht="14.25" hidden="1" outlineLevel="2">
      <c r="A204" s="21">
        <v>402300</v>
      </c>
      <c r="B204" s="22"/>
      <c r="C204" s="22" t="s">
        <v>234</v>
      </c>
      <c r="D204" s="23">
        <v>2351.9999999999995</v>
      </c>
      <c r="E204" s="23">
        <v>2428</v>
      </c>
      <c r="F204" s="23">
        <v>2428</v>
      </c>
      <c r="G204" s="23">
        <v>2188.4199999999996</v>
      </c>
      <c r="H204" s="62">
        <f t="shared" si="21"/>
        <v>93.04506802721089</v>
      </c>
      <c r="I204" s="62">
        <f t="shared" si="22"/>
        <v>90.1326194398682</v>
      </c>
    </row>
    <row r="205" spans="1:9" ht="14.25" hidden="1" outlineLevel="2">
      <c r="A205" s="21">
        <v>402301</v>
      </c>
      <c r="B205" s="22"/>
      <c r="C205" s="22" t="s">
        <v>235</v>
      </c>
      <c r="D205" s="23">
        <v>1400.62</v>
      </c>
      <c r="E205" s="23">
        <v>4000</v>
      </c>
      <c r="F205" s="23">
        <v>4000</v>
      </c>
      <c r="G205" s="23">
        <v>3994.14</v>
      </c>
      <c r="H205" s="62">
        <f t="shared" si="21"/>
        <v>285.16942496894234</v>
      </c>
      <c r="I205" s="62">
        <f t="shared" si="22"/>
        <v>99.8535</v>
      </c>
    </row>
    <row r="206" spans="1:9" ht="14.25" hidden="1" outlineLevel="2">
      <c r="A206" s="21">
        <v>402304</v>
      </c>
      <c r="B206" s="22"/>
      <c r="C206" s="22" t="s">
        <v>236</v>
      </c>
      <c r="D206" s="23">
        <v>110.9</v>
      </c>
      <c r="E206" s="23">
        <v>111</v>
      </c>
      <c r="F206" s="23">
        <v>111</v>
      </c>
      <c r="G206" s="23">
        <v>110.9</v>
      </c>
      <c r="H206" s="62">
        <f t="shared" si="21"/>
        <v>100</v>
      </c>
      <c r="I206" s="62">
        <f t="shared" si="22"/>
        <v>99.90990990990991</v>
      </c>
    </row>
    <row r="207" spans="1:9" ht="14.25" hidden="1" outlineLevel="2">
      <c r="A207" s="21">
        <v>402305</v>
      </c>
      <c r="B207" s="22"/>
      <c r="C207" s="22" t="s">
        <v>237</v>
      </c>
      <c r="D207" s="23">
        <v>727.23</v>
      </c>
      <c r="E207" s="23">
        <v>736</v>
      </c>
      <c r="F207" s="23">
        <v>736</v>
      </c>
      <c r="G207" s="23">
        <v>735.7</v>
      </c>
      <c r="H207" s="62">
        <f t="shared" si="21"/>
        <v>101.16469342573878</v>
      </c>
      <c r="I207" s="62">
        <f t="shared" si="22"/>
        <v>99.95923913043478</v>
      </c>
    </row>
    <row r="208" spans="1:9" ht="14.25" outlineLevel="1" collapsed="1">
      <c r="A208" s="21">
        <v>4024</v>
      </c>
      <c r="B208" s="22"/>
      <c r="C208" s="22" t="s">
        <v>238</v>
      </c>
      <c r="D208" s="23">
        <f>D209+D210</f>
        <v>1308.8000000000002</v>
      </c>
      <c r="E208" s="23">
        <f>E209+E210</f>
        <v>2082</v>
      </c>
      <c r="F208" s="23">
        <f>F209+F210</f>
        <v>2082</v>
      </c>
      <c r="G208" s="23">
        <f>G209+G210</f>
        <v>1554.3299999999997</v>
      </c>
      <c r="H208" s="62">
        <f t="shared" si="21"/>
        <v>118.75993276283614</v>
      </c>
      <c r="I208" s="62">
        <f t="shared" si="22"/>
        <v>74.65561959654177</v>
      </c>
    </row>
    <row r="209" spans="1:9" ht="14.25" hidden="1" outlineLevel="2">
      <c r="A209" s="21">
        <v>402400</v>
      </c>
      <c r="B209" s="22"/>
      <c r="C209" s="22" t="s">
        <v>239</v>
      </c>
      <c r="D209" s="23">
        <v>21.39</v>
      </c>
      <c r="E209" s="23">
        <v>400</v>
      </c>
      <c r="F209" s="23">
        <v>400</v>
      </c>
      <c r="G209" s="23">
        <v>22.35</v>
      </c>
      <c r="H209" s="62">
        <f t="shared" si="21"/>
        <v>104.48807854137448</v>
      </c>
      <c r="I209" s="62">
        <f t="shared" si="22"/>
        <v>5.5875</v>
      </c>
    </row>
    <row r="210" spans="1:9" ht="14.25" hidden="1" outlineLevel="2">
      <c r="A210" s="21">
        <v>402402</v>
      </c>
      <c r="B210" s="22"/>
      <c r="C210" s="22" t="s">
        <v>240</v>
      </c>
      <c r="D210" s="23">
        <v>1287.41</v>
      </c>
      <c r="E210" s="23">
        <v>1682</v>
      </c>
      <c r="F210" s="23">
        <v>1682</v>
      </c>
      <c r="G210" s="23">
        <v>1531.9799999999998</v>
      </c>
      <c r="H210" s="62">
        <f t="shared" si="21"/>
        <v>118.99705610489275</v>
      </c>
      <c r="I210" s="62">
        <f t="shared" si="22"/>
        <v>91.08085612366229</v>
      </c>
    </row>
    <row r="211" spans="1:9" ht="14.25" outlineLevel="1" collapsed="1">
      <c r="A211" s="21">
        <v>4025</v>
      </c>
      <c r="B211" s="22"/>
      <c r="C211" s="22" t="s">
        <v>241</v>
      </c>
      <c r="D211" s="23">
        <f>D212+D213+D214+D215+D216+D217+D218+D219+D220+D221+D222+D223+D224+D225</f>
        <v>412260.5400000001</v>
      </c>
      <c r="E211" s="23">
        <f>E212+E213+E214+E215+E216+E217+E218+E219+E220+E221+E222+E223+E224+E225</f>
        <v>1005665</v>
      </c>
      <c r="F211" s="23">
        <f>F212+F213+F214+F215+F216+F217+F218+F219+F220+F221+F222+F223+F224+F225</f>
        <v>1115825.03</v>
      </c>
      <c r="G211" s="23">
        <f>G212+G213+G214+G215+G216+G217+G218+G219+G220+G221+G222+G223+G224+G225</f>
        <v>1105186.3499999996</v>
      </c>
      <c r="H211" s="62">
        <f t="shared" si="21"/>
        <v>268.0795862732823</v>
      </c>
      <c r="I211" s="62">
        <f t="shared" si="22"/>
        <v>99.04656377891071</v>
      </c>
    </row>
    <row r="212" spans="1:9" ht="14.25" hidden="1" outlineLevel="2">
      <c r="A212" s="21">
        <v>402500</v>
      </c>
      <c r="B212" s="22"/>
      <c r="C212" s="22" t="s">
        <v>242</v>
      </c>
      <c r="D212" s="23">
        <v>38259.15</v>
      </c>
      <c r="E212" s="23">
        <v>5000</v>
      </c>
      <c r="F212" s="23">
        <v>5000</v>
      </c>
      <c r="G212" s="23">
        <v>3368.3200000000006</v>
      </c>
      <c r="H212" s="62">
        <f t="shared" si="21"/>
        <v>8.80395931430782</v>
      </c>
      <c r="I212" s="62">
        <f t="shared" si="22"/>
        <v>67.36640000000001</v>
      </c>
    </row>
    <row r="213" spans="1:9" ht="14.25" hidden="1" outlineLevel="2">
      <c r="A213" s="21">
        <v>402501</v>
      </c>
      <c r="B213" s="22"/>
      <c r="C213" s="22" t="s">
        <v>243</v>
      </c>
      <c r="D213" s="23">
        <v>836.97</v>
      </c>
      <c r="E213" s="23">
        <v>15000</v>
      </c>
      <c r="F213" s="23">
        <v>5072</v>
      </c>
      <c r="G213" s="23">
        <v>5071.33</v>
      </c>
      <c r="H213" s="62">
        <f t="shared" si="21"/>
        <v>605.9153852587309</v>
      </c>
      <c r="I213" s="62">
        <f t="shared" si="22"/>
        <v>99.98679022082018</v>
      </c>
    </row>
    <row r="214" spans="1:9" ht="14.25" hidden="1" outlineLevel="2">
      <c r="A214" s="21">
        <v>402503</v>
      </c>
      <c r="B214" s="22"/>
      <c r="C214" s="22" t="s">
        <v>244</v>
      </c>
      <c r="D214" s="23">
        <v>323139.55000000005</v>
      </c>
      <c r="E214" s="23">
        <v>905433</v>
      </c>
      <c r="F214" s="23">
        <v>1023138.2100000001</v>
      </c>
      <c r="G214" s="23">
        <v>1027690.4199999997</v>
      </c>
      <c r="H214" s="62">
        <f t="shared" si="21"/>
        <v>318.0330046260198</v>
      </c>
      <c r="I214" s="62">
        <f t="shared" si="22"/>
        <v>100.444926204056</v>
      </c>
    </row>
    <row r="215" spans="1:9" ht="14.25" hidden="1" outlineLevel="2">
      <c r="A215" s="21">
        <v>40250306</v>
      </c>
      <c r="B215" s="22"/>
      <c r="C215" s="22" t="s">
        <v>245</v>
      </c>
      <c r="D215" s="23">
        <v>11954.06</v>
      </c>
      <c r="E215" s="23">
        <v>12343</v>
      </c>
      <c r="F215" s="23">
        <v>12343</v>
      </c>
      <c r="G215" s="23">
        <v>6.26</v>
      </c>
      <c r="H215" s="62">
        <f t="shared" si="21"/>
        <v>0.05236714555556857</v>
      </c>
      <c r="I215" s="62">
        <f t="shared" si="22"/>
        <v>0.050717005590213075</v>
      </c>
    </row>
    <row r="216" spans="1:9" ht="14.25" hidden="1" outlineLevel="2">
      <c r="A216" s="21">
        <v>40250323</v>
      </c>
      <c r="B216" s="22"/>
      <c r="C216" s="22" t="s">
        <v>246</v>
      </c>
      <c r="D216" s="23">
        <v>28.99</v>
      </c>
      <c r="E216" s="23">
        <v>0</v>
      </c>
      <c r="F216" s="23">
        <v>0</v>
      </c>
      <c r="G216" s="23">
        <v>0</v>
      </c>
      <c r="H216" s="63"/>
      <c r="I216" s="63"/>
    </row>
    <row r="217" spans="1:9" ht="14.25" hidden="1" outlineLevel="2">
      <c r="A217" s="21">
        <v>40250340</v>
      </c>
      <c r="B217" s="22"/>
      <c r="C217" s="22" t="s">
        <v>247</v>
      </c>
      <c r="D217" s="23">
        <v>7567.189999999999</v>
      </c>
      <c r="E217" s="23">
        <v>26466</v>
      </c>
      <c r="F217" s="23">
        <v>25066</v>
      </c>
      <c r="G217" s="23">
        <v>24635</v>
      </c>
      <c r="H217" s="62">
        <f aca="true" t="shared" si="23" ref="H217:H251">IF(D217&lt;&gt;0,G217/D217*100,)</f>
        <v>325.5501711996131</v>
      </c>
      <c r="I217" s="62">
        <f aca="true" t="shared" si="24" ref="I217:I251">IF(F217&lt;&gt;0,G217/F217*100,)</f>
        <v>98.28053937604724</v>
      </c>
    </row>
    <row r="218" spans="1:9" ht="14.25" hidden="1" outlineLevel="2">
      <c r="A218" s="21">
        <v>402504</v>
      </c>
      <c r="B218" s="22"/>
      <c r="C218" s="22" t="s">
        <v>248</v>
      </c>
      <c r="D218" s="23">
        <v>6366.99</v>
      </c>
      <c r="E218" s="23">
        <v>7767</v>
      </c>
      <c r="F218" s="23">
        <v>6189</v>
      </c>
      <c r="G218" s="23">
        <v>5240.39</v>
      </c>
      <c r="H218" s="62">
        <f t="shared" si="23"/>
        <v>82.30561065746924</v>
      </c>
      <c r="I218" s="62">
        <f t="shared" si="24"/>
        <v>84.67264501534983</v>
      </c>
    </row>
    <row r="219" spans="1:9" ht="14.25" hidden="1" outlineLevel="2">
      <c r="A219" s="21">
        <v>402511</v>
      </c>
      <c r="B219" s="22"/>
      <c r="C219" s="22" t="s">
        <v>249</v>
      </c>
      <c r="D219" s="23">
        <v>667.88</v>
      </c>
      <c r="E219" s="23">
        <v>700</v>
      </c>
      <c r="F219" s="23">
        <v>700</v>
      </c>
      <c r="G219" s="23">
        <v>482.53</v>
      </c>
      <c r="H219" s="62">
        <f t="shared" si="23"/>
        <v>72.24800862430376</v>
      </c>
      <c r="I219" s="62">
        <f t="shared" si="24"/>
        <v>68.93285714285715</v>
      </c>
    </row>
    <row r="220" spans="1:9" ht="14.25" hidden="1" outlineLevel="2">
      <c r="A220" s="21">
        <v>402512</v>
      </c>
      <c r="B220" s="22"/>
      <c r="C220" s="22" t="s">
        <v>250</v>
      </c>
      <c r="D220" s="23">
        <v>106.28</v>
      </c>
      <c r="E220" s="23">
        <v>110</v>
      </c>
      <c r="F220" s="23">
        <v>110</v>
      </c>
      <c r="G220" s="23">
        <v>0</v>
      </c>
      <c r="H220" s="62">
        <f t="shared" si="23"/>
        <v>0</v>
      </c>
      <c r="I220" s="62">
        <f t="shared" si="24"/>
        <v>0</v>
      </c>
    </row>
    <row r="221" spans="1:9" ht="14.25" hidden="1" outlineLevel="2">
      <c r="A221" s="21">
        <v>402514</v>
      </c>
      <c r="B221" s="22"/>
      <c r="C221" s="22" t="s">
        <v>251</v>
      </c>
      <c r="D221" s="23">
        <v>13154.780000000002</v>
      </c>
      <c r="E221" s="23">
        <v>13200</v>
      </c>
      <c r="F221" s="23">
        <v>13200</v>
      </c>
      <c r="G221" s="23">
        <v>14805.180000000002</v>
      </c>
      <c r="H221" s="62">
        <f t="shared" si="23"/>
        <v>112.54600989146151</v>
      </c>
      <c r="I221" s="62">
        <f t="shared" si="24"/>
        <v>112.16045454545456</v>
      </c>
    </row>
    <row r="222" spans="1:9" ht="14.25" hidden="1" outlineLevel="2">
      <c r="A222" s="21">
        <v>402515</v>
      </c>
      <c r="B222" s="22"/>
      <c r="C222" s="22" t="s">
        <v>252</v>
      </c>
      <c r="D222" s="23">
        <v>8650.339999999998</v>
      </c>
      <c r="E222" s="23">
        <v>8700</v>
      </c>
      <c r="F222" s="23">
        <v>8545.82</v>
      </c>
      <c r="G222" s="23">
        <v>6936.36</v>
      </c>
      <c r="H222" s="62">
        <f t="shared" si="23"/>
        <v>80.18598112906545</v>
      </c>
      <c r="I222" s="62">
        <f t="shared" si="24"/>
        <v>81.16669904116867</v>
      </c>
    </row>
    <row r="223" spans="1:9" ht="14.25" hidden="1" outlineLevel="2">
      <c r="A223" s="21">
        <v>40259902</v>
      </c>
      <c r="B223" s="22"/>
      <c r="C223" s="22" t="s">
        <v>253</v>
      </c>
      <c r="D223" s="23">
        <v>0</v>
      </c>
      <c r="E223" s="23">
        <v>8000</v>
      </c>
      <c r="F223" s="23">
        <v>13515</v>
      </c>
      <c r="G223" s="23">
        <v>13980.630000000001</v>
      </c>
      <c r="H223" s="62">
        <f t="shared" si="23"/>
        <v>0</v>
      </c>
      <c r="I223" s="62">
        <f t="shared" si="24"/>
        <v>103.44528301886793</v>
      </c>
    </row>
    <row r="224" spans="1:9" ht="14.25" hidden="1" outlineLevel="2">
      <c r="A224" s="21">
        <v>40259903</v>
      </c>
      <c r="B224" s="22"/>
      <c r="C224" s="22" t="s">
        <v>254</v>
      </c>
      <c r="D224" s="23">
        <v>0</v>
      </c>
      <c r="E224" s="23">
        <v>1561</v>
      </c>
      <c r="F224" s="23">
        <v>1561</v>
      </c>
      <c r="G224" s="23">
        <v>1561.3300000000002</v>
      </c>
      <c r="H224" s="62">
        <f t="shared" si="23"/>
        <v>0</v>
      </c>
      <c r="I224" s="62">
        <f t="shared" si="24"/>
        <v>100.0211402946829</v>
      </c>
    </row>
    <row r="225" spans="1:9" ht="14.25" hidden="1" outlineLevel="2">
      <c r="A225" s="21">
        <v>40259911</v>
      </c>
      <c r="B225" s="22"/>
      <c r="C225" s="22" t="s">
        <v>255</v>
      </c>
      <c r="D225" s="23">
        <v>1528.36</v>
      </c>
      <c r="E225" s="23">
        <v>1385</v>
      </c>
      <c r="F225" s="23">
        <v>1385</v>
      </c>
      <c r="G225" s="23">
        <v>1408.6</v>
      </c>
      <c r="H225" s="62">
        <f t="shared" si="23"/>
        <v>92.16414980763695</v>
      </c>
      <c r="I225" s="62">
        <f t="shared" si="24"/>
        <v>101.70397111913357</v>
      </c>
    </row>
    <row r="226" spans="1:9" ht="14.25" outlineLevel="1" collapsed="1">
      <c r="A226" s="21">
        <v>4029</v>
      </c>
      <c r="B226" s="22"/>
      <c r="C226" s="22" t="s">
        <v>256</v>
      </c>
      <c r="D226" s="23">
        <f>D227+D228+D229+D230+D231+D232+D233+D234+D235+D236+D237+D238+D239+D240+D241+D242+D243+D244+D245+D246+D247+D248+D249+D250+D251+D252+D253+D254</f>
        <v>141229.35</v>
      </c>
      <c r="E226" s="23">
        <f>E227+E228+E229+E230+E231+E232+E233+E234+E235+E236+E237+E238+E239+E240+E241+E242+E243+E244+E245+E246+E247+E248+E249+E250+E251+E252+E253+E254</f>
        <v>255784</v>
      </c>
      <c r="F226" s="23">
        <f>F227+F228+F229+F230+F231+F232+F233+F234+F235+F236+F237+F238+F239+F240+F241+F242+F243+F244+F245+F246+F247+F248+F249+F250+F251+F252+F253+F254</f>
        <v>250608.48</v>
      </c>
      <c r="G226" s="23">
        <f>G227+G228+G229+G230+G231+G232+G233+G234+G235+G236+G237+G238+G239+G240+G241+G242+G243+G244+G245+G246+G247+G248+G249+G250+G251+G252+G253+G254</f>
        <v>232081.53000000006</v>
      </c>
      <c r="H226" s="62">
        <f t="shared" si="23"/>
        <v>164.3295320696442</v>
      </c>
      <c r="I226" s="62">
        <f t="shared" si="24"/>
        <v>92.60721345103727</v>
      </c>
    </row>
    <row r="227" spans="1:9" ht="14.25" hidden="1" outlineLevel="2">
      <c r="A227" s="21">
        <v>40290102</v>
      </c>
      <c r="B227" s="22"/>
      <c r="C227" s="22" t="s">
        <v>257</v>
      </c>
      <c r="D227" s="23">
        <v>0</v>
      </c>
      <c r="E227" s="23">
        <v>500</v>
      </c>
      <c r="F227" s="23">
        <v>500</v>
      </c>
      <c r="G227" s="23">
        <v>0</v>
      </c>
      <c r="H227" s="62">
        <f t="shared" si="23"/>
        <v>0</v>
      </c>
      <c r="I227" s="62">
        <f t="shared" si="24"/>
        <v>0</v>
      </c>
    </row>
    <row r="228" spans="1:9" ht="14.25" hidden="1" outlineLevel="2">
      <c r="A228" s="21">
        <v>402902</v>
      </c>
      <c r="B228" s="22"/>
      <c r="C228" s="22" t="s">
        <v>258</v>
      </c>
      <c r="D228" s="23">
        <v>9736.800000000001</v>
      </c>
      <c r="E228" s="23">
        <v>10742</v>
      </c>
      <c r="F228" s="23">
        <v>7430.72</v>
      </c>
      <c r="G228" s="23">
        <v>7857.469999999999</v>
      </c>
      <c r="H228" s="62">
        <f t="shared" si="23"/>
        <v>80.6986895078465</v>
      </c>
      <c r="I228" s="62">
        <f t="shared" si="24"/>
        <v>105.7430504715559</v>
      </c>
    </row>
    <row r="229" spans="1:9" ht="14.25" hidden="1" outlineLevel="2">
      <c r="A229" s="21">
        <v>402903</v>
      </c>
      <c r="B229" s="22"/>
      <c r="C229" s="22" t="s">
        <v>259</v>
      </c>
      <c r="D229" s="23">
        <v>1450.81</v>
      </c>
      <c r="E229" s="23">
        <v>1660</v>
      </c>
      <c r="F229" s="23">
        <v>1660</v>
      </c>
      <c r="G229" s="23">
        <v>1587.7</v>
      </c>
      <c r="H229" s="62">
        <f t="shared" si="23"/>
        <v>109.43541883499563</v>
      </c>
      <c r="I229" s="62">
        <f t="shared" si="24"/>
        <v>95.64457831325302</v>
      </c>
    </row>
    <row r="230" spans="1:9" ht="14.25" hidden="1" outlineLevel="2">
      <c r="A230" s="21">
        <v>402905</v>
      </c>
      <c r="B230" s="22"/>
      <c r="C230" s="22" t="s">
        <v>260</v>
      </c>
      <c r="D230" s="23">
        <v>30558.45</v>
      </c>
      <c r="E230" s="23">
        <v>29307</v>
      </c>
      <c r="F230" s="23">
        <v>29307</v>
      </c>
      <c r="G230" s="23">
        <v>36908.64</v>
      </c>
      <c r="H230" s="62">
        <f t="shared" si="23"/>
        <v>120.78047152260667</v>
      </c>
      <c r="I230" s="62">
        <f t="shared" si="24"/>
        <v>125.93796703859145</v>
      </c>
    </row>
    <row r="231" spans="1:9" ht="14.25" hidden="1" outlineLevel="2">
      <c r="A231" s="21">
        <v>40290500</v>
      </c>
      <c r="B231" s="22"/>
      <c r="C231" s="22" t="s">
        <v>261</v>
      </c>
      <c r="D231" s="23">
        <v>0</v>
      </c>
      <c r="E231" s="23">
        <v>12700</v>
      </c>
      <c r="F231" s="23">
        <v>12700</v>
      </c>
      <c r="G231" s="23">
        <v>0</v>
      </c>
      <c r="H231" s="62">
        <f t="shared" si="23"/>
        <v>0</v>
      </c>
      <c r="I231" s="62">
        <f t="shared" si="24"/>
        <v>0</v>
      </c>
    </row>
    <row r="232" spans="1:9" ht="14.25" hidden="1" outlineLevel="2">
      <c r="A232" s="21">
        <v>40290502</v>
      </c>
      <c r="B232" s="22"/>
      <c r="C232" s="22" t="s">
        <v>262</v>
      </c>
      <c r="D232" s="23">
        <v>0</v>
      </c>
      <c r="E232" s="23">
        <v>429</v>
      </c>
      <c r="F232" s="23">
        <v>429</v>
      </c>
      <c r="G232" s="23">
        <v>0</v>
      </c>
      <c r="H232" s="62">
        <f t="shared" si="23"/>
        <v>0</v>
      </c>
      <c r="I232" s="62">
        <f t="shared" si="24"/>
        <v>0</v>
      </c>
    </row>
    <row r="233" spans="1:9" ht="14.25" hidden="1" outlineLevel="2">
      <c r="A233" s="21">
        <v>402907</v>
      </c>
      <c r="B233" s="22"/>
      <c r="C233" s="22" t="s">
        <v>263</v>
      </c>
      <c r="D233" s="23">
        <v>2324.96</v>
      </c>
      <c r="E233" s="23">
        <v>4164</v>
      </c>
      <c r="F233" s="23">
        <v>4164</v>
      </c>
      <c r="G233" s="23">
        <v>3383.92</v>
      </c>
      <c r="H233" s="62">
        <f t="shared" si="23"/>
        <v>145.54745027871448</v>
      </c>
      <c r="I233" s="62">
        <f t="shared" si="24"/>
        <v>81.26609029779058</v>
      </c>
    </row>
    <row r="234" spans="1:9" ht="14.25" hidden="1" outlineLevel="2">
      <c r="A234" s="21">
        <v>402912</v>
      </c>
      <c r="B234" s="22"/>
      <c r="C234" s="22" t="s">
        <v>264</v>
      </c>
      <c r="D234" s="23">
        <v>2434.1900000000005</v>
      </c>
      <c r="E234" s="23">
        <v>3008</v>
      </c>
      <c r="F234" s="23">
        <v>3008</v>
      </c>
      <c r="G234" s="23">
        <v>1976.44</v>
      </c>
      <c r="H234" s="62">
        <f t="shared" si="23"/>
        <v>81.1949765630456</v>
      </c>
      <c r="I234" s="62">
        <f t="shared" si="24"/>
        <v>65.7061170212766</v>
      </c>
    </row>
    <row r="235" spans="1:9" ht="14.25" hidden="1" outlineLevel="2">
      <c r="A235" s="21">
        <v>402920</v>
      </c>
      <c r="B235" s="22"/>
      <c r="C235" s="22" t="s">
        <v>265</v>
      </c>
      <c r="D235" s="23">
        <v>0</v>
      </c>
      <c r="E235" s="23">
        <v>693</v>
      </c>
      <c r="F235" s="23">
        <v>693</v>
      </c>
      <c r="G235" s="23">
        <v>0</v>
      </c>
      <c r="H235" s="62">
        <f t="shared" si="23"/>
        <v>0</v>
      </c>
      <c r="I235" s="62">
        <f t="shared" si="24"/>
        <v>0</v>
      </c>
    </row>
    <row r="236" spans="1:9" ht="14.25" hidden="1" outlineLevel="2">
      <c r="A236" s="21">
        <v>402922</v>
      </c>
      <c r="B236" s="22"/>
      <c r="C236" s="22" t="s">
        <v>266</v>
      </c>
      <c r="D236" s="23">
        <v>1676.68</v>
      </c>
      <c r="E236" s="23">
        <v>2300</v>
      </c>
      <c r="F236" s="23">
        <v>2300</v>
      </c>
      <c r="G236" s="23">
        <v>1321.68</v>
      </c>
      <c r="H236" s="62">
        <f t="shared" si="23"/>
        <v>78.82720614547797</v>
      </c>
      <c r="I236" s="62">
        <f t="shared" si="24"/>
        <v>57.46434782608696</v>
      </c>
    </row>
    <row r="237" spans="1:9" ht="14.25" hidden="1" outlineLevel="2">
      <c r="A237" s="21">
        <v>402930</v>
      </c>
      <c r="B237" s="22"/>
      <c r="C237" s="22" t="s">
        <v>267</v>
      </c>
      <c r="D237" s="23">
        <v>4008.5799999999995</v>
      </c>
      <c r="E237" s="23">
        <v>4010</v>
      </c>
      <c r="F237" s="23">
        <v>4010</v>
      </c>
      <c r="G237" s="23">
        <v>4128.510000000001</v>
      </c>
      <c r="H237" s="62">
        <f t="shared" si="23"/>
        <v>102.99183251924626</v>
      </c>
      <c r="I237" s="62">
        <f t="shared" si="24"/>
        <v>102.95536159601</v>
      </c>
    </row>
    <row r="238" spans="1:9" ht="14.25" hidden="1" outlineLevel="2">
      <c r="A238" s="21">
        <v>402999</v>
      </c>
      <c r="B238" s="22"/>
      <c r="C238" s="22" t="s">
        <v>256</v>
      </c>
      <c r="D238" s="23">
        <v>725.1200000000001</v>
      </c>
      <c r="E238" s="23">
        <v>728</v>
      </c>
      <c r="F238" s="23">
        <v>728</v>
      </c>
      <c r="G238" s="23">
        <v>645.99</v>
      </c>
      <c r="H238" s="62">
        <f t="shared" si="23"/>
        <v>89.08732347749336</v>
      </c>
      <c r="I238" s="62">
        <f t="shared" si="24"/>
        <v>88.7348901098901</v>
      </c>
    </row>
    <row r="239" spans="1:9" ht="14.25" hidden="1" outlineLevel="2">
      <c r="A239" s="21">
        <v>40299900</v>
      </c>
      <c r="B239" s="22"/>
      <c r="C239" s="22" t="s">
        <v>268</v>
      </c>
      <c r="D239" s="23">
        <v>0</v>
      </c>
      <c r="E239" s="23">
        <v>483</v>
      </c>
      <c r="F239" s="23">
        <v>483</v>
      </c>
      <c r="G239" s="23">
        <v>0</v>
      </c>
      <c r="H239" s="62">
        <f t="shared" si="23"/>
        <v>0</v>
      </c>
      <c r="I239" s="62">
        <f t="shared" si="24"/>
        <v>0</v>
      </c>
    </row>
    <row r="240" spans="1:9" ht="14.25" hidden="1" outlineLevel="2">
      <c r="A240" s="21">
        <v>40299909</v>
      </c>
      <c r="B240" s="22"/>
      <c r="C240" s="22" t="s">
        <v>269</v>
      </c>
      <c r="D240" s="23">
        <v>7823.399999999999</v>
      </c>
      <c r="E240" s="23">
        <v>27000</v>
      </c>
      <c r="F240" s="23">
        <v>27000</v>
      </c>
      <c r="G240" s="23">
        <v>26754.110000000004</v>
      </c>
      <c r="H240" s="62">
        <f t="shared" si="23"/>
        <v>341.97548380499535</v>
      </c>
      <c r="I240" s="62">
        <f t="shared" si="24"/>
        <v>99.08929629629631</v>
      </c>
    </row>
    <row r="241" spans="1:9" ht="14.25" hidden="1" outlineLevel="2">
      <c r="A241" s="21">
        <v>40299914</v>
      </c>
      <c r="B241" s="22"/>
      <c r="C241" s="22" t="s">
        <v>270</v>
      </c>
      <c r="D241" s="23">
        <v>7919.76</v>
      </c>
      <c r="E241" s="23">
        <v>8691</v>
      </c>
      <c r="F241" s="23">
        <v>6875</v>
      </c>
      <c r="G241" s="23">
        <v>6855.87</v>
      </c>
      <c r="H241" s="62">
        <f t="shared" si="23"/>
        <v>86.5666383829813</v>
      </c>
      <c r="I241" s="62">
        <f t="shared" si="24"/>
        <v>99.72174545454546</v>
      </c>
    </row>
    <row r="242" spans="1:9" ht="14.25" hidden="1" outlineLevel="2">
      <c r="A242" s="21">
        <v>40299917</v>
      </c>
      <c r="B242" s="22"/>
      <c r="C242" s="22" t="s">
        <v>271</v>
      </c>
      <c r="D242" s="23">
        <v>7494.28</v>
      </c>
      <c r="E242" s="23">
        <v>27200</v>
      </c>
      <c r="F242" s="23">
        <v>25006.23</v>
      </c>
      <c r="G242" s="23">
        <v>25104.66</v>
      </c>
      <c r="H242" s="62">
        <f t="shared" si="23"/>
        <v>334.9842813452393</v>
      </c>
      <c r="I242" s="62">
        <f t="shared" si="24"/>
        <v>100.39362190942018</v>
      </c>
    </row>
    <row r="243" spans="1:9" ht="14.25" hidden="1" outlineLevel="2">
      <c r="A243" s="21">
        <v>40299920</v>
      </c>
      <c r="B243" s="22"/>
      <c r="C243" s="22" t="s">
        <v>272</v>
      </c>
      <c r="D243" s="23">
        <v>3574.65</v>
      </c>
      <c r="E243" s="23">
        <v>3500</v>
      </c>
      <c r="F243" s="23">
        <v>3500</v>
      </c>
      <c r="G243" s="23">
        <v>3518.75</v>
      </c>
      <c r="H243" s="62">
        <f t="shared" si="23"/>
        <v>98.43621053809464</v>
      </c>
      <c r="I243" s="62">
        <f t="shared" si="24"/>
        <v>100.53571428571428</v>
      </c>
    </row>
    <row r="244" spans="1:9" ht="14.25" hidden="1" outlineLevel="2">
      <c r="A244" s="21">
        <v>40299924</v>
      </c>
      <c r="B244" s="22"/>
      <c r="C244" s="22" t="s">
        <v>273</v>
      </c>
      <c r="D244" s="23">
        <v>0</v>
      </c>
      <c r="E244" s="23">
        <v>20000</v>
      </c>
      <c r="F244" s="23">
        <v>33854.18</v>
      </c>
      <c r="G244" s="23">
        <v>35407.09</v>
      </c>
      <c r="H244" s="62">
        <f t="shared" si="23"/>
        <v>0</v>
      </c>
      <c r="I244" s="62">
        <f t="shared" si="24"/>
        <v>104.58705542417508</v>
      </c>
    </row>
    <row r="245" spans="1:9" ht="14.25" hidden="1" outlineLevel="2">
      <c r="A245" s="21">
        <v>40299925</v>
      </c>
      <c r="B245" s="22"/>
      <c r="C245" s="22" t="s">
        <v>274</v>
      </c>
      <c r="D245" s="23">
        <v>156.38</v>
      </c>
      <c r="E245" s="23">
        <v>1000</v>
      </c>
      <c r="F245" s="23">
        <v>1000</v>
      </c>
      <c r="G245" s="23">
        <v>3446.64</v>
      </c>
      <c r="H245" s="62">
        <f t="shared" si="23"/>
        <v>2204.0158588054737</v>
      </c>
      <c r="I245" s="62">
        <f t="shared" si="24"/>
        <v>344.664</v>
      </c>
    </row>
    <row r="246" spans="1:9" ht="14.25" hidden="1" outlineLevel="2">
      <c r="A246" s="21">
        <v>40299926</v>
      </c>
      <c r="B246" s="22"/>
      <c r="C246" s="22" t="s">
        <v>275</v>
      </c>
      <c r="D246" s="23">
        <v>0</v>
      </c>
      <c r="E246" s="23">
        <v>29229</v>
      </c>
      <c r="F246" s="23">
        <v>29229</v>
      </c>
      <c r="G246" s="23">
        <v>29229.449999999997</v>
      </c>
      <c r="H246" s="62">
        <f t="shared" si="23"/>
        <v>0</v>
      </c>
      <c r="I246" s="62">
        <f t="shared" si="24"/>
        <v>100.0015395668685</v>
      </c>
    </row>
    <row r="247" spans="1:9" ht="14.25" hidden="1" outlineLevel="2">
      <c r="A247" s="21">
        <v>40299928</v>
      </c>
      <c r="B247" s="22"/>
      <c r="C247" s="22" t="s">
        <v>276</v>
      </c>
      <c r="D247" s="23">
        <v>0</v>
      </c>
      <c r="E247" s="23">
        <v>9650</v>
      </c>
      <c r="F247" s="23">
        <v>3609.7299999999996</v>
      </c>
      <c r="G247" s="23">
        <v>2245.32</v>
      </c>
      <c r="H247" s="62">
        <f t="shared" si="23"/>
        <v>0</v>
      </c>
      <c r="I247" s="62">
        <f t="shared" si="24"/>
        <v>62.201882135228956</v>
      </c>
    </row>
    <row r="248" spans="1:9" ht="14.25" hidden="1" outlineLevel="2">
      <c r="A248" s="21">
        <v>40299929</v>
      </c>
      <c r="B248" s="22"/>
      <c r="C248" s="22" t="s">
        <v>277</v>
      </c>
      <c r="D248" s="23">
        <v>19806.51</v>
      </c>
      <c r="E248" s="23">
        <v>30000</v>
      </c>
      <c r="F248" s="23">
        <v>28811.28</v>
      </c>
      <c r="G248" s="23">
        <v>26647.48</v>
      </c>
      <c r="H248" s="62">
        <f t="shared" si="23"/>
        <v>134.53899753161966</v>
      </c>
      <c r="I248" s="62">
        <f t="shared" si="24"/>
        <v>92.48974707128596</v>
      </c>
    </row>
    <row r="249" spans="1:9" ht="14.25" hidden="1" outlineLevel="2">
      <c r="A249" s="21">
        <v>40299930</v>
      </c>
      <c r="B249" s="22"/>
      <c r="C249" s="22" t="s">
        <v>278</v>
      </c>
      <c r="D249" s="23">
        <v>21000</v>
      </c>
      <c r="E249" s="23">
        <v>10000</v>
      </c>
      <c r="F249" s="23">
        <v>10000</v>
      </c>
      <c r="G249" s="23">
        <v>6000</v>
      </c>
      <c r="H249" s="62">
        <f t="shared" si="23"/>
        <v>28.57142857142857</v>
      </c>
      <c r="I249" s="62">
        <f t="shared" si="24"/>
        <v>60</v>
      </c>
    </row>
    <row r="250" spans="1:9" ht="14.25" hidden="1" outlineLevel="2">
      <c r="A250" s="21">
        <v>40299941</v>
      </c>
      <c r="B250" s="22"/>
      <c r="C250" s="22" t="s">
        <v>279</v>
      </c>
      <c r="D250" s="23">
        <v>1342.3899999999999</v>
      </c>
      <c r="E250" s="23">
        <v>80</v>
      </c>
      <c r="F250" s="23">
        <v>80</v>
      </c>
      <c r="G250" s="23">
        <v>79.87</v>
      </c>
      <c r="H250" s="62">
        <f t="shared" si="23"/>
        <v>5.949835740731086</v>
      </c>
      <c r="I250" s="62">
        <f t="shared" si="24"/>
        <v>99.8375</v>
      </c>
    </row>
    <row r="251" spans="1:9" ht="14.25" hidden="1" outlineLevel="2">
      <c r="A251" s="21">
        <v>40299942</v>
      </c>
      <c r="B251" s="22"/>
      <c r="C251" s="22" t="s">
        <v>280</v>
      </c>
      <c r="D251" s="23">
        <v>5527.1900000000005</v>
      </c>
      <c r="E251" s="23">
        <v>6550</v>
      </c>
      <c r="F251" s="23">
        <v>3070.34</v>
      </c>
      <c r="G251" s="23">
        <v>817.41</v>
      </c>
      <c r="H251" s="62">
        <f t="shared" si="23"/>
        <v>14.788889110017928</v>
      </c>
      <c r="I251" s="62">
        <f t="shared" si="24"/>
        <v>26.62278444732505</v>
      </c>
    </row>
    <row r="252" spans="1:9" ht="14.25" hidden="1" outlineLevel="2">
      <c r="A252" s="21">
        <v>40299944</v>
      </c>
      <c r="B252" s="22"/>
      <c r="C252" s="22" t="s">
        <v>281</v>
      </c>
      <c r="D252" s="23">
        <v>5670</v>
      </c>
      <c r="E252" s="23">
        <v>0</v>
      </c>
      <c r="F252" s="23">
        <v>0</v>
      </c>
      <c r="G252" s="23">
        <v>0</v>
      </c>
      <c r="H252" s="63"/>
      <c r="I252" s="63"/>
    </row>
    <row r="253" spans="1:9" ht="14.25" hidden="1" outlineLevel="2">
      <c r="A253" s="21">
        <v>40299945</v>
      </c>
      <c r="B253" s="22"/>
      <c r="C253" s="22" t="s">
        <v>282</v>
      </c>
      <c r="D253" s="23">
        <v>7999.200000000001</v>
      </c>
      <c r="E253" s="23">
        <v>6160</v>
      </c>
      <c r="F253" s="23">
        <v>6160</v>
      </c>
      <c r="G253" s="23">
        <v>4384.530000000001</v>
      </c>
      <c r="H253" s="62">
        <f>IF(D253&lt;&gt;0,G253/D253*100,)</f>
        <v>54.81210621062107</v>
      </c>
      <c r="I253" s="62">
        <f>IF(F253&lt;&gt;0,G253/F253*100,)</f>
        <v>71.17743506493508</v>
      </c>
    </row>
    <row r="254" spans="1:9" ht="14.25" hidden="1" outlineLevel="2">
      <c r="A254" s="21">
        <v>40299946</v>
      </c>
      <c r="B254" s="22"/>
      <c r="C254" s="22" t="s">
        <v>283</v>
      </c>
      <c r="D254" s="23">
        <v>0</v>
      </c>
      <c r="E254" s="23">
        <v>6000</v>
      </c>
      <c r="F254" s="23">
        <v>5000</v>
      </c>
      <c r="G254" s="23">
        <v>3780</v>
      </c>
      <c r="H254" s="62">
        <f>IF(D254&lt;&gt;0,G254/D254*100,)</f>
        <v>0</v>
      </c>
      <c r="I254" s="62">
        <f>IF(F254&lt;&gt;0,G254/F254*100,)</f>
        <v>75.6</v>
      </c>
    </row>
    <row r="255" spans="1:9" ht="14.25" outlineLevel="1" collapsed="1">
      <c r="A255" s="21"/>
      <c r="B255" s="22"/>
      <c r="C255" s="22"/>
      <c r="D255" s="23"/>
      <c r="E255" s="23"/>
      <c r="F255" s="23"/>
      <c r="G255" s="23"/>
      <c r="H255" s="63"/>
      <c r="I255" s="63"/>
    </row>
    <row r="256" spans="1:9" ht="14.25">
      <c r="A256" s="21">
        <v>403</v>
      </c>
      <c r="B256" s="22"/>
      <c r="C256" s="22" t="s">
        <v>38</v>
      </c>
      <c r="D256" s="23">
        <f>D257</f>
        <v>19125.25</v>
      </c>
      <c r="E256" s="23">
        <f>E257</f>
        <v>27200</v>
      </c>
      <c r="F256" s="23">
        <f>F257</f>
        <v>22488</v>
      </c>
      <c r="G256" s="23">
        <f>G257</f>
        <v>22469.9</v>
      </c>
      <c r="H256" s="62">
        <f>IF(D256&lt;&gt;0,G256/D256*100,)</f>
        <v>117.4881374099685</v>
      </c>
      <c r="I256" s="62">
        <f>IF(F256&lt;&gt;0,G256/F256*100,)</f>
        <v>99.91951262895768</v>
      </c>
    </row>
    <row r="257" spans="1:9" ht="14.25" outlineLevel="1">
      <c r="A257" s="21">
        <v>4031</v>
      </c>
      <c r="B257" s="22"/>
      <c r="C257" s="22" t="s">
        <v>284</v>
      </c>
      <c r="D257" s="23">
        <f>D258+D259</f>
        <v>19125.25</v>
      </c>
      <c r="E257" s="23">
        <f>E258+E259</f>
        <v>27200</v>
      </c>
      <c r="F257" s="23">
        <f>F258+F259</f>
        <v>22488</v>
      </c>
      <c r="G257" s="23">
        <f>G258+G259</f>
        <v>22469.9</v>
      </c>
      <c r="H257" s="62">
        <f>IF(D257&lt;&gt;0,G257/D257*100,)</f>
        <v>117.4881374099685</v>
      </c>
      <c r="I257" s="62">
        <f>IF(F257&lt;&gt;0,G257/F257*100,)</f>
        <v>99.91951262895768</v>
      </c>
    </row>
    <row r="258" spans="1:9" ht="14.25" hidden="1" outlineLevel="2">
      <c r="A258" s="21">
        <v>403100</v>
      </c>
      <c r="B258" s="22"/>
      <c r="C258" s="22" t="s">
        <v>285</v>
      </c>
      <c r="D258" s="23">
        <v>7238.030000000001</v>
      </c>
      <c r="E258" s="23">
        <v>15200</v>
      </c>
      <c r="F258" s="23">
        <v>12400</v>
      </c>
      <c r="G258" s="23">
        <v>12382.05</v>
      </c>
      <c r="H258" s="62">
        <f>IF(D258&lt;&gt;0,G258/D258*100,)</f>
        <v>171.06933792758525</v>
      </c>
      <c r="I258" s="62">
        <f>IF(F258&lt;&gt;0,G258/F258*100,)</f>
        <v>99.85524193548386</v>
      </c>
    </row>
    <row r="259" spans="1:9" ht="14.25" hidden="1" outlineLevel="2">
      <c r="A259" s="21">
        <v>403101</v>
      </c>
      <c r="B259" s="22"/>
      <c r="C259" s="22" t="s">
        <v>286</v>
      </c>
      <c r="D259" s="23">
        <v>11887.22</v>
      </c>
      <c r="E259" s="23">
        <v>12000</v>
      </c>
      <c r="F259" s="23">
        <v>10088</v>
      </c>
      <c r="G259" s="23">
        <v>10087.85</v>
      </c>
      <c r="H259" s="62">
        <f>IF(D259&lt;&gt;0,G259/D259*100,)</f>
        <v>84.86298730905966</v>
      </c>
      <c r="I259" s="62">
        <f>IF(F259&lt;&gt;0,G259/F259*100,)</f>
        <v>99.99851308485329</v>
      </c>
    </row>
    <row r="260" spans="1:9" ht="14.25" outlineLevel="1" collapsed="1">
      <c r="A260" s="21"/>
      <c r="B260" s="22"/>
      <c r="C260" s="22"/>
      <c r="D260" s="23"/>
      <c r="E260" s="23"/>
      <c r="F260" s="23"/>
      <c r="G260" s="23"/>
      <c r="H260" s="63"/>
      <c r="I260" s="63"/>
    </row>
    <row r="261" spans="1:9" ht="14.25">
      <c r="A261" s="21">
        <v>409</v>
      </c>
      <c r="B261" s="22"/>
      <c r="C261" s="22" t="s">
        <v>39</v>
      </c>
      <c r="D261" s="25">
        <f>D262+D264</f>
        <v>11651.640000000001</v>
      </c>
      <c r="E261" s="25">
        <f>E262+E264</f>
        <v>16518</v>
      </c>
      <c r="F261" s="25">
        <f>F262+F264</f>
        <v>16518</v>
      </c>
      <c r="G261" s="25">
        <f>G262+G264</f>
        <v>15819.46</v>
      </c>
      <c r="H261" s="67">
        <f>IF(D261&lt;&gt;0,G261/D261*100,)</f>
        <v>135.77024350220225</v>
      </c>
      <c r="I261" s="67">
        <f>IF(F261&lt;&gt;0,G261/F261*100,)</f>
        <v>95.77103765589054</v>
      </c>
    </row>
    <row r="262" spans="1:9" ht="14.25" outlineLevel="1">
      <c r="A262" s="21">
        <v>4090</v>
      </c>
      <c r="B262" s="22"/>
      <c r="C262" s="22" t="s">
        <v>287</v>
      </c>
      <c r="D262" s="25">
        <f>D263</f>
        <v>7288.640000000001</v>
      </c>
      <c r="E262" s="25">
        <f>E263</f>
        <v>12010</v>
      </c>
      <c r="F262" s="25">
        <f>F263</f>
        <v>12010</v>
      </c>
      <c r="G262" s="25">
        <f>G263</f>
        <v>11311.46</v>
      </c>
      <c r="H262" s="67">
        <f>IF(D262&lt;&gt;0,G262/D262*100,)</f>
        <v>155.1930126882381</v>
      </c>
      <c r="I262" s="67">
        <f>IF(F262&lt;&gt;0,G262/F262*100,)</f>
        <v>94.18368026644463</v>
      </c>
    </row>
    <row r="263" spans="1:9" ht="14.25" hidden="1" outlineLevel="2">
      <c r="A263" s="21">
        <v>409000</v>
      </c>
      <c r="B263" s="22"/>
      <c r="C263" s="22" t="s">
        <v>288</v>
      </c>
      <c r="D263" s="25">
        <v>7288.640000000001</v>
      </c>
      <c r="E263" s="25">
        <v>12010</v>
      </c>
      <c r="F263" s="25">
        <v>12010</v>
      </c>
      <c r="G263" s="25">
        <v>11311.46</v>
      </c>
      <c r="H263" s="67">
        <f>IF(D263&lt;&gt;0,G263/D263*100,)</f>
        <v>155.1930126882381</v>
      </c>
      <c r="I263" s="67">
        <f>IF(F263&lt;&gt;0,G263/F263*100,)</f>
        <v>94.18368026644463</v>
      </c>
    </row>
    <row r="264" spans="1:9" ht="14.25" outlineLevel="1" collapsed="1">
      <c r="A264" s="21">
        <v>4091</v>
      </c>
      <c r="B264" s="22"/>
      <c r="C264" s="22" t="s">
        <v>289</v>
      </c>
      <c r="D264" s="25">
        <f>D265</f>
        <v>4363</v>
      </c>
      <c r="E264" s="25">
        <f>E265</f>
        <v>4508</v>
      </c>
      <c r="F264" s="25">
        <f>F265</f>
        <v>4508</v>
      </c>
      <c r="G264" s="25">
        <f>G265</f>
        <v>4508</v>
      </c>
      <c r="H264" s="67">
        <f>IF(D264&lt;&gt;0,G264/D264*100,)</f>
        <v>103.32340132936054</v>
      </c>
      <c r="I264" s="67">
        <f>IF(F264&lt;&gt;0,G264/F264*100,)</f>
        <v>100</v>
      </c>
    </row>
    <row r="265" spans="1:9" ht="14.25" hidden="1" outlineLevel="2">
      <c r="A265" s="21">
        <v>409100</v>
      </c>
      <c r="B265" s="22"/>
      <c r="C265" s="22" t="s">
        <v>290</v>
      </c>
      <c r="D265" s="25">
        <v>4363</v>
      </c>
      <c r="E265" s="25">
        <v>4508</v>
      </c>
      <c r="F265" s="25">
        <v>4508</v>
      </c>
      <c r="G265" s="25">
        <v>4508</v>
      </c>
      <c r="H265" s="67">
        <f>IF(D265&lt;&gt;0,G265/D265*100,)</f>
        <v>103.32340132936054</v>
      </c>
      <c r="I265" s="67">
        <f>IF(F265&lt;&gt;0,G265/F265*100,)</f>
        <v>100</v>
      </c>
    </row>
    <row r="266" spans="1:9" ht="14.25" outlineLevel="1" collapsed="1">
      <c r="A266" s="21"/>
      <c r="B266" s="22"/>
      <c r="C266" s="22"/>
      <c r="D266" s="25"/>
      <c r="E266" s="25"/>
      <c r="F266" s="25"/>
      <c r="G266" s="25"/>
      <c r="H266" s="68"/>
      <c r="I266" s="68"/>
    </row>
    <row r="267" spans="1:9" ht="15">
      <c r="A267" s="40">
        <v>41</v>
      </c>
      <c r="B267" s="41"/>
      <c r="C267" s="41" t="s">
        <v>40</v>
      </c>
      <c r="D267" s="42">
        <f>+D268+D277+D301+D362</f>
        <v>1805443.9200000002</v>
      </c>
      <c r="E267" s="42">
        <f>+E268+E277+E301+E362</f>
        <v>2385084.65</v>
      </c>
      <c r="F267" s="42">
        <f>+F268+F277+F301+F362</f>
        <v>2337474.4799999995</v>
      </c>
      <c r="G267" s="42">
        <f>+G268+G277+G301+G362</f>
        <v>2298051.48</v>
      </c>
      <c r="H267" s="61">
        <f aca="true" t="shared" si="25" ref="H267:H275">IF(D267&lt;&gt;0,G267/D267*100,)</f>
        <v>127.28456722156176</v>
      </c>
      <c r="I267" s="61">
        <f aca="true" t="shared" si="26" ref="I267:I275">IF(F267&lt;&gt;0,G267/F267*100,)</f>
        <v>98.31343613214551</v>
      </c>
    </row>
    <row r="268" spans="1:9" ht="14.25">
      <c r="A268" s="21">
        <v>410</v>
      </c>
      <c r="B268" s="22"/>
      <c r="C268" s="22" t="s">
        <v>41</v>
      </c>
      <c r="D268" s="23">
        <f>D269+D272</f>
        <v>56907.909999999996</v>
      </c>
      <c r="E268" s="23">
        <f>E269+E272</f>
        <v>140636.65</v>
      </c>
      <c r="F268" s="23">
        <f>F269+F272</f>
        <v>130689.65</v>
      </c>
      <c r="G268" s="23">
        <f>G269+G272</f>
        <v>121370.55999999997</v>
      </c>
      <c r="H268" s="62">
        <f t="shared" si="25"/>
        <v>213.27537771111253</v>
      </c>
      <c r="I268" s="62">
        <f t="shared" si="26"/>
        <v>92.86929760696427</v>
      </c>
    </row>
    <row r="269" spans="1:9" ht="14.25" outlineLevel="1">
      <c r="A269" s="21">
        <v>4100</v>
      </c>
      <c r="B269" s="22"/>
      <c r="C269" s="22" t="s">
        <v>291</v>
      </c>
      <c r="D269" s="23">
        <f>D270+D271</f>
        <v>4638.93</v>
      </c>
      <c r="E269" s="23">
        <f>E270+E271</f>
        <v>47953</v>
      </c>
      <c r="F269" s="23">
        <f>F270+F271</f>
        <v>52420</v>
      </c>
      <c r="G269" s="23">
        <f>G270+G271</f>
        <v>52038.56</v>
      </c>
      <c r="H269" s="62">
        <f t="shared" si="25"/>
        <v>1121.7793758474475</v>
      </c>
      <c r="I269" s="62">
        <f t="shared" si="26"/>
        <v>99.27233880198398</v>
      </c>
    </row>
    <row r="270" spans="1:9" ht="14.25" hidden="1" outlineLevel="2">
      <c r="A270" s="21">
        <v>410000</v>
      </c>
      <c r="B270" s="22"/>
      <c r="C270" s="22" t="s">
        <v>292</v>
      </c>
      <c r="D270" s="23">
        <v>0</v>
      </c>
      <c r="E270" s="23">
        <v>42953</v>
      </c>
      <c r="F270" s="23">
        <v>47420</v>
      </c>
      <c r="G270" s="23">
        <v>48080.07</v>
      </c>
      <c r="H270" s="62">
        <f t="shared" si="25"/>
        <v>0</v>
      </c>
      <c r="I270" s="62">
        <f t="shared" si="26"/>
        <v>101.39196541543652</v>
      </c>
    </row>
    <row r="271" spans="1:9" ht="14.25" hidden="1" outlineLevel="2">
      <c r="A271" s="21">
        <v>41009900</v>
      </c>
      <c r="B271" s="22"/>
      <c r="C271" s="22" t="s">
        <v>293</v>
      </c>
      <c r="D271" s="23">
        <v>4638.93</v>
      </c>
      <c r="E271" s="23">
        <v>5000</v>
      </c>
      <c r="F271" s="23">
        <v>5000</v>
      </c>
      <c r="G271" s="23">
        <v>3958.490000000001</v>
      </c>
      <c r="H271" s="62">
        <f t="shared" si="25"/>
        <v>85.33196232751952</v>
      </c>
      <c r="I271" s="62">
        <f t="shared" si="26"/>
        <v>79.16980000000002</v>
      </c>
    </row>
    <row r="272" spans="1:9" ht="14.25" outlineLevel="1" collapsed="1">
      <c r="A272" s="21">
        <v>4102</v>
      </c>
      <c r="B272" s="22"/>
      <c r="C272" s="22" t="s">
        <v>294</v>
      </c>
      <c r="D272" s="23">
        <f>D273+D274+D275</f>
        <v>52268.979999999996</v>
      </c>
      <c r="E272" s="23">
        <f>E273+E274+E275</f>
        <v>92683.65</v>
      </c>
      <c r="F272" s="23">
        <f>F273+F274+F275</f>
        <v>78269.65</v>
      </c>
      <c r="G272" s="23">
        <f>G273+G274+G275</f>
        <v>69331.99999999997</v>
      </c>
      <c r="H272" s="62">
        <f t="shared" si="25"/>
        <v>132.64463932527474</v>
      </c>
      <c r="I272" s="62">
        <f t="shared" si="26"/>
        <v>88.58095059834812</v>
      </c>
    </row>
    <row r="273" spans="1:9" ht="14.25" hidden="1" outlineLevel="2">
      <c r="A273" s="21">
        <v>410212</v>
      </c>
      <c r="B273" s="22"/>
      <c r="C273" s="22" t="s">
        <v>295</v>
      </c>
      <c r="D273" s="23">
        <v>15414.39</v>
      </c>
      <c r="E273" s="23">
        <v>37768.97</v>
      </c>
      <c r="F273" s="23">
        <v>23354.97</v>
      </c>
      <c r="G273" s="23">
        <v>22703.979999999996</v>
      </c>
      <c r="H273" s="62">
        <f t="shared" si="25"/>
        <v>147.29081072945473</v>
      </c>
      <c r="I273" s="62">
        <f t="shared" si="26"/>
        <v>97.21262754779816</v>
      </c>
    </row>
    <row r="274" spans="1:9" ht="14.25" hidden="1" outlineLevel="2">
      <c r="A274" s="21">
        <v>410217</v>
      </c>
      <c r="B274" s="22"/>
      <c r="C274" s="22" t="s">
        <v>296</v>
      </c>
      <c r="D274" s="23">
        <v>34554.59</v>
      </c>
      <c r="E274" s="23">
        <v>52614.68</v>
      </c>
      <c r="F274" s="23">
        <v>52614.68</v>
      </c>
      <c r="G274" s="23">
        <v>46628.01999999998</v>
      </c>
      <c r="H274" s="62">
        <f t="shared" si="25"/>
        <v>134.94016279747493</v>
      </c>
      <c r="I274" s="62">
        <f t="shared" si="26"/>
        <v>88.621692653077</v>
      </c>
    </row>
    <row r="275" spans="1:9" ht="14.25" hidden="1" outlineLevel="2">
      <c r="A275" s="21">
        <v>41029902</v>
      </c>
      <c r="B275" s="22"/>
      <c r="C275" s="22" t="s">
        <v>297</v>
      </c>
      <c r="D275" s="23">
        <v>2300</v>
      </c>
      <c r="E275" s="23">
        <v>2300</v>
      </c>
      <c r="F275" s="23">
        <v>2300</v>
      </c>
      <c r="G275" s="23">
        <v>0</v>
      </c>
      <c r="H275" s="62">
        <f t="shared" si="25"/>
        <v>0</v>
      </c>
      <c r="I275" s="62">
        <f t="shared" si="26"/>
        <v>0</v>
      </c>
    </row>
    <row r="276" spans="1:9" ht="14.25" outlineLevel="1" collapsed="1">
      <c r="A276" s="21"/>
      <c r="B276" s="22"/>
      <c r="C276" s="22"/>
      <c r="D276" s="23"/>
      <c r="E276" s="23"/>
      <c r="F276" s="23"/>
      <c r="G276" s="23"/>
      <c r="H276" s="63"/>
      <c r="I276" s="63"/>
    </row>
    <row r="277" spans="1:9" ht="14.25">
      <c r="A277" s="21">
        <v>411</v>
      </c>
      <c r="B277" s="22"/>
      <c r="C277" s="22" t="s">
        <v>42</v>
      </c>
      <c r="D277" s="23">
        <f>D278+D280+D282</f>
        <v>1202801.4400000002</v>
      </c>
      <c r="E277" s="23">
        <f>E278+E280+E282</f>
        <v>1563505</v>
      </c>
      <c r="F277" s="23">
        <f>F278+F280+F282</f>
        <v>1544288.48</v>
      </c>
      <c r="G277" s="23">
        <f>G278+G280+G282</f>
        <v>1526143.1500000001</v>
      </c>
      <c r="H277" s="62">
        <f>IF(D277&lt;&gt;0,G277/D277*100,)</f>
        <v>126.8823846768923</v>
      </c>
      <c r="I277" s="62">
        <f>IF(F277&lt;&gt;0,G277/F277*100,)</f>
        <v>98.82500386197273</v>
      </c>
    </row>
    <row r="278" spans="1:9" ht="14.25" outlineLevel="1">
      <c r="A278" s="21">
        <v>4111</v>
      </c>
      <c r="B278" s="22"/>
      <c r="C278" s="22" t="s">
        <v>298</v>
      </c>
      <c r="D278" s="23">
        <f>D279</f>
        <v>21251.9</v>
      </c>
      <c r="E278" s="23">
        <f>E279</f>
        <v>22000</v>
      </c>
      <c r="F278" s="23">
        <f>F279</f>
        <v>22000</v>
      </c>
      <c r="G278" s="23">
        <f>G279</f>
        <v>20600</v>
      </c>
      <c r="H278" s="62">
        <f>IF(D278&lt;&gt;0,G278/D278*100,)</f>
        <v>96.93250956385076</v>
      </c>
      <c r="I278" s="62">
        <f>IF(F278&lt;&gt;0,G278/F278*100,)</f>
        <v>93.63636363636364</v>
      </c>
    </row>
    <row r="279" spans="1:9" ht="14.25" hidden="1" outlineLevel="2">
      <c r="A279" s="21">
        <v>41110300</v>
      </c>
      <c r="B279" s="22"/>
      <c r="C279" s="22" t="s">
        <v>299</v>
      </c>
      <c r="D279" s="23">
        <v>21251.9</v>
      </c>
      <c r="E279" s="23">
        <v>22000</v>
      </c>
      <c r="F279" s="23">
        <v>22000</v>
      </c>
      <c r="G279" s="23">
        <v>20600</v>
      </c>
      <c r="H279" s="62">
        <f>IF(D279&lt;&gt;0,G279/D279*100,)</f>
        <v>96.93250956385076</v>
      </c>
      <c r="I279" s="62">
        <f>IF(F279&lt;&gt;0,G279/F279*100,)</f>
        <v>93.63636363636364</v>
      </c>
    </row>
    <row r="280" spans="1:9" ht="14.25" outlineLevel="1" collapsed="1">
      <c r="A280" s="21">
        <v>4112</v>
      </c>
      <c r="B280" s="22"/>
      <c r="C280" s="22" t="s">
        <v>300</v>
      </c>
      <c r="D280" s="23">
        <f>D281</f>
        <v>2020.0000000000002</v>
      </c>
      <c r="E280" s="23">
        <f>E281</f>
        <v>0</v>
      </c>
      <c r="F280" s="23">
        <f>F281</f>
        <v>0</v>
      </c>
      <c r="G280" s="23">
        <f>G281</f>
        <v>0</v>
      </c>
      <c r="H280" s="63"/>
      <c r="I280" s="63"/>
    </row>
    <row r="281" spans="1:9" ht="14.25" hidden="1" outlineLevel="2">
      <c r="A281" s="21">
        <v>411299</v>
      </c>
      <c r="B281" s="22"/>
      <c r="C281" s="22" t="s">
        <v>301</v>
      </c>
      <c r="D281" s="23">
        <v>2020.0000000000002</v>
      </c>
      <c r="E281" s="23">
        <v>0</v>
      </c>
      <c r="F281" s="23">
        <v>0</v>
      </c>
      <c r="G281" s="23">
        <v>0</v>
      </c>
      <c r="H281" s="63"/>
      <c r="I281" s="63"/>
    </row>
    <row r="282" spans="1:9" ht="14.25" outlineLevel="1" collapsed="1">
      <c r="A282" s="21">
        <v>4119</v>
      </c>
      <c r="B282" s="22"/>
      <c r="C282" s="22" t="s">
        <v>302</v>
      </c>
      <c r="D282" s="23">
        <f>D283+D284+D285+D286+D287+D288+D289+D290+D291+D292+D293+D294+D295+D296+D297+D298+D299</f>
        <v>1179529.5400000003</v>
      </c>
      <c r="E282" s="23">
        <f>E283+E284+E285+E286+E287+E288+E289+E290+E291+E292+E293+E294+E295+E296+E297+E298+E299</f>
        <v>1541505</v>
      </c>
      <c r="F282" s="23">
        <f>F283+F284+F285+F286+F287+F288+F289+F290+F291+F292+F293+F294+F295+F296+F297+F298+F299</f>
        <v>1522288.48</v>
      </c>
      <c r="G282" s="23">
        <f>G283+G284+G285+G286+G287+G288+G289+G290+G291+G292+G293+G294+G295+G296+G297+G298+G299</f>
        <v>1505543.1500000001</v>
      </c>
      <c r="H282" s="62">
        <f aca="true" t="shared" si="27" ref="H282:H299">IF(D282&lt;&gt;0,G282/D282*100,)</f>
        <v>127.63929167895192</v>
      </c>
      <c r="I282" s="62">
        <f aca="true" t="shared" si="28" ref="I282:I299">IF(F282&lt;&gt;0,G282/F282*100,)</f>
        <v>98.89998970497366</v>
      </c>
    </row>
    <row r="283" spans="1:9" ht="14.25" hidden="1" outlineLevel="2">
      <c r="A283" s="21">
        <v>411900</v>
      </c>
      <c r="B283" s="22"/>
      <c r="C283" s="22" t="s">
        <v>303</v>
      </c>
      <c r="D283" s="23">
        <v>231507.19999999995</v>
      </c>
      <c r="E283" s="23">
        <v>311500</v>
      </c>
      <c r="F283" s="23">
        <v>315573.39</v>
      </c>
      <c r="G283" s="23">
        <v>315930.97000000003</v>
      </c>
      <c r="H283" s="62">
        <f t="shared" si="27"/>
        <v>136.4670170085423</v>
      </c>
      <c r="I283" s="62">
        <f t="shared" si="28"/>
        <v>100.113311201556</v>
      </c>
    </row>
    <row r="284" spans="1:9" ht="14.25" hidden="1" outlineLevel="2">
      <c r="A284" s="21">
        <v>411909</v>
      </c>
      <c r="B284" s="22"/>
      <c r="C284" s="22" t="s">
        <v>304</v>
      </c>
      <c r="D284" s="23">
        <v>69300.79999999994</v>
      </c>
      <c r="E284" s="23">
        <v>83000</v>
      </c>
      <c r="F284" s="23">
        <v>83000</v>
      </c>
      <c r="G284" s="23">
        <v>81225.50999999995</v>
      </c>
      <c r="H284" s="62">
        <f t="shared" si="27"/>
        <v>117.20717509754579</v>
      </c>
      <c r="I284" s="62">
        <f t="shared" si="28"/>
        <v>97.8620602409638</v>
      </c>
    </row>
    <row r="285" spans="1:9" ht="14.25" hidden="1" outlineLevel="2">
      <c r="A285" s="21">
        <v>411920</v>
      </c>
      <c r="B285" s="22"/>
      <c r="C285" s="22" t="s">
        <v>305</v>
      </c>
      <c r="D285" s="23">
        <v>653.7800000000002</v>
      </c>
      <c r="E285" s="23">
        <v>4100</v>
      </c>
      <c r="F285" s="23">
        <v>4100</v>
      </c>
      <c r="G285" s="23">
        <v>3413.6699999999996</v>
      </c>
      <c r="H285" s="62">
        <f t="shared" si="27"/>
        <v>522.1435345223161</v>
      </c>
      <c r="I285" s="62">
        <f t="shared" si="28"/>
        <v>83.26024390243902</v>
      </c>
    </row>
    <row r="286" spans="1:9" ht="14.25" hidden="1" outlineLevel="2">
      <c r="A286" s="21">
        <v>411921</v>
      </c>
      <c r="B286" s="22"/>
      <c r="C286" s="22" t="s">
        <v>306</v>
      </c>
      <c r="D286" s="23">
        <v>773208.1600000004</v>
      </c>
      <c r="E286" s="23">
        <v>994000</v>
      </c>
      <c r="F286" s="23">
        <v>974455.09</v>
      </c>
      <c r="G286" s="23">
        <v>969849.2500000003</v>
      </c>
      <c r="H286" s="62">
        <f t="shared" si="27"/>
        <v>125.43184360599606</v>
      </c>
      <c r="I286" s="62">
        <f t="shared" si="28"/>
        <v>99.52734199377011</v>
      </c>
    </row>
    <row r="287" spans="1:9" ht="14.25" hidden="1" outlineLevel="2">
      <c r="A287" s="21">
        <v>41192200</v>
      </c>
      <c r="B287" s="22"/>
      <c r="C287" s="22" t="s">
        <v>307</v>
      </c>
      <c r="D287" s="23">
        <v>49044.560000000005</v>
      </c>
      <c r="E287" s="23">
        <v>50000</v>
      </c>
      <c r="F287" s="23">
        <v>50000</v>
      </c>
      <c r="G287" s="23">
        <v>47444.13</v>
      </c>
      <c r="H287" s="62">
        <f t="shared" si="27"/>
        <v>96.7367838553348</v>
      </c>
      <c r="I287" s="62">
        <f t="shared" si="28"/>
        <v>94.88825999999999</v>
      </c>
    </row>
    <row r="288" spans="1:9" ht="14.25" hidden="1" outlineLevel="2">
      <c r="A288" s="21">
        <v>411999</v>
      </c>
      <c r="B288" s="22"/>
      <c r="C288" s="22" t="s">
        <v>308</v>
      </c>
      <c r="D288" s="23">
        <v>914.71</v>
      </c>
      <c r="E288" s="23">
        <v>40467</v>
      </c>
      <c r="F288" s="23">
        <v>40467</v>
      </c>
      <c r="G288" s="23">
        <v>38227.58</v>
      </c>
      <c r="H288" s="62">
        <f t="shared" si="27"/>
        <v>4179.2021515015695</v>
      </c>
      <c r="I288" s="62">
        <f t="shared" si="28"/>
        <v>94.4660587639311</v>
      </c>
    </row>
    <row r="289" spans="1:9" ht="14.25" hidden="1" outlineLevel="2">
      <c r="A289" s="21">
        <v>41199900</v>
      </c>
      <c r="B289" s="22"/>
      <c r="C289" s="22" t="s">
        <v>309</v>
      </c>
      <c r="D289" s="23">
        <v>0</v>
      </c>
      <c r="E289" s="23">
        <v>620</v>
      </c>
      <c r="F289" s="23">
        <v>620</v>
      </c>
      <c r="G289" s="23">
        <v>0</v>
      </c>
      <c r="H289" s="62">
        <f t="shared" si="27"/>
        <v>0</v>
      </c>
      <c r="I289" s="62">
        <f t="shared" si="28"/>
        <v>0</v>
      </c>
    </row>
    <row r="290" spans="1:9" ht="14.25" hidden="1" outlineLevel="2">
      <c r="A290" s="21">
        <v>41199902</v>
      </c>
      <c r="B290" s="22"/>
      <c r="C290" s="22" t="s">
        <v>310</v>
      </c>
      <c r="D290" s="23">
        <v>1070</v>
      </c>
      <c r="E290" s="23">
        <v>1000</v>
      </c>
      <c r="F290" s="23">
        <v>1000</v>
      </c>
      <c r="G290" s="23">
        <v>775.56</v>
      </c>
      <c r="H290" s="62">
        <f t="shared" si="27"/>
        <v>72.4822429906542</v>
      </c>
      <c r="I290" s="62">
        <f t="shared" si="28"/>
        <v>77.556</v>
      </c>
    </row>
    <row r="291" spans="1:9" ht="14.25" hidden="1" outlineLevel="2">
      <c r="A291" s="21">
        <v>41199905</v>
      </c>
      <c r="B291" s="22"/>
      <c r="C291" s="22" t="s">
        <v>311</v>
      </c>
      <c r="D291" s="23">
        <v>511</v>
      </c>
      <c r="E291" s="23">
        <v>528</v>
      </c>
      <c r="F291" s="23">
        <v>528</v>
      </c>
      <c r="G291" s="23">
        <v>0</v>
      </c>
      <c r="H291" s="62">
        <f t="shared" si="27"/>
        <v>0</v>
      </c>
      <c r="I291" s="62">
        <f t="shared" si="28"/>
        <v>0</v>
      </c>
    </row>
    <row r="292" spans="1:9" ht="14.25" hidden="1" outlineLevel="2">
      <c r="A292" s="21">
        <v>41199906</v>
      </c>
      <c r="B292" s="22"/>
      <c r="C292" s="22" t="s">
        <v>312</v>
      </c>
      <c r="D292" s="23">
        <v>837</v>
      </c>
      <c r="E292" s="23">
        <v>865</v>
      </c>
      <c r="F292" s="23">
        <v>865</v>
      </c>
      <c r="G292" s="23">
        <v>0</v>
      </c>
      <c r="H292" s="62">
        <f t="shared" si="27"/>
        <v>0</v>
      </c>
      <c r="I292" s="62">
        <f t="shared" si="28"/>
        <v>0</v>
      </c>
    </row>
    <row r="293" spans="1:9" ht="14.25" hidden="1" outlineLevel="2">
      <c r="A293" s="21">
        <v>41199909</v>
      </c>
      <c r="B293" s="22"/>
      <c r="C293" s="22" t="s">
        <v>313</v>
      </c>
      <c r="D293" s="23">
        <v>3877.140000000001</v>
      </c>
      <c r="E293" s="23">
        <v>5450</v>
      </c>
      <c r="F293" s="23">
        <v>5450</v>
      </c>
      <c r="G293" s="23">
        <v>4650.17</v>
      </c>
      <c r="H293" s="62">
        <f t="shared" si="27"/>
        <v>119.93815028603557</v>
      </c>
      <c r="I293" s="62">
        <f t="shared" si="28"/>
        <v>85.32422018348625</v>
      </c>
    </row>
    <row r="294" spans="1:9" ht="14.25" hidden="1" outlineLevel="2">
      <c r="A294" s="21">
        <v>41199912</v>
      </c>
      <c r="B294" s="22"/>
      <c r="C294" s="22" t="s">
        <v>314</v>
      </c>
      <c r="D294" s="23">
        <v>8520.769999999999</v>
      </c>
      <c r="E294" s="23">
        <v>9000</v>
      </c>
      <c r="F294" s="23">
        <v>9000</v>
      </c>
      <c r="G294" s="23">
        <v>8551.43</v>
      </c>
      <c r="H294" s="62">
        <f t="shared" si="27"/>
        <v>100.35982663538626</v>
      </c>
      <c r="I294" s="62">
        <f t="shared" si="28"/>
        <v>95.0158888888889</v>
      </c>
    </row>
    <row r="295" spans="1:9" ht="14.25" hidden="1" outlineLevel="2">
      <c r="A295" s="21">
        <v>41199914</v>
      </c>
      <c r="B295" s="22"/>
      <c r="C295" s="22" t="s">
        <v>315</v>
      </c>
      <c r="D295" s="23">
        <v>1325.2</v>
      </c>
      <c r="E295" s="23">
        <v>1684</v>
      </c>
      <c r="F295" s="23">
        <v>1684</v>
      </c>
      <c r="G295" s="23">
        <v>1456.5</v>
      </c>
      <c r="H295" s="62">
        <f t="shared" si="27"/>
        <v>109.90793842438877</v>
      </c>
      <c r="I295" s="62">
        <f t="shared" si="28"/>
        <v>86.49049881235155</v>
      </c>
    </row>
    <row r="296" spans="1:9" ht="14.25" hidden="1" outlineLevel="2">
      <c r="A296" s="21">
        <v>41199916</v>
      </c>
      <c r="B296" s="22"/>
      <c r="C296" s="22" t="s">
        <v>316</v>
      </c>
      <c r="D296" s="23">
        <v>32134.22</v>
      </c>
      <c r="E296" s="23">
        <v>30591</v>
      </c>
      <c r="F296" s="23">
        <v>26846</v>
      </c>
      <c r="G296" s="23">
        <v>27018.379999999994</v>
      </c>
      <c r="H296" s="62">
        <f t="shared" si="27"/>
        <v>84.07977539208979</v>
      </c>
      <c r="I296" s="62">
        <f t="shared" si="28"/>
        <v>100.64210683155774</v>
      </c>
    </row>
    <row r="297" spans="1:9" ht="14.25" hidden="1" outlineLevel="2">
      <c r="A297" s="21">
        <v>41199919</v>
      </c>
      <c r="B297" s="22"/>
      <c r="C297" s="22" t="s">
        <v>317</v>
      </c>
      <c r="D297" s="23">
        <v>5000</v>
      </c>
      <c r="E297" s="23">
        <v>5000</v>
      </c>
      <c r="F297" s="23">
        <v>5000</v>
      </c>
      <c r="G297" s="23">
        <v>5000</v>
      </c>
      <c r="H297" s="62">
        <f t="shared" si="27"/>
        <v>100</v>
      </c>
      <c r="I297" s="62">
        <f t="shared" si="28"/>
        <v>100</v>
      </c>
    </row>
    <row r="298" spans="1:9" ht="14.25" hidden="1" outlineLevel="2">
      <c r="A298" s="21">
        <v>41199920</v>
      </c>
      <c r="B298" s="22"/>
      <c r="C298" s="22" t="s">
        <v>318</v>
      </c>
      <c r="D298" s="23">
        <v>1625</v>
      </c>
      <c r="E298" s="23">
        <v>2200</v>
      </c>
      <c r="F298" s="23">
        <v>2200</v>
      </c>
      <c r="G298" s="23">
        <v>2000</v>
      </c>
      <c r="H298" s="62">
        <f t="shared" si="27"/>
        <v>123.07692307692308</v>
      </c>
      <c r="I298" s="62">
        <f t="shared" si="28"/>
        <v>90.9090909090909</v>
      </c>
    </row>
    <row r="299" spans="1:9" ht="14.25" hidden="1" outlineLevel="2">
      <c r="A299" s="21">
        <v>41199921</v>
      </c>
      <c r="B299" s="22"/>
      <c r="C299" s="22" t="s">
        <v>319</v>
      </c>
      <c r="D299" s="23">
        <v>0</v>
      </c>
      <c r="E299" s="23">
        <v>1500</v>
      </c>
      <c r="F299" s="23">
        <v>1500</v>
      </c>
      <c r="G299" s="23">
        <v>0</v>
      </c>
      <c r="H299" s="62">
        <f t="shared" si="27"/>
        <v>0</v>
      </c>
      <c r="I299" s="62">
        <f t="shared" si="28"/>
        <v>0</v>
      </c>
    </row>
    <row r="300" spans="1:9" ht="14.25" outlineLevel="1" collapsed="1">
      <c r="A300" s="21"/>
      <c r="B300" s="22"/>
      <c r="C300" s="22"/>
      <c r="D300" s="23"/>
      <c r="E300" s="23"/>
      <c r="F300" s="23"/>
      <c r="G300" s="23"/>
      <c r="H300" s="63"/>
      <c r="I300" s="63"/>
    </row>
    <row r="301" spans="1:9" ht="14.25">
      <c r="A301" s="21">
        <v>412</v>
      </c>
      <c r="B301" s="22"/>
      <c r="C301" s="22" t="s">
        <v>43</v>
      </c>
      <c r="D301" s="23">
        <f>D302</f>
        <v>252893.57000000004</v>
      </c>
      <c r="E301" s="23">
        <f>E302</f>
        <v>300328</v>
      </c>
      <c r="F301" s="23">
        <f>F302</f>
        <v>296465.61</v>
      </c>
      <c r="G301" s="23">
        <f>G302</f>
        <v>290916.7</v>
      </c>
      <c r="H301" s="62">
        <f>IF(D301&lt;&gt;0,G301/D301*100,)</f>
        <v>115.03523003767948</v>
      </c>
      <c r="I301" s="62">
        <f>IF(F301&lt;&gt;0,G301/F301*100,)</f>
        <v>98.12831242045242</v>
      </c>
    </row>
    <row r="302" spans="1:9" ht="14.25" outlineLevel="1">
      <c r="A302" s="21">
        <v>4120</v>
      </c>
      <c r="B302" s="22"/>
      <c r="C302" s="22" t="s">
        <v>320</v>
      </c>
      <c r="D302" s="23">
        <f>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</f>
        <v>252893.57000000004</v>
      </c>
      <c r="E302" s="23">
        <f>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</f>
        <v>300328</v>
      </c>
      <c r="F302" s="23">
        <f>F303+F304+F305+F306+F307+F308+F309+F310+F311+F312+F313+F314+F315+F316+F317+F318+F319+F320+F321+F322+F323+F324+F325+F326+F327+F328+F329+F330+F331+F332+F333+F334+F335+F336+F337+F338+F339+F340+F341+F342+F343+F344+F345+F346+F347+F348+F349+F350+F351+F352+F353+F354+F355+F356+F357+F358+F359+F360</f>
        <v>296465.61</v>
      </c>
      <c r="G302" s="23">
        <f>G303+G304+G305+G306+G307+G308+G309+G310+G311+G312+G313+G314+G315+G316+G317+G318+G319+G320+G321+G322+G323+G324+G325+G326+G327+G328+G329+G330+G331+G332+G333+G334+G335+G336+G337+G338+G339+G340+G341+G342+G343+G344+G345+G346+G347+G348+G349+G350+G351+G352+G353+G354+G355+G356+G357+G358+G359+G360</f>
        <v>290916.7</v>
      </c>
      <c r="H302" s="62">
        <f>IF(D302&lt;&gt;0,G302/D302*100,)</f>
        <v>115.03523003767948</v>
      </c>
      <c r="I302" s="62">
        <f>IF(F302&lt;&gt;0,G302/F302*100,)</f>
        <v>98.12831242045242</v>
      </c>
    </row>
    <row r="303" spans="1:9" ht="14.25" hidden="1" outlineLevel="2">
      <c r="A303" s="21">
        <v>412000</v>
      </c>
      <c r="B303" s="22"/>
      <c r="C303" s="22" t="s">
        <v>321</v>
      </c>
      <c r="D303" s="23">
        <v>2000</v>
      </c>
      <c r="E303" s="23">
        <v>219107</v>
      </c>
      <c r="F303" s="23">
        <v>215244.61</v>
      </c>
      <c r="G303" s="23">
        <v>13078.61</v>
      </c>
      <c r="H303" s="62">
        <f>IF(D303&lt;&gt;0,G303/D303*100,)</f>
        <v>653.9305</v>
      </c>
      <c r="I303" s="62">
        <f>IF(F303&lt;&gt;0,G303/F303*100,)</f>
        <v>6.076161442555984</v>
      </c>
    </row>
    <row r="304" spans="1:9" ht="14.25" hidden="1" outlineLevel="2">
      <c r="A304" s="21">
        <v>41200001</v>
      </c>
      <c r="B304" s="22"/>
      <c r="C304" s="22" t="s">
        <v>322</v>
      </c>
      <c r="D304" s="23">
        <v>1416.6</v>
      </c>
      <c r="E304" s="23">
        <v>0</v>
      </c>
      <c r="F304" s="23">
        <v>0</v>
      </c>
      <c r="G304" s="23">
        <v>1600.78</v>
      </c>
      <c r="H304" s="63"/>
      <c r="I304" s="63"/>
    </row>
    <row r="305" spans="1:9" ht="14.25" hidden="1" outlineLevel="2">
      <c r="A305" s="21">
        <v>41200004</v>
      </c>
      <c r="B305" s="22"/>
      <c r="C305" s="22" t="s">
        <v>323</v>
      </c>
      <c r="D305" s="23">
        <v>11683.909999999998</v>
      </c>
      <c r="E305" s="23">
        <v>0</v>
      </c>
      <c r="F305" s="23">
        <v>0</v>
      </c>
      <c r="G305" s="23">
        <v>11712.91</v>
      </c>
      <c r="H305" s="63"/>
      <c r="I305" s="63"/>
    </row>
    <row r="306" spans="1:9" ht="14.25" hidden="1" outlineLevel="2">
      <c r="A306" s="21">
        <v>41200006</v>
      </c>
      <c r="B306" s="22"/>
      <c r="C306" s="22" t="s">
        <v>324</v>
      </c>
      <c r="D306" s="23">
        <v>2384.1600000000003</v>
      </c>
      <c r="E306" s="23">
        <v>2500</v>
      </c>
      <c r="F306" s="23">
        <v>2500</v>
      </c>
      <c r="G306" s="23">
        <v>2461.64</v>
      </c>
      <c r="H306" s="62">
        <f aca="true" t="shared" si="29" ref="H306:H321">IF(D306&lt;&gt;0,G306/D306*100,)</f>
        <v>103.2497818938326</v>
      </c>
      <c r="I306" s="62">
        <f aca="true" t="shared" si="30" ref="I306:I321">IF(F306&lt;&gt;0,G306/F306*100,)</f>
        <v>98.4656</v>
      </c>
    </row>
    <row r="307" spans="1:9" ht="14.25" hidden="1" outlineLevel="2">
      <c r="A307" s="21">
        <v>41200010</v>
      </c>
      <c r="B307" s="22"/>
      <c r="C307" s="22" t="s">
        <v>325</v>
      </c>
      <c r="D307" s="23">
        <v>1053.36</v>
      </c>
      <c r="E307" s="23">
        <v>1086</v>
      </c>
      <c r="F307" s="23">
        <v>1086</v>
      </c>
      <c r="G307" s="23">
        <v>1037.4</v>
      </c>
      <c r="H307" s="62">
        <f t="shared" si="29"/>
        <v>98.4848484848485</v>
      </c>
      <c r="I307" s="62">
        <f t="shared" si="30"/>
        <v>95.52486187845305</v>
      </c>
    </row>
    <row r="308" spans="1:9" ht="14.25" hidden="1" outlineLevel="2">
      <c r="A308" s="21">
        <v>41200011</v>
      </c>
      <c r="B308" s="22"/>
      <c r="C308" s="22" t="s">
        <v>326</v>
      </c>
      <c r="D308" s="23">
        <v>1418.16</v>
      </c>
      <c r="E308" s="23">
        <v>1462</v>
      </c>
      <c r="F308" s="23">
        <v>1462</v>
      </c>
      <c r="G308" s="23">
        <v>1458.0600000000002</v>
      </c>
      <c r="H308" s="62">
        <f t="shared" si="29"/>
        <v>102.81350482315112</v>
      </c>
      <c r="I308" s="62">
        <f t="shared" si="30"/>
        <v>99.73050615595076</v>
      </c>
    </row>
    <row r="309" spans="1:9" ht="14.25" hidden="1" outlineLevel="2">
      <c r="A309" s="21">
        <v>41200012</v>
      </c>
      <c r="B309" s="22"/>
      <c r="C309" s="22" t="s">
        <v>327</v>
      </c>
      <c r="D309" s="23">
        <v>1600.56</v>
      </c>
      <c r="E309" s="23">
        <v>1655</v>
      </c>
      <c r="F309" s="23">
        <v>1655</v>
      </c>
      <c r="G309" s="23">
        <v>1484.2800000000002</v>
      </c>
      <c r="H309" s="62">
        <f t="shared" si="29"/>
        <v>92.73504273504275</v>
      </c>
      <c r="I309" s="62">
        <f t="shared" si="30"/>
        <v>89.68459214501512</v>
      </c>
    </row>
    <row r="310" spans="1:9" ht="14.25" hidden="1" outlineLevel="2">
      <c r="A310" s="21">
        <v>41200013</v>
      </c>
      <c r="B310" s="22"/>
      <c r="C310" s="22" t="s">
        <v>328</v>
      </c>
      <c r="D310" s="23">
        <v>1605.12</v>
      </c>
      <c r="E310" s="23">
        <v>1650</v>
      </c>
      <c r="F310" s="23">
        <v>1650</v>
      </c>
      <c r="G310" s="23">
        <v>1550.3999999999999</v>
      </c>
      <c r="H310" s="62">
        <f t="shared" si="29"/>
        <v>96.5909090909091</v>
      </c>
      <c r="I310" s="62">
        <f t="shared" si="30"/>
        <v>93.96363636363635</v>
      </c>
    </row>
    <row r="311" spans="1:9" ht="14.25" hidden="1" outlineLevel="2">
      <c r="A311" s="21">
        <v>41200014</v>
      </c>
      <c r="B311" s="22"/>
      <c r="C311" s="22" t="s">
        <v>329</v>
      </c>
      <c r="D311" s="23">
        <v>4651.2</v>
      </c>
      <c r="E311" s="23">
        <v>4795</v>
      </c>
      <c r="F311" s="23">
        <v>4795</v>
      </c>
      <c r="G311" s="23">
        <v>4469.94</v>
      </c>
      <c r="H311" s="62">
        <f t="shared" si="29"/>
        <v>96.10294117647058</v>
      </c>
      <c r="I311" s="62">
        <f t="shared" si="30"/>
        <v>93.2208550573514</v>
      </c>
    </row>
    <row r="312" spans="1:9" ht="14.25" hidden="1" outlineLevel="2">
      <c r="A312" s="21">
        <v>41200015</v>
      </c>
      <c r="B312" s="22"/>
      <c r="C312" s="22" t="s">
        <v>330</v>
      </c>
      <c r="D312" s="23">
        <v>1700</v>
      </c>
      <c r="E312" s="23">
        <v>2000</v>
      </c>
      <c r="F312" s="23">
        <v>2000</v>
      </c>
      <c r="G312" s="23">
        <v>3550.7200000000003</v>
      </c>
      <c r="H312" s="62">
        <f t="shared" si="29"/>
        <v>208.86588235294118</v>
      </c>
      <c r="I312" s="62">
        <f t="shared" si="30"/>
        <v>177.536</v>
      </c>
    </row>
    <row r="313" spans="1:9" ht="14.25" hidden="1" outlineLevel="2">
      <c r="A313" s="21">
        <v>41200016</v>
      </c>
      <c r="B313" s="22"/>
      <c r="C313" s="22" t="s">
        <v>331</v>
      </c>
      <c r="D313" s="23">
        <v>2503</v>
      </c>
      <c r="E313" s="23">
        <v>2503</v>
      </c>
      <c r="F313" s="23">
        <v>2503</v>
      </c>
      <c r="G313" s="23">
        <v>2503</v>
      </c>
      <c r="H313" s="62">
        <f t="shared" si="29"/>
        <v>100</v>
      </c>
      <c r="I313" s="62">
        <f t="shared" si="30"/>
        <v>100</v>
      </c>
    </row>
    <row r="314" spans="1:9" ht="14.25" hidden="1" outlineLevel="2">
      <c r="A314" s="21">
        <v>41200017</v>
      </c>
      <c r="B314" s="22"/>
      <c r="C314" s="22" t="s">
        <v>332</v>
      </c>
      <c r="D314" s="23">
        <v>6627</v>
      </c>
      <c r="E314" s="23">
        <v>10217</v>
      </c>
      <c r="F314" s="23">
        <v>10217</v>
      </c>
      <c r="G314" s="23">
        <v>7307</v>
      </c>
      <c r="H314" s="62">
        <f t="shared" si="29"/>
        <v>110.26105326693829</v>
      </c>
      <c r="I314" s="62">
        <f t="shared" si="30"/>
        <v>71.5180581383968</v>
      </c>
    </row>
    <row r="315" spans="1:9" ht="14.25" hidden="1" outlineLevel="2">
      <c r="A315" s="21">
        <v>41200018</v>
      </c>
      <c r="B315" s="22"/>
      <c r="C315" s="22" t="s">
        <v>333</v>
      </c>
      <c r="D315" s="23">
        <v>1500</v>
      </c>
      <c r="E315" s="23">
        <v>1500</v>
      </c>
      <c r="F315" s="23">
        <v>1500</v>
      </c>
      <c r="G315" s="23">
        <v>1500</v>
      </c>
      <c r="H315" s="62">
        <f t="shared" si="29"/>
        <v>100</v>
      </c>
      <c r="I315" s="62">
        <f t="shared" si="30"/>
        <v>100</v>
      </c>
    </row>
    <row r="316" spans="1:9" ht="14.25" hidden="1" outlineLevel="2">
      <c r="A316" s="21">
        <v>41200019</v>
      </c>
      <c r="B316" s="22"/>
      <c r="C316" s="22" t="s">
        <v>334</v>
      </c>
      <c r="D316" s="23">
        <v>5000</v>
      </c>
      <c r="E316" s="23">
        <v>5000</v>
      </c>
      <c r="F316" s="23">
        <v>5000</v>
      </c>
      <c r="G316" s="23">
        <v>6000</v>
      </c>
      <c r="H316" s="62">
        <f t="shared" si="29"/>
        <v>120</v>
      </c>
      <c r="I316" s="62">
        <f t="shared" si="30"/>
        <v>120</v>
      </c>
    </row>
    <row r="317" spans="1:9" ht="14.25" hidden="1" outlineLevel="2">
      <c r="A317" s="21">
        <v>41200021</v>
      </c>
      <c r="B317" s="22"/>
      <c r="C317" s="22" t="s">
        <v>335</v>
      </c>
      <c r="D317" s="23">
        <v>1571.25</v>
      </c>
      <c r="E317" s="23">
        <v>1350</v>
      </c>
      <c r="F317" s="23">
        <v>1350</v>
      </c>
      <c r="G317" s="23">
        <v>1350</v>
      </c>
      <c r="H317" s="62">
        <f t="shared" si="29"/>
        <v>85.91885441527445</v>
      </c>
      <c r="I317" s="62">
        <f t="shared" si="30"/>
        <v>100</v>
      </c>
    </row>
    <row r="318" spans="1:9" ht="14.25" hidden="1" outlineLevel="2">
      <c r="A318" s="21">
        <v>41200022</v>
      </c>
      <c r="B318" s="22"/>
      <c r="C318" s="22" t="s">
        <v>336</v>
      </c>
      <c r="D318" s="23">
        <v>823.6</v>
      </c>
      <c r="E318" s="23">
        <v>1720</v>
      </c>
      <c r="F318" s="23">
        <v>1720</v>
      </c>
      <c r="G318" s="23">
        <v>1440</v>
      </c>
      <c r="H318" s="62">
        <f t="shared" si="29"/>
        <v>174.84215638659543</v>
      </c>
      <c r="I318" s="62">
        <f t="shared" si="30"/>
        <v>83.72093023255815</v>
      </c>
    </row>
    <row r="319" spans="1:9" ht="14.25" hidden="1" outlineLevel="2">
      <c r="A319" s="21">
        <v>41200023</v>
      </c>
      <c r="B319" s="22"/>
      <c r="C319" s="22" t="s">
        <v>337</v>
      </c>
      <c r="D319" s="23">
        <v>900</v>
      </c>
      <c r="E319" s="23">
        <v>1550</v>
      </c>
      <c r="F319" s="23">
        <v>1550</v>
      </c>
      <c r="G319" s="23">
        <v>100</v>
      </c>
      <c r="H319" s="62">
        <f t="shared" si="29"/>
        <v>11.11111111111111</v>
      </c>
      <c r="I319" s="62">
        <f t="shared" si="30"/>
        <v>6.451612903225806</v>
      </c>
    </row>
    <row r="320" spans="1:9" ht="14.25" hidden="1" outlineLevel="2">
      <c r="A320" s="21">
        <v>41200024</v>
      </c>
      <c r="B320" s="22"/>
      <c r="C320" s="22" t="s">
        <v>338</v>
      </c>
      <c r="D320" s="23">
        <v>6250</v>
      </c>
      <c r="E320" s="23">
        <v>10773</v>
      </c>
      <c r="F320" s="23">
        <v>10773</v>
      </c>
      <c r="G320" s="23">
        <v>9375</v>
      </c>
      <c r="H320" s="62">
        <f t="shared" si="29"/>
        <v>150</v>
      </c>
      <c r="I320" s="62">
        <f t="shared" si="30"/>
        <v>87.02311333890282</v>
      </c>
    </row>
    <row r="321" spans="1:9" ht="14.25" hidden="1" outlineLevel="2">
      <c r="A321" s="21">
        <v>41200025</v>
      </c>
      <c r="B321" s="22"/>
      <c r="C321" s="22" t="s">
        <v>339</v>
      </c>
      <c r="D321" s="23">
        <v>450</v>
      </c>
      <c r="E321" s="23">
        <v>160</v>
      </c>
      <c r="F321" s="23">
        <v>160</v>
      </c>
      <c r="G321" s="23">
        <v>410</v>
      </c>
      <c r="H321" s="62">
        <f t="shared" si="29"/>
        <v>91.11111111111111</v>
      </c>
      <c r="I321" s="62">
        <f t="shared" si="30"/>
        <v>256.25</v>
      </c>
    </row>
    <row r="322" spans="1:9" ht="14.25" hidden="1" outlineLevel="2">
      <c r="A322" s="21">
        <v>41200031</v>
      </c>
      <c r="B322" s="22"/>
      <c r="C322" s="22" t="s">
        <v>340</v>
      </c>
      <c r="D322" s="23">
        <v>7142.9000000000015</v>
      </c>
      <c r="E322" s="23">
        <v>0</v>
      </c>
      <c r="F322" s="23">
        <v>0</v>
      </c>
      <c r="G322" s="23">
        <v>5673.570000000001</v>
      </c>
      <c r="H322" s="63"/>
      <c r="I322" s="63"/>
    </row>
    <row r="323" spans="1:9" ht="14.25" hidden="1" outlineLevel="2">
      <c r="A323" s="21">
        <v>41200032</v>
      </c>
      <c r="B323" s="22"/>
      <c r="C323" s="22" t="s">
        <v>341</v>
      </c>
      <c r="D323" s="23">
        <v>2011.2</v>
      </c>
      <c r="E323" s="23">
        <v>0</v>
      </c>
      <c r="F323" s="23">
        <v>0</v>
      </c>
      <c r="G323" s="23">
        <v>1459.3799999999999</v>
      </c>
      <c r="H323" s="63"/>
      <c r="I323" s="63"/>
    </row>
    <row r="324" spans="1:9" ht="14.25" hidden="1" outlineLevel="2">
      <c r="A324" s="21">
        <v>41200034</v>
      </c>
      <c r="B324" s="22"/>
      <c r="C324" s="22" t="s">
        <v>342</v>
      </c>
      <c r="D324" s="23">
        <v>9653.2</v>
      </c>
      <c r="E324" s="23">
        <v>15000</v>
      </c>
      <c r="F324" s="23">
        <v>15000</v>
      </c>
      <c r="G324" s="23">
        <v>15844.800000000001</v>
      </c>
      <c r="H324" s="62">
        <f>IF(D324&lt;&gt;0,G324/D324*100,)</f>
        <v>164.14038867940164</v>
      </c>
      <c r="I324" s="62">
        <f>IF(F324&lt;&gt;0,G324/F324*100,)</f>
        <v>105.63200000000002</v>
      </c>
    </row>
    <row r="325" spans="1:9" ht="14.25" hidden="1" outlineLevel="2">
      <c r="A325" s="21">
        <v>41200035</v>
      </c>
      <c r="B325" s="22"/>
      <c r="C325" s="22" t="s">
        <v>343</v>
      </c>
      <c r="D325" s="23">
        <v>1382.74</v>
      </c>
      <c r="E325" s="23">
        <v>0</v>
      </c>
      <c r="F325" s="23">
        <v>0</v>
      </c>
      <c r="G325" s="23">
        <v>2426.7799999999997</v>
      </c>
      <c r="H325" s="63"/>
      <c r="I325" s="63"/>
    </row>
    <row r="326" spans="1:9" ht="14.25" hidden="1" outlineLevel="2">
      <c r="A326" s="21">
        <v>41200036</v>
      </c>
      <c r="B326" s="22"/>
      <c r="C326" s="22" t="s">
        <v>344</v>
      </c>
      <c r="D326" s="23">
        <v>1113.25</v>
      </c>
      <c r="E326" s="23">
        <v>0</v>
      </c>
      <c r="F326" s="23">
        <v>0</v>
      </c>
      <c r="G326" s="23">
        <v>1138.35</v>
      </c>
      <c r="H326" s="63"/>
      <c r="I326" s="63"/>
    </row>
    <row r="327" spans="1:9" ht="14.25" hidden="1" outlineLevel="2">
      <c r="A327" s="21">
        <v>41200037</v>
      </c>
      <c r="B327" s="22"/>
      <c r="C327" s="22" t="s">
        <v>345</v>
      </c>
      <c r="D327" s="23">
        <v>1069.77</v>
      </c>
      <c r="E327" s="23">
        <v>0</v>
      </c>
      <c r="F327" s="23">
        <v>0</v>
      </c>
      <c r="G327" s="23">
        <v>1976.7599999999998</v>
      </c>
      <c r="H327" s="63"/>
      <c r="I327" s="63"/>
    </row>
    <row r="328" spans="1:9" ht="14.25" hidden="1" outlineLevel="2">
      <c r="A328" s="21">
        <v>41200038</v>
      </c>
      <c r="B328" s="22"/>
      <c r="C328" s="22" t="s">
        <v>346</v>
      </c>
      <c r="D328" s="23">
        <v>4236.34</v>
      </c>
      <c r="E328" s="23">
        <v>0</v>
      </c>
      <c r="F328" s="23">
        <v>0</v>
      </c>
      <c r="G328" s="23">
        <v>3200.47</v>
      </c>
      <c r="H328" s="63"/>
      <c r="I328" s="63"/>
    </row>
    <row r="329" spans="1:9" ht="14.25" hidden="1" outlineLevel="2">
      <c r="A329" s="21">
        <v>41200039</v>
      </c>
      <c r="B329" s="22"/>
      <c r="C329" s="22" t="s">
        <v>347</v>
      </c>
      <c r="D329" s="23">
        <v>2034.83</v>
      </c>
      <c r="E329" s="23">
        <v>0</v>
      </c>
      <c r="F329" s="23">
        <v>0</v>
      </c>
      <c r="G329" s="23">
        <v>1791.88</v>
      </c>
      <c r="H329" s="63"/>
      <c r="I329" s="63"/>
    </row>
    <row r="330" spans="1:9" ht="14.25" hidden="1" outlineLevel="2">
      <c r="A330" s="21">
        <v>41200040</v>
      </c>
      <c r="B330" s="22"/>
      <c r="C330" s="22" t="s">
        <v>348</v>
      </c>
      <c r="D330" s="23">
        <v>3880.9700000000003</v>
      </c>
      <c r="E330" s="23">
        <v>0</v>
      </c>
      <c r="F330" s="23">
        <v>0</v>
      </c>
      <c r="G330" s="23">
        <v>4745.23</v>
      </c>
      <c r="H330" s="63"/>
      <c r="I330" s="63"/>
    </row>
    <row r="331" spans="1:9" ht="14.25" hidden="1" outlineLevel="2">
      <c r="A331" s="21">
        <v>41200041</v>
      </c>
      <c r="B331" s="22"/>
      <c r="C331" s="22" t="s">
        <v>349</v>
      </c>
      <c r="D331" s="23">
        <v>1021.31</v>
      </c>
      <c r="E331" s="23">
        <v>0</v>
      </c>
      <c r="F331" s="23">
        <v>0</v>
      </c>
      <c r="G331" s="23">
        <v>2077.3399999999997</v>
      </c>
      <c r="H331" s="63"/>
      <c r="I331" s="63"/>
    </row>
    <row r="332" spans="1:9" ht="14.25" hidden="1" outlineLevel="2">
      <c r="A332" s="21">
        <v>41200042</v>
      </c>
      <c r="B332" s="22"/>
      <c r="C332" s="22" t="s">
        <v>350</v>
      </c>
      <c r="D332" s="23">
        <v>3315.01</v>
      </c>
      <c r="E332" s="23">
        <v>0</v>
      </c>
      <c r="F332" s="23">
        <v>0</v>
      </c>
      <c r="G332" s="23">
        <v>3649.78</v>
      </c>
      <c r="H332" s="63"/>
      <c r="I332" s="63"/>
    </row>
    <row r="333" spans="1:9" ht="14.25" hidden="1" outlineLevel="2">
      <c r="A333" s="21">
        <v>41200043</v>
      </c>
      <c r="B333" s="22"/>
      <c r="C333" s="22" t="s">
        <v>351</v>
      </c>
      <c r="D333" s="23">
        <v>1352.19</v>
      </c>
      <c r="E333" s="23">
        <v>0</v>
      </c>
      <c r="F333" s="23">
        <v>0</v>
      </c>
      <c r="G333" s="23">
        <v>2400.24</v>
      </c>
      <c r="H333" s="63"/>
      <c r="I333" s="63"/>
    </row>
    <row r="334" spans="1:9" ht="14.25" hidden="1" outlineLevel="2">
      <c r="A334" s="21">
        <v>41200044</v>
      </c>
      <c r="B334" s="22"/>
      <c r="C334" s="22" t="s">
        <v>352</v>
      </c>
      <c r="D334" s="23">
        <v>2698</v>
      </c>
      <c r="E334" s="23">
        <v>0</v>
      </c>
      <c r="F334" s="23">
        <v>0</v>
      </c>
      <c r="G334" s="23">
        <v>2678.33</v>
      </c>
      <c r="H334" s="63"/>
      <c r="I334" s="63"/>
    </row>
    <row r="335" spans="1:9" ht="14.25" hidden="1" outlineLevel="2">
      <c r="A335" s="21">
        <v>41200045</v>
      </c>
      <c r="B335" s="22"/>
      <c r="C335" s="22" t="s">
        <v>353</v>
      </c>
      <c r="D335" s="23">
        <v>4786.2</v>
      </c>
      <c r="E335" s="23">
        <v>0</v>
      </c>
      <c r="F335" s="23">
        <v>0</v>
      </c>
      <c r="G335" s="23">
        <v>7216.879999999999</v>
      </c>
      <c r="H335" s="63"/>
      <c r="I335" s="63"/>
    </row>
    <row r="336" spans="1:9" ht="14.25" hidden="1" outlineLevel="2">
      <c r="A336" s="21">
        <v>41200047</v>
      </c>
      <c r="B336" s="22"/>
      <c r="C336" s="22" t="s">
        <v>354</v>
      </c>
      <c r="D336" s="23">
        <v>6820.800000000001</v>
      </c>
      <c r="E336" s="23">
        <v>0</v>
      </c>
      <c r="F336" s="23">
        <v>0</v>
      </c>
      <c r="G336" s="23">
        <v>10138.07</v>
      </c>
      <c r="H336" s="63"/>
      <c r="I336" s="63"/>
    </row>
    <row r="337" spans="1:9" ht="14.25" hidden="1" outlineLevel="2">
      <c r="A337" s="21">
        <v>41200048</v>
      </c>
      <c r="B337" s="22"/>
      <c r="C337" s="22" t="s">
        <v>355</v>
      </c>
      <c r="D337" s="23">
        <v>4504.7</v>
      </c>
      <c r="E337" s="23">
        <v>0</v>
      </c>
      <c r="F337" s="23">
        <v>0</v>
      </c>
      <c r="G337" s="23">
        <v>3905.68</v>
      </c>
      <c r="H337" s="63"/>
      <c r="I337" s="63"/>
    </row>
    <row r="338" spans="1:9" ht="14.25" hidden="1" outlineLevel="2">
      <c r="A338" s="21">
        <v>41200049</v>
      </c>
      <c r="B338" s="22"/>
      <c r="C338" s="22" t="s">
        <v>356</v>
      </c>
      <c r="D338" s="23">
        <v>1887.3999999999999</v>
      </c>
      <c r="E338" s="23">
        <v>0</v>
      </c>
      <c r="F338" s="23">
        <v>0</v>
      </c>
      <c r="G338" s="23">
        <v>1807.28</v>
      </c>
      <c r="H338" s="63"/>
      <c r="I338" s="63"/>
    </row>
    <row r="339" spans="1:9" ht="14.25" hidden="1" outlineLevel="2">
      <c r="A339" s="21">
        <v>41200051</v>
      </c>
      <c r="B339" s="22"/>
      <c r="C339" s="22" t="s">
        <v>357</v>
      </c>
      <c r="D339" s="23">
        <v>2300.1</v>
      </c>
      <c r="E339" s="23">
        <v>0</v>
      </c>
      <c r="F339" s="23">
        <v>0</v>
      </c>
      <c r="G339" s="23">
        <v>1852.84</v>
      </c>
      <c r="H339" s="63"/>
      <c r="I339" s="63"/>
    </row>
    <row r="340" spans="1:9" ht="14.25" hidden="1" outlineLevel="2">
      <c r="A340" s="21">
        <v>41200052</v>
      </c>
      <c r="B340" s="22"/>
      <c r="C340" s="22" t="s">
        <v>358</v>
      </c>
      <c r="D340" s="23">
        <v>29543</v>
      </c>
      <c r="E340" s="23">
        <v>0</v>
      </c>
      <c r="F340" s="23">
        <v>0</v>
      </c>
      <c r="G340" s="23">
        <v>29543</v>
      </c>
      <c r="H340" s="63"/>
      <c r="I340" s="63"/>
    </row>
    <row r="341" spans="1:9" ht="14.25" hidden="1" outlineLevel="2">
      <c r="A341" s="21">
        <v>41200053</v>
      </c>
      <c r="B341" s="22"/>
      <c r="C341" s="22" t="s">
        <v>359</v>
      </c>
      <c r="D341" s="23">
        <v>32127.89</v>
      </c>
      <c r="E341" s="23">
        <v>0</v>
      </c>
      <c r="F341" s="23">
        <v>0</v>
      </c>
      <c r="G341" s="23">
        <v>33411.37000000001</v>
      </c>
      <c r="H341" s="63"/>
      <c r="I341" s="63"/>
    </row>
    <row r="342" spans="1:9" ht="14.25" hidden="1" outlineLevel="2">
      <c r="A342" s="21">
        <v>41200054</v>
      </c>
      <c r="B342" s="22"/>
      <c r="C342" s="22" t="s">
        <v>360</v>
      </c>
      <c r="D342" s="23">
        <v>26053.649999999998</v>
      </c>
      <c r="E342" s="23">
        <v>0</v>
      </c>
      <c r="F342" s="23">
        <v>0</v>
      </c>
      <c r="G342" s="23">
        <v>29921.140000000003</v>
      </c>
      <c r="H342" s="63"/>
      <c r="I342" s="63"/>
    </row>
    <row r="343" spans="1:9" ht="14.25" hidden="1" outlineLevel="2">
      <c r="A343" s="21">
        <v>41200055</v>
      </c>
      <c r="B343" s="22"/>
      <c r="C343" s="22" t="s">
        <v>361</v>
      </c>
      <c r="D343" s="23">
        <v>2500.0899999999997</v>
      </c>
      <c r="E343" s="23">
        <v>0</v>
      </c>
      <c r="F343" s="23">
        <v>0</v>
      </c>
      <c r="G343" s="23">
        <v>2471.1099999999997</v>
      </c>
      <c r="H343" s="63"/>
      <c r="I343" s="63"/>
    </row>
    <row r="344" spans="1:9" ht="14.25" hidden="1" outlineLevel="2">
      <c r="A344" s="21">
        <v>41200056</v>
      </c>
      <c r="B344" s="22"/>
      <c r="C344" s="22" t="s">
        <v>362</v>
      </c>
      <c r="D344" s="23">
        <v>20087.46</v>
      </c>
      <c r="E344" s="23">
        <v>0</v>
      </c>
      <c r="F344" s="23">
        <v>0</v>
      </c>
      <c r="G344" s="23">
        <v>18417.49</v>
      </c>
      <c r="H344" s="63"/>
      <c r="I344" s="63"/>
    </row>
    <row r="345" spans="1:9" ht="14.25" hidden="1" outlineLevel="2">
      <c r="A345" s="21">
        <v>41200057</v>
      </c>
      <c r="B345" s="22"/>
      <c r="C345" s="22" t="s">
        <v>363</v>
      </c>
      <c r="D345" s="23">
        <v>1461</v>
      </c>
      <c r="E345" s="23">
        <v>0</v>
      </c>
      <c r="F345" s="23">
        <v>0</v>
      </c>
      <c r="G345" s="23">
        <v>1461</v>
      </c>
      <c r="H345" s="63"/>
      <c r="I345" s="63"/>
    </row>
    <row r="346" spans="1:9" ht="14.25" hidden="1" outlineLevel="2">
      <c r="A346" s="21">
        <v>41200058</v>
      </c>
      <c r="B346" s="22"/>
      <c r="C346" s="22" t="s">
        <v>364</v>
      </c>
      <c r="D346" s="23">
        <v>1090</v>
      </c>
      <c r="E346" s="23">
        <v>0</v>
      </c>
      <c r="F346" s="23">
        <v>0</v>
      </c>
      <c r="G346" s="23">
        <v>910</v>
      </c>
      <c r="H346" s="63"/>
      <c r="I346" s="63"/>
    </row>
    <row r="347" spans="1:9" ht="14.25" hidden="1" outlineLevel="2">
      <c r="A347" s="21">
        <v>41200059</v>
      </c>
      <c r="B347" s="22"/>
      <c r="C347" s="22" t="s">
        <v>365</v>
      </c>
      <c r="D347" s="23">
        <v>180</v>
      </c>
      <c r="E347" s="23">
        <v>0</v>
      </c>
      <c r="F347" s="23">
        <v>0</v>
      </c>
      <c r="G347" s="23">
        <v>140</v>
      </c>
      <c r="H347" s="63"/>
      <c r="I347" s="63"/>
    </row>
    <row r="348" spans="1:9" ht="14.25" hidden="1" outlineLevel="2">
      <c r="A348" s="21">
        <v>41200060</v>
      </c>
      <c r="B348" s="22"/>
      <c r="C348" s="22" t="s">
        <v>366</v>
      </c>
      <c r="D348" s="23">
        <v>570</v>
      </c>
      <c r="E348" s="23">
        <v>0</v>
      </c>
      <c r="F348" s="23">
        <v>0</v>
      </c>
      <c r="G348" s="23">
        <v>585</v>
      </c>
      <c r="H348" s="63"/>
      <c r="I348" s="63"/>
    </row>
    <row r="349" spans="1:9" ht="14.25" hidden="1" outlineLevel="2">
      <c r="A349" s="21">
        <v>41200061</v>
      </c>
      <c r="B349" s="22"/>
      <c r="C349" s="22" t="s">
        <v>367</v>
      </c>
      <c r="D349" s="23">
        <v>165</v>
      </c>
      <c r="E349" s="23">
        <v>0</v>
      </c>
      <c r="F349" s="23">
        <v>0</v>
      </c>
      <c r="G349" s="23">
        <v>345</v>
      </c>
      <c r="H349" s="63"/>
      <c r="I349" s="63"/>
    </row>
    <row r="350" spans="1:9" ht="14.25" hidden="1" outlineLevel="2">
      <c r="A350" s="21">
        <v>41200062</v>
      </c>
      <c r="B350" s="22"/>
      <c r="C350" s="22" t="s">
        <v>368</v>
      </c>
      <c r="D350" s="23">
        <v>190</v>
      </c>
      <c r="E350" s="23">
        <v>0</v>
      </c>
      <c r="F350" s="23">
        <v>0</v>
      </c>
      <c r="G350" s="23">
        <v>350</v>
      </c>
      <c r="H350" s="63"/>
      <c r="I350" s="63"/>
    </row>
    <row r="351" spans="1:9" ht="14.25" hidden="1" outlineLevel="2">
      <c r="A351" s="21">
        <v>41200063</v>
      </c>
      <c r="B351" s="22"/>
      <c r="C351" s="22" t="s">
        <v>369</v>
      </c>
      <c r="D351" s="23">
        <v>390</v>
      </c>
      <c r="E351" s="23">
        <v>0</v>
      </c>
      <c r="F351" s="23">
        <v>0</v>
      </c>
      <c r="G351" s="23">
        <v>405</v>
      </c>
      <c r="H351" s="63"/>
      <c r="I351" s="63"/>
    </row>
    <row r="352" spans="1:9" ht="14.25" hidden="1" outlineLevel="2">
      <c r="A352" s="21">
        <v>41200064</v>
      </c>
      <c r="B352" s="22"/>
      <c r="C352" s="22" t="s">
        <v>370</v>
      </c>
      <c r="D352" s="23">
        <v>175</v>
      </c>
      <c r="E352" s="23">
        <v>0</v>
      </c>
      <c r="F352" s="23">
        <v>0</v>
      </c>
      <c r="G352" s="23">
        <v>305</v>
      </c>
      <c r="H352" s="63"/>
      <c r="I352" s="63"/>
    </row>
    <row r="353" spans="1:9" ht="14.25" hidden="1" outlineLevel="2">
      <c r="A353" s="21">
        <v>41200067</v>
      </c>
      <c r="B353" s="22"/>
      <c r="C353" s="22" t="s">
        <v>371</v>
      </c>
      <c r="D353" s="23">
        <v>9300</v>
      </c>
      <c r="E353" s="23">
        <v>0</v>
      </c>
      <c r="F353" s="23">
        <v>0</v>
      </c>
      <c r="G353" s="23">
        <v>10200</v>
      </c>
      <c r="H353" s="63"/>
      <c r="I353" s="63"/>
    </row>
    <row r="354" spans="1:9" ht="14.25" hidden="1" outlineLevel="2">
      <c r="A354" s="21">
        <v>41200068</v>
      </c>
      <c r="B354" s="22"/>
      <c r="C354" s="22" t="s">
        <v>372</v>
      </c>
      <c r="D354" s="23">
        <v>5876.9400000000005</v>
      </c>
      <c r="E354" s="23">
        <v>5800</v>
      </c>
      <c r="F354" s="23">
        <v>5800</v>
      </c>
      <c r="G354" s="23">
        <v>6231.4400000000005</v>
      </c>
      <c r="H354" s="62">
        <f>IF(D354&lt;&gt;0,G354/D354*100,)</f>
        <v>106.03205069304775</v>
      </c>
      <c r="I354" s="62">
        <f>IF(F354&lt;&gt;0,G354/F354*100,)</f>
        <v>107.43862068965517</v>
      </c>
    </row>
    <row r="355" spans="1:9" ht="14.25" hidden="1" outlineLevel="2">
      <c r="A355" s="21">
        <v>41200069</v>
      </c>
      <c r="B355" s="22"/>
      <c r="C355" s="22" t="s">
        <v>373</v>
      </c>
      <c r="D355" s="23">
        <v>0</v>
      </c>
      <c r="E355" s="23">
        <v>2700</v>
      </c>
      <c r="F355" s="23">
        <v>2700</v>
      </c>
      <c r="G355" s="23">
        <v>0</v>
      </c>
      <c r="H355" s="62">
        <f>IF(D355&lt;&gt;0,G355/D355*100,)</f>
        <v>0</v>
      </c>
      <c r="I355" s="62">
        <f>IF(F355&lt;&gt;0,G355/F355*100,)</f>
        <v>0</v>
      </c>
    </row>
    <row r="356" spans="1:9" ht="14.25" hidden="1" outlineLevel="2">
      <c r="A356" s="21">
        <v>41200070</v>
      </c>
      <c r="B356" s="22"/>
      <c r="C356" s="22" t="s">
        <v>374</v>
      </c>
      <c r="D356" s="23">
        <v>3500.0099999999998</v>
      </c>
      <c r="E356" s="23">
        <v>3800</v>
      </c>
      <c r="F356" s="23">
        <v>3800</v>
      </c>
      <c r="G356" s="23">
        <v>3800</v>
      </c>
      <c r="H356" s="62">
        <f>IF(D356&lt;&gt;0,G356/D356*100,)</f>
        <v>108.57111836823323</v>
      </c>
      <c r="I356" s="62">
        <f>IF(F356&lt;&gt;0,G356/F356*100,)</f>
        <v>100</v>
      </c>
    </row>
    <row r="357" spans="1:9" ht="14.25" hidden="1" outlineLevel="2">
      <c r="A357" s="21">
        <v>41200071</v>
      </c>
      <c r="B357" s="22"/>
      <c r="C357" s="22" t="s">
        <v>375</v>
      </c>
      <c r="D357" s="23">
        <v>2334.7</v>
      </c>
      <c r="E357" s="23">
        <v>0</v>
      </c>
      <c r="F357" s="23">
        <v>0</v>
      </c>
      <c r="G357" s="23">
        <v>1996.75</v>
      </c>
      <c r="H357" s="63"/>
      <c r="I357" s="63"/>
    </row>
    <row r="358" spans="1:9" ht="14.25" hidden="1" outlineLevel="2">
      <c r="A358" s="21">
        <v>41200072</v>
      </c>
      <c r="B358" s="22"/>
      <c r="C358" s="22" t="s">
        <v>376</v>
      </c>
      <c r="D358" s="23">
        <v>1000</v>
      </c>
      <c r="E358" s="23">
        <v>2000</v>
      </c>
      <c r="F358" s="23">
        <v>2000</v>
      </c>
      <c r="G358" s="23">
        <v>1000</v>
      </c>
      <c r="H358" s="62">
        <f>IF(D358&lt;&gt;0,G358/D358*100,)</f>
        <v>100</v>
      </c>
      <c r="I358" s="62">
        <f>IF(F358&lt;&gt;0,G358/F358*100,)</f>
        <v>50</v>
      </c>
    </row>
    <row r="359" spans="1:9" ht="14.25" hidden="1" outlineLevel="2">
      <c r="A359" s="21">
        <v>41200073</v>
      </c>
      <c r="B359" s="22"/>
      <c r="C359" s="22" t="s">
        <v>377</v>
      </c>
      <c r="D359" s="23">
        <v>0</v>
      </c>
      <c r="E359" s="23">
        <v>2000</v>
      </c>
      <c r="F359" s="23">
        <v>2000</v>
      </c>
      <c r="G359" s="23">
        <v>2000</v>
      </c>
      <c r="H359" s="62">
        <f>IF(D359&lt;&gt;0,G359/D359*100,)</f>
        <v>0</v>
      </c>
      <c r="I359" s="62">
        <f>IF(F359&lt;&gt;0,G359/F359*100,)</f>
        <v>100</v>
      </c>
    </row>
    <row r="360" spans="1:9" ht="14.25" hidden="1" outlineLevel="2">
      <c r="A360" s="21">
        <v>41200074</v>
      </c>
      <c r="B360" s="22"/>
      <c r="C360" s="22" t="s">
        <v>378</v>
      </c>
      <c r="D360" s="23">
        <v>0</v>
      </c>
      <c r="E360" s="23">
        <v>0</v>
      </c>
      <c r="F360" s="23">
        <v>0</v>
      </c>
      <c r="G360" s="23">
        <v>1050</v>
      </c>
      <c r="H360" s="63"/>
      <c r="I360" s="63"/>
    </row>
    <row r="361" spans="1:9" ht="14.25" outlineLevel="1" collapsed="1">
      <c r="A361" s="21"/>
      <c r="B361" s="22"/>
      <c r="C361" s="22"/>
      <c r="D361" s="23"/>
      <c r="E361" s="23"/>
      <c r="F361" s="23"/>
      <c r="G361" s="23"/>
      <c r="H361" s="63"/>
      <c r="I361" s="63"/>
    </row>
    <row r="362" spans="1:9" ht="14.25">
      <c r="A362" s="21">
        <v>413</v>
      </c>
      <c r="B362" s="22"/>
      <c r="C362" s="22" t="s">
        <v>44</v>
      </c>
      <c r="D362" s="23">
        <f>D363+D365+D367</f>
        <v>292841</v>
      </c>
      <c r="E362" s="23">
        <f>E363+E365+E367</f>
        <v>380615</v>
      </c>
      <c r="F362" s="23">
        <f>F363+F365+F367</f>
        <v>366030.74</v>
      </c>
      <c r="G362" s="23">
        <f>G363+G365+G367</f>
        <v>359621.06999999995</v>
      </c>
      <c r="H362" s="62">
        <f aca="true" t="shared" si="31" ref="H362:H384">IF(D362&lt;&gt;0,G362/D362*100,)</f>
        <v>122.80420774413416</v>
      </c>
      <c r="I362" s="62">
        <f aca="true" t="shared" si="32" ref="I362:I384">IF(F362&lt;&gt;0,G362/F362*100,)</f>
        <v>98.24887111940377</v>
      </c>
    </row>
    <row r="363" spans="1:9" ht="14.25" outlineLevel="1">
      <c r="A363" s="21">
        <v>4130</v>
      </c>
      <c r="B363" s="22"/>
      <c r="C363" s="22" t="s">
        <v>379</v>
      </c>
      <c r="D363" s="23">
        <f>D364</f>
        <v>34688.57</v>
      </c>
      <c r="E363" s="23">
        <f>E364</f>
        <v>60689</v>
      </c>
      <c r="F363" s="23">
        <f>F364</f>
        <v>61197.39</v>
      </c>
      <c r="G363" s="23">
        <f>G364</f>
        <v>60600.29999999999</v>
      </c>
      <c r="H363" s="62">
        <f t="shared" si="31"/>
        <v>174.69817867960538</v>
      </c>
      <c r="I363" s="62">
        <f t="shared" si="32"/>
        <v>99.02432113526409</v>
      </c>
    </row>
    <row r="364" spans="1:9" ht="14.25" hidden="1" outlineLevel="2">
      <c r="A364" s="21">
        <v>413003</v>
      </c>
      <c r="B364" s="22"/>
      <c r="C364" s="22" t="s">
        <v>380</v>
      </c>
      <c r="D364" s="23">
        <v>34688.57</v>
      </c>
      <c r="E364" s="23">
        <v>60689</v>
      </c>
      <c r="F364" s="23">
        <v>61197.39</v>
      </c>
      <c r="G364" s="23">
        <v>60600.29999999999</v>
      </c>
      <c r="H364" s="62">
        <f t="shared" si="31"/>
        <v>174.69817867960538</v>
      </c>
      <c r="I364" s="62">
        <f t="shared" si="32"/>
        <v>99.02432113526409</v>
      </c>
    </row>
    <row r="365" spans="1:9" ht="14.25" outlineLevel="1" collapsed="1">
      <c r="A365" s="21">
        <v>4131</v>
      </c>
      <c r="B365" s="22"/>
      <c r="C365" s="22" t="s">
        <v>381</v>
      </c>
      <c r="D365" s="23">
        <f>D366</f>
        <v>27423.380000000005</v>
      </c>
      <c r="E365" s="23">
        <f>E366</f>
        <v>17000</v>
      </c>
      <c r="F365" s="23">
        <f>F366</f>
        <v>17000</v>
      </c>
      <c r="G365" s="23">
        <f>G366</f>
        <v>17321.6</v>
      </c>
      <c r="H365" s="62">
        <f t="shared" si="31"/>
        <v>63.163621697981775</v>
      </c>
      <c r="I365" s="62">
        <f t="shared" si="32"/>
        <v>101.89176470588235</v>
      </c>
    </row>
    <row r="366" spans="1:9" ht="14.25" hidden="1" outlineLevel="2">
      <c r="A366" s="21">
        <v>413105</v>
      </c>
      <c r="B366" s="22"/>
      <c r="C366" s="22" t="s">
        <v>382</v>
      </c>
      <c r="D366" s="23">
        <v>27423.380000000005</v>
      </c>
      <c r="E366" s="23">
        <v>17000</v>
      </c>
      <c r="F366" s="23">
        <v>17000</v>
      </c>
      <c r="G366" s="23">
        <v>17321.6</v>
      </c>
      <c r="H366" s="62">
        <f t="shared" si="31"/>
        <v>63.163621697981775</v>
      </c>
      <c r="I366" s="62">
        <f t="shared" si="32"/>
        <v>101.89176470588235</v>
      </c>
    </row>
    <row r="367" spans="1:9" ht="14.25" outlineLevel="1" collapsed="1">
      <c r="A367" s="21">
        <v>4133</v>
      </c>
      <c r="B367" s="22"/>
      <c r="C367" s="22" t="s">
        <v>383</v>
      </c>
      <c r="D367" s="23">
        <f>D368+D369+D370+D371+D372+D373+D374+D375+D376+D377+D378+D379+D380+D381+D382+D383+D384</f>
        <v>230729.05000000002</v>
      </c>
      <c r="E367" s="23">
        <f>E368+E369+E370+E371+E372+E373+E374+E375+E376+E377+E378+E379+E380+E381+E382+E383+E384</f>
        <v>302926</v>
      </c>
      <c r="F367" s="23">
        <f>F368+F369+F370+F371+F372+F373+F374+F375+F376+F377+F378+F379+F380+F381+F382+F383+F384</f>
        <v>287833.35</v>
      </c>
      <c r="G367" s="23">
        <f>G368+G369+G370+G371+G372+G373+G374+G375+G376+G377+G378+G379+G380+G381+G382+G383+G384</f>
        <v>281699.17</v>
      </c>
      <c r="H367" s="62">
        <f t="shared" si="31"/>
        <v>122.09089839359196</v>
      </c>
      <c r="I367" s="62">
        <f t="shared" si="32"/>
        <v>97.86884320388864</v>
      </c>
    </row>
    <row r="368" spans="1:9" ht="14.25" hidden="1" outlineLevel="2">
      <c r="A368" s="21">
        <v>41330002</v>
      </c>
      <c r="B368" s="22"/>
      <c r="C368" s="22" t="s">
        <v>384</v>
      </c>
      <c r="D368" s="23">
        <v>14008.45</v>
      </c>
      <c r="E368" s="23">
        <v>14100</v>
      </c>
      <c r="F368" s="23">
        <v>14100</v>
      </c>
      <c r="G368" s="23">
        <v>15369.65</v>
      </c>
      <c r="H368" s="62">
        <f t="shared" si="31"/>
        <v>109.71699224396703</v>
      </c>
      <c r="I368" s="62">
        <f t="shared" si="32"/>
        <v>109.00460992907801</v>
      </c>
    </row>
    <row r="369" spans="1:9" ht="14.25" hidden="1" outlineLevel="2">
      <c r="A369" s="21">
        <v>41330003</v>
      </c>
      <c r="B369" s="22"/>
      <c r="C369" s="22" t="s">
        <v>385</v>
      </c>
      <c r="D369" s="23">
        <v>38329</v>
      </c>
      <c r="E369" s="23">
        <v>39441</v>
      </c>
      <c r="F369" s="23">
        <v>39441</v>
      </c>
      <c r="G369" s="23">
        <v>39441</v>
      </c>
      <c r="H369" s="62">
        <f t="shared" si="31"/>
        <v>102.90119752667692</v>
      </c>
      <c r="I369" s="62">
        <f t="shared" si="32"/>
        <v>100</v>
      </c>
    </row>
    <row r="370" spans="1:9" ht="14.25" hidden="1" outlineLevel="2">
      <c r="A370" s="21">
        <v>41330102</v>
      </c>
      <c r="B370" s="22"/>
      <c r="C370" s="22" t="s">
        <v>386</v>
      </c>
      <c r="D370" s="23">
        <v>2217.42</v>
      </c>
      <c r="E370" s="23">
        <v>2900</v>
      </c>
      <c r="F370" s="23">
        <v>2900</v>
      </c>
      <c r="G370" s="23">
        <v>817.21</v>
      </c>
      <c r="H370" s="62">
        <f t="shared" si="31"/>
        <v>36.85409169214673</v>
      </c>
      <c r="I370" s="62">
        <f t="shared" si="32"/>
        <v>28.179655172413792</v>
      </c>
    </row>
    <row r="371" spans="1:9" ht="14.25" hidden="1" outlineLevel="2">
      <c r="A371" s="21">
        <v>41330103</v>
      </c>
      <c r="B371" s="22"/>
      <c r="C371" s="22" t="s">
        <v>387</v>
      </c>
      <c r="D371" s="23">
        <v>6171</v>
      </c>
      <c r="E371" s="23">
        <v>6350</v>
      </c>
      <c r="F371" s="23">
        <v>6350</v>
      </c>
      <c r="G371" s="23">
        <v>6349.939999999999</v>
      </c>
      <c r="H371" s="62">
        <f t="shared" si="31"/>
        <v>102.89969210824823</v>
      </c>
      <c r="I371" s="62">
        <f t="shared" si="32"/>
        <v>99.99905511811022</v>
      </c>
    </row>
    <row r="372" spans="1:9" ht="14.25" hidden="1" outlineLevel="2">
      <c r="A372" s="21">
        <v>41330200</v>
      </c>
      <c r="B372" s="22"/>
      <c r="C372" s="22" t="s">
        <v>388</v>
      </c>
      <c r="D372" s="23">
        <v>9466</v>
      </c>
      <c r="E372" s="23">
        <v>13483</v>
      </c>
      <c r="F372" s="23">
        <v>13483</v>
      </c>
      <c r="G372" s="23">
        <v>12141.420000000002</v>
      </c>
      <c r="H372" s="62">
        <f t="shared" si="31"/>
        <v>128.2634692583985</v>
      </c>
      <c r="I372" s="62">
        <f t="shared" si="32"/>
        <v>90.0498405399392</v>
      </c>
    </row>
    <row r="373" spans="1:9" ht="14.25" hidden="1" outlineLevel="2">
      <c r="A373" s="21">
        <v>41330203</v>
      </c>
      <c r="B373" s="22"/>
      <c r="C373" s="22" t="s">
        <v>389</v>
      </c>
      <c r="D373" s="23">
        <v>0</v>
      </c>
      <c r="E373" s="23">
        <v>4660</v>
      </c>
      <c r="F373" s="23">
        <v>1082</v>
      </c>
      <c r="G373" s="23">
        <v>325.5</v>
      </c>
      <c r="H373" s="62">
        <f t="shared" si="31"/>
        <v>0</v>
      </c>
      <c r="I373" s="62">
        <f t="shared" si="32"/>
        <v>30.08317929759704</v>
      </c>
    </row>
    <row r="374" spans="1:9" ht="14.25" hidden="1" outlineLevel="2">
      <c r="A374" s="21">
        <v>41330230</v>
      </c>
      <c r="B374" s="22"/>
      <c r="C374" s="22" t="s">
        <v>390</v>
      </c>
      <c r="D374" s="23">
        <v>28492.37</v>
      </c>
      <c r="E374" s="23">
        <v>36500</v>
      </c>
      <c r="F374" s="23">
        <v>31990</v>
      </c>
      <c r="G374" s="23">
        <v>31989.180000000004</v>
      </c>
      <c r="H374" s="62">
        <f t="shared" si="31"/>
        <v>112.27279443584372</v>
      </c>
      <c r="I374" s="62">
        <f t="shared" si="32"/>
        <v>99.99743669896844</v>
      </c>
    </row>
    <row r="375" spans="1:9" ht="14.25" hidden="1" outlineLevel="2">
      <c r="A375" s="21">
        <v>41330231</v>
      </c>
      <c r="B375" s="22"/>
      <c r="C375" s="22" t="s">
        <v>391</v>
      </c>
      <c r="D375" s="23">
        <v>35743.83</v>
      </c>
      <c r="E375" s="23">
        <v>72480</v>
      </c>
      <c r="F375" s="23">
        <v>71475</v>
      </c>
      <c r="G375" s="23">
        <v>58810.270000000004</v>
      </c>
      <c r="H375" s="62">
        <f t="shared" si="31"/>
        <v>164.53264801225836</v>
      </c>
      <c r="I375" s="62">
        <f t="shared" si="32"/>
        <v>82.28089541797831</v>
      </c>
    </row>
    <row r="376" spans="1:9" ht="14.25" hidden="1" outlineLevel="2">
      <c r="A376" s="21">
        <v>41330232</v>
      </c>
      <c r="B376" s="22"/>
      <c r="C376" s="22" t="s">
        <v>392</v>
      </c>
      <c r="D376" s="23">
        <v>3060.38</v>
      </c>
      <c r="E376" s="23">
        <v>4765</v>
      </c>
      <c r="F376" s="23">
        <v>4765</v>
      </c>
      <c r="G376" s="23">
        <v>3982.61</v>
      </c>
      <c r="H376" s="62">
        <f t="shared" si="31"/>
        <v>130.1344931021638</v>
      </c>
      <c r="I376" s="62">
        <f t="shared" si="32"/>
        <v>83.58048268625394</v>
      </c>
    </row>
    <row r="377" spans="1:9" ht="14.25" hidden="1" outlineLevel="2">
      <c r="A377" s="21">
        <v>41330233</v>
      </c>
      <c r="B377" s="22"/>
      <c r="C377" s="22" t="s">
        <v>393</v>
      </c>
      <c r="D377" s="23">
        <v>15960.61</v>
      </c>
      <c r="E377" s="23">
        <v>33000</v>
      </c>
      <c r="F377" s="23">
        <v>33000</v>
      </c>
      <c r="G377" s="23">
        <v>44037.240000000005</v>
      </c>
      <c r="H377" s="62">
        <f t="shared" si="31"/>
        <v>275.9120108817896</v>
      </c>
      <c r="I377" s="62">
        <f t="shared" si="32"/>
        <v>133.44618181818186</v>
      </c>
    </row>
    <row r="378" spans="1:9" ht="14.25" hidden="1" outlineLevel="2">
      <c r="A378" s="21">
        <v>41330234</v>
      </c>
      <c r="B378" s="22"/>
      <c r="C378" s="22" t="s">
        <v>394</v>
      </c>
      <c r="D378" s="23">
        <v>3517.05</v>
      </c>
      <c r="E378" s="23">
        <v>5257</v>
      </c>
      <c r="F378" s="23">
        <v>5257</v>
      </c>
      <c r="G378" s="23">
        <v>6795.49</v>
      </c>
      <c r="H378" s="62">
        <f t="shared" si="31"/>
        <v>193.2156210460471</v>
      </c>
      <c r="I378" s="62">
        <f t="shared" si="32"/>
        <v>129.26555069431234</v>
      </c>
    </row>
    <row r="379" spans="1:9" ht="14.25" hidden="1" outlineLevel="2">
      <c r="A379" s="21">
        <v>41330237</v>
      </c>
      <c r="B379" s="22"/>
      <c r="C379" s="22" t="s">
        <v>395</v>
      </c>
      <c r="D379" s="23">
        <v>15660</v>
      </c>
      <c r="E379" s="23">
        <v>16180</v>
      </c>
      <c r="F379" s="23">
        <v>16180</v>
      </c>
      <c r="G379" s="23">
        <v>14831.720000000001</v>
      </c>
      <c r="H379" s="62">
        <f t="shared" si="31"/>
        <v>94.71085568326949</v>
      </c>
      <c r="I379" s="62">
        <f t="shared" si="32"/>
        <v>91.66699629171818</v>
      </c>
    </row>
    <row r="380" spans="1:9" ht="14.25" hidden="1" outlineLevel="2">
      <c r="A380" s="21">
        <v>41330242</v>
      </c>
      <c r="B380" s="22"/>
      <c r="C380" s="22" t="s">
        <v>396</v>
      </c>
      <c r="D380" s="23">
        <v>4620.139999999999</v>
      </c>
      <c r="E380" s="23">
        <v>5410</v>
      </c>
      <c r="F380" s="23">
        <v>2424</v>
      </c>
      <c r="G380" s="23">
        <v>1899.68</v>
      </c>
      <c r="H380" s="62">
        <f t="shared" si="31"/>
        <v>41.11736873774389</v>
      </c>
      <c r="I380" s="62">
        <f t="shared" si="32"/>
        <v>78.36963696369638</v>
      </c>
    </row>
    <row r="381" spans="1:9" ht="14.25" hidden="1" outlineLevel="2">
      <c r="A381" s="21">
        <v>41330244</v>
      </c>
      <c r="B381" s="22"/>
      <c r="C381" s="22" t="s">
        <v>397</v>
      </c>
      <c r="D381" s="23">
        <v>15852.85</v>
      </c>
      <c r="E381" s="23">
        <v>2000</v>
      </c>
      <c r="F381" s="23">
        <v>2000</v>
      </c>
      <c r="G381" s="23">
        <v>804.04</v>
      </c>
      <c r="H381" s="62">
        <f t="shared" si="31"/>
        <v>5.071895589752</v>
      </c>
      <c r="I381" s="62">
        <f t="shared" si="32"/>
        <v>40.202</v>
      </c>
    </row>
    <row r="382" spans="1:9" ht="14.25" hidden="1" outlineLevel="2">
      <c r="A382" s="21">
        <v>41330245</v>
      </c>
      <c r="B382" s="22"/>
      <c r="C382" s="22" t="s">
        <v>398</v>
      </c>
      <c r="D382" s="23">
        <v>24825.249999999996</v>
      </c>
      <c r="E382" s="23">
        <v>10000</v>
      </c>
      <c r="F382" s="23">
        <v>10000</v>
      </c>
      <c r="G382" s="23">
        <v>7824.650000000001</v>
      </c>
      <c r="H382" s="62">
        <f t="shared" si="31"/>
        <v>31.51891723144783</v>
      </c>
      <c r="I382" s="62">
        <f t="shared" si="32"/>
        <v>78.24650000000001</v>
      </c>
    </row>
    <row r="383" spans="1:9" ht="14.25" hidden="1" outlineLevel="2">
      <c r="A383" s="21">
        <v>41330246</v>
      </c>
      <c r="B383" s="22"/>
      <c r="C383" s="22" t="s">
        <v>399</v>
      </c>
      <c r="D383" s="23">
        <v>5330.630000000001</v>
      </c>
      <c r="E383" s="23">
        <v>22000</v>
      </c>
      <c r="F383" s="23">
        <v>23059.74</v>
      </c>
      <c r="G383" s="23">
        <v>25952.96</v>
      </c>
      <c r="H383" s="62">
        <f t="shared" si="31"/>
        <v>486.86477958515206</v>
      </c>
      <c r="I383" s="62">
        <f t="shared" si="32"/>
        <v>112.54662888653557</v>
      </c>
    </row>
    <row r="384" spans="1:9" ht="14.25" hidden="1" outlineLevel="2">
      <c r="A384" s="21">
        <v>41330269</v>
      </c>
      <c r="B384" s="22"/>
      <c r="C384" s="22" t="s">
        <v>400</v>
      </c>
      <c r="D384" s="23">
        <v>7474.07</v>
      </c>
      <c r="E384" s="23">
        <v>14400</v>
      </c>
      <c r="F384" s="23">
        <v>10326.61</v>
      </c>
      <c r="G384" s="23">
        <v>10326.609999999999</v>
      </c>
      <c r="H384" s="62">
        <f t="shared" si="31"/>
        <v>138.16581862358794</v>
      </c>
      <c r="I384" s="62">
        <f t="shared" si="32"/>
        <v>99.99999999999997</v>
      </c>
    </row>
    <row r="385" spans="1:9" ht="14.25" outlineLevel="1" collapsed="1">
      <c r="A385" s="21"/>
      <c r="B385" s="22"/>
      <c r="C385" s="22"/>
      <c r="D385" s="23"/>
      <c r="E385" s="23"/>
      <c r="F385" s="23"/>
      <c r="G385" s="23"/>
      <c r="H385" s="63"/>
      <c r="I385" s="63"/>
    </row>
    <row r="386" spans="1:9" ht="15">
      <c r="A386" s="40">
        <v>42</v>
      </c>
      <c r="B386" s="41" t="s">
        <v>45</v>
      </c>
      <c r="C386" s="41" t="s">
        <v>46</v>
      </c>
      <c r="D386" s="42">
        <f>+D387</f>
        <v>2460520.45</v>
      </c>
      <c r="E386" s="42">
        <f>+E387</f>
        <v>1847087</v>
      </c>
      <c r="F386" s="42">
        <f>+F387</f>
        <v>1793729.0499999998</v>
      </c>
      <c r="G386" s="42">
        <f>+G387</f>
        <v>1788421.3699999999</v>
      </c>
      <c r="H386" s="61">
        <f>IF(D386&lt;&gt;0,G386/D386*100,)</f>
        <v>72.68467815416855</v>
      </c>
      <c r="I386" s="61">
        <f>IF(F386&lt;&gt;0,G386/F386*100,)</f>
        <v>99.70409800744433</v>
      </c>
    </row>
    <row r="387" spans="1:9" ht="14.25">
      <c r="A387" s="21">
        <v>420</v>
      </c>
      <c r="B387" s="22"/>
      <c r="C387" s="22" t="s">
        <v>47</v>
      </c>
      <c r="D387" s="23">
        <f>D388+D390+D398+D409+D418+D420</f>
        <v>2460520.45</v>
      </c>
      <c r="E387" s="23">
        <f>E388+E390+E398+E409+E418+E420</f>
        <v>1847087</v>
      </c>
      <c r="F387" s="23">
        <f>F388+F390+F398+F409+F418+F420</f>
        <v>1793729.0499999998</v>
      </c>
      <c r="G387" s="23">
        <f>G388+G390+G398+G409+G418+G420</f>
        <v>1788421.3699999999</v>
      </c>
      <c r="H387" s="62">
        <f>IF(D387&lt;&gt;0,G387/D387*100,)</f>
        <v>72.68467815416855</v>
      </c>
      <c r="I387" s="62">
        <f>IF(F387&lt;&gt;0,G387/F387*100,)</f>
        <v>99.70409800744433</v>
      </c>
    </row>
    <row r="388" spans="1:9" ht="14.25" outlineLevel="1">
      <c r="A388" s="21">
        <v>4200</v>
      </c>
      <c r="B388" s="22"/>
      <c r="C388" s="22" t="s">
        <v>401</v>
      </c>
      <c r="D388" s="23">
        <f>D389</f>
        <v>618.84</v>
      </c>
      <c r="E388" s="23">
        <f>E389</f>
        <v>0</v>
      </c>
      <c r="F388" s="23">
        <f>F389</f>
        <v>0</v>
      </c>
      <c r="G388" s="23">
        <f>G389</f>
        <v>0</v>
      </c>
      <c r="H388" s="63"/>
      <c r="I388" s="63"/>
    </row>
    <row r="389" spans="1:9" ht="14.25" hidden="1" outlineLevel="2">
      <c r="A389" s="21">
        <v>42009900</v>
      </c>
      <c r="B389" s="22"/>
      <c r="C389" s="22" t="s">
        <v>402</v>
      </c>
      <c r="D389" s="23">
        <v>618.84</v>
      </c>
      <c r="E389" s="23">
        <v>0</v>
      </c>
      <c r="F389" s="23">
        <v>0</v>
      </c>
      <c r="G389" s="23">
        <v>0</v>
      </c>
      <c r="H389" s="63"/>
      <c r="I389" s="63"/>
    </row>
    <row r="390" spans="1:9" ht="14.25" outlineLevel="1" collapsed="1">
      <c r="A390" s="21">
        <v>4202</v>
      </c>
      <c r="B390" s="22"/>
      <c r="C390" s="22" t="s">
        <v>403</v>
      </c>
      <c r="D390" s="23">
        <f>D391+D392+D393+D394+D395+D396+D397</f>
        <v>44400.68</v>
      </c>
      <c r="E390" s="23">
        <f>E391+E392+E393+E394+E395+E396+E397</f>
        <v>7800</v>
      </c>
      <c r="F390" s="23">
        <f>F391+F392+F393+F394+F395+F396+F397</f>
        <v>7800</v>
      </c>
      <c r="G390" s="23">
        <f>G391+G392+G393+G394+G395+G396+G397</f>
        <v>7527.0199999999995</v>
      </c>
      <c r="H390" s="62">
        <f>IF(D390&lt;&gt;0,G390/D390*100,)</f>
        <v>16.952488115046886</v>
      </c>
      <c r="I390" s="62">
        <f>IF(F390&lt;&gt;0,G390/F390*100,)</f>
        <v>96.5002564102564</v>
      </c>
    </row>
    <row r="391" spans="1:9" ht="14.25" hidden="1" outlineLevel="2">
      <c r="A391" s="21">
        <v>420200</v>
      </c>
      <c r="B391" s="22"/>
      <c r="C391" s="22" t="s">
        <v>404</v>
      </c>
      <c r="D391" s="23">
        <v>17148.89</v>
      </c>
      <c r="E391" s="23">
        <v>0</v>
      </c>
      <c r="F391" s="23">
        <v>0</v>
      </c>
      <c r="G391" s="23">
        <v>0</v>
      </c>
      <c r="H391" s="63"/>
      <c r="I391" s="63"/>
    </row>
    <row r="392" spans="1:9" ht="14.25" hidden="1" outlineLevel="2">
      <c r="A392" s="21">
        <v>420201</v>
      </c>
      <c r="B392" s="22"/>
      <c r="C392" s="22" t="s">
        <v>405</v>
      </c>
      <c r="D392" s="23">
        <v>14649.3</v>
      </c>
      <c r="E392" s="23">
        <v>0</v>
      </c>
      <c r="F392" s="23">
        <v>0</v>
      </c>
      <c r="G392" s="23">
        <v>0</v>
      </c>
      <c r="H392" s="63"/>
      <c r="I392" s="63"/>
    </row>
    <row r="393" spans="1:9" ht="14.25" hidden="1" outlineLevel="2">
      <c r="A393" s="21">
        <v>42020201</v>
      </c>
      <c r="B393" s="22"/>
      <c r="C393" s="22" t="s">
        <v>406</v>
      </c>
      <c r="D393" s="23">
        <v>10822.52</v>
      </c>
      <c r="E393" s="23">
        <v>7000</v>
      </c>
      <c r="F393" s="23">
        <v>7000</v>
      </c>
      <c r="G393" s="23">
        <v>6727.32</v>
      </c>
      <c r="H393" s="62">
        <f>IF(D393&lt;&gt;0,G393/D393*100,)</f>
        <v>62.16038408799429</v>
      </c>
      <c r="I393" s="62">
        <f>IF(F393&lt;&gt;0,G393/F393*100,)</f>
        <v>96.10457142857143</v>
      </c>
    </row>
    <row r="394" spans="1:9" ht="14.25" hidden="1" outlineLevel="2">
      <c r="A394" s="21">
        <v>420204</v>
      </c>
      <c r="B394" s="22"/>
      <c r="C394" s="22" t="s">
        <v>407</v>
      </c>
      <c r="D394" s="23">
        <v>604.43</v>
      </c>
      <c r="E394" s="23">
        <v>0</v>
      </c>
      <c r="F394" s="23">
        <v>0</v>
      </c>
      <c r="G394" s="23">
        <v>0</v>
      </c>
      <c r="H394" s="63"/>
      <c r="I394" s="63"/>
    </row>
    <row r="395" spans="1:9" ht="14.25" hidden="1" outlineLevel="2">
      <c r="A395" s="21">
        <v>42022000</v>
      </c>
      <c r="B395" s="22"/>
      <c r="C395" s="22" t="s">
        <v>408</v>
      </c>
      <c r="D395" s="23">
        <v>490.4</v>
      </c>
      <c r="E395" s="23">
        <v>0</v>
      </c>
      <c r="F395" s="23">
        <v>0</v>
      </c>
      <c r="G395" s="23">
        <v>0</v>
      </c>
      <c r="H395" s="63"/>
      <c r="I395" s="63"/>
    </row>
    <row r="396" spans="1:9" ht="14.25" hidden="1" outlineLevel="2">
      <c r="A396" s="21">
        <v>420223</v>
      </c>
      <c r="B396" s="22"/>
      <c r="C396" s="22" t="s">
        <v>409</v>
      </c>
      <c r="D396" s="23">
        <v>685.14</v>
      </c>
      <c r="E396" s="23">
        <v>0</v>
      </c>
      <c r="F396" s="23">
        <v>0</v>
      </c>
      <c r="G396" s="23">
        <v>0</v>
      </c>
      <c r="H396" s="63"/>
      <c r="I396" s="63"/>
    </row>
    <row r="397" spans="1:9" ht="14.25" hidden="1" outlineLevel="2">
      <c r="A397" s="21">
        <v>420299</v>
      </c>
      <c r="B397" s="22"/>
      <c r="C397" s="22" t="s">
        <v>410</v>
      </c>
      <c r="D397" s="23">
        <v>0</v>
      </c>
      <c r="E397" s="23">
        <v>800</v>
      </c>
      <c r="F397" s="23">
        <v>800</v>
      </c>
      <c r="G397" s="23">
        <v>799.7</v>
      </c>
      <c r="H397" s="62">
        <f aca="true" t="shared" si="33" ref="H397:H402">IF(D397&lt;&gt;0,G397/D397*100,)</f>
        <v>0</v>
      </c>
      <c r="I397" s="62">
        <f aca="true" t="shared" si="34" ref="I397:I402">IF(F397&lt;&gt;0,G397/F397*100,)</f>
        <v>99.9625</v>
      </c>
    </row>
    <row r="398" spans="1:9" ht="14.25" outlineLevel="1" collapsed="1">
      <c r="A398" s="21">
        <v>4204</v>
      </c>
      <c r="B398" s="22"/>
      <c r="C398" s="22" t="s">
        <v>411</v>
      </c>
      <c r="D398" s="23">
        <f>D399+D400+D401+D402+D403+D404+D405+D406+D407+D408</f>
        <v>1568299.33</v>
      </c>
      <c r="E398" s="23">
        <f>E399+E400+E401+E402+E403+E404+E405+E406+E407+E408</f>
        <v>832122</v>
      </c>
      <c r="F398" s="23">
        <f>F399+F400+F401+F402+F403+F404+F405+F406+F407+F408</f>
        <v>825386.1399999999</v>
      </c>
      <c r="G398" s="23">
        <f>G399+G400+G401+G402+G403+G404+G405+G406+G407+G408</f>
        <v>825420.9999999999</v>
      </c>
      <c r="H398" s="62">
        <f t="shared" si="33"/>
        <v>52.631598076369755</v>
      </c>
      <c r="I398" s="62">
        <f t="shared" si="34"/>
        <v>100.00422347775309</v>
      </c>
    </row>
    <row r="399" spans="1:9" ht="14.25" hidden="1" outlineLevel="2">
      <c r="A399" s="21">
        <v>420401</v>
      </c>
      <c r="B399" s="22"/>
      <c r="C399" s="22" t="s">
        <v>412</v>
      </c>
      <c r="D399" s="23">
        <v>0</v>
      </c>
      <c r="E399" s="23">
        <v>1000</v>
      </c>
      <c r="F399" s="23">
        <v>1000</v>
      </c>
      <c r="G399" s="23">
        <v>0</v>
      </c>
      <c r="H399" s="62">
        <f t="shared" si="33"/>
        <v>0</v>
      </c>
      <c r="I399" s="62">
        <f t="shared" si="34"/>
        <v>0</v>
      </c>
    </row>
    <row r="400" spans="1:9" ht="14.25" hidden="1" outlineLevel="2">
      <c r="A400" s="21">
        <v>42040100</v>
      </c>
      <c r="B400" s="22"/>
      <c r="C400" s="22" t="s">
        <v>413</v>
      </c>
      <c r="D400" s="23">
        <v>861311.4800000002</v>
      </c>
      <c r="E400" s="23">
        <v>342541</v>
      </c>
      <c r="F400" s="23">
        <v>349864</v>
      </c>
      <c r="G400" s="23">
        <v>349864.5</v>
      </c>
      <c r="H400" s="62">
        <f t="shared" si="33"/>
        <v>40.61997408881627</v>
      </c>
      <c r="I400" s="62">
        <f t="shared" si="34"/>
        <v>100.00014291267465</v>
      </c>
    </row>
    <row r="401" spans="1:9" ht="14.25" hidden="1" outlineLevel="2">
      <c r="A401" s="21">
        <v>42040128</v>
      </c>
      <c r="B401" s="22"/>
      <c r="C401" s="22" t="s">
        <v>414</v>
      </c>
      <c r="D401" s="23">
        <v>492957.35000000015</v>
      </c>
      <c r="E401" s="23">
        <v>71508</v>
      </c>
      <c r="F401" s="23">
        <v>71508</v>
      </c>
      <c r="G401" s="23">
        <v>71508.13999999998</v>
      </c>
      <c r="H401" s="62">
        <f t="shared" si="33"/>
        <v>14.505948638355825</v>
      </c>
      <c r="I401" s="62">
        <f t="shared" si="34"/>
        <v>100.00019578229006</v>
      </c>
    </row>
    <row r="402" spans="1:9" ht="14.25" hidden="1" outlineLevel="2">
      <c r="A402" s="21">
        <v>42040132</v>
      </c>
      <c r="B402" s="22"/>
      <c r="C402" s="22" t="s">
        <v>415</v>
      </c>
      <c r="D402" s="23">
        <v>0</v>
      </c>
      <c r="E402" s="23">
        <v>9570</v>
      </c>
      <c r="F402" s="23">
        <v>9570</v>
      </c>
      <c r="G402" s="23">
        <v>9570.36</v>
      </c>
      <c r="H402" s="62">
        <f t="shared" si="33"/>
        <v>0</v>
      </c>
      <c r="I402" s="62">
        <f t="shared" si="34"/>
        <v>100.00376175548591</v>
      </c>
    </row>
    <row r="403" spans="1:9" ht="14.25" hidden="1" outlineLevel="2">
      <c r="A403" s="21">
        <v>42040133</v>
      </c>
      <c r="B403" s="22"/>
      <c r="C403" s="22" t="s">
        <v>416</v>
      </c>
      <c r="D403" s="23">
        <v>0</v>
      </c>
      <c r="E403" s="23">
        <v>0</v>
      </c>
      <c r="F403" s="23">
        <v>19544.91</v>
      </c>
      <c r="G403" s="23">
        <v>19545</v>
      </c>
      <c r="H403" s="63"/>
      <c r="I403" s="63"/>
    </row>
    <row r="404" spans="1:9" ht="14.25" hidden="1" outlineLevel="2">
      <c r="A404" s="21">
        <v>42040223</v>
      </c>
      <c r="B404" s="22"/>
      <c r="C404" s="22" t="s">
        <v>417</v>
      </c>
      <c r="D404" s="23">
        <v>176363.12</v>
      </c>
      <c r="E404" s="23">
        <v>0</v>
      </c>
      <c r="F404" s="23">
        <v>0</v>
      </c>
      <c r="G404" s="23">
        <v>0</v>
      </c>
      <c r="H404" s="63"/>
      <c r="I404" s="63"/>
    </row>
    <row r="405" spans="1:9" ht="14.25" hidden="1" outlineLevel="2">
      <c r="A405" s="21">
        <v>42040252</v>
      </c>
      <c r="B405" s="22"/>
      <c r="C405" s="22" t="s">
        <v>418</v>
      </c>
      <c r="D405" s="23">
        <v>1282.65</v>
      </c>
      <c r="E405" s="23">
        <v>128266</v>
      </c>
      <c r="F405" s="23">
        <v>128266</v>
      </c>
      <c r="G405" s="23">
        <v>128265.6</v>
      </c>
      <c r="H405" s="62">
        <f aca="true" t="shared" si="35" ref="H405:H410">IF(D405&lt;&gt;0,G405/D405*100,)</f>
        <v>10000.046778154601</v>
      </c>
      <c r="I405" s="62">
        <f aca="true" t="shared" si="36" ref="I405:I410">IF(F405&lt;&gt;0,G405/F405*100,)</f>
        <v>99.9996881480673</v>
      </c>
    </row>
    <row r="406" spans="1:9" ht="14.25" hidden="1" outlineLevel="2">
      <c r="A406" s="21">
        <v>42040255</v>
      </c>
      <c r="B406" s="22"/>
      <c r="C406" s="22" t="s">
        <v>419</v>
      </c>
      <c r="D406" s="23">
        <v>36384.729999999996</v>
      </c>
      <c r="E406" s="23">
        <v>146515</v>
      </c>
      <c r="F406" s="23">
        <v>146515</v>
      </c>
      <c r="G406" s="23">
        <v>146514.73</v>
      </c>
      <c r="H406" s="62">
        <f t="shared" si="35"/>
        <v>402.68192178422106</v>
      </c>
      <c r="I406" s="62">
        <f t="shared" si="36"/>
        <v>99.99981571852712</v>
      </c>
    </row>
    <row r="407" spans="1:9" ht="14.25" hidden="1" outlineLevel="2">
      <c r="A407" s="21">
        <v>42040258</v>
      </c>
      <c r="B407" s="22"/>
      <c r="C407" s="22" t="s">
        <v>420</v>
      </c>
      <c r="D407" s="23">
        <v>0</v>
      </c>
      <c r="E407" s="23">
        <v>130000</v>
      </c>
      <c r="F407" s="23">
        <v>96396.23000000001</v>
      </c>
      <c r="G407" s="23">
        <v>96666.97</v>
      </c>
      <c r="H407" s="62">
        <f t="shared" si="35"/>
        <v>0</v>
      </c>
      <c r="I407" s="62">
        <f t="shared" si="36"/>
        <v>100.28086160630968</v>
      </c>
    </row>
    <row r="408" spans="1:9" ht="14.25" hidden="1" outlineLevel="2">
      <c r="A408" s="21">
        <v>42040259</v>
      </c>
      <c r="B408" s="22"/>
      <c r="C408" s="22" t="s">
        <v>421</v>
      </c>
      <c r="D408" s="23">
        <v>0</v>
      </c>
      <c r="E408" s="23">
        <v>2722</v>
      </c>
      <c r="F408" s="23">
        <v>2722</v>
      </c>
      <c r="G408" s="23">
        <v>3485.7000000000003</v>
      </c>
      <c r="H408" s="62">
        <f t="shared" si="35"/>
        <v>0</v>
      </c>
      <c r="I408" s="62">
        <f t="shared" si="36"/>
        <v>128.05657604702424</v>
      </c>
    </row>
    <row r="409" spans="1:9" ht="14.25" outlineLevel="1" collapsed="1">
      <c r="A409" s="21">
        <v>4205</v>
      </c>
      <c r="B409" s="22"/>
      <c r="C409" s="22" t="s">
        <v>422</v>
      </c>
      <c r="D409" s="23">
        <f>D410+D411+D412+D413+D414+D415+D416+D417</f>
        <v>714470.1</v>
      </c>
      <c r="E409" s="23">
        <f>E410+E411+E412+E413+E414+E415+E416+E417</f>
        <v>841064</v>
      </c>
      <c r="F409" s="23">
        <f>F410+F411+F412+F413+F414+F415+F416+F417</f>
        <v>786305.14</v>
      </c>
      <c r="G409" s="23">
        <f>G410+G411+G412+G413+G414+G415+G416+G417</f>
        <v>781254.5700000001</v>
      </c>
      <c r="H409" s="62">
        <f t="shared" si="35"/>
        <v>109.34741285884463</v>
      </c>
      <c r="I409" s="62">
        <f t="shared" si="36"/>
        <v>99.35768320171479</v>
      </c>
    </row>
    <row r="410" spans="1:9" ht="14.25" hidden="1" outlineLevel="2">
      <c r="A410" s="21">
        <v>420500</v>
      </c>
      <c r="B410" s="22"/>
      <c r="C410" s="22" t="s">
        <v>423</v>
      </c>
      <c r="D410" s="23">
        <v>0</v>
      </c>
      <c r="E410" s="23">
        <v>40000</v>
      </c>
      <c r="F410" s="23">
        <v>1630.1600000000035</v>
      </c>
      <c r="G410" s="23">
        <v>0</v>
      </c>
      <c r="H410" s="62">
        <f t="shared" si="35"/>
        <v>0</v>
      </c>
      <c r="I410" s="62">
        <f t="shared" si="36"/>
        <v>0</v>
      </c>
    </row>
    <row r="411" spans="1:9" ht="14.25" hidden="1" outlineLevel="2">
      <c r="A411" s="21">
        <v>42050101</v>
      </c>
      <c r="B411" s="22"/>
      <c r="C411" s="22" t="s">
        <v>424</v>
      </c>
      <c r="D411" s="23">
        <v>0</v>
      </c>
      <c r="E411" s="23">
        <v>0</v>
      </c>
      <c r="F411" s="23">
        <v>0</v>
      </c>
      <c r="G411" s="23">
        <v>13833.329999999998</v>
      </c>
      <c r="H411" s="63"/>
      <c r="I411" s="63"/>
    </row>
    <row r="412" spans="1:9" ht="14.25" hidden="1" outlineLevel="2">
      <c r="A412" s="21">
        <v>42050103</v>
      </c>
      <c r="B412" s="22"/>
      <c r="C412" s="22" t="s">
        <v>425</v>
      </c>
      <c r="D412" s="23">
        <v>439947.01</v>
      </c>
      <c r="E412" s="23">
        <v>452614</v>
      </c>
      <c r="F412" s="23">
        <v>446614</v>
      </c>
      <c r="G412" s="23">
        <v>446392.79</v>
      </c>
      <c r="H412" s="62">
        <f aca="true" t="shared" si="37" ref="H412:H422">IF(D412&lt;&gt;0,G412/D412*100,)</f>
        <v>101.46512644784198</v>
      </c>
      <c r="I412" s="62">
        <f aca="true" t="shared" si="38" ref="I412:I422">IF(F412&lt;&gt;0,G412/F412*100,)</f>
        <v>99.95046953297478</v>
      </c>
    </row>
    <row r="413" spans="1:9" ht="14.25" hidden="1" outlineLevel="2">
      <c r="A413" s="21">
        <v>42050106</v>
      </c>
      <c r="B413" s="22"/>
      <c r="C413" s="22" t="s">
        <v>426</v>
      </c>
      <c r="D413" s="23">
        <v>274523.08999999997</v>
      </c>
      <c r="E413" s="23">
        <v>159130</v>
      </c>
      <c r="F413" s="23">
        <v>151559.98</v>
      </c>
      <c r="G413" s="23">
        <v>134529.2</v>
      </c>
      <c r="H413" s="62">
        <f t="shared" si="37"/>
        <v>49.00469392210325</v>
      </c>
      <c r="I413" s="62">
        <f t="shared" si="38"/>
        <v>88.76300986579703</v>
      </c>
    </row>
    <row r="414" spans="1:9" ht="14.25" hidden="1" outlineLevel="2">
      <c r="A414" s="21">
        <v>42050114</v>
      </c>
      <c r="B414" s="22"/>
      <c r="C414" s="22" t="s">
        <v>427</v>
      </c>
      <c r="D414" s="23">
        <v>0</v>
      </c>
      <c r="E414" s="23">
        <v>49500</v>
      </c>
      <c r="F414" s="23">
        <v>49500</v>
      </c>
      <c r="G414" s="23">
        <v>49500.39</v>
      </c>
      <c r="H414" s="62">
        <f t="shared" si="37"/>
        <v>0</v>
      </c>
      <c r="I414" s="62">
        <f t="shared" si="38"/>
        <v>100.00078787878788</v>
      </c>
    </row>
    <row r="415" spans="1:9" ht="14.25" hidden="1" outlineLevel="2">
      <c r="A415" s="21">
        <v>42050115</v>
      </c>
      <c r="B415" s="22"/>
      <c r="C415" s="22" t="s">
        <v>428</v>
      </c>
      <c r="D415" s="23">
        <v>0</v>
      </c>
      <c r="E415" s="23">
        <v>139818</v>
      </c>
      <c r="F415" s="23">
        <v>136999</v>
      </c>
      <c r="G415" s="23">
        <v>136998.86</v>
      </c>
      <c r="H415" s="62">
        <f t="shared" si="37"/>
        <v>0</v>
      </c>
      <c r="I415" s="62">
        <f t="shared" si="38"/>
        <v>99.99989780947305</v>
      </c>
    </row>
    <row r="416" spans="1:9" ht="14.25" hidden="1" outlineLevel="2">
      <c r="A416" s="21">
        <v>42050116</v>
      </c>
      <c r="B416" s="22"/>
      <c r="C416" s="22" t="s">
        <v>429</v>
      </c>
      <c r="D416" s="23">
        <v>0</v>
      </c>
      <c r="E416" s="23">
        <v>1</v>
      </c>
      <c r="F416" s="23">
        <v>1</v>
      </c>
      <c r="G416" s="23">
        <v>0</v>
      </c>
      <c r="H416" s="62">
        <f t="shared" si="37"/>
        <v>0</v>
      </c>
      <c r="I416" s="62">
        <f t="shared" si="38"/>
        <v>0</v>
      </c>
    </row>
    <row r="417" spans="1:9" ht="14.25" hidden="1" outlineLevel="2">
      <c r="A417" s="21">
        <v>42050117</v>
      </c>
      <c r="B417" s="22"/>
      <c r="C417" s="22" t="s">
        <v>430</v>
      </c>
      <c r="D417" s="23">
        <v>0</v>
      </c>
      <c r="E417" s="23">
        <v>1</v>
      </c>
      <c r="F417" s="23">
        <v>1</v>
      </c>
      <c r="G417" s="23">
        <v>0</v>
      </c>
      <c r="H417" s="62">
        <f t="shared" si="37"/>
        <v>0</v>
      </c>
      <c r="I417" s="62">
        <f t="shared" si="38"/>
        <v>0</v>
      </c>
    </row>
    <row r="418" spans="1:9" ht="14.25" outlineLevel="1" collapsed="1">
      <c r="A418" s="21">
        <v>4206</v>
      </c>
      <c r="B418" s="22"/>
      <c r="C418" s="22" t="s">
        <v>431</v>
      </c>
      <c r="D418" s="23">
        <f>D419</f>
        <v>48319.95</v>
      </c>
      <c r="E418" s="23">
        <f>E419</f>
        <v>50000</v>
      </c>
      <c r="F418" s="23">
        <f>F419</f>
        <v>55943</v>
      </c>
      <c r="G418" s="23">
        <f>G419</f>
        <v>55941.01000000001</v>
      </c>
      <c r="H418" s="62">
        <f t="shared" si="37"/>
        <v>115.77207757872267</v>
      </c>
      <c r="I418" s="62">
        <f t="shared" si="38"/>
        <v>99.99644280785802</v>
      </c>
    </row>
    <row r="419" spans="1:9" ht="14.25" hidden="1" outlineLevel="2">
      <c r="A419" s="21">
        <v>420600</v>
      </c>
      <c r="B419" s="22"/>
      <c r="C419" s="22" t="s">
        <v>432</v>
      </c>
      <c r="D419" s="23">
        <v>48319.95</v>
      </c>
      <c r="E419" s="23">
        <v>50000</v>
      </c>
      <c r="F419" s="23">
        <v>55943</v>
      </c>
      <c r="G419" s="23">
        <v>55941.01000000001</v>
      </c>
      <c r="H419" s="62">
        <f t="shared" si="37"/>
        <v>115.77207757872267</v>
      </c>
      <c r="I419" s="62">
        <f t="shared" si="38"/>
        <v>99.99644280785802</v>
      </c>
    </row>
    <row r="420" spans="1:9" ht="14.25" outlineLevel="1" collapsed="1">
      <c r="A420" s="21">
        <v>4208</v>
      </c>
      <c r="B420" s="22"/>
      <c r="C420" s="22" t="s">
        <v>433</v>
      </c>
      <c r="D420" s="23">
        <f>D421+D422+D423+D424+D425+D426</f>
        <v>84411.55</v>
      </c>
      <c r="E420" s="23">
        <f>E421+E422+E423+E424+E425+E426</f>
        <v>116101</v>
      </c>
      <c r="F420" s="23">
        <f>F421+F422+F423+F424+F425+F426</f>
        <v>118294.77</v>
      </c>
      <c r="G420" s="23">
        <f>G421+G422+G423+G424+G425+G426</f>
        <v>118277.77000000002</v>
      </c>
      <c r="H420" s="62">
        <f t="shared" si="37"/>
        <v>140.12036267548694</v>
      </c>
      <c r="I420" s="62">
        <f t="shared" si="38"/>
        <v>99.98562911952914</v>
      </c>
    </row>
    <row r="421" spans="1:9" ht="14.25" hidden="1" outlineLevel="2">
      <c r="A421" s="21">
        <v>42080102</v>
      </c>
      <c r="B421" s="22"/>
      <c r="C421" s="22" t="s">
        <v>434</v>
      </c>
      <c r="D421" s="23">
        <v>12234.320000000002</v>
      </c>
      <c r="E421" s="23">
        <v>1000</v>
      </c>
      <c r="F421" s="23">
        <v>1000</v>
      </c>
      <c r="G421" s="23">
        <v>984</v>
      </c>
      <c r="H421" s="62">
        <f t="shared" si="37"/>
        <v>8.042948034708916</v>
      </c>
      <c r="I421" s="62">
        <f t="shared" si="38"/>
        <v>98.4</v>
      </c>
    </row>
    <row r="422" spans="1:9" ht="14.25" hidden="1" outlineLevel="2">
      <c r="A422" s="21">
        <v>42080110</v>
      </c>
      <c r="B422" s="22"/>
      <c r="C422" s="22" t="s">
        <v>435</v>
      </c>
      <c r="D422" s="23">
        <v>0</v>
      </c>
      <c r="E422" s="23">
        <v>1</v>
      </c>
      <c r="F422" s="23">
        <v>1</v>
      </c>
      <c r="G422" s="23">
        <v>0</v>
      </c>
      <c r="H422" s="62">
        <f t="shared" si="37"/>
        <v>0</v>
      </c>
      <c r="I422" s="62">
        <f t="shared" si="38"/>
        <v>0</v>
      </c>
    </row>
    <row r="423" spans="1:9" ht="14.25" hidden="1" outlineLevel="2">
      <c r="A423" s="21">
        <v>42080119</v>
      </c>
      <c r="B423" s="22"/>
      <c r="C423" s="22" t="s">
        <v>436</v>
      </c>
      <c r="D423" s="23">
        <v>7575.41</v>
      </c>
      <c r="E423" s="23">
        <v>0</v>
      </c>
      <c r="F423" s="23">
        <v>0</v>
      </c>
      <c r="G423" s="23">
        <v>0</v>
      </c>
      <c r="H423" s="63"/>
      <c r="I423" s="63"/>
    </row>
    <row r="424" spans="1:9" ht="14.25" hidden="1" outlineLevel="2">
      <c r="A424" s="21">
        <v>42080120</v>
      </c>
      <c r="B424" s="22"/>
      <c r="C424" s="22" t="s">
        <v>437</v>
      </c>
      <c r="D424" s="23">
        <v>6978.7300000000005</v>
      </c>
      <c r="E424" s="23">
        <v>0</v>
      </c>
      <c r="F424" s="23">
        <v>0</v>
      </c>
      <c r="G424" s="23">
        <v>0</v>
      </c>
      <c r="H424" s="63"/>
      <c r="I424" s="63"/>
    </row>
    <row r="425" spans="1:9" ht="14.25" hidden="1" outlineLevel="2">
      <c r="A425" s="21">
        <v>42080424</v>
      </c>
      <c r="B425" s="22"/>
      <c r="C425" s="22" t="s">
        <v>438</v>
      </c>
      <c r="D425" s="23">
        <v>57623.09</v>
      </c>
      <c r="E425" s="23">
        <v>113000</v>
      </c>
      <c r="F425" s="23">
        <v>115193.77</v>
      </c>
      <c r="G425" s="23">
        <v>115193.77000000002</v>
      </c>
      <c r="H425" s="62">
        <f>IF(D425&lt;&gt;0,G425/D425*100,)</f>
        <v>199.90904687686833</v>
      </c>
      <c r="I425" s="62">
        <f>IF(F425&lt;&gt;0,G425/F425*100,)</f>
        <v>100.00000000000003</v>
      </c>
    </row>
    <row r="426" spans="1:9" ht="14.25" hidden="1" outlineLevel="2">
      <c r="A426" s="21">
        <v>42080425</v>
      </c>
      <c r="B426" s="22"/>
      <c r="C426" s="22" t="s">
        <v>439</v>
      </c>
      <c r="D426" s="23">
        <v>0</v>
      </c>
      <c r="E426" s="23">
        <v>2100</v>
      </c>
      <c r="F426" s="23">
        <v>2100</v>
      </c>
      <c r="G426" s="23">
        <v>2100</v>
      </c>
      <c r="H426" s="62">
        <f>IF(D426&lt;&gt;0,G426/D426*100,)</f>
        <v>0</v>
      </c>
      <c r="I426" s="62">
        <f>IF(F426&lt;&gt;0,G426/F426*100,)</f>
        <v>100</v>
      </c>
    </row>
    <row r="427" spans="1:9" ht="14.25" outlineLevel="1" collapsed="1">
      <c r="A427" s="21"/>
      <c r="B427" s="22"/>
      <c r="C427" s="22"/>
      <c r="D427" s="23"/>
      <c r="E427" s="23"/>
      <c r="F427" s="23"/>
      <c r="G427" s="23"/>
      <c r="H427" s="63"/>
      <c r="I427" s="63"/>
    </row>
    <row r="428" spans="1:9" ht="15">
      <c r="A428" s="40">
        <v>43</v>
      </c>
      <c r="B428" s="41"/>
      <c r="C428" s="41" t="s">
        <v>48</v>
      </c>
      <c r="D428" s="42">
        <f>D429+D430+D438</f>
        <v>714171.5599999998</v>
      </c>
      <c r="E428" s="42">
        <f>E429+E430+E438</f>
        <v>283787</v>
      </c>
      <c r="F428" s="42">
        <f>F429+F430+F438</f>
        <v>266077.33999999997</v>
      </c>
      <c r="G428" s="42">
        <f>G429+G430+G438</f>
        <v>255453.73</v>
      </c>
      <c r="H428" s="61">
        <f>IF(D428&lt;&gt;0,G428/D428*100,)</f>
        <v>35.769238696651556</v>
      </c>
      <c r="I428" s="61">
        <f>IF(F428&lt;&gt;0,G428/F428*100,)</f>
        <v>96.00732253261403</v>
      </c>
    </row>
    <row r="429" spans="1:9" s="55" customFormat="1" ht="14.25">
      <c r="A429" s="56">
        <v>430</v>
      </c>
      <c r="B429" s="57"/>
      <c r="C429" s="57" t="s">
        <v>78</v>
      </c>
      <c r="D429" s="58"/>
      <c r="E429" s="58"/>
      <c r="F429" s="58"/>
      <c r="G429" s="58"/>
      <c r="H429" s="69"/>
      <c r="I429" s="69"/>
    </row>
    <row r="430" spans="1:9" s="55" customFormat="1" ht="14.25">
      <c r="A430" s="56">
        <v>431</v>
      </c>
      <c r="B430" s="57"/>
      <c r="C430" s="57" t="s">
        <v>76</v>
      </c>
      <c r="D430" s="58">
        <f>D431+D433</f>
        <v>650813.1099999999</v>
      </c>
      <c r="E430" s="58">
        <f>E431+E433</f>
        <v>228207</v>
      </c>
      <c r="F430" s="58">
        <f>F431+F433</f>
        <v>218581</v>
      </c>
      <c r="G430" s="58">
        <f>G431+G433</f>
        <v>210206.68</v>
      </c>
      <c r="H430" s="70">
        <f aca="true" t="shared" si="39" ref="H430:H436">IF(D430&lt;&gt;0,G430/D430*100,)</f>
        <v>32.29908506299144</v>
      </c>
      <c r="I430" s="70">
        <f aca="true" t="shared" si="40" ref="I430:I436">IF(F430&lt;&gt;0,G430/F430*100,)</f>
        <v>96.16877953710524</v>
      </c>
    </row>
    <row r="431" spans="1:9" s="55" customFormat="1" ht="14.25" outlineLevel="1">
      <c r="A431" s="56">
        <v>4310</v>
      </c>
      <c r="B431" s="57"/>
      <c r="C431" s="57" t="s">
        <v>440</v>
      </c>
      <c r="D431" s="58">
        <f>D432</f>
        <v>0</v>
      </c>
      <c r="E431" s="58">
        <f>E432</f>
        <v>9730</v>
      </c>
      <c r="F431" s="58">
        <f>F432</f>
        <v>9730</v>
      </c>
      <c r="G431" s="58">
        <f>G432</f>
        <v>2063.11</v>
      </c>
      <c r="H431" s="70">
        <f t="shared" si="39"/>
        <v>0</v>
      </c>
      <c r="I431" s="70">
        <f t="shared" si="40"/>
        <v>21.20359712230216</v>
      </c>
    </row>
    <row r="432" spans="1:9" s="55" customFormat="1" ht="14.25" hidden="1" outlineLevel="2">
      <c r="A432" s="56">
        <v>431000</v>
      </c>
      <c r="B432" s="57"/>
      <c r="C432" s="57" t="s">
        <v>441</v>
      </c>
      <c r="D432" s="58">
        <v>0</v>
      </c>
      <c r="E432" s="58">
        <v>9730</v>
      </c>
      <c r="F432" s="58">
        <v>9730</v>
      </c>
      <c r="G432" s="58">
        <v>2063.11</v>
      </c>
      <c r="H432" s="70">
        <f t="shared" si="39"/>
        <v>0</v>
      </c>
      <c r="I432" s="70">
        <f t="shared" si="40"/>
        <v>21.20359712230216</v>
      </c>
    </row>
    <row r="433" spans="1:9" s="55" customFormat="1" ht="14.25" outlineLevel="1" collapsed="1">
      <c r="A433" s="56">
        <v>4311</v>
      </c>
      <c r="B433" s="57"/>
      <c r="C433" s="57" t="s">
        <v>442</v>
      </c>
      <c r="D433" s="58">
        <f>D434+D435+D436</f>
        <v>650813.1099999999</v>
      </c>
      <c r="E433" s="58">
        <f>E434+E435+E436</f>
        <v>218477</v>
      </c>
      <c r="F433" s="58">
        <f>F434+F435+F436</f>
        <v>208851</v>
      </c>
      <c r="G433" s="58">
        <f>G434+G435+G436</f>
        <v>208143.57</v>
      </c>
      <c r="H433" s="70">
        <f t="shared" si="39"/>
        <v>31.982080078257802</v>
      </c>
      <c r="I433" s="70">
        <f t="shared" si="40"/>
        <v>99.66127526322593</v>
      </c>
    </row>
    <row r="434" spans="1:9" s="55" customFormat="1" ht="14.25" hidden="1" outlineLevel="2">
      <c r="A434" s="56">
        <v>43110001</v>
      </c>
      <c r="B434" s="57"/>
      <c r="C434" s="57" t="s">
        <v>443</v>
      </c>
      <c r="D434" s="58">
        <v>47630.82</v>
      </c>
      <c r="E434" s="58">
        <v>110800</v>
      </c>
      <c r="F434" s="58">
        <v>110800</v>
      </c>
      <c r="G434" s="58">
        <v>110799.29999999997</v>
      </c>
      <c r="H434" s="70">
        <f t="shared" si="39"/>
        <v>232.62102143108177</v>
      </c>
      <c r="I434" s="70">
        <f t="shared" si="40"/>
        <v>99.9993682310469</v>
      </c>
    </row>
    <row r="435" spans="1:9" s="55" customFormat="1" ht="14.25" hidden="1" outlineLevel="2">
      <c r="A435" s="56">
        <v>43110002</v>
      </c>
      <c r="B435" s="57"/>
      <c r="C435" s="57" t="s">
        <v>444</v>
      </c>
      <c r="D435" s="58">
        <v>585105.85</v>
      </c>
      <c r="E435" s="58">
        <v>97050</v>
      </c>
      <c r="F435" s="58">
        <v>97050</v>
      </c>
      <c r="G435" s="58">
        <v>97049.07</v>
      </c>
      <c r="H435" s="70">
        <f t="shared" si="39"/>
        <v>16.58658343614237</v>
      </c>
      <c r="I435" s="70">
        <f t="shared" si="40"/>
        <v>99.99904173106646</v>
      </c>
    </row>
    <row r="436" spans="1:9" s="55" customFormat="1" ht="14.25" hidden="1" outlineLevel="2">
      <c r="A436" s="56">
        <v>43110003</v>
      </c>
      <c r="B436" s="57"/>
      <c r="C436" s="57" t="s">
        <v>445</v>
      </c>
      <c r="D436" s="58">
        <v>18076.44</v>
      </c>
      <c r="E436" s="58">
        <v>10627</v>
      </c>
      <c r="F436" s="58">
        <v>1001</v>
      </c>
      <c r="G436" s="58">
        <v>295.2</v>
      </c>
      <c r="H436" s="70">
        <f t="shared" si="39"/>
        <v>1.6330649176497143</v>
      </c>
      <c r="I436" s="70">
        <f t="shared" si="40"/>
        <v>29.49050949050949</v>
      </c>
    </row>
    <row r="437" spans="1:9" s="55" customFormat="1" ht="14.25" outlineLevel="1" collapsed="1">
      <c r="A437" s="56"/>
      <c r="B437" s="57"/>
      <c r="C437" s="57"/>
      <c r="D437" s="58"/>
      <c r="E437" s="58"/>
      <c r="F437" s="58"/>
      <c r="G437" s="58"/>
      <c r="H437" s="69"/>
      <c r="I437" s="69"/>
    </row>
    <row r="438" spans="1:9" ht="14.25">
      <c r="A438" s="21">
        <v>432</v>
      </c>
      <c r="B438" s="22"/>
      <c r="C438" s="22" t="s">
        <v>77</v>
      </c>
      <c r="D438" s="23">
        <f>D439+D441</f>
        <v>63358.450000000004</v>
      </c>
      <c r="E438" s="23">
        <f>E439+E441</f>
        <v>55580</v>
      </c>
      <c r="F438" s="23">
        <f>F439+F441</f>
        <v>47496.34</v>
      </c>
      <c r="G438" s="23">
        <f>G439+G441</f>
        <v>45247.05000000001</v>
      </c>
      <c r="H438" s="62">
        <f aca="true" t="shared" si="41" ref="H438:H446">IF(D438&lt;&gt;0,G438/D438*100,)</f>
        <v>71.41438908306628</v>
      </c>
      <c r="I438" s="62">
        <f aca="true" t="shared" si="42" ref="I438:I446">IF(F438&lt;&gt;0,G438/F438*100,)</f>
        <v>95.26428773248637</v>
      </c>
    </row>
    <row r="439" spans="1:9" ht="14.25" outlineLevel="1">
      <c r="A439" s="21">
        <v>4320</v>
      </c>
      <c r="B439" s="22"/>
      <c r="C439" s="22" t="s">
        <v>446</v>
      </c>
      <c r="D439" s="23">
        <f>D440</f>
        <v>6312.389999999999</v>
      </c>
      <c r="E439" s="23">
        <f>E440</f>
        <v>10000</v>
      </c>
      <c r="F439" s="23">
        <f>F440</f>
        <v>4704</v>
      </c>
      <c r="G439" s="23">
        <f>G440</f>
        <v>4703.69</v>
      </c>
      <c r="H439" s="62">
        <f t="shared" si="41"/>
        <v>74.51519947278288</v>
      </c>
      <c r="I439" s="62">
        <f t="shared" si="42"/>
        <v>99.99340986394557</v>
      </c>
    </row>
    <row r="440" spans="1:9" ht="14.25" hidden="1" outlineLevel="2">
      <c r="A440" s="21">
        <v>432000</v>
      </c>
      <c r="B440" s="22"/>
      <c r="C440" s="22" t="s">
        <v>446</v>
      </c>
      <c r="D440" s="23">
        <v>6312.389999999999</v>
      </c>
      <c r="E440" s="23">
        <v>10000</v>
      </c>
      <c r="F440" s="23">
        <v>4704</v>
      </c>
      <c r="G440" s="23">
        <v>4703.69</v>
      </c>
      <c r="H440" s="62">
        <f t="shared" si="41"/>
        <v>74.51519947278288</v>
      </c>
      <c r="I440" s="62">
        <f t="shared" si="42"/>
        <v>99.99340986394557</v>
      </c>
    </row>
    <row r="441" spans="1:9" ht="14.25" outlineLevel="1" collapsed="1">
      <c r="A441" s="21">
        <v>4323</v>
      </c>
      <c r="B441" s="22"/>
      <c r="C441" s="22" t="s">
        <v>447</v>
      </c>
      <c r="D441" s="23">
        <f>D442+D443+D444+D445+D446</f>
        <v>57046.060000000005</v>
      </c>
      <c r="E441" s="23">
        <f>E442+E443+E444+E445+E446</f>
        <v>45580</v>
      </c>
      <c r="F441" s="23">
        <f>F442+F443+F444+F445+F446</f>
        <v>42792.34</v>
      </c>
      <c r="G441" s="23">
        <f>G442+G443+G444+G445+G446</f>
        <v>40543.36000000001</v>
      </c>
      <c r="H441" s="62">
        <f t="shared" si="41"/>
        <v>71.07127117981506</v>
      </c>
      <c r="I441" s="62">
        <f t="shared" si="42"/>
        <v>94.74443323267671</v>
      </c>
    </row>
    <row r="442" spans="1:9" ht="14.25" hidden="1" outlineLevel="2">
      <c r="A442" s="21">
        <v>432300</v>
      </c>
      <c r="B442" s="22"/>
      <c r="C442" s="22" t="s">
        <v>448</v>
      </c>
      <c r="D442" s="23">
        <v>51961.54</v>
      </c>
      <c r="E442" s="23">
        <v>25000</v>
      </c>
      <c r="F442" s="23">
        <v>23940.26</v>
      </c>
      <c r="G442" s="23">
        <v>23323.930000000004</v>
      </c>
      <c r="H442" s="62">
        <f t="shared" si="41"/>
        <v>44.886910588100356</v>
      </c>
      <c r="I442" s="62">
        <f t="shared" si="42"/>
        <v>97.42555009845343</v>
      </c>
    </row>
    <row r="443" spans="1:9" ht="14.25" hidden="1" outlineLevel="2">
      <c r="A443" s="21">
        <v>43230000</v>
      </c>
      <c r="B443" s="22"/>
      <c r="C443" s="22" t="s">
        <v>449</v>
      </c>
      <c r="D443" s="23">
        <v>0</v>
      </c>
      <c r="E443" s="23">
        <v>15000</v>
      </c>
      <c r="F443" s="23">
        <v>10286.08</v>
      </c>
      <c r="G443" s="23">
        <v>9165.830000000002</v>
      </c>
      <c r="H443" s="62">
        <f t="shared" si="41"/>
        <v>0</v>
      </c>
      <c r="I443" s="62">
        <f t="shared" si="42"/>
        <v>89.10906778870087</v>
      </c>
    </row>
    <row r="444" spans="1:9" ht="14.25" hidden="1" outlineLevel="2">
      <c r="A444" s="21">
        <v>43230002</v>
      </c>
      <c r="B444" s="22"/>
      <c r="C444" s="22" t="s">
        <v>450</v>
      </c>
      <c r="D444" s="23">
        <v>2655.08</v>
      </c>
      <c r="E444" s="23">
        <v>3500</v>
      </c>
      <c r="F444" s="23">
        <v>3500</v>
      </c>
      <c r="G444" s="23">
        <v>3351.6</v>
      </c>
      <c r="H444" s="62">
        <f t="shared" si="41"/>
        <v>126.23348449010952</v>
      </c>
      <c r="I444" s="62">
        <f t="shared" si="42"/>
        <v>95.76</v>
      </c>
    </row>
    <row r="445" spans="1:9" ht="14.25" hidden="1" outlineLevel="2">
      <c r="A445" s="21">
        <v>43230003</v>
      </c>
      <c r="B445" s="22"/>
      <c r="C445" s="22" t="s">
        <v>451</v>
      </c>
      <c r="D445" s="23">
        <v>540.46</v>
      </c>
      <c r="E445" s="23">
        <v>580</v>
      </c>
      <c r="F445" s="23">
        <v>580</v>
      </c>
      <c r="G445" s="23">
        <v>216</v>
      </c>
      <c r="H445" s="62">
        <f t="shared" si="41"/>
        <v>39.965954927284166</v>
      </c>
      <c r="I445" s="62">
        <f t="shared" si="42"/>
        <v>37.24137931034483</v>
      </c>
    </row>
    <row r="446" spans="1:9" ht="14.25" hidden="1" outlineLevel="2">
      <c r="A446" s="21">
        <v>43230004</v>
      </c>
      <c r="B446" s="22"/>
      <c r="C446" s="22" t="s">
        <v>452</v>
      </c>
      <c r="D446" s="23">
        <v>1888.98</v>
      </c>
      <c r="E446" s="23">
        <v>1500</v>
      </c>
      <c r="F446" s="23">
        <v>4486</v>
      </c>
      <c r="G446" s="23">
        <v>4486</v>
      </c>
      <c r="H446" s="62">
        <f t="shared" si="41"/>
        <v>237.4826626009804</v>
      </c>
      <c r="I446" s="62">
        <f t="shared" si="42"/>
        <v>100</v>
      </c>
    </row>
    <row r="447" spans="1:9" ht="14.25" outlineLevel="1" collapsed="1">
      <c r="A447" s="21"/>
      <c r="B447" s="22"/>
      <c r="C447" s="22"/>
      <c r="D447" s="23"/>
      <c r="E447" s="23"/>
      <c r="F447" s="23"/>
      <c r="G447" s="23"/>
      <c r="H447" s="63"/>
      <c r="I447" s="63"/>
    </row>
    <row r="448" spans="1:9" ht="87">
      <c r="A448" s="16"/>
      <c r="B448" s="44" t="s">
        <v>2</v>
      </c>
      <c r="C448" s="30" t="s">
        <v>75</v>
      </c>
      <c r="D448" s="43">
        <f>+D12-D132</f>
        <v>-232851.16999999993</v>
      </c>
      <c r="E448" s="43">
        <f>+E12-E132</f>
        <v>2268924.8599999994</v>
      </c>
      <c r="F448" s="43">
        <f>+F12-F132</f>
        <v>2268924.8600000003</v>
      </c>
      <c r="G448" s="43">
        <f>+G12-G132</f>
        <v>2661838.05</v>
      </c>
      <c r="H448" s="66">
        <f>IF(D448&lt;&gt;0,G448/D448*100,)</f>
        <v>-1143.149957116385</v>
      </c>
      <c r="I448" s="66">
        <f>IF(F448&lt;&gt;0,G448/F448*100,)</f>
        <v>117.31715302374532</v>
      </c>
    </row>
    <row r="449" spans="1:9" ht="20.25">
      <c r="A449" s="2" t="s">
        <v>49</v>
      </c>
      <c r="B449" s="3"/>
      <c r="C449" s="3"/>
      <c r="D449" s="14"/>
      <c r="E449" s="14"/>
      <c r="F449" s="14"/>
      <c r="G449" s="14"/>
      <c r="H449" s="71"/>
      <c r="I449" s="71"/>
    </row>
    <row r="450" spans="1:9" ht="52.5">
      <c r="A450" s="40">
        <v>75</v>
      </c>
      <c r="B450" s="45" t="s">
        <v>3</v>
      </c>
      <c r="C450" s="46" t="s">
        <v>50</v>
      </c>
      <c r="D450" s="42">
        <f>+D451+D455</f>
        <v>53794.53</v>
      </c>
      <c r="E450" s="42">
        <f>+E451+E455</f>
        <v>221500</v>
      </c>
      <c r="F450" s="42">
        <f>+F451+F455</f>
        <v>221500</v>
      </c>
      <c r="G450" s="42">
        <f>+G451+G455</f>
        <v>6523.15</v>
      </c>
      <c r="H450" s="61">
        <f>IF(D450&lt;&gt;0,G450/D450*100,)</f>
        <v>12.126047016304446</v>
      </c>
      <c r="I450" s="61">
        <f>IF(F450&lt;&gt;0,G450/F450*100,)</f>
        <v>2.9449887133182844</v>
      </c>
    </row>
    <row r="451" spans="1:9" ht="14.25">
      <c r="A451" s="21">
        <v>750</v>
      </c>
      <c r="B451" s="22"/>
      <c r="C451" s="22" t="s">
        <v>51</v>
      </c>
      <c r="D451" s="23">
        <f aca="true" t="shared" si="43" ref="D451:G452">D452</f>
        <v>9623.64</v>
      </c>
      <c r="E451" s="23">
        <f t="shared" si="43"/>
        <v>6500</v>
      </c>
      <c r="F451" s="23">
        <f t="shared" si="43"/>
        <v>6500</v>
      </c>
      <c r="G451" s="23">
        <f t="shared" si="43"/>
        <v>6523.15</v>
      </c>
      <c r="H451" s="62">
        <f>IF(D451&lt;&gt;0,G451/D451*100,)</f>
        <v>67.78256460133588</v>
      </c>
      <c r="I451" s="62">
        <f>IF(F451&lt;&gt;0,G451/F451*100,)</f>
        <v>100.35615384615384</v>
      </c>
    </row>
    <row r="452" spans="1:9" ht="14.25" outlineLevel="1">
      <c r="A452" s="21">
        <v>7500</v>
      </c>
      <c r="B452" s="22"/>
      <c r="C452" s="22" t="s">
        <v>168</v>
      </c>
      <c r="D452" s="23">
        <f t="shared" si="43"/>
        <v>9623.64</v>
      </c>
      <c r="E452" s="23">
        <f t="shared" si="43"/>
        <v>6500</v>
      </c>
      <c r="F452" s="23">
        <f t="shared" si="43"/>
        <v>6500</v>
      </c>
      <c r="G452" s="23">
        <f t="shared" si="43"/>
        <v>6523.15</v>
      </c>
      <c r="H452" s="62">
        <f>IF(D452&lt;&gt;0,G452/D452*100,)</f>
        <v>67.78256460133588</v>
      </c>
      <c r="I452" s="62">
        <f>IF(F452&lt;&gt;0,G452/F452*100,)</f>
        <v>100.35615384615384</v>
      </c>
    </row>
    <row r="453" spans="1:9" ht="14.25" hidden="1" outlineLevel="2">
      <c r="A453" s="21">
        <v>750001</v>
      </c>
      <c r="B453" s="22"/>
      <c r="C453" s="22" t="s">
        <v>169</v>
      </c>
      <c r="D453" s="23">
        <v>9623.64</v>
      </c>
      <c r="E453" s="23">
        <v>6500</v>
      </c>
      <c r="F453" s="23">
        <v>6500</v>
      </c>
      <c r="G453" s="23">
        <v>6523.15</v>
      </c>
      <c r="H453" s="62">
        <f>IF(D453&lt;&gt;0,G453/D453*100,)</f>
        <v>67.78256460133588</v>
      </c>
      <c r="I453" s="62">
        <f>IF(F453&lt;&gt;0,G453/F453*100,)</f>
        <v>100.35615384615384</v>
      </c>
    </row>
    <row r="454" spans="1:9" ht="14.25" outlineLevel="1" collapsed="1">
      <c r="A454" s="21"/>
      <c r="B454" s="22"/>
      <c r="C454" s="22"/>
      <c r="D454" s="23"/>
      <c r="E454" s="23"/>
      <c r="F454" s="23"/>
      <c r="G454" s="23"/>
      <c r="H454" s="63"/>
      <c r="I454" s="63"/>
    </row>
    <row r="455" spans="1:9" ht="14.25">
      <c r="A455" s="21">
        <v>751</v>
      </c>
      <c r="B455" s="22"/>
      <c r="C455" s="22" t="s">
        <v>52</v>
      </c>
      <c r="D455" s="23">
        <f aca="true" t="shared" si="44" ref="D455:G456">D456</f>
        <v>44170.89</v>
      </c>
      <c r="E455" s="23">
        <f t="shared" si="44"/>
        <v>215000</v>
      </c>
      <c r="F455" s="23">
        <f t="shared" si="44"/>
        <v>215000</v>
      </c>
      <c r="G455" s="23">
        <f t="shared" si="44"/>
        <v>0</v>
      </c>
      <c r="H455" s="62">
        <f>IF(D455&lt;&gt;0,G455/D455*100,)</f>
        <v>0</v>
      </c>
      <c r="I455" s="62">
        <f>IF(F455&lt;&gt;0,G455/F455*100,)</f>
        <v>0</v>
      </c>
    </row>
    <row r="456" spans="1:9" ht="14.25" outlineLevel="1">
      <c r="A456" s="21">
        <v>7513</v>
      </c>
      <c r="B456" s="22"/>
      <c r="C456" s="22" t="s">
        <v>170</v>
      </c>
      <c r="D456" s="23">
        <f t="shared" si="44"/>
        <v>44170.89</v>
      </c>
      <c r="E456" s="23">
        <f t="shared" si="44"/>
        <v>215000</v>
      </c>
      <c r="F456" s="23">
        <f t="shared" si="44"/>
        <v>215000</v>
      </c>
      <c r="G456" s="23">
        <f t="shared" si="44"/>
        <v>0</v>
      </c>
      <c r="H456" s="62">
        <f>IF(D456&lt;&gt;0,G456/D456*100,)</f>
        <v>0</v>
      </c>
      <c r="I456" s="62">
        <f>IF(F456&lt;&gt;0,G456/F456*100,)</f>
        <v>0</v>
      </c>
    </row>
    <row r="457" spans="1:9" ht="14.25" hidden="1" outlineLevel="2">
      <c r="A457" s="21">
        <v>751300</v>
      </c>
      <c r="B457" s="22"/>
      <c r="C457" s="22" t="s">
        <v>171</v>
      </c>
      <c r="D457" s="23">
        <v>44170.89</v>
      </c>
      <c r="E457" s="23">
        <v>215000</v>
      </c>
      <c r="F457" s="23">
        <v>215000</v>
      </c>
      <c r="G457" s="23">
        <v>0</v>
      </c>
      <c r="H457" s="62">
        <f>IF(D457&lt;&gt;0,G457/D457*100,)</f>
        <v>0</v>
      </c>
      <c r="I457" s="62">
        <f>IF(F457&lt;&gt;0,G457/F457*100,)</f>
        <v>0</v>
      </c>
    </row>
    <row r="458" spans="1:9" ht="14.25" outlineLevel="1" collapsed="1">
      <c r="A458" s="21"/>
      <c r="B458" s="22"/>
      <c r="C458" s="22"/>
      <c r="D458" s="23"/>
      <c r="E458" s="23"/>
      <c r="F458" s="23"/>
      <c r="G458" s="23"/>
      <c r="H458" s="63"/>
      <c r="I458" s="63"/>
    </row>
    <row r="459" spans="1:9" ht="34.5">
      <c r="A459" s="47" t="s">
        <v>53</v>
      </c>
      <c r="B459" s="45" t="s">
        <v>54</v>
      </c>
      <c r="C459" s="46" t="s">
        <v>55</v>
      </c>
      <c r="D459" s="42">
        <f>+D460+D461</f>
        <v>0</v>
      </c>
      <c r="E459" s="42">
        <f>+E460+E461</f>
        <v>0</v>
      </c>
      <c r="F459" s="42">
        <f>+F460+F461</f>
        <v>0</v>
      </c>
      <c r="G459" s="42">
        <f>+G460+G461</f>
        <v>0</v>
      </c>
      <c r="H459" s="64"/>
      <c r="I459" s="64"/>
    </row>
    <row r="460" spans="1:9" ht="14.25">
      <c r="A460" s="21">
        <v>440</v>
      </c>
      <c r="B460" s="22"/>
      <c r="C460" s="22" t="s">
        <v>56</v>
      </c>
      <c r="D460" s="23"/>
      <c r="E460" s="23"/>
      <c r="F460" s="23"/>
      <c r="G460" s="23"/>
      <c r="H460" s="63"/>
      <c r="I460" s="63"/>
    </row>
    <row r="461" spans="1:9" ht="14.25">
      <c r="A461" s="21">
        <v>441</v>
      </c>
      <c r="B461" s="22"/>
      <c r="C461" s="22" t="s">
        <v>57</v>
      </c>
      <c r="D461" s="23"/>
      <c r="E461" s="23"/>
      <c r="F461" s="23"/>
      <c r="G461" s="23"/>
      <c r="H461" s="63"/>
      <c r="I461" s="63"/>
    </row>
    <row r="462" spans="1:9" ht="52.5">
      <c r="A462" s="16" t="s">
        <v>17</v>
      </c>
      <c r="B462" s="44" t="s">
        <v>58</v>
      </c>
      <c r="C462" s="30" t="s">
        <v>59</v>
      </c>
      <c r="D462" s="43">
        <f>+D450-D459</f>
        <v>53794.53</v>
      </c>
      <c r="E462" s="43">
        <f>+E450-E459</f>
        <v>221500</v>
      </c>
      <c r="F462" s="43">
        <f>+F450-F459</f>
        <v>221500</v>
      </c>
      <c r="G462" s="43">
        <f>+G450-G459</f>
        <v>6523.15</v>
      </c>
      <c r="H462" s="66">
        <f>IF(D462&lt;&gt;0,G462/D462*100,)</f>
        <v>12.126047016304446</v>
      </c>
      <c r="I462" s="66">
        <f>IF(F462&lt;&gt;0,G462/F462*100,)</f>
        <v>2.9449887133182844</v>
      </c>
    </row>
    <row r="463" spans="1:9" ht="105">
      <c r="A463" s="16" t="s">
        <v>17</v>
      </c>
      <c r="B463" s="44" t="s">
        <v>60</v>
      </c>
      <c r="C463" s="30" t="s">
        <v>61</v>
      </c>
      <c r="D463" s="43">
        <f>+D448+D462</f>
        <v>-179056.63999999993</v>
      </c>
      <c r="E463" s="43">
        <f>+E448+E462</f>
        <v>2490424.8599999994</v>
      </c>
      <c r="F463" s="43">
        <f>+F448+F462</f>
        <v>2490424.8600000003</v>
      </c>
      <c r="G463" s="43">
        <f>+G448+G462</f>
        <v>2668361.1999999997</v>
      </c>
      <c r="H463" s="66">
        <f>IF(D463&lt;&gt;0,G463/D463*100,)</f>
        <v>-1490.2330346419997</v>
      </c>
      <c r="I463" s="66">
        <f>IF(F463&lt;&gt;0,G463/F463*100,)</f>
        <v>107.14481865556063</v>
      </c>
    </row>
    <row r="464" spans="1:9" ht="20.25">
      <c r="A464" s="2" t="s">
        <v>62</v>
      </c>
      <c r="B464" s="3"/>
      <c r="C464" s="3"/>
      <c r="D464" s="14"/>
      <c r="E464" s="14"/>
      <c r="F464" s="14"/>
      <c r="G464" s="14"/>
      <c r="H464" s="71"/>
      <c r="I464" s="71"/>
    </row>
    <row r="465" spans="1:9" ht="17.25">
      <c r="A465" s="48">
        <v>50</v>
      </c>
      <c r="B465" s="49" t="s">
        <v>63</v>
      </c>
      <c r="C465" s="49" t="s">
        <v>64</v>
      </c>
      <c r="D465" s="42">
        <f>+D466</f>
        <v>0</v>
      </c>
      <c r="E465" s="42">
        <f>+E466</f>
        <v>0</v>
      </c>
      <c r="F465" s="42">
        <f>+F466</f>
        <v>0</v>
      </c>
      <c r="G465" s="42">
        <f>+G466</f>
        <v>0</v>
      </c>
      <c r="H465" s="64"/>
      <c r="I465" s="64"/>
    </row>
    <row r="466" spans="1:9" ht="14.25">
      <c r="A466" s="21">
        <v>500</v>
      </c>
      <c r="B466" s="22"/>
      <c r="C466" s="22" t="s">
        <v>65</v>
      </c>
      <c r="D466" s="23"/>
      <c r="E466" s="23"/>
      <c r="F466" s="23"/>
      <c r="G466" s="23"/>
      <c r="H466" s="63"/>
      <c r="I466" s="63"/>
    </row>
    <row r="467" spans="1:9" ht="17.25">
      <c r="A467" s="48">
        <v>55</v>
      </c>
      <c r="B467" s="45" t="s">
        <v>66</v>
      </c>
      <c r="C467" s="49" t="s">
        <v>67</v>
      </c>
      <c r="D467" s="42">
        <f>+D468</f>
        <v>67123.79999999999</v>
      </c>
      <c r="E467" s="42">
        <f>+E468</f>
        <v>70000</v>
      </c>
      <c r="F467" s="42">
        <f>+F468</f>
        <v>70000</v>
      </c>
      <c r="G467" s="42">
        <f>+G468</f>
        <v>69218.86000000002</v>
      </c>
      <c r="H467" s="61">
        <f>IF(D467&lt;&gt;0,G467/D467*100,)</f>
        <v>103.12118801378949</v>
      </c>
      <c r="I467" s="61">
        <f>IF(F467&lt;&gt;0,G467/F467*100,)</f>
        <v>98.88408571428575</v>
      </c>
    </row>
    <row r="468" spans="1:9" ht="14.25">
      <c r="A468" s="21">
        <v>550</v>
      </c>
      <c r="B468" s="22"/>
      <c r="C468" s="22" t="s">
        <v>68</v>
      </c>
      <c r="D468" s="23">
        <f aca="true" t="shared" si="45" ref="D468:G469">D469</f>
        <v>67123.79999999999</v>
      </c>
      <c r="E468" s="23">
        <f t="shared" si="45"/>
        <v>70000</v>
      </c>
      <c r="F468" s="23">
        <f t="shared" si="45"/>
        <v>70000</v>
      </c>
      <c r="G468" s="23">
        <f t="shared" si="45"/>
        <v>69218.86000000002</v>
      </c>
      <c r="H468" s="62">
        <f>IF(D468&lt;&gt;0,G468/D468*100,)</f>
        <v>103.12118801378949</v>
      </c>
      <c r="I468" s="62">
        <f>IF(F468&lt;&gt;0,G468/F468*100,)</f>
        <v>98.88408571428575</v>
      </c>
    </row>
    <row r="469" spans="1:9" ht="14.25" outlineLevel="1">
      <c r="A469" s="21">
        <v>5501</v>
      </c>
      <c r="B469" s="22"/>
      <c r="C469" s="22" t="s">
        <v>453</v>
      </c>
      <c r="D469" s="23">
        <f t="shared" si="45"/>
        <v>67123.79999999999</v>
      </c>
      <c r="E469" s="23">
        <f t="shared" si="45"/>
        <v>70000</v>
      </c>
      <c r="F469" s="23">
        <f t="shared" si="45"/>
        <v>70000</v>
      </c>
      <c r="G469" s="23">
        <f t="shared" si="45"/>
        <v>69218.86000000002</v>
      </c>
      <c r="H469" s="62">
        <f>IF(D469&lt;&gt;0,G469/D469*100,)</f>
        <v>103.12118801378949</v>
      </c>
      <c r="I469" s="62">
        <f>IF(F469&lt;&gt;0,G469/F469*100,)</f>
        <v>98.88408571428575</v>
      </c>
    </row>
    <row r="470" spans="1:9" ht="14.25" hidden="1" outlineLevel="2">
      <c r="A470" s="21">
        <v>550101</v>
      </c>
      <c r="B470" s="22"/>
      <c r="C470" s="22" t="s">
        <v>454</v>
      </c>
      <c r="D470" s="23">
        <v>67123.79999999999</v>
      </c>
      <c r="E470" s="23">
        <v>70000</v>
      </c>
      <c r="F470" s="23">
        <v>70000</v>
      </c>
      <c r="G470" s="23">
        <v>69218.86000000002</v>
      </c>
      <c r="H470" s="62">
        <f>IF(D470&lt;&gt;0,G470/D470*100,)</f>
        <v>103.12118801378949</v>
      </c>
      <c r="I470" s="62">
        <f>IF(F470&lt;&gt;0,G470/F470*100,)</f>
        <v>98.88408571428575</v>
      </c>
    </row>
    <row r="471" spans="1:9" ht="14.25" outlineLevel="1" collapsed="1">
      <c r="A471" s="21"/>
      <c r="B471" s="22"/>
      <c r="C471" s="22"/>
      <c r="D471" s="23"/>
      <c r="E471" s="23"/>
      <c r="F471" s="23"/>
      <c r="G471" s="23"/>
      <c r="H471" s="63"/>
      <c r="I471" s="63"/>
    </row>
    <row r="472" spans="1:9" ht="17.25">
      <c r="A472" s="16" t="s">
        <v>17</v>
      </c>
      <c r="B472" s="44" t="s">
        <v>69</v>
      </c>
      <c r="C472" s="27" t="s">
        <v>70</v>
      </c>
      <c r="D472" s="43">
        <f>+D465-D467</f>
        <v>-67123.79999999999</v>
      </c>
      <c r="E472" s="43">
        <f>+E465-E467</f>
        <v>-70000</v>
      </c>
      <c r="F472" s="43">
        <f>+F465-F467</f>
        <v>-70000</v>
      </c>
      <c r="G472" s="43">
        <f>+G465-G467</f>
        <v>-69218.86000000002</v>
      </c>
      <c r="H472" s="66">
        <f>IF(D472&lt;&gt;0,G472/D472*100,)</f>
        <v>103.12118801378949</v>
      </c>
      <c r="I472" s="66">
        <f>IF(F472&lt;&gt;0,G472/F472*100,)</f>
        <v>98.88408571428575</v>
      </c>
    </row>
    <row r="473" spans="1:9" ht="52.5">
      <c r="A473" s="16" t="s">
        <v>17</v>
      </c>
      <c r="B473" s="44" t="s">
        <v>71</v>
      </c>
      <c r="C473" s="30" t="s">
        <v>72</v>
      </c>
      <c r="D473" s="50">
        <f>+D448+D462+D472</f>
        <v>-246180.43999999992</v>
      </c>
      <c r="E473" s="50">
        <f>+E448+E462+E472</f>
        <v>2420424.8599999994</v>
      </c>
      <c r="F473" s="50">
        <f>+F448+F462+F472</f>
        <v>2420424.8600000003</v>
      </c>
      <c r="G473" s="50">
        <f>+G448+G462+G472</f>
        <v>2599142.34</v>
      </c>
      <c r="H473" s="72">
        <f>IF(D473&lt;&gt;0,G473/D473*100,)</f>
        <v>-1055.7875109817826</v>
      </c>
      <c r="I473" s="72">
        <f>IF(F473&lt;&gt;0,G473/F473*100,)</f>
        <v>107.38372353356176</v>
      </c>
    </row>
    <row r="474" spans="1:9" ht="30">
      <c r="A474" s="16"/>
      <c r="B474" s="20"/>
      <c r="C474" s="31" t="s">
        <v>73</v>
      </c>
      <c r="D474" s="51"/>
      <c r="E474" s="51"/>
      <c r="F474" s="51"/>
      <c r="G474" s="51"/>
      <c r="H474" s="73"/>
      <c r="I474" s="73"/>
    </row>
    <row r="475" spans="1:9" ht="30.75" thickBot="1">
      <c r="A475" s="32"/>
      <c r="B475" s="33"/>
      <c r="C475" s="34" t="s">
        <v>74</v>
      </c>
      <c r="D475" s="52"/>
      <c r="E475" s="52"/>
      <c r="F475" s="52"/>
      <c r="G475" s="52"/>
      <c r="H475" s="74"/>
      <c r="I475" s="74"/>
    </row>
    <row r="476" spans="1:9" ht="15">
      <c r="A476" s="36"/>
      <c r="B476" s="37"/>
      <c r="C476" s="38"/>
      <c r="D476" s="29"/>
      <c r="E476" s="29"/>
      <c r="F476" s="29"/>
      <c r="G476" s="29"/>
      <c r="H476" s="75"/>
      <c r="I476" s="75"/>
    </row>
    <row r="477" spans="1:9" ht="12">
      <c r="A477" s="35"/>
      <c r="B477" s="35"/>
      <c r="C477" s="35"/>
      <c r="D477" s="35"/>
      <c r="E477" s="35"/>
      <c r="F477" s="35"/>
      <c r="G477" s="35"/>
      <c r="H477" s="76"/>
      <c r="I477" s="76"/>
    </row>
    <row r="478" spans="1:9" ht="15">
      <c r="A478" s="35"/>
      <c r="B478" s="35"/>
      <c r="C478" s="35"/>
      <c r="D478" s="53"/>
      <c r="E478" s="53"/>
      <c r="F478" s="53"/>
      <c r="G478" s="53"/>
      <c r="H478" s="77"/>
      <c r="I478" s="77"/>
    </row>
    <row r="479" spans="1:9" ht="15">
      <c r="A479" s="35"/>
      <c r="B479" s="35"/>
      <c r="C479" s="54"/>
      <c r="D479" s="35"/>
      <c r="E479" s="35"/>
      <c r="F479" s="35"/>
      <c r="G479" s="35"/>
      <c r="H479" s="76"/>
      <c r="I479" s="76"/>
    </row>
    <row r="480" spans="1:9" ht="15">
      <c r="A480" s="39"/>
      <c r="B480" s="38"/>
      <c r="C480" s="38"/>
      <c r="D480" s="39"/>
      <c r="E480" s="39"/>
      <c r="F480" s="39"/>
      <c r="G480" s="39"/>
      <c r="H480" s="78"/>
      <c r="I480" s="78"/>
    </row>
    <row r="481" spans="1:9" ht="12">
      <c r="A481" s="29"/>
      <c r="B481" s="29"/>
      <c r="C481" s="29"/>
      <c r="D481" s="29"/>
      <c r="E481" s="29"/>
      <c r="F481" s="29"/>
      <c r="G481" s="29"/>
      <c r="H481" s="75"/>
      <c r="I481" s="75"/>
    </row>
    <row r="482" spans="1:9" ht="12">
      <c r="A482" s="29"/>
      <c r="B482" s="29"/>
      <c r="C482" s="29"/>
      <c r="D482" s="29"/>
      <c r="E482" s="29"/>
      <c r="F482" s="29"/>
      <c r="G482" s="29"/>
      <c r="H482" s="75"/>
      <c r="I482" s="75"/>
    </row>
    <row r="483" spans="1:9" ht="12">
      <c r="A483" s="28"/>
      <c r="B483" s="28"/>
      <c r="C483" s="28"/>
      <c r="D483" s="28"/>
      <c r="E483" s="28"/>
      <c r="F483" s="28"/>
      <c r="G483" s="28"/>
      <c r="H483" s="79"/>
      <c r="I483" s="79"/>
    </row>
    <row r="484" spans="1:9" ht="12">
      <c r="A484" s="28"/>
      <c r="B484" s="28"/>
      <c r="C484" s="28"/>
      <c r="D484" s="28"/>
      <c r="E484" s="28"/>
      <c r="F484" s="28"/>
      <c r="G484" s="28"/>
      <c r="H484" s="79"/>
      <c r="I484" s="79"/>
    </row>
    <row r="485" spans="1:9" ht="12">
      <c r="A485" s="28"/>
      <c r="B485" s="28"/>
      <c r="C485" s="28"/>
      <c r="D485" s="28"/>
      <c r="E485" s="28"/>
      <c r="F485" s="28"/>
      <c r="G485" s="28"/>
      <c r="H485" s="79"/>
      <c r="I485" s="79"/>
    </row>
    <row r="486" spans="1:9" ht="12">
      <c r="A486" s="28"/>
      <c r="B486" s="28"/>
      <c r="C486" s="28"/>
      <c r="D486" s="28"/>
      <c r="E486" s="28"/>
      <c r="F486" s="28"/>
      <c r="G486" s="28"/>
      <c r="H486" s="79"/>
      <c r="I486" s="79"/>
    </row>
    <row r="487" spans="1:9" ht="12">
      <c r="A487" s="28"/>
      <c r="B487" s="28"/>
      <c r="C487" s="28"/>
      <c r="D487" s="28"/>
      <c r="E487" s="28"/>
      <c r="F487" s="28"/>
      <c r="G487" s="28"/>
      <c r="H487" s="79"/>
      <c r="I487" s="79"/>
    </row>
    <row r="488" spans="1:9" ht="12">
      <c r="A488" s="28"/>
      <c r="B488" s="28"/>
      <c r="C488" s="28"/>
      <c r="D488" s="28"/>
      <c r="E488" s="28"/>
      <c r="F488" s="28"/>
      <c r="G488" s="28"/>
      <c r="H488" s="79"/>
      <c r="I488" s="79"/>
    </row>
    <row r="489" spans="1:9" ht="12">
      <c r="A489" s="28"/>
      <c r="B489" s="28"/>
      <c r="C489" s="28"/>
      <c r="D489" s="28"/>
      <c r="E489" s="28"/>
      <c r="F489" s="28"/>
      <c r="G489" s="28"/>
      <c r="H489" s="79"/>
      <c r="I489" s="79"/>
    </row>
    <row r="490" spans="1:9" ht="12">
      <c r="A490" s="28"/>
      <c r="B490" s="28"/>
      <c r="C490" s="28"/>
      <c r="D490" s="28"/>
      <c r="E490" s="28"/>
      <c r="F490" s="28"/>
      <c r="G490" s="28"/>
      <c r="H490" s="79"/>
      <c r="I490" s="79"/>
    </row>
    <row r="491" spans="1:9" ht="12">
      <c r="A491" s="28"/>
      <c r="B491" s="28"/>
      <c r="C491" s="28"/>
      <c r="D491" s="28"/>
      <c r="E491" s="28"/>
      <c r="F491" s="28"/>
      <c r="G491" s="28"/>
      <c r="H491" s="79"/>
      <c r="I491" s="79"/>
    </row>
  </sheetData>
  <sheetProtection/>
  <mergeCells count="2">
    <mergeCell ref="B1:C1"/>
    <mergeCell ref="B4:C4"/>
  </mergeCells>
  <printOptions/>
  <pageMargins left="0.82" right="0.75" top="0.3937007874015748" bottom="0.7874015748031497" header="0" footer="0"/>
  <pageSetup horizontalDpi="1200" verticalDpi="1200" orientation="landscape" paperSize="9" r:id="rId1"/>
  <headerFooter alignWithMargins="0"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Brezar</dc:creator>
  <cp:keywords/>
  <dc:description/>
  <cp:lastModifiedBy>damjana</cp:lastModifiedBy>
  <cp:lastPrinted>2011-03-03T10:18:02Z</cp:lastPrinted>
  <dcterms:created xsi:type="dcterms:W3CDTF">1999-09-22T06:59:43Z</dcterms:created>
  <dcterms:modified xsi:type="dcterms:W3CDTF">2011-03-28T13:11:55Z</dcterms:modified>
  <cp:category/>
  <cp:version/>
  <cp:contentType/>
  <cp:contentStatus/>
</cp:coreProperties>
</file>