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15480" windowHeight="11640" activeTab="0"/>
  </bookViews>
  <sheets>
    <sheet name="PRODAJE" sheetId="1" r:id="rId1"/>
    <sheet name="NAKUPI" sheetId="2" r:id="rId2"/>
    <sheet name="ODDAJA V NAJEM" sheetId="3" r:id="rId3"/>
    <sheet name="NAJEM " sheetId="4" r:id="rId4"/>
    <sheet name="PREMIČNINE" sheetId="5" r:id="rId5"/>
  </sheets>
  <definedNames>
    <definedName name="_xlnm.Print_Area" localSheetId="3">'NAJEM '!$A$1:$I$24</definedName>
    <definedName name="_xlnm.Print_Area" localSheetId="1">'NAKUPI'!$A$1:$H$365</definedName>
    <definedName name="_xlnm.Print_Area" localSheetId="2">'ODDAJA V NAJEM'!$A$1:$I$90</definedName>
    <definedName name="_xlnm.Print_Area" localSheetId="0">'PRODAJE'!$A$1:$I$109</definedName>
  </definedNames>
  <calcPr fullCalcOnLoad="1"/>
</workbook>
</file>

<file path=xl/sharedStrings.xml><?xml version="1.0" encoding="utf-8"?>
<sst xmlns="http://schemas.openxmlformats.org/spreadsheetml/2006/main" count="2385" uniqueCount="580">
  <si>
    <t>dvorišče</t>
  </si>
  <si>
    <t>neplodno</t>
  </si>
  <si>
    <t>menjava</t>
  </si>
  <si>
    <t>travnik</t>
  </si>
  <si>
    <t>SKUPAJ</t>
  </si>
  <si>
    <t>njiva</t>
  </si>
  <si>
    <t>K.O. ZAGRAD</t>
  </si>
  <si>
    <t>cesta</t>
  </si>
  <si>
    <t>pašnik</t>
  </si>
  <si>
    <t>gozd</t>
  </si>
  <si>
    <t>Zap.št.</t>
  </si>
  <si>
    <t>pot</t>
  </si>
  <si>
    <t>Izmera v m²</t>
  </si>
  <si>
    <t>547/7</t>
  </si>
  <si>
    <t>174/22</t>
  </si>
  <si>
    <t>175/1</t>
  </si>
  <si>
    <t>252/3</t>
  </si>
  <si>
    <t>252/4</t>
  </si>
  <si>
    <t>127/4</t>
  </si>
  <si>
    <t>122/5</t>
  </si>
  <si>
    <t>324/4</t>
  </si>
  <si>
    <t>324/5</t>
  </si>
  <si>
    <t>324/6</t>
  </si>
  <si>
    <t>122/8</t>
  </si>
  <si>
    <t>382/4</t>
  </si>
  <si>
    <t>menjava z doplačilom</t>
  </si>
  <si>
    <t>neposredno</t>
  </si>
  <si>
    <t>340/6</t>
  </si>
  <si>
    <t>pokopališče</t>
  </si>
  <si>
    <t>526/2</t>
  </si>
  <si>
    <t>PP 42152428 K 420600</t>
  </si>
  <si>
    <t>Orientacijska vrednost v EUR</t>
  </si>
  <si>
    <t>v EUR</t>
  </si>
  <si>
    <t>PP 44162251 K 420600</t>
  </si>
  <si>
    <t>Vrsta dej.rabe</t>
  </si>
  <si>
    <t>Drugo</t>
  </si>
  <si>
    <t>Solastniški delež</t>
  </si>
  <si>
    <t>menjava z dopl.</t>
  </si>
  <si>
    <t>K.O. 893 - ZAGRAD</t>
  </si>
  <si>
    <t>K.O. 874 -ŠENTANEL</t>
  </si>
  <si>
    <t>358/24</t>
  </si>
  <si>
    <t>K.O. 875 - DOLGA BRDA</t>
  </si>
  <si>
    <t>K.O. 883 - DOBJA VAS</t>
  </si>
  <si>
    <t>K.O. 891 -PREVALJE</t>
  </si>
  <si>
    <t>K.O.884 v- FARNA VAS</t>
  </si>
  <si>
    <t>K.O. 884 - FARNA VAS</t>
  </si>
  <si>
    <t>K.O. 876-BREZNICA</t>
  </si>
  <si>
    <t>K.O. 883 -  DOBJA VAS</t>
  </si>
  <si>
    <t>K.O. 874 - ŠENTANEL</t>
  </si>
  <si>
    <t>K.O. 886 - LOKOVICA</t>
  </si>
  <si>
    <t>K.O. 892 - LEŠE</t>
  </si>
  <si>
    <t>K.O. 873 - SUHI VRH</t>
  </si>
  <si>
    <t>K.O. 891 - PREVALJE</t>
  </si>
  <si>
    <t>Občina Prevalje</t>
  </si>
  <si>
    <t>župan</t>
  </si>
  <si>
    <t>51/1</t>
  </si>
  <si>
    <t>brezplačen prenos</t>
  </si>
  <si>
    <t>PP 42162330 K 420001</t>
  </si>
  <si>
    <t>503/15</t>
  </si>
  <si>
    <t>518/1-del</t>
  </si>
  <si>
    <t>dvorišče, st.stavba</t>
  </si>
  <si>
    <t>577/6</t>
  </si>
  <si>
    <t>K.O. 869 - BELŠAK</t>
  </si>
  <si>
    <t>291/2-del</t>
  </si>
  <si>
    <t>571/1-del</t>
  </si>
  <si>
    <t>neplodno, travnik, njiva, gozd, sadovnjak</t>
  </si>
  <si>
    <t>575-del</t>
  </si>
  <si>
    <t>247/2-del</t>
  </si>
  <si>
    <t>247/4-del</t>
  </si>
  <si>
    <t>247/5-del</t>
  </si>
  <si>
    <t xml:space="preserve">dvorišče, stan.stavba, gosp.posl., </t>
  </si>
  <si>
    <t>247/8-del</t>
  </si>
  <si>
    <t>248/1-del</t>
  </si>
  <si>
    <t>248/3-del</t>
  </si>
  <si>
    <t>Solastniški 
delež</t>
  </si>
  <si>
    <t>PP 43191312 K 420000</t>
  </si>
  <si>
    <t>brezplačno</t>
  </si>
  <si>
    <t>237/78</t>
  </si>
  <si>
    <t>174/17</t>
  </si>
  <si>
    <t>sadovnjak</t>
  </si>
  <si>
    <t>291/9-del</t>
  </si>
  <si>
    <t>247/5</t>
  </si>
  <si>
    <t>dvor., stan.st., gosp.posl.</t>
  </si>
  <si>
    <t>224/30</t>
  </si>
  <si>
    <t>224/34</t>
  </si>
  <si>
    <t>224/9</t>
  </si>
  <si>
    <t>224/35</t>
  </si>
  <si>
    <t>230/12</t>
  </si>
  <si>
    <t>K.O. 877 - STRAŽIŠČE</t>
  </si>
  <si>
    <t>203-del</t>
  </si>
  <si>
    <t>204-del</t>
  </si>
  <si>
    <t>200/2-del</t>
  </si>
  <si>
    <t>199-del</t>
  </si>
  <si>
    <t>201-del</t>
  </si>
  <si>
    <t>202-del</t>
  </si>
  <si>
    <t>197-del</t>
  </si>
  <si>
    <t>195-del</t>
  </si>
  <si>
    <t>194-del</t>
  </si>
  <si>
    <t>182-del</t>
  </si>
  <si>
    <t>193-del</t>
  </si>
  <si>
    <t>191-del</t>
  </si>
  <si>
    <t>190-del</t>
  </si>
  <si>
    <t>183-del</t>
  </si>
  <si>
    <t>179-del</t>
  </si>
  <si>
    <t>173-del</t>
  </si>
  <si>
    <t>175-del</t>
  </si>
  <si>
    <t>170-del</t>
  </si>
  <si>
    <t>172-del</t>
  </si>
  <si>
    <t>162-del</t>
  </si>
  <si>
    <t>161-del</t>
  </si>
  <si>
    <t>377/0-del</t>
  </si>
  <si>
    <t xml:space="preserve">cesta </t>
  </si>
  <si>
    <t>165/7</t>
  </si>
  <si>
    <t>165/2</t>
  </si>
  <si>
    <t>133/5</t>
  </si>
  <si>
    <t>22/0</t>
  </si>
  <si>
    <t>6-del</t>
  </si>
  <si>
    <t>2-del</t>
  </si>
  <si>
    <t>1-del</t>
  </si>
  <si>
    <t>3/1-del</t>
  </si>
  <si>
    <t xml:space="preserve"> 1/1</t>
  </si>
  <si>
    <t>115/10</t>
  </si>
  <si>
    <t>112/50</t>
  </si>
  <si>
    <t>178/63
178/62
178/61
176/19
176/17
177/4
109/4</t>
  </si>
  <si>
    <t>39
31
9
1
14
8
1</t>
  </si>
  <si>
    <t>382/11</t>
  </si>
  <si>
    <t>385/4</t>
  </si>
  <si>
    <t>386/5</t>
  </si>
  <si>
    <t>522/7-del</t>
  </si>
  <si>
    <t>231/4</t>
  </si>
  <si>
    <t>231/5</t>
  </si>
  <si>
    <t>252/11-del</t>
  </si>
  <si>
    <t>185/1</t>
  </si>
  <si>
    <t>185/2</t>
  </si>
  <si>
    <t>378/0 - del</t>
  </si>
  <si>
    <t>379/0 - del</t>
  </si>
  <si>
    <t>500/0 - del</t>
  </si>
  <si>
    <t>326/2 -  del</t>
  </si>
  <si>
    <t>353/12 - del</t>
  </si>
  <si>
    <t>354/1- del</t>
  </si>
  <si>
    <t>358/2 - del</t>
  </si>
  <si>
    <t>358/3 - del</t>
  </si>
  <si>
    <t>361/0 - del</t>
  </si>
  <si>
    <t>363/1 - del</t>
  </si>
  <si>
    <t>364/0 - del</t>
  </si>
  <si>
    <t>368/0 -del</t>
  </si>
  <si>
    <t>375/0 - del</t>
  </si>
  <si>
    <t>512/15</t>
  </si>
  <si>
    <t xml:space="preserve"> 4/18</t>
  </si>
  <si>
    <t>280/3-del
280/1-del
280/13 -del
279/6 -del
258/0 - del
259/0 - del
260/0 - del
273/0 -del
267/0 - del
266/2-del</t>
  </si>
  <si>
    <t>354/23</t>
  </si>
  <si>
    <t>503/16</t>
  </si>
  <si>
    <t>554/24</t>
  </si>
  <si>
    <t>503/18</t>
  </si>
  <si>
    <t>593/1</t>
  </si>
  <si>
    <t>529/10</t>
  </si>
  <si>
    <t>529/14</t>
  </si>
  <si>
    <t>529/5</t>
  </si>
  <si>
    <t>518/22</t>
  </si>
  <si>
    <t>518/27</t>
  </si>
  <si>
    <t>pašnik
njiva
pašnik
gozd
pašnik
sadovnjak
travnik
njiva
pašnik
cesta</t>
  </si>
  <si>
    <t>579/1</t>
  </si>
  <si>
    <t>574/1-del</t>
  </si>
  <si>
    <t>560/0</t>
  </si>
  <si>
    <t>385/21</t>
  </si>
  <si>
    <t xml:space="preserve">neposredno </t>
  </si>
  <si>
    <t>K.O. 885 - POLJANA</t>
  </si>
  <si>
    <t>211/2</t>
  </si>
  <si>
    <t>214/9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</si>
  <si>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</si>
  <si>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</si>
  <si>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</si>
  <si>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</si>
  <si>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</si>
  <si>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>Okvirna lokacija                 (parc.št., št. stavbe, št. dela stavbe)</t>
  </si>
  <si>
    <t xml:space="preserve"> dr. Matija TASIČ</t>
  </si>
  <si>
    <t>Identifikacijska oznaka nep. (parc. št.)</t>
  </si>
  <si>
    <t>Predvidena metoda razpolaganja</t>
  </si>
  <si>
    <t>Ekonomska utemeljenost</t>
  </si>
  <si>
    <t>1/1</t>
  </si>
  <si>
    <t>pridobitev zemljišč za lokalno cesto</t>
  </si>
  <si>
    <t>pridobitev zemljišč za pločnik, projekt "Krožišče - Spar"</t>
  </si>
  <si>
    <t>pridobitev zemljišče za ureditev lokalne ceste, projekt "Mestno jedro"</t>
  </si>
  <si>
    <t>pridobitev zemljišča za pločnik</t>
  </si>
  <si>
    <t>pridobitev zemljišča za lokalno cesto</t>
  </si>
  <si>
    <t>pridobitev zemljišč za lokalno cesto, projekt "Odsek Fara - Unc"</t>
  </si>
  <si>
    <t>603/0</t>
  </si>
  <si>
    <t>vodotok</t>
  </si>
  <si>
    <t>pridobitev zemljišč za lokalno cesto, projekt "Odsek Stražišče - Rožejevo"</t>
  </si>
  <si>
    <t xml:space="preserve">pridobitev zemljišč za pešpot </t>
  </si>
  <si>
    <t xml:space="preserve">pridobitev zemljišča za lokalno cesto </t>
  </si>
  <si>
    <t>pridobitev zemljišča za lokalno cesto Šentanel - šola</t>
  </si>
  <si>
    <t xml:space="preserve">pridobitev zemljišča za lokalno cesto Šentanel    </t>
  </si>
  <si>
    <t>pridobitev zemljišč za odlagališče in cesto po projektu "KOCEROD"</t>
  </si>
  <si>
    <t>pridobitev zemljišč za lokalno cesto Skuk</t>
  </si>
  <si>
    <t>pridobitev zemljišč za ureditev lokalne ceste po projeku "Vaško jedro Leše, faza 2"</t>
  </si>
  <si>
    <t>pridobitev zemljišča za lokalno cesto Glavarstvo</t>
  </si>
  <si>
    <t>pridobitev zemljišča za lokalno cesto Zagrad</t>
  </si>
  <si>
    <t>pridobitev zemljišča za lokalno cesto Nicina</t>
  </si>
  <si>
    <t>pridobitev zemljišč za lokalno cesto, projekt "Račel - Log, območje F"</t>
  </si>
  <si>
    <t>pridobitev zemljišča za centralno čistilno napravo</t>
  </si>
  <si>
    <t>pridobitev zemljišč za lokalno cesto Prevalje - Stražišče - Brinjeva gora</t>
  </si>
  <si>
    <t>310/3</t>
  </si>
  <si>
    <t xml:space="preserve">pašnik  </t>
  </si>
  <si>
    <t>390/2</t>
  </si>
  <si>
    <t>pridobitev zemljišča za lokalno cesto v obrtni coni OC Lahovnik</t>
  </si>
  <si>
    <t xml:space="preserve">Identifikacijska oznaka nep. </t>
  </si>
  <si>
    <t>K.O.</t>
  </si>
  <si>
    <t>parc. št.</t>
  </si>
  <si>
    <t>Predvideno trajanje najema</t>
  </si>
  <si>
    <t>prodaja zemljišča, ki ga občina ne potrebuje za javno infrastrukturo</t>
  </si>
  <si>
    <t>pridobitev zemljišča za vodohran Črnec</t>
  </si>
  <si>
    <t>Okvirna lokacija nepremičnin</t>
  </si>
  <si>
    <t>odprodaja ukinjenega javnega dobra</t>
  </si>
  <si>
    <t>odprodaja zemljišča, ki ga občina ne potrebuje za javno infrastrukturo</t>
  </si>
  <si>
    <t>1 leto</t>
  </si>
  <si>
    <t>najem dela pokopališča</t>
  </si>
  <si>
    <t>222/15</t>
  </si>
  <si>
    <t>608/42</t>
  </si>
  <si>
    <t>577/7</t>
  </si>
  <si>
    <t>622/9</t>
  </si>
  <si>
    <t>205/9</t>
  </si>
  <si>
    <t>205/12</t>
  </si>
  <si>
    <t>205/13</t>
  </si>
  <si>
    <t>256/1</t>
  </si>
  <si>
    <t>593/7</t>
  </si>
  <si>
    <t>del 481/1</t>
  </si>
  <si>
    <t>del 237/82</t>
  </si>
  <si>
    <t>237/5</t>
  </si>
  <si>
    <t>332/1</t>
  </si>
  <si>
    <t>353/2</t>
  </si>
  <si>
    <t>223/7</t>
  </si>
  <si>
    <t>89/6</t>
  </si>
  <si>
    <t>137/35</t>
  </si>
  <si>
    <t>212/3</t>
  </si>
  <si>
    <t>237/8</t>
  </si>
  <si>
    <t>358/2</t>
  </si>
  <si>
    <t>359/2</t>
  </si>
  <si>
    <t>114/0</t>
  </si>
  <si>
    <t>133/2 in 133/5</t>
  </si>
  <si>
    <t>514/1</t>
  </si>
  <si>
    <t>353/5</t>
  </si>
  <si>
    <t>216/13</t>
  </si>
  <si>
    <t>237/70 in 237/71</t>
  </si>
  <si>
    <t>109/21</t>
  </si>
  <si>
    <t>216/16 in 216/13</t>
  </si>
  <si>
    <t>387/9</t>
  </si>
  <si>
    <t>593/8</t>
  </si>
  <si>
    <t>290/7</t>
  </si>
  <si>
    <t>290/8</t>
  </si>
  <si>
    <t>70/5</t>
  </si>
  <si>
    <t>290/16 in 290/7</t>
  </si>
  <si>
    <t>378/9</t>
  </si>
  <si>
    <t>Poljana</t>
  </si>
  <si>
    <t>Farna vas</t>
  </si>
  <si>
    <t>Dolga brda</t>
  </si>
  <si>
    <t>Prevalje</t>
  </si>
  <si>
    <t>Zagrad</t>
  </si>
  <si>
    <t>Leše</t>
  </si>
  <si>
    <t>Šentanel</t>
  </si>
  <si>
    <t>Orientacijska vrednost v EUR na leto</t>
  </si>
  <si>
    <t>oddaja premoženja, ki ni v uporabi, v najem na vlogo stranke</t>
  </si>
  <si>
    <t>SKUPAJ:</t>
  </si>
  <si>
    <t>136/8</t>
  </si>
  <si>
    <t>najem za potrebe novega vrtca</t>
  </si>
  <si>
    <t>SKUPNO:</t>
  </si>
  <si>
    <t>pridobitev ceste Malinek</t>
  </si>
  <si>
    <t>529/2</t>
  </si>
  <si>
    <t>256/5</t>
  </si>
  <si>
    <t>224/6</t>
  </si>
  <si>
    <t>546/1</t>
  </si>
  <si>
    <t>nakup zemljišča za lokalno cesto na Stražišče</t>
  </si>
  <si>
    <t>323/0-del</t>
  </si>
  <si>
    <t>pridobitev zemljišča za lokalno cesto Stražišče - Unc</t>
  </si>
  <si>
    <t>392/1-del</t>
  </si>
  <si>
    <t>216/1</t>
  </si>
  <si>
    <t>pridobitev zemljišča ob spomeniku</t>
  </si>
  <si>
    <t>pridobitev zemljišč za ureditev lokalne ceste po projeku "LEŠE V"</t>
  </si>
  <si>
    <t>257/1-del</t>
  </si>
  <si>
    <t>163/2-del</t>
  </si>
  <si>
    <t>534/2</t>
  </si>
  <si>
    <t>pridobitev zemljišč za rekonstrukcijo ceste</t>
  </si>
  <si>
    <t>527/2</t>
  </si>
  <si>
    <t>527/1-del</t>
  </si>
  <si>
    <t>522/1-del</t>
  </si>
  <si>
    <t>pridobitev zemljišč za rekonstrukcijo ceste na Belšak</t>
  </si>
  <si>
    <t>pridobitev zemljišč za rekonstrukcijo ceste  na Belšak</t>
  </si>
  <si>
    <t>33/9-del</t>
  </si>
  <si>
    <t>33/2-del</t>
  </si>
  <si>
    <t>33/11-del</t>
  </si>
  <si>
    <t>37/0-del</t>
  </si>
  <si>
    <t>33/3-del</t>
  </si>
  <si>
    <t>46/0-del</t>
  </si>
  <si>
    <t>35/1-del</t>
  </si>
  <si>
    <t>EKS.SADOVNJAK</t>
  </si>
  <si>
    <t>48/0-del</t>
  </si>
  <si>
    <t>47/1-del</t>
  </si>
  <si>
    <t>49/1-del</t>
  </si>
  <si>
    <t>49/2-del</t>
  </si>
  <si>
    <t>131/0-del</t>
  </si>
  <si>
    <t>136/4-del</t>
  </si>
  <si>
    <t>135/1-del</t>
  </si>
  <si>
    <t>151/1-del</t>
  </si>
  <si>
    <t>128/2-del</t>
  </si>
  <si>
    <t>127/2</t>
  </si>
  <si>
    <t>112/1</t>
  </si>
  <si>
    <t>109/2</t>
  </si>
  <si>
    <t>108/0</t>
  </si>
  <si>
    <t>110/2</t>
  </si>
  <si>
    <t>110/1</t>
  </si>
  <si>
    <t>46/2</t>
  </si>
  <si>
    <t>46/1</t>
  </si>
  <si>
    <t>50/1</t>
  </si>
  <si>
    <t>50/2</t>
  </si>
  <si>
    <t>51/2</t>
  </si>
  <si>
    <t>55/0</t>
  </si>
  <si>
    <t>eks.sadovnjak</t>
  </si>
  <si>
    <t>56/1</t>
  </si>
  <si>
    <t>59/0</t>
  </si>
  <si>
    <t>58/0</t>
  </si>
  <si>
    <t>93/3</t>
  </si>
  <si>
    <t>81/0</t>
  </si>
  <si>
    <t>92/3</t>
  </si>
  <si>
    <t>92/1</t>
  </si>
  <si>
    <t>82/0</t>
  </si>
  <si>
    <t>93/1</t>
  </si>
  <si>
    <t>93/2</t>
  </si>
  <si>
    <t>454/3</t>
  </si>
  <si>
    <t>456/1</t>
  </si>
  <si>
    <t>454/4</t>
  </si>
  <si>
    <t>415/2</t>
  </si>
  <si>
    <t xml:space="preserve">422/0 </t>
  </si>
  <si>
    <t>pridobitev zemljišč za lokalno cesto,  projekt "Vaško jedro - Leše, faza 2"</t>
  </si>
  <si>
    <t>38/8</t>
  </si>
  <si>
    <t>410/6</t>
  </si>
  <si>
    <t>41/6</t>
  </si>
  <si>
    <t>52/4</t>
  </si>
  <si>
    <t>58/9</t>
  </si>
  <si>
    <t>58/10</t>
  </si>
  <si>
    <t>164/1-del</t>
  </si>
  <si>
    <t>165/0-del</t>
  </si>
  <si>
    <t>76/7</t>
  </si>
  <si>
    <t>Pridobitev zemljišč za centralno čistilno napravo</t>
  </si>
  <si>
    <t>19/0-del</t>
  </si>
  <si>
    <t>20/1-del</t>
  </si>
  <si>
    <t>23/0-del</t>
  </si>
  <si>
    <t>14/0-del</t>
  </si>
  <si>
    <t>18/0-del</t>
  </si>
  <si>
    <t>588/40-del</t>
  </si>
  <si>
    <t>588/42-del</t>
  </si>
  <si>
    <t>530/0-del</t>
  </si>
  <si>
    <t>531/1-del</t>
  </si>
  <si>
    <t>532/1-del</t>
  </si>
  <si>
    <t>312/1-del</t>
  </si>
  <si>
    <t>313/1-del</t>
  </si>
  <si>
    <t>312/5-del</t>
  </si>
  <si>
    <t>313/43-del</t>
  </si>
  <si>
    <t>313/34-del</t>
  </si>
  <si>
    <t>313/35-del</t>
  </si>
  <si>
    <t>313/46-del</t>
  </si>
  <si>
    <t>313/38-del</t>
  </si>
  <si>
    <t>285/2-del</t>
  </si>
  <si>
    <t>369/2-del</t>
  </si>
  <si>
    <t>232/2-del</t>
  </si>
  <si>
    <t>odprodaja zemljišča, ki ga ne potrebujemo na prošnjo  stranke</t>
  </si>
  <si>
    <t>503/4</t>
  </si>
  <si>
    <t xml:space="preserve"> 1/2</t>
  </si>
  <si>
    <t>pašnik PC</t>
  </si>
  <si>
    <t xml:space="preserve">gozd </t>
  </si>
  <si>
    <t xml:space="preserve">cesta              </t>
  </si>
  <si>
    <t xml:space="preserve">cesta                 </t>
  </si>
  <si>
    <t xml:space="preserve">cesta           </t>
  </si>
  <si>
    <t>353/18</t>
  </si>
  <si>
    <t>353/21</t>
  </si>
  <si>
    <t>353/22</t>
  </si>
  <si>
    <t>126/23</t>
  </si>
  <si>
    <t>126/25</t>
  </si>
  <si>
    <t>126/26</t>
  </si>
  <si>
    <t>241/20-del</t>
  </si>
  <si>
    <t>557/5-del</t>
  </si>
  <si>
    <t>348/9</t>
  </si>
  <si>
    <t>348/10</t>
  </si>
  <si>
    <t>70,15</t>
  </si>
  <si>
    <t>136/5</t>
  </si>
  <si>
    <t>1/3</t>
  </si>
  <si>
    <t>pridobitev zemljišč, na katerih stoji pokopališče</t>
  </si>
  <si>
    <t>340/20</t>
  </si>
  <si>
    <t>350/10</t>
  </si>
  <si>
    <t>pridobitev zemljišča za črpališče Stražišče</t>
  </si>
  <si>
    <t>najem prostora za infotočko</t>
  </si>
  <si>
    <t>Trg 56</t>
  </si>
  <si>
    <t>poslovni prostor</t>
  </si>
  <si>
    <t>I. ZEMLJIŠČA</t>
  </si>
  <si>
    <t>II. STANOVANJA IN POSLOVNI PROSTORI</t>
  </si>
  <si>
    <t>470/7</t>
  </si>
  <si>
    <t>470/8</t>
  </si>
  <si>
    <t>Skupaj prodaje premoženja 2012</t>
  </si>
  <si>
    <t xml:space="preserve">Postavka v proračunu 2012: (K 722100)
</t>
  </si>
  <si>
    <t>Postavka v proračunu 2012: (K 720001)</t>
  </si>
  <si>
    <t>Postavka v proračunu 2012: (710313)</t>
  </si>
  <si>
    <t>Postavka v proračunu 2012: K(710313)</t>
  </si>
  <si>
    <t>SKUPAJ nakup zemljišč v letu 2012 :</t>
  </si>
  <si>
    <t>SKUPAJ nakup stanovanj v letu 2012:</t>
  </si>
  <si>
    <t>13/0-del</t>
  </si>
  <si>
    <t>pridobitev zemljišč za razširitev dela lokalne ceste</t>
  </si>
  <si>
    <t>160/1</t>
  </si>
  <si>
    <t>njiva,travnik</t>
  </si>
  <si>
    <t>152/15</t>
  </si>
  <si>
    <t>152/8</t>
  </si>
  <si>
    <t>162/3</t>
  </si>
  <si>
    <t>161/6</t>
  </si>
  <si>
    <t>pridobitev zemljišč za šolsko pot</t>
  </si>
  <si>
    <t>njiva, travnik</t>
  </si>
  <si>
    <t xml:space="preserve"> 2/3</t>
  </si>
  <si>
    <t>pridobitev zemljišč za projekt "Turistično območje Šentanel"</t>
  </si>
  <si>
    <t>189/13</t>
  </si>
  <si>
    <t>189/7</t>
  </si>
  <si>
    <t>189/12</t>
  </si>
  <si>
    <t>189/6</t>
  </si>
  <si>
    <t>189/11</t>
  </si>
  <si>
    <t>189/16</t>
  </si>
  <si>
    <t>189/17</t>
  </si>
  <si>
    <t>481/36</t>
  </si>
  <si>
    <t>481/37</t>
  </si>
  <si>
    <t>481/39</t>
  </si>
  <si>
    <t>481/41</t>
  </si>
  <si>
    <t>PP 42132100 K 420600</t>
  </si>
  <si>
    <t>PP 42152210 K 420600</t>
  </si>
  <si>
    <t>PP 42162166 K 420600</t>
  </si>
  <si>
    <t>163/3</t>
  </si>
  <si>
    <t xml:space="preserve">njiva </t>
  </si>
  <si>
    <t>163/4</t>
  </si>
  <si>
    <t>485/3</t>
  </si>
  <si>
    <t>473/17</t>
  </si>
  <si>
    <t>481/25</t>
  </si>
  <si>
    <t>481/33</t>
  </si>
  <si>
    <t>481/53</t>
  </si>
  <si>
    <t>K.O. 870 - JAMNICA</t>
  </si>
  <si>
    <t>593/2</t>
  </si>
  <si>
    <t>594/2</t>
  </si>
  <si>
    <t>347/94</t>
  </si>
  <si>
    <t>386/45</t>
  </si>
  <si>
    <t>385/34</t>
  </si>
  <si>
    <t>385/38</t>
  </si>
  <si>
    <t>385/40</t>
  </si>
  <si>
    <t>386/47</t>
  </si>
  <si>
    <t>386/51</t>
  </si>
  <si>
    <t>386/49</t>
  </si>
  <si>
    <t>386/55</t>
  </si>
  <si>
    <t>387/37</t>
  </si>
  <si>
    <t>388/14</t>
  </si>
  <si>
    <t>menjava z dolp.</t>
  </si>
  <si>
    <t>386/43</t>
  </si>
  <si>
    <t>387/39</t>
  </si>
  <si>
    <t>385/36</t>
  </si>
  <si>
    <t>388/12</t>
  </si>
  <si>
    <t>20/3-del</t>
  </si>
  <si>
    <t>161/1-del</t>
  </si>
  <si>
    <t>pridobitev zemljišč za šolski prostor</t>
  </si>
  <si>
    <t>413/27</t>
  </si>
  <si>
    <t>pridobitev zemljišč za cesto</t>
  </si>
  <si>
    <t>413/29</t>
  </si>
  <si>
    <t>335/8</t>
  </si>
  <si>
    <t>336/4</t>
  </si>
  <si>
    <t>376/5</t>
  </si>
  <si>
    <t>335/10</t>
  </si>
  <si>
    <t>369/2</t>
  </si>
  <si>
    <t>369/3</t>
  </si>
  <si>
    <t>372/5</t>
  </si>
  <si>
    <t>372/7</t>
  </si>
  <si>
    <t>372/8</t>
  </si>
  <si>
    <t>376/4</t>
  </si>
  <si>
    <t>314/5</t>
  </si>
  <si>
    <t>314/6</t>
  </si>
  <si>
    <t>296/8</t>
  </si>
  <si>
    <t>284/5</t>
  </si>
  <si>
    <t>284/6</t>
  </si>
  <si>
    <t>284/7</t>
  </si>
  <si>
    <t>273/2</t>
  </si>
  <si>
    <t>241/31</t>
  </si>
  <si>
    <t>342/7</t>
  </si>
  <si>
    <t>pridobitev zemljišča za cesto</t>
  </si>
  <si>
    <t>348/7</t>
  </si>
  <si>
    <t>232/1</t>
  </si>
  <si>
    <t>237/82</t>
  </si>
  <si>
    <t>100/34</t>
  </si>
  <si>
    <t>68/22</t>
  </si>
  <si>
    <t>680/1</t>
  </si>
  <si>
    <t>Trg 2a</t>
  </si>
  <si>
    <t>Oddaja poslovnega prostora za krajevni urad</t>
  </si>
  <si>
    <t>pridobitev zemljišča za projekt "Ureditev cestnih povezav na podeželju, faza I (1. odsek Berložnik - Lagoja)"</t>
  </si>
  <si>
    <t>NAČRT NAJEMA NEPREMIČNEGA PREMOŽENJA V OBČINI PREVALJE ZA LETO 2012</t>
  </si>
  <si>
    <t>NAČRT ODDAJE NEPREMIČNEGA PREMOŽENJA V NAJEM V OBČINI PREVALJE ZA LETO 2012</t>
  </si>
  <si>
    <t>NAČRT PRIDOBIVANJA NEPREMIČNEGA PREMOŽENJA V OBČINI PREVALJE ZA LETO 2012</t>
  </si>
  <si>
    <t>NAČRT RAZPOLAGANJA Z NEPREMIČNIM PREMOŽENJEM V OBČINI PREVALJE ZA LETO 2012</t>
  </si>
  <si>
    <t>62/13</t>
  </si>
  <si>
    <t>62/14</t>
  </si>
  <si>
    <t>62/10</t>
  </si>
  <si>
    <t>62/5</t>
  </si>
  <si>
    <t>pridobitev zemljišč za izgradnjo kanalizacije</t>
  </si>
  <si>
    <t>njiva, cesta</t>
  </si>
  <si>
    <t>231/7</t>
  </si>
  <si>
    <t>pridobitev zemljišča za lokalno cesto po projektu "Vaško jedro Leše, faza 2"</t>
  </si>
  <si>
    <t>227/14</t>
  </si>
  <si>
    <t>227/12</t>
  </si>
  <si>
    <t>204/8</t>
  </si>
  <si>
    <t>204/10</t>
  </si>
  <si>
    <t>204/12</t>
  </si>
  <si>
    <t>210/4</t>
  </si>
  <si>
    <t>211/14</t>
  </si>
  <si>
    <t>214/12</t>
  </si>
  <si>
    <t>214/13</t>
  </si>
  <si>
    <t>214/15</t>
  </si>
  <si>
    <t>214/17</t>
  </si>
  <si>
    <t>214/18</t>
  </si>
  <si>
    <t>214/21</t>
  </si>
  <si>
    <t>214/23</t>
  </si>
  <si>
    <t>217/4</t>
  </si>
  <si>
    <t>218/9</t>
  </si>
  <si>
    <t>220/2</t>
  </si>
  <si>
    <t>211/6</t>
  </si>
  <si>
    <t>244/7</t>
  </si>
  <si>
    <t>menjava z dop.</t>
  </si>
  <si>
    <t>Lokovica</t>
  </si>
  <si>
    <t>122/1</t>
  </si>
  <si>
    <t>161/4- del</t>
  </si>
  <si>
    <t>najem zemljišča, ki ni v uporabi, na vlogo stranke</t>
  </si>
  <si>
    <t>163/4, 163/3</t>
  </si>
  <si>
    <t>290/43</t>
  </si>
  <si>
    <t>Na osnovi 10. člena Uredbe o stvarnem premoženju države in samoupravih lokalnih skupnosti (Uradni list RS, št. 34/2011), je Občinski svet Občine Prevalje na 11. redni seji dne 26.01.2012 ter s spremembami na 13. redni seji dne 24.05.2012 ter s spremembami na __ redni seji dne ____ sprejel</t>
  </si>
  <si>
    <t>Na osnovi 11. člena Uredbe o stvarnem premoženju države in samoupravih lokalnih skupnosti (Uradni list RS, št. 34/2011), je Občinski svet Občine Prevalje na 11. redni seji dne 26.01.2012 ter s spremembami na 13. redni seji dne 24.05.2012 ter s spremembami na __ redni seji dne ____ sprejel</t>
  </si>
  <si>
    <t>70/9,70/13, 70/10 - del, 68/22 - del</t>
  </si>
  <si>
    <t>533/1 - del</t>
  </si>
  <si>
    <t>preidobitev zemljišča za rekonstrukcijo ceste Plazl</t>
  </si>
  <si>
    <t>563/4, 343/3</t>
  </si>
  <si>
    <t>125/9 - del</t>
  </si>
  <si>
    <t>290/44</t>
  </si>
  <si>
    <t>prenos zemljišča pod dvigalom za odpravo arhitektonskih ovir - javni interes</t>
  </si>
  <si>
    <t>557/6</t>
  </si>
  <si>
    <t>neplodno - cesta</t>
  </si>
  <si>
    <t>503/3</t>
  </si>
  <si>
    <t>503/2</t>
  </si>
  <si>
    <t>241/7</t>
  </si>
  <si>
    <t>563/6</t>
  </si>
  <si>
    <t>prenos zemljišča, ki ga občina ne potrebuje za javno infrastrukturo</t>
  </si>
  <si>
    <t>1069/1872</t>
  </si>
  <si>
    <t>310/6</t>
  </si>
  <si>
    <t>310/7</t>
  </si>
  <si>
    <t>36/1 - del</t>
  </si>
  <si>
    <t>543/3</t>
  </si>
  <si>
    <t>343/3</t>
  </si>
  <si>
    <t>563/4-del</t>
  </si>
  <si>
    <t>461/8-del</t>
  </si>
  <si>
    <t>461/7-del</t>
  </si>
  <si>
    <t>pridobitev zemljišča za dovozno cesto do vodohrana Črnec</t>
  </si>
  <si>
    <t>577/1-del</t>
  </si>
  <si>
    <t>576/1-del</t>
  </si>
  <si>
    <t>458/21</t>
  </si>
  <si>
    <t>pridobitev zemljišča, po katerem teče kategorizirna občinska cesta</t>
  </si>
  <si>
    <t>892-224-0005</t>
  </si>
  <si>
    <t>oddaja premoženja, ki ni v uporabi,</t>
  </si>
  <si>
    <t>126/29</t>
  </si>
  <si>
    <t>nmenjava z dopl.</t>
  </si>
  <si>
    <t>126/31</t>
  </si>
  <si>
    <t>pridobitev zemljišča, po kateri teče kategorizirana cesta</t>
  </si>
  <si>
    <t>leše</t>
  </si>
  <si>
    <t>216/1-del</t>
  </si>
  <si>
    <t>najem pred odkupom</t>
  </si>
  <si>
    <t>pridobitev zemljišča za parkirišče in dovozno cesto za vrtec</t>
  </si>
  <si>
    <t>229/4</t>
  </si>
  <si>
    <t>Na osnovi 9. člena Uredbe o stvarnem premoženju države in samoupravih lokalnih skupnosti (Ur. l. RS, št. 34/2011), je Občinski svet Občine Prevalje na 11. redni seji dne 26.01.2012 ter s spremembami na 13. redni seji dne 24.05.2012 ter s spremembami na __ redni seji dne ____  sprejel naslednji</t>
  </si>
  <si>
    <t>Na osnovi 9. člena Uredbe o stvarnem premoženju države in samoupravih lokalnih skupnosti (Uradni list RS, št. 34/2011), je Občinski svet Občine Prevalje na 11. redni seji dne 26.01.2012 ter s spremembami na 13. redni seji dne 24.05.2012 ter s spremembami na __ redni seji dne ____  sprejel</t>
  </si>
  <si>
    <t>Vrsta premičnega premoženja</t>
  </si>
  <si>
    <t>Okvirni obseg premičnin</t>
  </si>
  <si>
    <t>NAČRT PRIDOBIVANJA PREMIČNEGA PREMOŽENJA V OBČINI PREVALJE ZA LETO 2012</t>
  </si>
  <si>
    <t>predvidena sredstav v EUR</t>
  </si>
  <si>
    <t>avtomobil</t>
  </si>
  <si>
    <t>1 kom</t>
  </si>
  <si>
    <t>nujno potrebno za delovnje občine in njenih organov</t>
  </si>
  <si>
    <t>Na osnovi 12. člena Uredbe o stvarnem premoženju države in samoupravih lokalnih skupnosti (Ur. l. RS, št. 34/2011), je Občinski svet Občine Prevalje na __ redni seji dne ____  sprejel naslednji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</si>
</sst>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"/>
    <numFmt numFmtId="176" formatCode="#,##0.00\ [$€-1]"/>
    <numFmt numFmtId="177" formatCode="[$-424]d\.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12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justify" vertical="top" wrapText="1"/>
    </xf>
    <xf numFmtId="171" fontId="6" fillId="0" borderId="1" xfId="2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" fontId="6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7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4" fontId="6" fillId="0" borderId="3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/>
    </xf>
    <xf numFmtId="4" fontId="6" fillId="0" borderId="4" xfId="0" applyNumberFormat="1" applyFont="1" applyFill="1" applyBorder="1" applyAlignment="1">
      <alignment horizontal="right" vertical="top" wrapText="1"/>
    </xf>
    <xf numFmtId="171" fontId="6" fillId="0" borderId="0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4" fontId="4" fillId="0" borderId="1" xfId="2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7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justify" vertical="top" wrapText="1"/>
    </xf>
    <xf numFmtId="171" fontId="4" fillId="0" borderId="1" xfId="2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16" fontId="4" fillId="0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horizontal="justify" vertical="top" wrapText="1"/>
    </xf>
    <xf numFmtId="171" fontId="7" fillId="3" borderId="1" xfId="2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171" fontId="7" fillId="0" borderId="1" xfId="20" applyFont="1" applyFill="1" applyBorder="1" applyAlignment="1">
      <alignment horizontal="right" vertical="top" wrapText="1"/>
    </xf>
    <xf numFmtId="171" fontId="7" fillId="0" borderId="0" xfId="2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justify" vertical="top" wrapText="1"/>
    </xf>
    <xf numFmtId="4" fontId="7" fillId="3" borderId="0" xfId="0" applyNumberFormat="1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left"/>
    </xf>
    <xf numFmtId="171" fontId="7" fillId="3" borderId="0" xfId="2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7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0" fillId="0" borderId="1" xfId="0" applyBorder="1" applyAlignment="1">
      <alignment/>
    </xf>
    <xf numFmtId="0" fontId="7" fillId="4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/>
    </xf>
    <xf numFmtId="4" fontId="6" fillId="0" borderId="3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3" fillId="4" borderId="1" xfId="0" applyFont="1" applyFill="1" applyBorder="1" applyAlignment="1">
      <alignment/>
    </xf>
    <xf numFmtId="0" fontId="7" fillId="3" borderId="2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4" borderId="5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center" wrapText="1"/>
    </xf>
    <xf numFmtId="16" fontId="4" fillId="0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4" fontId="4" fillId="0" borderId="6" xfId="2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4" fontId="4" fillId="0" borderId="2" xfId="2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174" fontId="4" fillId="0" borderId="1" xfId="2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3" fontId="0" fillId="0" borderId="1" xfId="0" applyNumberFormat="1" applyBorder="1" applyAlignment="1">
      <alignment/>
    </xf>
    <xf numFmtId="176" fontId="12" fillId="4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176" fontId="0" fillId="3" borderId="1" xfId="0" applyNumberFormat="1" applyFill="1" applyBorder="1" applyAlignment="1">
      <alignment vertical="center"/>
    </xf>
    <xf numFmtId="0" fontId="4" fillId="3" borderId="1" xfId="0" applyFont="1" applyFill="1" applyBorder="1" applyAlignment="1">
      <alignment horizontal="right" vertical="top" wrapText="1"/>
    </xf>
    <xf numFmtId="16" fontId="4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3" xfId="0" applyFill="1" applyBorder="1" applyAlignment="1">
      <alignment/>
    </xf>
    <xf numFmtId="49" fontId="4" fillId="3" borderId="1" xfId="0" applyNumberFormat="1" applyFont="1" applyFill="1" applyBorder="1" applyAlignment="1">
      <alignment horizontal="justify" vertical="top" wrapText="1"/>
    </xf>
    <xf numFmtId="4" fontId="4" fillId="3" borderId="1" xfId="20" applyNumberFormat="1" applyFont="1" applyFill="1" applyBorder="1" applyAlignment="1">
      <alignment horizontal="right" vertical="top" wrapText="1"/>
    </xf>
    <xf numFmtId="0" fontId="0" fillId="3" borderId="0" xfId="0" applyFont="1" applyFill="1" applyAlignment="1">
      <alignment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4" fontId="4" fillId="3" borderId="0" xfId="0" applyNumberFormat="1" applyFont="1" applyFill="1" applyAlignment="1">
      <alignment/>
    </xf>
    <xf numFmtId="16" fontId="4" fillId="3" borderId="1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justify" vertical="top" wrapText="1"/>
    </xf>
    <xf numFmtId="49" fontId="4" fillId="3" borderId="6" xfId="0" applyNumberFormat="1" applyFont="1" applyFill="1" applyBorder="1" applyAlignment="1">
      <alignment horizontal="justify" vertical="top" wrapText="1"/>
    </xf>
    <xf numFmtId="4" fontId="4" fillId="3" borderId="6" xfId="20" applyNumberFormat="1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17" fontId="4" fillId="3" borderId="1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right" vertical="top" wrapText="1"/>
    </xf>
    <xf numFmtId="16" fontId="4" fillId="0" borderId="0" xfId="0" applyNumberFormat="1" applyFont="1" applyFill="1" applyBorder="1" applyAlignment="1">
      <alignment horizontal="right" vertical="top" wrapText="1"/>
    </xf>
    <xf numFmtId="0" fontId="6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4" fontId="4" fillId="3" borderId="6" xfId="0" applyNumberFormat="1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vertical="top" wrapText="1"/>
    </xf>
    <xf numFmtId="4" fontId="7" fillId="3" borderId="0" xfId="0" applyNumberFormat="1" applyFont="1" applyFill="1" applyAlignment="1">
      <alignment/>
    </xf>
    <xf numFmtId="4" fontId="7" fillId="0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view="pageBreakPreview" zoomScale="75" zoomScaleSheetLayoutView="75" workbookViewId="0" topLeftCell="A31">
      <selection activeCell="Y13" sqref="Y13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0.25390625" style="1" bestFit="1" customWidth="1"/>
    <col min="5" max="5" width="18.625" style="1" bestFit="1" customWidth="1"/>
    <col min="6" max="6" width="15.125" style="94" bestFit="1" customWidth="1"/>
    <col min="7" max="7" width="27.375" style="94" customWidth="1"/>
    <col min="8" max="8" width="15.125" style="1" bestFit="1" customWidth="1"/>
    <col min="9" max="9" width="17.875" style="1" bestFit="1" customWidth="1"/>
    <col min="10" max="10" width="24.375" style="1" bestFit="1" customWidth="1"/>
    <col min="11" max="11" width="17.625" style="1" customWidth="1"/>
    <col min="12" max="16384" width="9.125" style="1" customWidth="1"/>
  </cols>
  <sheetData>
    <row r="1" spans="1:9" ht="30" customHeight="1">
      <c r="A1" s="196" t="s">
        <v>571</v>
      </c>
      <c r="B1" s="196"/>
      <c r="C1" s="196"/>
      <c r="D1" s="196"/>
      <c r="E1" s="196"/>
      <c r="F1" s="196"/>
      <c r="G1" s="196"/>
      <c r="H1" s="196"/>
      <c r="I1" s="196"/>
    </row>
    <row r="2" spans="1:9" ht="15">
      <c r="A2" s="2"/>
      <c r="B2" s="2"/>
      <c r="C2" s="2"/>
      <c r="D2" s="2"/>
      <c r="E2" s="2"/>
      <c r="F2" s="22"/>
      <c r="G2" s="22"/>
      <c r="H2" s="16"/>
      <c r="I2" s="2"/>
    </row>
    <row r="3" spans="1:9" ht="15">
      <c r="A3" s="200" t="s">
        <v>494</v>
      </c>
      <c r="B3" s="200"/>
      <c r="C3" s="200"/>
      <c r="D3" s="200"/>
      <c r="E3" s="200"/>
      <c r="F3" s="200"/>
      <c r="G3" s="200"/>
      <c r="H3" s="200"/>
      <c r="I3" s="2"/>
    </row>
    <row r="4" spans="1:9" ht="15">
      <c r="A4" s="2"/>
      <c r="B4" s="2"/>
      <c r="C4" s="2"/>
      <c r="D4" s="2"/>
      <c r="E4" s="2"/>
      <c r="F4" s="22"/>
      <c r="G4" s="22"/>
      <c r="H4" s="2"/>
      <c r="I4" s="2"/>
    </row>
    <row r="5" spans="1:10" ht="15">
      <c r="A5" s="133" t="s">
        <v>45</v>
      </c>
      <c r="B5" s="2"/>
      <c r="C5" s="2"/>
      <c r="D5" s="2"/>
      <c r="E5" s="2"/>
      <c r="F5" s="22"/>
      <c r="G5" s="22"/>
      <c r="H5" s="2"/>
      <c r="I5" s="2"/>
      <c r="J5" s="29"/>
    </row>
    <row r="6" spans="1:10" ht="43.5" customHeight="1">
      <c r="A6" s="77" t="s">
        <v>10</v>
      </c>
      <c r="B6" s="77" t="s">
        <v>176</v>
      </c>
      <c r="C6" s="77" t="s">
        <v>34</v>
      </c>
      <c r="D6" s="77" t="s">
        <v>12</v>
      </c>
      <c r="E6" s="77" t="s">
        <v>31</v>
      </c>
      <c r="F6" s="77" t="s">
        <v>177</v>
      </c>
      <c r="G6" s="77" t="s">
        <v>178</v>
      </c>
      <c r="H6" s="77" t="s">
        <v>74</v>
      </c>
      <c r="I6" s="77" t="s">
        <v>35</v>
      </c>
      <c r="J6" s="29"/>
    </row>
    <row r="7" spans="1:10" ht="50.25" customHeight="1">
      <c r="A7" s="13">
        <v>1</v>
      </c>
      <c r="B7" s="13" t="s">
        <v>13</v>
      </c>
      <c r="C7" s="13" t="s">
        <v>0</v>
      </c>
      <c r="D7" s="13">
        <v>15</v>
      </c>
      <c r="E7" s="57">
        <v>375</v>
      </c>
      <c r="F7" s="146" t="s">
        <v>26</v>
      </c>
      <c r="G7" s="146" t="s">
        <v>210</v>
      </c>
      <c r="H7" s="61" t="s">
        <v>120</v>
      </c>
      <c r="I7" s="40"/>
      <c r="J7" s="3"/>
    </row>
    <row r="8" spans="1:10" ht="38.25">
      <c r="A8" s="13">
        <v>2</v>
      </c>
      <c r="B8" s="13" t="s">
        <v>14</v>
      </c>
      <c r="C8" s="13" t="s">
        <v>3</v>
      </c>
      <c r="D8" s="13">
        <v>204</v>
      </c>
      <c r="E8" s="57">
        <v>7062.48</v>
      </c>
      <c r="F8" s="146" t="s">
        <v>37</v>
      </c>
      <c r="G8" s="146" t="s">
        <v>210</v>
      </c>
      <c r="H8" s="61" t="s">
        <v>120</v>
      </c>
      <c r="I8" s="40"/>
      <c r="J8" s="3"/>
    </row>
    <row r="9" spans="1:10" ht="38.25">
      <c r="A9" s="13">
        <v>3</v>
      </c>
      <c r="B9" s="13" t="s">
        <v>15</v>
      </c>
      <c r="C9" s="13" t="s">
        <v>3</v>
      </c>
      <c r="D9" s="13">
        <v>24</v>
      </c>
      <c r="E9" s="149">
        <v>830.88</v>
      </c>
      <c r="F9" s="146" t="s">
        <v>37</v>
      </c>
      <c r="G9" s="146" t="s">
        <v>210</v>
      </c>
      <c r="H9" s="61" t="s">
        <v>120</v>
      </c>
      <c r="I9" s="40"/>
      <c r="J9" s="3"/>
    </row>
    <row r="10" spans="1:11" s="119" customFormat="1" ht="38.25">
      <c r="A10" s="13">
        <v>4</v>
      </c>
      <c r="B10" s="13" t="s">
        <v>77</v>
      </c>
      <c r="C10" s="13" t="s">
        <v>0</v>
      </c>
      <c r="D10" s="13">
        <v>14</v>
      </c>
      <c r="E10" s="50">
        <v>525</v>
      </c>
      <c r="F10" s="146" t="s">
        <v>26</v>
      </c>
      <c r="G10" s="146" t="s">
        <v>210</v>
      </c>
      <c r="H10" s="40" t="s">
        <v>120</v>
      </c>
      <c r="I10" s="40"/>
      <c r="J10" s="150"/>
      <c r="K10" s="1"/>
    </row>
    <row r="11" spans="1:11" s="162" customFormat="1" ht="38.25">
      <c r="A11" s="62">
        <v>5</v>
      </c>
      <c r="B11" s="169" t="s">
        <v>161</v>
      </c>
      <c r="C11" s="62" t="s">
        <v>11</v>
      </c>
      <c r="D11" s="62">
        <v>71</v>
      </c>
      <c r="E11" s="170">
        <v>546.7</v>
      </c>
      <c r="F11" s="86" t="s">
        <v>37</v>
      </c>
      <c r="G11" s="86" t="s">
        <v>210</v>
      </c>
      <c r="H11" s="158" t="s">
        <v>120</v>
      </c>
      <c r="I11" s="158"/>
      <c r="J11" s="29"/>
      <c r="K11" s="29"/>
    </row>
    <row r="12" spans="1:11" s="162" customFormat="1" ht="38.25">
      <c r="A12" s="62">
        <v>6</v>
      </c>
      <c r="B12" s="169" t="s">
        <v>162</v>
      </c>
      <c r="C12" s="62" t="s">
        <v>11</v>
      </c>
      <c r="D12" s="62">
        <v>240</v>
      </c>
      <c r="E12" s="170">
        <v>1680</v>
      </c>
      <c r="F12" s="86" t="s">
        <v>25</v>
      </c>
      <c r="G12" s="86" t="s">
        <v>210</v>
      </c>
      <c r="H12" s="158" t="s">
        <v>120</v>
      </c>
      <c r="I12" s="158"/>
      <c r="J12" s="29"/>
      <c r="K12" s="29"/>
    </row>
    <row r="13" spans="1:11" s="162" customFormat="1" ht="38.25">
      <c r="A13" s="62">
        <v>7</v>
      </c>
      <c r="B13" s="169" t="s">
        <v>555</v>
      </c>
      <c r="C13" s="62" t="s">
        <v>11</v>
      </c>
      <c r="D13" s="62">
        <v>450</v>
      </c>
      <c r="E13" s="170">
        <v>3150</v>
      </c>
      <c r="F13" s="86" t="s">
        <v>25</v>
      </c>
      <c r="G13" s="86" t="s">
        <v>210</v>
      </c>
      <c r="H13" s="158" t="s">
        <v>120</v>
      </c>
      <c r="I13" s="158"/>
      <c r="J13" s="29"/>
      <c r="K13" s="29"/>
    </row>
    <row r="14" spans="1:11" s="162" customFormat="1" ht="38.25">
      <c r="A14" s="62">
        <v>8</v>
      </c>
      <c r="B14" s="169" t="s">
        <v>556</v>
      </c>
      <c r="C14" s="62" t="s">
        <v>11</v>
      </c>
      <c r="D14" s="62">
        <v>360</v>
      </c>
      <c r="E14" s="170">
        <v>2520</v>
      </c>
      <c r="F14" s="86" t="s">
        <v>25</v>
      </c>
      <c r="G14" s="86" t="s">
        <v>210</v>
      </c>
      <c r="H14" s="158" t="s">
        <v>120</v>
      </c>
      <c r="I14" s="158"/>
      <c r="J14" s="29"/>
      <c r="K14" s="29"/>
    </row>
    <row r="15" spans="1:11" s="162" customFormat="1" ht="38.25">
      <c r="A15" s="62">
        <v>9</v>
      </c>
      <c r="B15" s="169" t="s">
        <v>268</v>
      </c>
      <c r="C15" s="62" t="s">
        <v>0</v>
      </c>
      <c r="D15" s="62">
        <v>140</v>
      </c>
      <c r="E15" s="170">
        <v>5138</v>
      </c>
      <c r="F15" s="86" t="s">
        <v>26</v>
      </c>
      <c r="G15" s="86" t="s">
        <v>210</v>
      </c>
      <c r="H15" s="158" t="s">
        <v>120</v>
      </c>
      <c r="I15" s="158"/>
      <c r="J15" s="29"/>
      <c r="K15" s="29"/>
    </row>
    <row r="16" spans="1:11" s="162" customFormat="1" ht="38.25">
      <c r="A16" s="62">
        <v>10</v>
      </c>
      <c r="B16" s="169" t="s">
        <v>375</v>
      </c>
      <c r="C16" s="62" t="s">
        <v>3</v>
      </c>
      <c r="D16" s="62">
        <v>33</v>
      </c>
      <c r="E16" s="170">
        <v>1089</v>
      </c>
      <c r="F16" s="86" t="s">
        <v>26</v>
      </c>
      <c r="G16" s="86" t="s">
        <v>210</v>
      </c>
      <c r="H16" s="158" t="s">
        <v>120</v>
      </c>
      <c r="I16" s="158"/>
      <c r="J16" s="29"/>
      <c r="K16" s="29"/>
    </row>
    <row r="17" spans="1:11" s="171" customFormat="1" ht="38.25">
      <c r="A17" s="62">
        <v>11</v>
      </c>
      <c r="B17" s="169" t="s">
        <v>376</v>
      </c>
      <c r="C17" s="62" t="s">
        <v>3</v>
      </c>
      <c r="D17" s="62">
        <v>19</v>
      </c>
      <c r="E17" s="170">
        <v>627</v>
      </c>
      <c r="F17" s="86" t="s">
        <v>26</v>
      </c>
      <c r="G17" s="86" t="s">
        <v>210</v>
      </c>
      <c r="H17" s="158" t="s">
        <v>120</v>
      </c>
      <c r="I17" s="158"/>
      <c r="J17" s="29"/>
      <c r="K17" s="29"/>
    </row>
    <row r="18" spans="1:11" s="162" customFormat="1" ht="38.25">
      <c r="A18" s="62">
        <v>12</v>
      </c>
      <c r="B18" s="169" t="s">
        <v>377</v>
      </c>
      <c r="C18" s="62" t="s">
        <v>3</v>
      </c>
      <c r="D18" s="62">
        <v>5</v>
      </c>
      <c r="E18" s="170">
        <v>165</v>
      </c>
      <c r="F18" s="86" t="s">
        <v>26</v>
      </c>
      <c r="G18" s="86" t="s">
        <v>210</v>
      </c>
      <c r="H18" s="158" t="s">
        <v>120</v>
      </c>
      <c r="I18" s="158"/>
      <c r="J18" s="29"/>
      <c r="K18" s="29"/>
    </row>
    <row r="19" spans="1:11" s="162" customFormat="1" ht="38.25">
      <c r="A19" s="62">
        <v>13</v>
      </c>
      <c r="B19" s="169" t="s">
        <v>380</v>
      </c>
      <c r="C19" s="62" t="s">
        <v>0</v>
      </c>
      <c r="D19" s="62">
        <v>131</v>
      </c>
      <c r="E19" s="170">
        <v>2489</v>
      </c>
      <c r="F19" s="86" t="s">
        <v>26</v>
      </c>
      <c r="G19" s="86" t="s">
        <v>210</v>
      </c>
      <c r="H19" s="158" t="s">
        <v>120</v>
      </c>
      <c r="I19" s="158"/>
      <c r="J19" s="29"/>
      <c r="K19" s="29"/>
    </row>
    <row r="20" spans="1:11" s="162" customFormat="1" ht="38.25">
      <c r="A20" s="62">
        <v>14</v>
      </c>
      <c r="B20" s="169" t="s">
        <v>381</v>
      </c>
      <c r="C20" s="62" t="s">
        <v>0</v>
      </c>
      <c r="D20" s="62">
        <v>159</v>
      </c>
      <c r="E20" s="170">
        <v>3021</v>
      </c>
      <c r="F20" s="86" t="s">
        <v>26</v>
      </c>
      <c r="G20" s="86" t="s">
        <v>210</v>
      </c>
      <c r="H20" s="158" t="s">
        <v>120</v>
      </c>
      <c r="I20" s="158"/>
      <c r="J20" s="29"/>
      <c r="K20" s="29"/>
    </row>
    <row r="21" spans="1:11" s="162" customFormat="1" ht="38.25">
      <c r="A21" s="62">
        <v>15</v>
      </c>
      <c r="B21" s="169" t="s">
        <v>405</v>
      </c>
      <c r="C21" s="62" t="s">
        <v>406</v>
      </c>
      <c r="D21" s="62">
        <v>192</v>
      </c>
      <c r="E21" s="170">
        <v>5760</v>
      </c>
      <c r="F21" s="86" t="s">
        <v>25</v>
      </c>
      <c r="G21" s="86" t="s">
        <v>210</v>
      </c>
      <c r="H21" s="158" t="s">
        <v>120</v>
      </c>
      <c r="I21" s="158"/>
      <c r="J21" s="29"/>
      <c r="K21" s="29"/>
    </row>
    <row r="22" spans="1:11" s="162" customFormat="1" ht="38.25">
      <c r="A22" s="62">
        <v>16</v>
      </c>
      <c r="B22" s="169" t="s">
        <v>429</v>
      </c>
      <c r="C22" s="62" t="s">
        <v>430</v>
      </c>
      <c r="D22" s="62">
        <v>777</v>
      </c>
      <c r="E22" s="170">
        <v>23310</v>
      </c>
      <c r="F22" s="86" t="s">
        <v>2</v>
      </c>
      <c r="G22" s="86" t="s">
        <v>210</v>
      </c>
      <c r="H22" s="158" t="s">
        <v>120</v>
      </c>
      <c r="I22" s="158"/>
      <c r="J22" s="29"/>
      <c r="K22" s="29"/>
    </row>
    <row r="23" spans="1:11" s="162" customFormat="1" ht="38.25">
      <c r="A23" s="62">
        <v>17</v>
      </c>
      <c r="B23" s="169" t="s">
        <v>431</v>
      </c>
      <c r="C23" s="62" t="s">
        <v>5</v>
      </c>
      <c r="D23" s="62">
        <v>379</v>
      </c>
      <c r="E23" s="170">
        <v>11370</v>
      </c>
      <c r="F23" s="86" t="s">
        <v>2</v>
      </c>
      <c r="G23" s="86" t="s">
        <v>210</v>
      </c>
      <c r="H23" s="158" t="s">
        <v>120</v>
      </c>
      <c r="I23" s="158"/>
      <c r="J23" s="29"/>
      <c r="K23" s="29"/>
    </row>
    <row r="24" spans="1:11" s="162" customFormat="1" ht="38.25">
      <c r="A24" s="62">
        <v>18</v>
      </c>
      <c r="B24" s="169" t="s">
        <v>450</v>
      </c>
      <c r="C24" s="62" t="s">
        <v>3</v>
      </c>
      <c r="D24" s="62">
        <v>21</v>
      </c>
      <c r="E24" s="170">
        <v>420</v>
      </c>
      <c r="F24" s="86" t="s">
        <v>451</v>
      </c>
      <c r="G24" s="86" t="s">
        <v>210</v>
      </c>
      <c r="H24" s="158" t="s">
        <v>120</v>
      </c>
      <c r="I24" s="158"/>
      <c r="J24" s="29"/>
      <c r="K24" s="29"/>
    </row>
    <row r="25" spans="1:11" s="162" customFormat="1" ht="38.25">
      <c r="A25" s="62">
        <v>19</v>
      </c>
      <c r="B25" s="169" t="s">
        <v>531</v>
      </c>
      <c r="C25" s="62" t="s">
        <v>3</v>
      </c>
      <c r="D25" s="62">
        <v>141</v>
      </c>
      <c r="E25" s="170">
        <v>4230</v>
      </c>
      <c r="F25" s="86" t="s">
        <v>26</v>
      </c>
      <c r="G25" s="86" t="s">
        <v>210</v>
      </c>
      <c r="H25" s="158" t="s">
        <v>120</v>
      </c>
      <c r="I25" s="158"/>
      <c r="J25" s="29"/>
      <c r="K25" s="29"/>
    </row>
    <row r="26" spans="1:11" s="162" customFormat="1" ht="38.25">
      <c r="A26" s="62">
        <v>20</v>
      </c>
      <c r="B26" s="169" t="s">
        <v>536</v>
      </c>
      <c r="C26" s="62" t="s">
        <v>0</v>
      </c>
      <c r="D26" s="62">
        <v>0</v>
      </c>
      <c r="E26" s="170">
        <v>51</v>
      </c>
      <c r="F26" s="86" t="s">
        <v>26</v>
      </c>
      <c r="G26" s="86" t="s">
        <v>537</v>
      </c>
      <c r="H26" s="158" t="s">
        <v>120</v>
      </c>
      <c r="I26" s="158"/>
      <c r="J26" s="29"/>
      <c r="K26" s="29"/>
    </row>
    <row r="27" spans="1:11" s="162" customFormat="1" ht="38.25">
      <c r="A27" s="62">
        <v>21</v>
      </c>
      <c r="B27" s="169" t="s">
        <v>543</v>
      </c>
      <c r="C27" s="62" t="s">
        <v>1</v>
      </c>
      <c r="D27" s="62">
        <v>21.16</v>
      </c>
      <c r="E27" s="170">
        <v>1821.88</v>
      </c>
      <c r="F27" s="86" t="s">
        <v>26</v>
      </c>
      <c r="G27" s="86" t="s">
        <v>544</v>
      </c>
      <c r="H27" s="158" t="s">
        <v>545</v>
      </c>
      <c r="I27" s="158"/>
      <c r="J27" s="29"/>
      <c r="K27" s="29"/>
    </row>
    <row r="28" spans="1:11" s="162" customFormat="1" ht="38.25">
      <c r="A28" s="62">
        <v>22</v>
      </c>
      <c r="B28" s="169" t="s">
        <v>549</v>
      </c>
      <c r="C28" s="62" t="s">
        <v>7</v>
      </c>
      <c r="D28" s="62">
        <v>20</v>
      </c>
      <c r="E28" s="170">
        <v>700</v>
      </c>
      <c r="F28" s="86" t="s">
        <v>26</v>
      </c>
      <c r="G28" s="86" t="s">
        <v>544</v>
      </c>
      <c r="H28" s="158" t="s">
        <v>120</v>
      </c>
      <c r="I28" s="158"/>
      <c r="J28" s="29"/>
      <c r="K28" s="29"/>
    </row>
    <row r="29" spans="1:11" s="162" customFormat="1" ht="38.25">
      <c r="A29" s="62">
        <v>23</v>
      </c>
      <c r="B29" s="169" t="s">
        <v>548</v>
      </c>
      <c r="C29" s="62" t="s">
        <v>79</v>
      </c>
      <c r="D29" s="62">
        <v>40</v>
      </c>
      <c r="E29" s="170">
        <v>1400</v>
      </c>
      <c r="F29" s="86" t="s">
        <v>26</v>
      </c>
      <c r="G29" s="86" t="s">
        <v>544</v>
      </c>
      <c r="H29" s="158" t="s">
        <v>120</v>
      </c>
      <c r="I29" s="158"/>
      <c r="J29" s="29"/>
      <c r="K29" s="29"/>
    </row>
    <row r="30" spans="1:11" s="162" customFormat="1" ht="38.25">
      <c r="A30" s="62">
        <v>24</v>
      </c>
      <c r="B30" s="169" t="s">
        <v>550</v>
      </c>
      <c r="C30" s="62" t="s">
        <v>1</v>
      </c>
      <c r="D30" s="62">
        <v>14</v>
      </c>
      <c r="E30" s="170">
        <v>196</v>
      </c>
      <c r="F30" s="86" t="s">
        <v>26</v>
      </c>
      <c r="G30" s="86" t="s">
        <v>544</v>
      </c>
      <c r="H30" s="158" t="s">
        <v>120</v>
      </c>
      <c r="I30" s="158"/>
      <c r="J30" s="29"/>
      <c r="K30" s="29"/>
    </row>
    <row r="31" spans="1:11" s="162" customFormat="1" ht="38.25">
      <c r="A31" s="62">
        <v>25</v>
      </c>
      <c r="B31" s="169" t="s">
        <v>551</v>
      </c>
      <c r="C31" s="62" t="s">
        <v>1</v>
      </c>
      <c r="D31" s="62">
        <v>421</v>
      </c>
      <c r="E31" s="170">
        <v>5894</v>
      </c>
      <c r="F31" s="86" t="s">
        <v>26</v>
      </c>
      <c r="G31" s="86" t="s">
        <v>544</v>
      </c>
      <c r="H31" s="158" t="s">
        <v>545</v>
      </c>
      <c r="I31" s="158"/>
      <c r="J31" s="29"/>
      <c r="K31" s="29"/>
    </row>
    <row r="32" spans="1:11" s="162" customFormat="1" ht="38.25">
      <c r="A32" s="62">
        <v>26</v>
      </c>
      <c r="B32" s="169" t="s">
        <v>561</v>
      </c>
      <c r="C32" s="62" t="s">
        <v>11</v>
      </c>
      <c r="D32" s="62">
        <v>24</v>
      </c>
      <c r="E32" s="170">
        <v>384</v>
      </c>
      <c r="F32" s="86" t="s">
        <v>562</v>
      </c>
      <c r="G32" s="86" t="s">
        <v>544</v>
      </c>
      <c r="H32" s="158" t="s">
        <v>120</v>
      </c>
      <c r="I32" s="158"/>
      <c r="J32" s="29"/>
      <c r="K32" s="29"/>
    </row>
    <row r="33" spans="1:10" ht="12.75">
      <c r="A33" s="62"/>
      <c r="B33" s="63"/>
      <c r="C33" s="63" t="s">
        <v>4</v>
      </c>
      <c r="D33" s="63"/>
      <c r="E33" s="64">
        <f>SUM(E7:E32)</f>
        <v>84755.94</v>
      </c>
      <c r="F33" s="87"/>
      <c r="G33" s="86"/>
      <c r="H33" s="65"/>
      <c r="I33" s="40"/>
      <c r="J33" s="29"/>
    </row>
    <row r="34" spans="1:9" ht="12.75">
      <c r="A34" s="54"/>
      <c r="B34" s="46"/>
      <c r="C34" s="46"/>
      <c r="D34" s="46"/>
      <c r="E34" s="47"/>
      <c r="F34" s="91"/>
      <c r="G34" s="91"/>
      <c r="H34" s="48"/>
      <c r="I34" s="48"/>
    </row>
    <row r="35" spans="1:10" ht="12.75">
      <c r="A35" s="66" t="s">
        <v>39</v>
      </c>
      <c r="B35" s="29"/>
      <c r="C35" s="29"/>
      <c r="D35" s="29"/>
      <c r="E35" s="29"/>
      <c r="F35" s="88"/>
      <c r="G35" s="88"/>
      <c r="H35" s="67"/>
      <c r="I35" s="67"/>
      <c r="J35" s="29"/>
    </row>
    <row r="36" spans="1:9" ht="38.25">
      <c r="A36" s="77" t="s">
        <v>10</v>
      </c>
      <c r="B36" s="77" t="s">
        <v>176</v>
      </c>
      <c r="C36" s="77" t="s">
        <v>34</v>
      </c>
      <c r="D36" s="77" t="s">
        <v>12</v>
      </c>
      <c r="E36" s="77" t="s">
        <v>31</v>
      </c>
      <c r="F36" s="90" t="s">
        <v>177</v>
      </c>
      <c r="G36" s="90" t="s">
        <v>178</v>
      </c>
      <c r="H36" s="77" t="s">
        <v>74</v>
      </c>
      <c r="I36" s="77" t="s">
        <v>35</v>
      </c>
    </row>
    <row r="37" spans="1:9" ht="38.25">
      <c r="A37" s="13">
        <v>1</v>
      </c>
      <c r="B37" s="13" t="s">
        <v>40</v>
      </c>
      <c r="C37" s="13" t="s">
        <v>5</v>
      </c>
      <c r="D37" s="13">
        <v>528</v>
      </c>
      <c r="E37" s="57">
        <v>16368</v>
      </c>
      <c r="F37" s="146" t="s">
        <v>26</v>
      </c>
      <c r="G37" s="146" t="s">
        <v>214</v>
      </c>
      <c r="H37" s="36" t="s">
        <v>120</v>
      </c>
      <c r="I37" s="40"/>
    </row>
    <row r="38" spans="1:9" ht="38.25">
      <c r="A38" s="13">
        <v>2</v>
      </c>
      <c r="B38" s="13" t="s">
        <v>394</v>
      </c>
      <c r="C38" s="13" t="s">
        <v>0</v>
      </c>
      <c r="D38" s="13">
        <v>131</v>
      </c>
      <c r="E38" s="57">
        <v>1965</v>
      </c>
      <c r="F38" s="146" t="s">
        <v>37</v>
      </c>
      <c r="G38" s="146" t="s">
        <v>214</v>
      </c>
      <c r="H38" s="36" t="s">
        <v>120</v>
      </c>
      <c r="I38" s="40"/>
    </row>
    <row r="39" spans="1:9" ht="38.25">
      <c r="A39" s="13">
        <v>3</v>
      </c>
      <c r="B39" s="13" t="s">
        <v>395</v>
      </c>
      <c r="C39" s="13" t="s">
        <v>0</v>
      </c>
      <c r="D39" s="13">
        <v>69</v>
      </c>
      <c r="E39" s="57">
        <v>1035</v>
      </c>
      <c r="F39" s="146" t="s">
        <v>37</v>
      </c>
      <c r="G39" s="146" t="s">
        <v>214</v>
      </c>
      <c r="H39" s="36" t="s">
        <v>120</v>
      </c>
      <c r="I39" s="40"/>
    </row>
    <row r="40" spans="1:9" ht="38.25">
      <c r="A40" s="13">
        <v>4</v>
      </c>
      <c r="B40" s="13" t="s">
        <v>422</v>
      </c>
      <c r="C40" s="13" t="s">
        <v>7</v>
      </c>
      <c r="D40" s="13">
        <v>231</v>
      </c>
      <c r="E40" s="57">
        <f>231*3</f>
        <v>693</v>
      </c>
      <c r="F40" s="146" t="s">
        <v>25</v>
      </c>
      <c r="G40" s="146" t="s">
        <v>214</v>
      </c>
      <c r="H40" s="36" t="s">
        <v>120</v>
      </c>
      <c r="I40" s="40"/>
    </row>
    <row r="41" spans="1:9" ht="38.25">
      <c r="A41" s="13">
        <v>5</v>
      </c>
      <c r="B41" s="13" t="s">
        <v>423</v>
      </c>
      <c r="C41" s="13" t="s">
        <v>7</v>
      </c>
      <c r="D41" s="13">
        <v>4</v>
      </c>
      <c r="E41" s="57">
        <f>4*3</f>
        <v>12</v>
      </c>
      <c r="F41" s="146" t="s">
        <v>25</v>
      </c>
      <c r="G41" s="146" t="s">
        <v>214</v>
      </c>
      <c r="H41" s="36" t="s">
        <v>120</v>
      </c>
      <c r="I41" s="40"/>
    </row>
    <row r="42" spans="1:9" ht="38.25">
      <c r="A42" s="13">
        <v>6</v>
      </c>
      <c r="B42" s="13" t="s">
        <v>424</v>
      </c>
      <c r="C42" s="13" t="s">
        <v>7</v>
      </c>
      <c r="D42" s="13">
        <v>65</v>
      </c>
      <c r="E42" s="57">
        <f>65*3</f>
        <v>195</v>
      </c>
      <c r="F42" s="146" t="s">
        <v>25</v>
      </c>
      <c r="G42" s="146" t="s">
        <v>214</v>
      </c>
      <c r="H42" s="36" t="s">
        <v>120</v>
      </c>
      <c r="I42" s="40"/>
    </row>
    <row r="43" spans="1:9" ht="38.25">
      <c r="A43" s="13">
        <v>7</v>
      </c>
      <c r="B43" s="13" t="s">
        <v>432</v>
      </c>
      <c r="C43" s="13" t="s">
        <v>7</v>
      </c>
      <c r="D43" s="13">
        <v>420</v>
      </c>
      <c r="E43" s="57">
        <f>420*3</f>
        <v>1260</v>
      </c>
      <c r="F43" s="146" t="s">
        <v>25</v>
      </c>
      <c r="G43" s="146" t="s">
        <v>214</v>
      </c>
      <c r="H43" s="36" t="s">
        <v>120</v>
      </c>
      <c r="I43" s="40"/>
    </row>
    <row r="44" spans="1:9" ht="38.25">
      <c r="A44" s="13">
        <v>8</v>
      </c>
      <c r="B44" s="13" t="s">
        <v>425</v>
      </c>
      <c r="C44" s="13" t="s">
        <v>7</v>
      </c>
      <c r="D44" s="13">
        <v>64</v>
      </c>
      <c r="E44" s="57">
        <f>64*3</f>
        <v>192</v>
      </c>
      <c r="F44" s="146" t="s">
        <v>25</v>
      </c>
      <c r="G44" s="146" t="s">
        <v>214</v>
      </c>
      <c r="H44" s="36" t="s">
        <v>120</v>
      </c>
      <c r="I44" s="40"/>
    </row>
    <row r="45" spans="1:9" ht="38.25">
      <c r="A45" s="13">
        <v>9</v>
      </c>
      <c r="B45" s="13" t="s">
        <v>433</v>
      </c>
      <c r="C45" s="13" t="s">
        <v>7</v>
      </c>
      <c r="D45" s="13">
        <v>430</v>
      </c>
      <c r="E45" s="57">
        <v>430</v>
      </c>
      <c r="F45" s="146" t="s">
        <v>26</v>
      </c>
      <c r="G45" s="146" t="s">
        <v>214</v>
      </c>
      <c r="H45" s="36" t="s">
        <v>120</v>
      </c>
      <c r="I45" s="40"/>
    </row>
    <row r="46" spans="1:9" ht="38.25">
      <c r="A46" s="13">
        <v>10</v>
      </c>
      <c r="B46" s="13" t="s">
        <v>434</v>
      </c>
      <c r="C46" s="13" t="s">
        <v>1</v>
      </c>
      <c r="D46" s="13">
        <v>11</v>
      </c>
      <c r="E46" s="57">
        <v>11</v>
      </c>
      <c r="F46" s="146" t="s">
        <v>26</v>
      </c>
      <c r="G46" s="146" t="s">
        <v>214</v>
      </c>
      <c r="H46" s="36" t="s">
        <v>120</v>
      </c>
      <c r="I46" s="40"/>
    </row>
    <row r="47" spans="1:9" ht="38.25">
      <c r="A47" s="13">
        <v>11</v>
      </c>
      <c r="B47" s="13" t="s">
        <v>435</v>
      </c>
      <c r="C47" s="13" t="s">
        <v>1</v>
      </c>
      <c r="D47" s="13">
        <v>968</v>
      </c>
      <c r="E47" s="57">
        <v>968</v>
      </c>
      <c r="F47" s="146" t="s">
        <v>26</v>
      </c>
      <c r="G47" s="146" t="s">
        <v>214</v>
      </c>
      <c r="H47" s="36" t="s">
        <v>120</v>
      </c>
      <c r="I47" s="40"/>
    </row>
    <row r="48" spans="1:9" ht="38.25">
      <c r="A48" s="13">
        <v>12</v>
      </c>
      <c r="B48" s="13" t="s">
        <v>436</v>
      </c>
      <c r="C48" s="13" t="s">
        <v>7</v>
      </c>
      <c r="D48" s="13">
        <v>1955</v>
      </c>
      <c r="E48" s="57">
        <v>1955</v>
      </c>
      <c r="F48" s="146" t="s">
        <v>26</v>
      </c>
      <c r="G48" s="146" t="s">
        <v>214</v>
      </c>
      <c r="H48" s="36" t="s">
        <v>120</v>
      </c>
      <c r="I48" s="40"/>
    </row>
    <row r="49" spans="1:9" ht="12.75">
      <c r="A49" s="20"/>
      <c r="B49" s="43"/>
      <c r="C49" s="43" t="s">
        <v>4</v>
      </c>
      <c r="D49" s="43"/>
      <c r="E49" s="68">
        <f>SUM(E37:E48)</f>
        <v>25084</v>
      </c>
      <c r="F49" s="92"/>
      <c r="G49" s="92"/>
      <c r="H49" s="45"/>
      <c r="I49" s="45"/>
    </row>
    <row r="50" spans="2:9" ht="12.75">
      <c r="B50" s="46"/>
      <c r="C50" s="46"/>
      <c r="D50" s="46"/>
      <c r="E50" s="69"/>
      <c r="F50" s="91"/>
      <c r="G50" s="91"/>
      <c r="H50" s="48"/>
      <c r="I50" s="48"/>
    </row>
    <row r="51" spans="1:9" ht="12.75">
      <c r="A51" s="29"/>
      <c r="B51" s="70"/>
      <c r="C51" s="70"/>
      <c r="D51" s="70"/>
      <c r="E51" s="71"/>
      <c r="F51" s="93"/>
      <c r="G51" s="93"/>
      <c r="H51" s="72"/>
      <c r="I51" s="72"/>
    </row>
    <row r="52" spans="1:9" ht="12.75">
      <c r="A52" s="73" t="s">
        <v>50</v>
      </c>
      <c r="B52" s="29"/>
      <c r="C52" s="29"/>
      <c r="D52" s="29"/>
      <c r="E52" s="29"/>
      <c r="F52" s="88"/>
      <c r="G52" s="88"/>
      <c r="H52" s="67"/>
      <c r="I52" s="67"/>
    </row>
    <row r="53" spans="1:9" ht="38.25">
      <c r="A53" s="77" t="s">
        <v>10</v>
      </c>
      <c r="B53" s="77" t="s">
        <v>176</v>
      </c>
      <c r="C53" s="77" t="s">
        <v>34</v>
      </c>
      <c r="D53" s="77" t="s">
        <v>12</v>
      </c>
      <c r="E53" s="77" t="s">
        <v>31</v>
      </c>
      <c r="F53" s="90" t="s">
        <v>177</v>
      </c>
      <c r="G53" s="90" t="s">
        <v>178</v>
      </c>
      <c r="H53" s="77" t="s">
        <v>74</v>
      </c>
      <c r="I53" s="77" t="s">
        <v>35</v>
      </c>
    </row>
    <row r="54" spans="1:9" s="29" customFormat="1" ht="38.25">
      <c r="A54" s="62">
        <v>1</v>
      </c>
      <c r="B54" s="62" t="s">
        <v>379</v>
      </c>
      <c r="C54" s="62" t="s">
        <v>11</v>
      </c>
      <c r="D54" s="62">
        <v>30</v>
      </c>
      <c r="E54" s="172">
        <v>450</v>
      </c>
      <c r="F54" s="86" t="s">
        <v>37</v>
      </c>
      <c r="G54" s="86" t="s">
        <v>214</v>
      </c>
      <c r="H54" s="173" t="s">
        <v>120</v>
      </c>
      <c r="I54" s="158"/>
    </row>
    <row r="55" spans="1:9" s="29" customFormat="1" ht="25.5">
      <c r="A55" s="62">
        <v>2</v>
      </c>
      <c r="B55" s="62" t="s">
        <v>269</v>
      </c>
      <c r="C55" s="62" t="s">
        <v>5</v>
      </c>
      <c r="D55" s="62">
        <v>840</v>
      </c>
      <c r="E55" s="172">
        <v>6775.06</v>
      </c>
      <c r="F55" s="86" t="s">
        <v>26</v>
      </c>
      <c r="G55" s="86" t="s">
        <v>213</v>
      </c>
      <c r="H55" s="173" t="s">
        <v>120</v>
      </c>
      <c r="I55" s="158"/>
    </row>
    <row r="56" spans="1:9" ht="38.25">
      <c r="A56" s="13">
        <v>3</v>
      </c>
      <c r="B56" s="13" t="s">
        <v>378</v>
      </c>
      <c r="C56" s="13" t="s">
        <v>5</v>
      </c>
      <c r="D56" s="13">
        <v>200</v>
      </c>
      <c r="E56" s="50">
        <v>3000</v>
      </c>
      <c r="F56" s="146" t="s">
        <v>26</v>
      </c>
      <c r="G56" s="146" t="s">
        <v>214</v>
      </c>
      <c r="H56" s="36" t="s">
        <v>120</v>
      </c>
      <c r="I56" s="40"/>
    </row>
    <row r="57" spans="1:9" ht="12.75">
      <c r="A57" s="32"/>
      <c r="B57" s="63"/>
      <c r="C57" s="63" t="s">
        <v>4</v>
      </c>
      <c r="D57" s="63" t="s">
        <v>11</v>
      </c>
      <c r="E57" s="64">
        <f>SUM(E54:E56)</f>
        <v>10225.060000000001</v>
      </c>
      <c r="F57" s="87"/>
      <c r="G57" s="87"/>
      <c r="H57" s="65"/>
      <c r="I57" s="65"/>
    </row>
    <row r="58" spans="2:9" ht="12.75">
      <c r="B58" s="46"/>
      <c r="C58" s="46"/>
      <c r="D58" s="46"/>
      <c r="E58" s="47"/>
      <c r="F58" s="91"/>
      <c r="G58" s="91"/>
      <c r="H58" s="48"/>
      <c r="I58" s="48"/>
    </row>
    <row r="59" spans="1:9" ht="12.75">
      <c r="A59" s="49" t="s">
        <v>41</v>
      </c>
      <c r="H59" s="6"/>
      <c r="I59" s="6"/>
    </row>
    <row r="60" spans="1:9" ht="43.5" customHeight="1">
      <c r="A60" s="77" t="s">
        <v>10</v>
      </c>
      <c r="B60" s="77" t="s">
        <v>176</v>
      </c>
      <c r="C60" s="77" t="s">
        <v>34</v>
      </c>
      <c r="D60" s="77" t="s">
        <v>12</v>
      </c>
      <c r="E60" s="77" t="s">
        <v>31</v>
      </c>
      <c r="F60" s="90" t="s">
        <v>177</v>
      </c>
      <c r="G60" s="90" t="s">
        <v>178</v>
      </c>
      <c r="H60" s="77" t="s">
        <v>74</v>
      </c>
      <c r="I60" s="77" t="s">
        <v>35</v>
      </c>
    </row>
    <row r="61" spans="1:10" ht="25.5">
      <c r="A61" s="13">
        <v>1</v>
      </c>
      <c r="B61" s="13" t="s">
        <v>61</v>
      </c>
      <c r="C61" s="13" t="s">
        <v>11</v>
      </c>
      <c r="D61" s="13">
        <v>245</v>
      </c>
      <c r="E61" s="50">
        <v>1225</v>
      </c>
      <c r="F61" s="146" t="s">
        <v>2</v>
      </c>
      <c r="G61" s="146" t="s">
        <v>213</v>
      </c>
      <c r="H61" s="61" t="s">
        <v>120</v>
      </c>
      <c r="I61" s="40" t="s">
        <v>2</v>
      </c>
      <c r="J61" s="119"/>
    </row>
    <row r="62" spans="1:9" ht="12.75">
      <c r="A62" s="20"/>
      <c r="B62" s="43"/>
      <c r="C62" s="43" t="s">
        <v>4</v>
      </c>
      <c r="D62" s="43"/>
      <c r="E62" s="68">
        <f>SUM(E61:E61)</f>
        <v>1225</v>
      </c>
      <c r="F62" s="92"/>
      <c r="G62" s="92"/>
      <c r="H62" s="61"/>
      <c r="I62" s="45"/>
    </row>
    <row r="63" spans="2:9" ht="12.75">
      <c r="B63" s="46"/>
      <c r="C63" s="46"/>
      <c r="D63" s="46"/>
      <c r="E63" s="69"/>
      <c r="F63" s="91"/>
      <c r="G63" s="91"/>
      <c r="H63" s="48"/>
      <c r="I63" s="48"/>
    </row>
    <row r="64" spans="1:9" ht="12.75">
      <c r="A64" s="49" t="s">
        <v>42</v>
      </c>
      <c r="H64" s="6"/>
      <c r="I64" s="6"/>
    </row>
    <row r="65" spans="1:10" ht="42" customHeight="1">
      <c r="A65" s="77" t="s">
        <v>10</v>
      </c>
      <c r="B65" s="77" t="s">
        <v>176</v>
      </c>
      <c r="C65" s="77" t="s">
        <v>34</v>
      </c>
      <c r="D65" s="77" t="s">
        <v>12</v>
      </c>
      <c r="E65" s="77" t="s">
        <v>31</v>
      </c>
      <c r="F65" s="90" t="s">
        <v>177</v>
      </c>
      <c r="G65" s="90" t="s">
        <v>178</v>
      </c>
      <c r="H65" s="77" t="s">
        <v>74</v>
      </c>
      <c r="I65" s="77" t="s">
        <v>35</v>
      </c>
      <c r="J65" s="1"/>
    </row>
    <row r="66" spans="1:10" s="119" customFormat="1" ht="38.25">
      <c r="A66" s="13">
        <v>1</v>
      </c>
      <c r="B66" s="13" t="s">
        <v>16</v>
      </c>
      <c r="C66" s="13" t="s">
        <v>7</v>
      </c>
      <c r="D66" s="13">
        <v>8</v>
      </c>
      <c r="E66" s="57">
        <v>200</v>
      </c>
      <c r="F66" s="146" t="s">
        <v>2</v>
      </c>
      <c r="G66" s="146" t="s">
        <v>214</v>
      </c>
      <c r="H66" s="61" t="s">
        <v>120</v>
      </c>
      <c r="I66" s="40"/>
      <c r="J66" s="1"/>
    </row>
    <row r="67" spans="1:9" ht="38.25">
      <c r="A67" s="13">
        <v>2</v>
      </c>
      <c r="B67" s="13" t="s">
        <v>17</v>
      </c>
      <c r="C67" s="13" t="s">
        <v>11</v>
      </c>
      <c r="D67" s="13">
        <v>70</v>
      </c>
      <c r="E67" s="57">
        <v>1750</v>
      </c>
      <c r="F67" s="146" t="s">
        <v>2</v>
      </c>
      <c r="G67" s="146" t="s">
        <v>214</v>
      </c>
      <c r="H67" s="61" t="s">
        <v>120</v>
      </c>
      <c r="I67" s="40"/>
    </row>
    <row r="68" spans="1:9" ht="12.75">
      <c r="A68" s="32"/>
      <c r="B68" s="63"/>
      <c r="C68" s="63" t="s">
        <v>4</v>
      </c>
      <c r="D68" s="63"/>
      <c r="E68" s="64">
        <f>SUM(E66:E67)</f>
        <v>1950</v>
      </c>
      <c r="F68" s="87"/>
      <c r="G68" s="87"/>
      <c r="H68" s="65"/>
      <c r="I68" s="65"/>
    </row>
    <row r="69" spans="1:9" ht="12.75">
      <c r="A69" s="29"/>
      <c r="B69" s="70"/>
      <c r="C69" s="70"/>
      <c r="D69" s="70"/>
      <c r="E69" s="71"/>
      <c r="F69" s="93"/>
      <c r="G69" s="93"/>
      <c r="H69" s="72"/>
      <c r="I69" s="72"/>
    </row>
    <row r="70" spans="1:9" ht="12.75">
      <c r="A70" s="73" t="s">
        <v>43</v>
      </c>
      <c r="B70" s="29"/>
      <c r="C70" s="29"/>
      <c r="D70" s="29"/>
      <c r="E70" s="29"/>
      <c r="F70" s="88"/>
      <c r="G70" s="88"/>
      <c r="H70" s="67"/>
      <c r="I70" s="67"/>
    </row>
    <row r="71" spans="1:9" ht="43.5" customHeight="1">
      <c r="A71" s="77" t="s">
        <v>10</v>
      </c>
      <c r="B71" s="77" t="s">
        <v>176</v>
      </c>
      <c r="C71" s="77" t="s">
        <v>34</v>
      </c>
      <c r="D71" s="77" t="s">
        <v>12</v>
      </c>
      <c r="E71" s="77" t="s">
        <v>31</v>
      </c>
      <c r="F71" s="90" t="s">
        <v>177</v>
      </c>
      <c r="G71" s="90" t="s">
        <v>178</v>
      </c>
      <c r="H71" s="77" t="s">
        <v>74</v>
      </c>
      <c r="I71" s="77" t="s">
        <v>35</v>
      </c>
    </row>
    <row r="72" spans="1:9" ht="38.25">
      <c r="A72" s="13">
        <v>1</v>
      </c>
      <c r="B72" s="13" t="s">
        <v>150</v>
      </c>
      <c r="C72" s="13" t="s">
        <v>0</v>
      </c>
      <c r="D72" s="13">
        <v>38</v>
      </c>
      <c r="E72" s="57">
        <v>684</v>
      </c>
      <c r="F72" s="146" t="s">
        <v>26</v>
      </c>
      <c r="G72" s="146" t="s">
        <v>214</v>
      </c>
      <c r="H72" s="61" t="s">
        <v>120</v>
      </c>
      <c r="I72" s="40"/>
    </row>
    <row r="73" spans="1:9" ht="38.25">
      <c r="A73" s="13">
        <v>2</v>
      </c>
      <c r="B73" s="13" t="s">
        <v>151</v>
      </c>
      <c r="C73" s="13" t="s">
        <v>7</v>
      </c>
      <c r="D73" s="13">
        <v>6</v>
      </c>
      <c r="E73" s="57">
        <v>108</v>
      </c>
      <c r="F73" s="146" t="s">
        <v>26</v>
      </c>
      <c r="G73" s="146" t="s">
        <v>214</v>
      </c>
      <c r="H73" s="61" t="s">
        <v>120</v>
      </c>
      <c r="I73" s="40"/>
    </row>
    <row r="74" spans="1:9" ht="38.25">
      <c r="A74" s="13">
        <v>3</v>
      </c>
      <c r="B74" s="13" t="s">
        <v>58</v>
      </c>
      <c r="C74" s="13" t="s">
        <v>11</v>
      </c>
      <c r="D74" s="13">
        <v>34</v>
      </c>
      <c r="E74" s="57">
        <v>612</v>
      </c>
      <c r="F74" s="146" t="s">
        <v>26</v>
      </c>
      <c r="G74" s="146" t="s">
        <v>214</v>
      </c>
      <c r="H74" s="61" t="s">
        <v>120</v>
      </c>
      <c r="I74" s="40"/>
    </row>
    <row r="75" spans="1:9" ht="38.25">
      <c r="A75" s="13">
        <v>4</v>
      </c>
      <c r="B75" s="13" t="s">
        <v>152</v>
      </c>
      <c r="C75" s="13" t="s">
        <v>0</v>
      </c>
      <c r="D75" s="13">
        <v>8</v>
      </c>
      <c r="E75" s="57">
        <v>114</v>
      </c>
      <c r="F75" s="146" t="s">
        <v>26</v>
      </c>
      <c r="G75" s="146" t="s">
        <v>214</v>
      </c>
      <c r="H75" s="61" t="s">
        <v>120</v>
      </c>
      <c r="I75" s="40"/>
    </row>
    <row r="76" spans="1:9" ht="38.25">
      <c r="A76" s="13">
        <v>5</v>
      </c>
      <c r="B76" s="13" t="s">
        <v>153</v>
      </c>
      <c r="C76" s="13" t="s">
        <v>7</v>
      </c>
      <c r="D76" s="13">
        <v>1</v>
      </c>
      <c r="E76" s="57">
        <v>18</v>
      </c>
      <c r="F76" s="146" t="s">
        <v>26</v>
      </c>
      <c r="G76" s="146" t="s">
        <v>214</v>
      </c>
      <c r="H76" s="61" t="s">
        <v>120</v>
      </c>
      <c r="I76" s="40"/>
    </row>
    <row r="77" spans="1:9" ht="38.25">
      <c r="A77" s="13">
        <v>6</v>
      </c>
      <c r="B77" s="13" t="s">
        <v>440</v>
      </c>
      <c r="C77" s="13" t="s">
        <v>3</v>
      </c>
      <c r="D77" s="13">
        <v>64</v>
      </c>
      <c r="E77" s="57">
        <v>768</v>
      </c>
      <c r="F77" s="146" t="s">
        <v>26</v>
      </c>
      <c r="G77" s="146" t="s">
        <v>214</v>
      </c>
      <c r="H77" s="61" t="s">
        <v>120</v>
      </c>
      <c r="I77" s="40"/>
    </row>
    <row r="78" spans="1:11" s="26" customFormat="1" ht="12.75">
      <c r="A78" s="32"/>
      <c r="B78" s="63"/>
      <c r="C78" s="63" t="s">
        <v>4</v>
      </c>
      <c r="D78" s="63"/>
      <c r="E78" s="64">
        <f>SUM(E72:E77)</f>
        <v>2304</v>
      </c>
      <c r="F78" s="87"/>
      <c r="G78" s="87"/>
      <c r="H78" s="65"/>
      <c r="I78" s="106"/>
      <c r="J78" s="1"/>
      <c r="K78" s="1"/>
    </row>
    <row r="79" spans="1:11" s="26" customFormat="1" ht="12.75">
      <c r="A79" s="29"/>
      <c r="B79" s="70"/>
      <c r="C79" s="70"/>
      <c r="D79" s="70"/>
      <c r="E79" s="74"/>
      <c r="F79" s="93"/>
      <c r="G79" s="93"/>
      <c r="H79" s="72"/>
      <c r="I79" s="72"/>
      <c r="J79" s="1"/>
      <c r="K79" s="1"/>
    </row>
    <row r="80" spans="1:9" ht="12.75">
      <c r="A80" s="29"/>
      <c r="B80" s="70"/>
      <c r="C80" s="70"/>
      <c r="D80" s="70"/>
      <c r="E80" s="74"/>
      <c r="F80" s="93"/>
      <c r="G80" s="93"/>
      <c r="H80" s="72"/>
      <c r="I80" s="72"/>
    </row>
    <row r="81" spans="1:9" ht="12.75">
      <c r="A81" s="49" t="s">
        <v>6</v>
      </c>
      <c r="H81" s="6"/>
      <c r="I81" s="6"/>
    </row>
    <row r="82" spans="1:9" ht="47.25" customHeight="1">
      <c r="A82" s="77" t="s">
        <v>10</v>
      </c>
      <c r="B82" s="77" t="s">
        <v>176</v>
      </c>
      <c r="C82" s="77" t="s">
        <v>34</v>
      </c>
      <c r="D82" s="77" t="s">
        <v>12</v>
      </c>
      <c r="E82" s="77" t="s">
        <v>31</v>
      </c>
      <c r="F82" s="90" t="s">
        <v>177</v>
      </c>
      <c r="G82" s="90" t="s">
        <v>178</v>
      </c>
      <c r="H82" s="77" t="s">
        <v>74</v>
      </c>
      <c r="I82" s="77" t="s">
        <v>35</v>
      </c>
    </row>
    <row r="83" spans="1:9" s="29" customFormat="1" ht="38.25">
      <c r="A83" s="62">
        <v>1</v>
      </c>
      <c r="B83" s="62" t="s">
        <v>362</v>
      </c>
      <c r="C83" s="62" t="s">
        <v>3</v>
      </c>
      <c r="D83" s="62">
        <v>120</v>
      </c>
      <c r="E83" s="172">
        <v>2400</v>
      </c>
      <c r="F83" s="86" t="s">
        <v>26</v>
      </c>
      <c r="G83" s="86" t="s">
        <v>364</v>
      </c>
      <c r="H83" s="159" t="s">
        <v>120</v>
      </c>
      <c r="I83" s="158"/>
    </row>
    <row r="84" spans="1:9" s="29" customFormat="1" ht="38.25">
      <c r="A84" s="62">
        <v>2</v>
      </c>
      <c r="B84" s="62" t="s">
        <v>363</v>
      </c>
      <c r="C84" s="62" t="s">
        <v>8</v>
      </c>
      <c r="D84" s="62">
        <v>60</v>
      </c>
      <c r="E84" s="172">
        <v>1200</v>
      </c>
      <c r="F84" s="86" t="s">
        <v>26</v>
      </c>
      <c r="G84" s="86" t="s">
        <v>364</v>
      </c>
      <c r="H84" s="159" t="s">
        <v>120</v>
      </c>
      <c r="I84" s="158"/>
    </row>
    <row r="85" spans="1:9" ht="12.75">
      <c r="A85" s="13"/>
      <c r="B85" s="43"/>
      <c r="C85" s="43" t="s">
        <v>4</v>
      </c>
      <c r="D85" s="43"/>
      <c r="E85" s="44">
        <f>SUM(E83:E84)</f>
        <v>3600</v>
      </c>
      <c r="F85" s="92"/>
      <c r="G85" s="92"/>
      <c r="H85" s="45"/>
      <c r="I85" s="45"/>
    </row>
    <row r="86" spans="1:9" ht="12.75">
      <c r="A86" s="51"/>
      <c r="B86" s="46"/>
      <c r="C86" s="46"/>
      <c r="D86" s="46"/>
      <c r="E86" s="69"/>
      <c r="F86" s="91"/>
      <c r="G86" s="91"/>
      <c r="H86" s="48"/>
      <c r="I86" s="48"/>
    </row>
    <row r="87" spans="1:9" ht="12.75">
      <c r="A87" s="73" t="s">
        <v>437</v>
      </c>
      <c r="B87" s="29"/>
      <c r="C87" s="29"/>
      <c r="D87" s="29"/>
      <c r="E87" s="29"/>
      <c r="F87" s="88"/>
      <c r="G87" s="88"/>
      <c r="H87" s="67"/>
      <c r="I87" s="67"/>
    </row>
    <row r="88" spans="1:9" ht="38.25">
      <c r="A88" s="77" t="s">
        <v>10</v>
      </c>
      <c r="B88" s="77" t="s">
        <v>176</v>
      </c>
      <c r="C88" s="77" t="s">
        <v>34</v>
      </c>
      <c r="D88" s="77" t="s">
        <v>12</v>
      </c>
      <c r="E88" s="77" t="s">
        <v>31</v>
      </c>
      <c r="F88" s="90" t="s">
        <v>177</v>
      </c>
      <c r="G88" s="90" t="s">
        <v>178</v>
      </c>
      <c r="H88" s="77" t="s">
        <v>74</v>
      </c>
      <c r="I88" s="77" t="s">
        <v>35</v>
      </c>
    </row>
    <row r="89" spans="1:9" ht="38.25">
      <c r="A89" s="13">
        <v>1</v>
      </c>
      <c r="B89" s="13" t="s">
        <v>438</v>
      </c>
      <c r="C89" s="13" t="s">
        <v>11</v>
      </c>
      <c r="D89" s="13">
        <v>413</v>
      </c>
      <c r="E89" s="50">
        <v>413</v>
      </c>
      <c r="F89" s="146" t="s">
        <v>26</v>
      </c>
      <c r="G89" s="146" t="s">
        <v>214</v>
      </c>
      <c r="H89" s="36" t="s">
        <v>120</v>
      </c>
      <c r="I89" s="40"/>
    </row>
    <row r="90" spans="1:9" ht="38.25">
      <c r="A90" s="13">
        <v>2</v>
      </c>
      <c r="B90" s="13" t="s">
        <v>439</v>
      </c>
      <c r="C90" s="13" t="s">
        <v>11</v>
      </c>
      <c r="D90" s="13">
        <v>1132</v>
      </c>
      <c r="E90" s="50">
        <v>1132</v>
      </c>
      <c r="F90" s="146" t="s">
        <v>26</v>
      </c>
      <c r="G90" s="146" t="s">
        <v>214</v>
      </c>
      <c r="H90" s="36" t="s">
        <v>366</v>
      </c>
      <c r="I90" s="40"/>
    </row>
    <row r="91" spans="1:9" ht="15">
      <c r="A91" s="4"/>
      <c r="B91" s="11"/>
      <c r="C91" s="4" t="s">
        <v>4</v>
      </c>
      <c r="D91" s="4"/>
      <c r="E91" s="12">
        <f>SUM(E89:E90)</f>
        <v>1545</v>
      </c>
      <c r="F91" s="95"/>
      <c r="G91" s="95"/>
      <c r="H91" s="7"/>
      <c r="I91" s="21"/>
    </row>
    <row r="92" spans="2:9" ht="15">
      <c r="B92" s="8"/>
      <c r="C92" s="8"/>
      <c r="D92" s="8"/>
      <c r="E92" s="9"/>
      <c r="F92" s="27"/>
      <c r="G92" s="27"/>
      <c r="H92" s="10"/>
      <c r="I92" s="2"/>
    </row>
    <row r="93" spans="1:9" ht="12.75">
      <c r="A93" s="73" t="s">
        <v>166</v>
      </c>
      <c r="B93" s="29"/>
      <c r="C93" s="29"/>
      <c r="D93" s="29"/>
      <c r="E93" s="29"/>
      <c r="F93" s="88"/>
      <c r="G93" s="88"/>
      <c r="H93" s="67"/>
      <c r="I93" s="67"/>
    </row>
    <row r="94" spans="1:9" ht="46.5" customHeight="1">
      <c r="A94" s="77" t="s">
        <v>10</v>
      </c>
      <c r="B94" s="77" t="s">
        <v>176</v>
      </c>
      <c r="C94" s="77" t="s">
        <v>34</v>
      </c>
      <c r="D94" s="77" t="s">
        <v>12</v>
      </c>
      <c r="E94" s="77" t="s">
        <v>31</v>
      </c>
      <c r="F94" s="90" t="s">
        <v>177</v>
      </c>
      <c r="G94" s="90" t="s">
        <v>178</v>
      </c>
      <c r="H94" s="77" t="s">
        <v>74</v>
      </c>
      <c r="I94" s="77" t="s">
        <v>35</v>
      </c>
    </row>
    <row r="95" spans="1:9" ht="38.25">
      <c r="A95" s="13">
        <v>1</v>
      </c>
      <c r="B95" s="13" t="s">
        <v>521</v>
      </c>
      <c r="C95" s="13" t="s">
        <v>7</v>
      </c>
      <c r="D95" s="13">
        <v>309</v>
      </c>
      <c r="E95" s="50">
        <v>6180</v>
      </c>
      <c r="F95" s="146" t="s">
        <v>522</v>
      </c>
      <c r="G95" s="146" t="s">
        <v>214</v>
      </c>
      <c r="H95" s="36" t="s">
        <v>120</v>
      </c>
      <c r="I95" s="40"/>
    </row>
    <row r="96" spans="2:9" ht="15">
      <c r="B96" s="8"/>
      <c r="C96" s="8"/>
      <c r="D96" s="8"/>
      <c r="E96" s="9"/>
      <c r="F96" s="27"/>
      <c r="G96" s="27"/>
      <c r="H96" s="10"/>
      <c r="I96" s="2"/>
    </row>
    <row r="97" spans="1:9" ht="12.75">
      <c r="A97" s="73" t="s">
        <v>49</v>
      </c>
      <c r="B97" s="29"/>
      <c r="C97" s="29"/>
      <c r="D97" s="29"/>
      <c r="E97" s="29"/>
      <c r="F97" s="88"/>
      <c r="G97" s="88"/>
      <c r="H97" s="67"/>
      <c r="I97" s="67"/>
    </row>
    <row r="98" spans="1:9" ht="46.5" customHeight="1">
      <c r="A98" s="77" t="s">
        <v>10</v>
      </c>
      <c r="B98" s="77" t="s">
        <v>176</v>
      </c>
      <c r="C98" s="77" t="s">
        <v>34</v>
      </c>
      <c r="D98" s="77" t="s">
        <v>12</v>
      </c>
      <c r="E98" s="77" t="s">
        <v>31</v>
      </c>
      <c r="F98" s="90" t="s">
        <v>177</v>
      </c>
      <c r="G98" s="90" t="s">
        <v>178</v>
      </c>
      <c r="H98" s="77" t="s">
        <v>74</v>
      </c>
      <c r="I98" s="77" t="s">
        <v>35</v>
      </c>
    </row>
    <row r="99" spans="1:9" s="29" customFormat="1" ht="38.25">
      <c r="A99" s="62">
        <v>1</v>
      </c>
      <c r="B99" s="62" t="s">
        <v>535</v>
      </c>
      <c r="C99" s="62" t="s">
        <v>8</v>
      </c>
      <c r="D99" s="62">
        <v>80</v>
      </c>
      <c r="E99" s="172">
        <v>1600</v>
      </c>
      <c r="F99" s="86" t="s">
        <v>26</v>
      </c>
      <c r="G99" s="86" t="s">
        <v>214</v>
      </c>
      <c r="H99" s="173" t="s">
        <v>120</v>
      </c>
      <c r="I99" s="158"/>
    </row>
    <row r="100" spans="2:9" ht="15">
      <c r="B100" s="22"/>
      <c r="C100" s="22"/>
      <c r="D100" s="22"/>
      <c r="E100" s="14" t="s">
        <v>32</v>
      </c>
      <c r="F100" s="96"/>
      <c r="G100" s="96"/>
      <c r="H100" s="24"/>
      <c r="I100" s="23"/>
    </row>
    <row r="101" spans="1:9" ht="15">
      <c r="A101" s="201" t="s">
        <v>396</v>
      </c>
      <c r="B101" s="201"/>
      <c r="C101" s="201"/>
      <c r="D101" s="28"/>
      <c r="E101" s="25">
        <f>+E33+E49+E57+E62+E68+E78+E85+E91+E95</f>
        <v>136869</v>
      </c>
      <c r="F101" s="98"/>
      <c r="G101" s="76"/>
      <c r="H101" s="76"/>
      <c r="I101" s="23"/>
    </row>
    <row r="102" spans="1:9" ht="15">
      <c r="A102" s="197" t="s">
        <v>397</v>
      </c>
      <c r="B102" s="198"/>
      <c r="C102" s="198"/>
      <c r="D102" s="199"/>
      <c r="E102" s="9">
        <f>+E78+E68+E62+E57+E49+E33+E85+E91+E95</f>
        <v>136869</v>
      </c>
      <c r="F102" s="76"/>
      <c r="G102" s="76"/>
      <c r="H102" s="76"/>
      <c r="I102" s="2"/>
    </row>
    <row r="103" spans="1:9" ht="15" customHeight="1">
      <c r="A103" s="204" t="s">
        <v>398</v>
      </c>
      <c r="B103" s="204"/>
      <c r="C103" s="204"/>
      <c r="D103" s="204"/>
      <c r="E103" s="30">
        <v>0</v>
      </c>
      <c r="F103" s="76"/>
      <c r="G103" s="76"/>
      <c r="H103" s="9"/>
      <c r="I103" s="2"/>
    </row>
    <row r="104" spans="1:8" ht="18" customHeight="1">
      <c r="A104" s="204" t="s">
        <v>398</v>
      </c>
      <c r="B104" s="204"/>
      <c r="C104" s="204"/>
      <c r="D104" s="204"/>
      <c r="E104" s="30"/>
      <c r="F104" s="97"/>
      <c r="G104" s="97"/>
      <c r="H104" s="34"/>
    </row>
    <row r="105" spans="1:8" ht="18" customHeight="1">
      <c r="A105" s="197" t="s">
        <v>399</v>
      </c>
      <c r="B105" s="197"/>
      <c r="C105" s="197"/>
      <c r="D105" s="197"/>
      <c r="E105" s="9"/>
      <c r="F105" s="97"/>
      <c r="G105" s="97"/>
      <c r="H105" s="34"/>
    </row>
    <row r="106" spans="1:8" ht="22.5" customHeight="1">
      <c r="A106" s="203" t="s">
        <v>400</v>
      </c>
      <c r="B106" s="203"/>
      <c r="C106" s="203"/>
      <c r="D106" s="203"/>
      <c r="E106" s="9"/>
      <c r="F106" s="97"/>
      <c r="G106" s="97"/>
      <c r="H106" s="34"/>
    </row>
    <row r="107" spans="1:8" ht="30.75" customHeight="1">
      <c r="A107" s="27"/>
      <c r="B107" s="27"/>
      <c r="C107" s="27"/>
      <c r="D107" s="33"/>
      <c r="E107" s="9"/>
      <c r="F107" s="205" t="s">
        <v>53</v>
      </c>
      <c r="G107" s="205"/>
      <c r="H107" s="34"/>
    </row>
    <row r="108" spans="1:8" ht="30.75" customHeight="1">
      <c r="A108" s="27"/>
      <c r="B108" s="27"/>
      <c r="C108" s="27"/>
      <c r="D108" s="33"/>
      <c r="E108" s="9"/>
      <c r="F108" s="202" t="s">
        <v>54</v>
      </c>
      <c r="G108" s="202"/>
      <c r="H108" s="34"/>
    </row>
    <row r="109" spans="6:10" ht="15">
      <c r="F109" s="202" t="s">
        <v>175</v>
      </c>
      <c r="G109" s="202"/>
      <c r="H109" s="6"/>
      <c r="J109" s="8"/>
    </row>
    <row r="110" spans="1:10" ht="13.5" customHeight="1">
      <c r="A110" s="15"/>
      <c r="H110" s="6"/>
      <c r="J110" s="31"/>
    </row>
    <row r="111" spans="1:10" ht="15">
      <c r="A111" s="27"/>
      <c r="J111" s="31"/>
    </row>
    <row r="112" spans="1:10" ht="15">
      <c r="A112" s="27"/>
      <c r="J112" s="17"/>
    </row>
    <row r="113" ht="15">
      <c r="A113" s="5"/>
    </row>
    <row r="114" ht="15">
      <c r="A114" s="5"/>
    </row>
    <row r="115" spans="1:16" ht="15">
      <c r="A115" s="5"/>
      <c r="K115" s="8"/>
      <c r="L115" s="8"/>
      <c r="M115" s="8"/>
      <c r="N115" s="9"/>
      <c r="O115" s="10"/>
      <c r="P115" s="10"/>
    </row>
    <row r="116" spans="1:16" ht="15" customHeight="1">
      <c r="A116" s="5"/>
      <c r="K116" s="8"/>
      <c r="L116" s="8"/>
      <c r="M116" s="8"/>
      <c r="N116" s="9"/>
      <c r="O116" s="10"/>
      <c r="P116" s="10"/>
    </row>
    <row r="117" spans="1:16" ht="15" customHeight="1">
      <c r="A117" s="5"/>
      <c r="K117" s="8"/>
      <c r="L117" s="8"/>
      <c r="M117" s="8"/>
      <c r="N117" s="9"/>
      <c r="O117" s="10"/>
      <c r="P117" s="10"/>
    </row>
    <row r="118" spans="1:16" ht="15" customHeight="1">
      <c r="A118" s="5"/>
      <c r="K118" s="8"/>
      <c r="L118" s="8"/>
      <c r="M118" s="8"/>
      <c r="N118" s="9"/>
      <c r="O118" s="10"/>
      <c r="P118" s="10"/>
    </row>
    <row r="119" spans="1:16" ht="15" customHeight="1">
      <c r="A119" s="5"/>
      <c r="K119" s="8"/>
      <c r="L119" s="8"/>
      <c r="M119" s="8"/>
      <c r="N119" s="9"/>
      <c r="O119" s="10"/>
      <c r="P119" s="10"/>
    </row>
    <row r="120" spans="1:16" ht="15" customHeight="1">
      <c r="A120" s="5"/>
      <c r="K120" s="8"/>
      <c r="L120" s="8"/>
      <c r="M120" s="8"/>
      <c r="N120" s="9"/>
      <c r="O120" s="10"/>
      <c r="P120" s="10"/>
    </row>
    <row r="121" ht="15" customHeight="1">
      <c r="A121" s="5"/>
    </row>
    <row r="122" ht="15" customHeight="1"/>
  </sheetData>
  <mergeCells count="11">
    <mergeCell ref="F109:G109"/>
    <mergeCell ref="A105:D105"/>
    <mergeCell ref="A106:D106"/>
    <mergeCell ref="A103:D103"/>
    <mergeCell ref="A104:D104"/>
    <mergeCell ref="F107:G107"/>
    <mergeCell ref="F108:G108"/>
    <mergeCell ref="A1:I1"/>
    <mergeCell ref="A102:D102"/>
    <mergeCell ref="A3:H3"/>
    <mergeCell ref="A101:C101"/>
  </mergeCells>
  <printOptions/>
  <pageMargins left="0.5905511811023623" right="0.75" top="0.4330708661417323" bottom="0.3937007874015748" header="0" footer="0"/>
  <pageSetup fitToHeight="2" horizontalDpi="600" verticalDpi="600" orientation="landscape" paperSize="9" scale="50" r:id="rId1"/>
  <headerFooter alignWithMargins="0">
    <oddFooter>&amp;CStran &amp;P od &amp;N</oddFooter>
  </headerFooter>
  <rowBreaks count="2" manualBreakCount="2">
    <brk id="49" max="8" man="1"/>
    <brk id="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7"/>
  <sheetViews>
    <sheetView view="pageBreakPreview" zoomScaleNormal="75" zoomScaleSheetLayoutView="100" workbookViewId="0" topLeftCell="A340">
      <selection activeCell="H340" sqref="H340"/>
    </sheetView>
  </sheetViews>
  <sheetFormatPr defaultColWidth="9.00390625" defaultRowHeight="12.75"/>
  <cols>
    <col min="1" max="1" width="7.25390625" style="1" customWidth="1"/>
    <col min="2" max="2" width="16.375" style="1" customWidth="1"/>
    <col min="3" max="3" width="9.375" style="1" customWidth="1"/>
    <col min="4" max="4" width="13.375" style="1" customWidth="1"/>
    <col min="5" max="5" width="13.125" style="1" customWidth="1"/>
    <col min="6" max="6" width="25.00390625" style="82" customWidth="1"/>
    <col min="7" max="7" width="12.625" style="1" bestFit="1" customWidth="1"/>
    <col min="8" max="8" width="20.00390625" style="1" bestFit="1" customWidth="1"/>
    <col min="9" max="9" width="13.75390625" style="1" customWidth="1"/>
    <col min="10" max="10" width="8.00390625" style="1" customWidth="1"/>
    <col min="11" max="11" width="16.125" style="1" customWidth="1"/>
    <col min="12" max="12" width="15.25390625" style="1" customWidth="1"/>
    <col min="13" max="13" width="3.75390625" style="1" customWidth="1"/>
    <col min="14" max="14" width="8.125" style="60" customWidth="1"/>
    <col min="15" max="16384" width="9.125" style="1" customWidth="1"/>
  </cols>
  <sheetData>
    <row r="1" spans="1:14" ht="35.25" customHeight="1">
      <c r="A1" s="206" t="s">
        <v>570</v>
      </c>
      <c r="B1" s="206"/>
      <c r="C1" s="206"/>
      <c r="D1" s="206"/>
      <c r="E1" s="206"/>
      <c r="F1" s="206"/>
      <c r="G1" s="206"/>
      <c r="H1" s="206"/>
      <c r="I1" s="75"/>
      <c r="N1" s="1"/>
    </row>
    <row r="2" spans="1:14" ht="23.25" customHeight="1">
      <c r="A2" s="38"/>
      <c r="B2" s="38"/>
      <c r="C2" s="38"/>
      <c r="D2" s="38"/>
      <c r="E2" s="38"/>
      <c r="F2" s="80"/>
      <c r="G2" s="38"/>
      <c r="H2" s="38"/>
      <c r="N2" s="38"/>
    </row>
    <row r="3" spans="1:14" ht="21.75" customHeight="1">
      <c r="A3" s="209" t="s">
        <v>493</v>
      </c>
      <c r="B3" s="209"/>
      <c r="C3" s="209"/>
      <c r="D3" s="209"/>
      <c r="E3" s="209"/>
      <c r="F3" s="209"/>
      <c r="G3" s="209"/>
      <c r="H3" s="209"/>
      <c r="N3" s="1"/>
    </row>
    <row r="4" spans="1:14" ht="21.75" customHeight="1" thickBot="1">
      <c r="A4" s="113"/>
      <c r="B4" s="113"/>
      <c r="C4" s="113"/>
      <c r="D4" s="113"/>
      <c r="E4" s="113"/>
      <c r="F4" s="113"/>
      <c r="G4" s="113"/>
      <c r="H4" s="113"/>
      <c r="N4" s="113"/>
    </row>
    <row r="5" spans="1:14" ht="24.75" customHeight="1" thickBot="1">
      <c r="A5" s="210" t="s">
        <v>392</v>
      </c>
      <c r="B5" s="211"/>
      <c r="C5" s="211"/>
      <c r="D5" s="211"/>
      <c r="E5" s="211"/>
      <c r="F5" s="211"/>
      <c r="G5" s="211"/>
      <c r="H5" s="194"/>
      <c r="N5" s="135"/>
    </row>
    <row r="6" spans="1:14" s="3" customFormat="1" ht="18" customHeight="1">
      <c r="A6" s="130"/>
      <c r="B6" s="130"/>
      <c r="C6" s="131"/>
      <c r="D6" s="131"/>
      <c r="E6" s="131"/>
      <c r="F6" s="132"/>
      <c r="G6" s="131"/>
      <c r="H6" s="131"/>
      <c r="N6" s="131"/>
    </row>
    <row r="7" spans="1:8" ht="12.75">
      <c r="A7" s="39" t="s">
        <v>45</v>
      </c>
      <c r="G7" s="6"/>
      <c r="H7" s="6"/>
    </row>
    <row r="8" spans="1:14" ht="38.25">
      <c r="A8" s="77" t="s">
        <v>10</v>
      </c>
      <c r="B8" s="77" t="s">
        <v>169</v>
      </c>
      <c r="C8" s="77" t="s">
        <v>170</v>
      </c>
      <c r="D8" s="77" t="s">
        <v>171</v>
      </c>
      <c r="E8" s="77" t="s">
        <v>172</v>
      </c>
      <c r="F8" s="83" t="s">
        <v>173</v>
      </c>
      <c r="G8" s="77" t="s">
        <v>36</v>
      </c>
      <c r="H8" s="77" t="s">
        <v>35</v>
      </c>
      <c r="N8" s="77"/>
    </row>
    <row r="9" spans="1:14" ht="25.5">
      <c r="A9" s="13">
        <v>1</v>
      </c>
      <c r="B9" s="41" t="s">
        <v>78</v>
      </c>
      <c r="C9" s="13">
        <v>70</v>
      </c>
      <c r="D9" s="13" t="s">
        <v>1</v>
      </c>
      <c r="E9" s="42">
        <v>2423.5</v>
      </c>
      <c r="F9" s="84" t="s">
        <v>180</v>
      </c>
      <c r="G9" s="40" t="s">
        <v>120</v>
      </c>
      <c r="H9" s="40" t="s">
        <v>25</v>
      </c>
      <c r="N9" s="37"/>
    </row>
    <row r="10" spans="1:14" s="29" customFormat="1" ht="25.5">
      <c r="A10" s="62">
        <v>2</v>
      </c>
      <c r="B10" s="169" t="s">
        <v>55</v>
      </c>
      <c r="C10" s="62">
        <v>161</v>
      </c>
      <c r="D10" s="62" t="s">
        <v>3</v>
      </c>
      <c r="E10" s="170">
        <v>0</v>
      </c>
      <c r="F10" s="174" t="s">
        <v>180</v>
      </c>
      <c r="G10" s="158" t="s">
        <v>120</v>
      </c>
      <c r="H10" s="158" t="s">
        <v>56</v>
      </c>
      <c r="N10" s="175"/>
    </row>
    <row r="11" spans="1:14" s="29" customFormat="1" ht="25.5">
      <c r="A11" s="62">
        <v>3</v>
      </c>
      <c r="B11" s="169" t="s">
        <v>55</v>
      </c>
      <c r="C11" s="62">
        <v>365</v>
      </c>
      <c r="D11" s="62" t="s">
        <v>3</v>
      </c>
      <c r="E11" s="170">
        <v>0</v>
      </c>
      <c r="F11" s="174" t="s">
        <v>180</v>
      </c>
      <c r="G11" s="158" t="s">
        <v>120</v>
      </c>
      <c r="H11" s="158" t="s">
        <v>56</v>
      </c>
      <c r="N11" s="175"/>
    </row>
    <row r="12" spans="1:14" s="29" customFormat="1" ht="29.25" customHeight="1">
      <c r="A12" s="62">
        <v>4</v>
      </c>
      <c r="B12" s="169" t="s">
        <v>121</v>
      </c>
      <c r="C12" s="62">
        <v>37</v>
      </c>
      <c r="D12" s="62" t="s">
        <v>0</v>
      </c>
      <c r="E12" s="170">
        <v>1284.64</v>
      </c>
      <c r="F12" s="174" t="s">
        <v>181</v>
      </c>
      <c r="G12" s="158" t="s">
        <v>120</v>
      </c>
      <c r="H12" s="158" t="s">
        <v>26</v>
      </c>
      <c r="N12" s="175"/>
    </row>
    <row r="13" spans="1:14" s="29" customFormat="1" ht="38.25">
      <c r="A13" s="62">
        <v>5</v>
      </c>
      <c r="B13" s="169" t="s">
        <v>122</v>
      </c>
      <c r="C13" s="62">
        <v>90</v>
      </c>
      <c r="D13" s="62" t="s">
        <v>0</v>
      </c>
      <c r="E13" s="170">
        <v>3090.08</v>
      </c>
      <c r="F13" s="174" t="s">
        <v>181</v>
      </c>
      <c r="G13" s="158" t="s">
        <v>120</v>
      </c>
      <c r="H13" s="158" t="s">
        <v>26</v>
      </c>
      <c r="N13" s="175"/>
    </row>
    <row r="14" spans="1:14" s="29" customFormat="1" ht="38.25">
      <c r="A14" s="62">
        <v>6</v>
      </c>
      <c r="B14" s="169" t="s">
        <v>441</v>
      </c>
      <c r="C14" s="62">
        <v>29</v>
      </c>
      <c r="D14" s="62" t="s">
        <v>7</v>
      </c>
      <c r="E14" s="170">
        <v>327.99</v>
      </c>
      <c r="F14" s="174" t="s">
        <v>182</v>
      </c>
      <c r="G14" s="158" t="s">
        <v>120</v>
      </c>
      <c r="H14" s="158" t="s">
        <v>26</v>
      </c>
      <c r="N14" s="175"/>
    </row>
    <row r="15" spans="1:14" s="29" customFormat="1" ht="38.25">
      <c r="A15" s="62">
        <v>7</v>
      </c>
      <c r="B15" s="169" t="s">
        <v>442</v>
      </c>
      <c r="C15" s="62">
        <v>2</v>
      </c>
      <c r="D15" s="62" t="s">
        <v>7</v>
      </c>
      <c r="E15" s="170">
        <v>22.62</v>
      </c>
      <c r="F15" s="174" t="s">
        <v>182</v>
      </c>
      <c r="G15" s="158" t="s">
        <v>120</v>
      </c>
      <c r="H15" s="158" t="s">
        <v>26</v>
      </c>
      <c r="N15" s="175"/>
    </row>
    <row r="16" spans="1:14" s="29" customFormat="1" ht="38.25">
      <c r="A16" s="62">
        <v>8</v>
      </c>
      <c r="B16" s="169" t="s">
        <v>443</v>
      </c>
      <c r="C16" s="62">
        <v>9</v>
      </c>
      <c r="D16" s="62" t="s">
        <v>7</v>
      </c>
      <c r="E16" s="170">
        <v>101.79</v>
      </c>
      <c r="F16" s="174" t="s">
        <v>182</v>
      </c>
      <c r="G16" s="158" t="s">
        <v>120</v>
      </c>
      <c r="H16" s="158" t="s">
        <v>26</v>
      </c>
      <c r="N16" s="175"/>
    </row>
    <row r="17" spans="1:14" s="29" customFormat="1" ht="38.25">
      <c r="A17" s="62">
        <v>9</v>
      </c>
      <c r="B17" s="169" t="s">
        <v>444</v>
      </c>
      <c r="C17" s="62">
        <v>12</v>
      </c>
      <c r="D17" s="62" t="s">
        <v>7</v>
      </c>
      <c r="E17" s="170">
        <v>135.72</v>
      </c>
      <c r="F17" s="174" t="s">
        <v>182</v>
      </c>
      <c r="G17" s="158" t="s">
        <v>120</v>
      </c>
      <c r="H17" s="158" t="s">
        <v>26</v>
      </c>
      <c r="N17" s="175"/>
    </row>
    <row r="18" spans="1:14" s="29" customFormat="1" ht="38.25">
      <c r="A18" s="62">
        <v>10</v>
      </c>
      <c r="B18" s="169" t="s">
        <v>445</v>
      </c>
      <c r="C18" s="62">
        <v>11</v>
      </c>
      <c r="D18" s="62" t="s">
        <v>7</v>
      </c>
      <c r="E18" s="170">
        <v>124.41</v>
      </c>
      <c r="F18" s="174" t="s">
        <v>182</v>
      </c>
      <c r="G18" s="158" t="s">
        <v>120</v>
      </c>
      <c r="H18" s="158" t="s">
        <v>26</v>
      </c>
      <c r="N18" s="175"/>
    </row>
    <row r="19" spans="1:14" s="29" customFormat="1" ht="38.25">
      <c r="A19" s="62">
        <v>11</v>
      </c>
      <c r="B19" s="169" t="s">
        <v>446</v>
      </c>
      <c r="C19" s="62">
        <v>3</v>
      </c>
      <c r="D19" s="62" t="s">
        <v>7</v>
      </c>
      <c r="E19" s="170">
        <v>33.93</v>
      </c>
      <c r="F19" s="174" t="s">
        <v>182</v>
      </c>
      <c r="G19" s="158" t="s">
        <v>120</v>
      </c>
      <c r="H19" s="158" t="s">
        <v>26</v>
      </c>
      <c r="N19" s="175"/>
    </row>
    <row r="20" spans="1:14" s="29" customFormat="1" ht="38.25">
      <c r="A20" s="62">
        <v>12</v>
      </c>
      <c r="B20" s="169" t="s">
        <v>447</v>
      </c>
      <c r="C20" s="62">
        <v>20</v>
      </c>
      <c r="D20" s="62" t="s">
        <v>7</v>
      </c>
      <c r="E20" s="170">
        <v>226.2</v>
      </c>
      <c r="F20" s="174" t="s">
        <v>182</v>
      </c>
      <c r="G20" s="158" t="s">
        <v>120</v>
      </c>
      <c r="H20" s="158" t="s">
        <v>26</v>
      </c>
      <c r="N20" s="175"/>
    </row>
    <row r="21" spans="1:14" s="29" customFormat="1" ht="38.25">
      <c r="A21" s="62">
        <v>13</v>
      </c>
      <c r="B21" s="169" t="s">
        <v>448</v>
      </c>
      <c r="C21" s="62">
        <v>1</v>
      </c>
      <c r="D21" s="62" t="s">
        <v>7</v>
      </c>
      <c r="E21" s="170">
        <v>11.31</v>
      </c>
      <c r="F21" s="174" t="s">
        <v>182</v>
      </c>
      <c r="G21" s="158" t="s">
        <v>120</v>
      </c>
      <c r="H21" s="158" t="s">
        <v>26</v>
      </c>
      <c r="L21" s="176"/>
      <c r="N21" s="175"/>
    </row>
    <row r="22" spans="1:14" s="29" customFormat="1" ht="38.25">
      <c r="A22" s="62">
        <v>14</v>
      </c>
      <c r="B22" s="169" t="s">
        <v>449</v>
      </c>
      <c r="C22" s="62">
        <v>20</v>
      </c>
      <c r="D22" s="62" t="s">
        <v>7</v>
      </c>
      <c r="E22" s="170">
        <v>400</v>
      </c>
      <c r="F22" s="174" t="s">
        <v>182</v>
      </c>
      <c r="G22" s="158" t="s">
        <v>120</v>
      </c>
      <c r="H22" s="158" t="s">
        <v>25</v>
      </c>
      <c r="N22" s="175"/>
    </row>
    <row r="23" spans="1:14" s="29" customFormat="1" ht="38.25">
      <c r="A23" s="62">
        <v>15</v>
      </c>
      <c r="B23" s="169" t="s">
        <v>452</v>
      </c>
      <c r="C23" s="62">
        <v>5</v>
      </c>
      <c r="D23" s="62" t="s">
        <v>7</v>
      </c>
      <c r="E23" s="170">
        <v>56.55</v>
      </c>
      <c r="F23" s="174" t="s">
        <v>182</v>
      </c>
      <c r="G23" s="158" t="s">
        <v>120</v>
      </c>
      <c r="H23" s="158" t="s">
        <v>26</v>
      </c>
      <c r="N23" s="175"/>
    </row>
    <row r="24" spans="1:14" s="29" customFormat="1" ht="38.25">
      <c r="A24" s="62">
        <v>16</v>
      </c>
      <c r="B24" s="169" t="s">
        <v>453</v>
      </c>
      <c r="C24" s="62">
        <v>1</v>
      </c>
      <c r="D24" s="62" t="s">
        <v>7</v>
      </c>
      <c r="E24" s="170">
        <v>11.31</v>
      </c>
      <c r="F24" s="174" t="s">
        <v>182</v>
      </c>
      <c r="G24" s="158" t="s">
        <v>120</v>
      </c>
      <c r="H24" s="158" t="s">
        <v>26</v>
      </c>
      <c r="N24" s="175"/>
    </row>
    <row r="25" spans="1:14" s="29" customFormat="1" ht="38.25">
      <c r="A25" s="62">
        <v>17</v>
      </c>
      <c r="B25" s="169" t="s">
        <v>454</v>
      </c>
      <c r="C25" s="62">
        <v>21</v>
      </c>
      <c r="D25" s="62" t="s">
        <v>7</v>
      </c>
      <c r="E25" s="170">
        <v>237.51</v>
      </c>
      <c r="F25" s="174" t="s">
        <v>182</v>
      </c>
      <c r="G25" s="158" t="s">
        <v>120</v>
      </c>
      <c r="H25" s="158" t="s">
        <v>165</v>
      </c>
      <c r="N25" s="175"/>
    </row>
    <row r="26" spans="1:14" s="29" customFormat="1" ht="38.25">
      <c r="A26" s="62">
        <v>18</v>
      </c>
      <c r="B26" s="169" t="s">
        <v>455</v>
      </c>
      <c r="C26" s="62">
        <v>1</v>
      </c>
      <c r="D26" s="62" t="s">
        <v>7</v>
      </c>
      <c r="E26" s="170">
        <v>11.31</v>
      </c>
      <c r="F26" s="174" t="s">
        <v>182</v>
      </c>
      <c r="G26" s="158" t="s">
        <v>120</v>
      </c>
      <c r="H26" s="158" t="s">
        <v>26</v>
      </c>
      <c r="N26" s="175"/>
    </row>
    <row r="27" spans="1:14" s="29" customFormat="1" ht="25.5">
      <c r="A27" s="62">
        <v>19</v>
      </c>
      <c r="B27" s="169" t="s">
        <v>382</v>
      </c>
      <c r="C27" s="62">
        <v>5</v>
      </c>
      <c r="D27" s="62" t="s">
        <v>0</v>
      </c>
      <c r="E27" s="170">
        <v>0</v>
      </c>
      <c r="F27" s="174" t="s">
        <v>183</v>
      </c>
      <c r="G27" s="158" t="s">
        <v>120</v>
      </c>
      <c r="H27" s="158" t="s">
        <v>26</v>
      </c>
      <c r="N27" s="175"/>
    </row>
    <row r="28" spans="1:14" ht="24" customHeight="1">
      <c r="A28" s="13">
        <v>20</v>
      </c>
      <c r="B28" s="41" t="s">
        <v>456</v>
      </c>
      <c r="C28" s="13">
        <v>48</v>
      </c>
      <c r="D28" s="13" t="s">
        <v>7</v>
      </c>
      <c r="E28" s="42">
        <v>433.92</v>
      </c>
      <c r="F28" s="84" t="s">
        <v>184</v>
      </c>
      <c r="G28" s="40" t="s">
        <v>120</v>
      </c>
      <c r="H28" s="40" t="s">
        <v>26</v>
      </c>
      <c r="N28" s="37"/>
    </row>
    <row r="29" spans="1:14" ht="25.5">
      <c r="A29" s="13">
        <v>21</v>
      </c>
      <c r="B29" s="41" t="s">
        <v>115</v>
      </c>
      <c r="C29" s="13">
        <v>30</v>
      </c>
      <c r="D29" s="13" t="s">
        <v>7</v>
      </c>
      <c r="E29" s="42">
        <v>271.2</v>
      </c>
      <c r="F29" s="84" t="s">
        <v>184</v>
      </c>
      <c r="G29" s="40" t="s">
        <v>120</v>
      </c>
      <c r="H29" s="40" t="s">
        <v>26</v>
      </c>
      <c r="N29" s="37"/>
    </row>
    <row r="30" spans="1:14" ht="90" customHeight="1">
      <c r="A30" s="13">
        <v>22</v>
      </c>
      <c r="B30" s="41" t="s">
        <v>123</v>
      </c>
      <c r="C30" s="13" t="s">
        <v>124</v>
      </c>
      <c r="D30" s="13" t="s">
        <v>7</v>
      </c>
      <c r="E30" s="42">
        <v>3506.72</v>
      </c>
      <c r="F30" s="84" t="s">
        <v>181</v>
      </c>
      <c r="G30" s="40" t="s">
        <v>120</v>
      </c>
      <c r="H30" s="40" t="s">
        <v>26</v>
      </c>
      <c r="N30" s="37"/>
    </row>
    <row r="31" spans="1:14" ht="38.25">
      <c r="A31" s="13">
        <v>23</v>
      </c>
      <c r="B31" s="41" t="s">
        <v>112</v>
      </c>
      <c r="C31" s="13">
        <v>4</v>
      </c>
      <c r="D31" s="13" t="s">
        <v>79</v>
      </c>
      <c r="E31" s="42">
        <v>138.88</v>
      </c>
      <c r="F31" s="84" t="s">
        <v>181</v>
      </c>
      <c r="G31" s="40" t="s">
        <v>120</v>
      </c>
      <c r="H31" s="40" t="s">
        <v>26</v>
      </c>
      <c r="N31" s="37"/>
    </row>
    <row r="32" spans="1:14" ht="38.25">
      <c r="A32" s="13">
        <v>24</v>
      </c>
      <c r="B32" s="41" t="s">
        <v>113</v>
      </c>
      <c r="C32" s="13">
        <v>10</v>
      </c>
      <c r="D32" s="13" t="s">
        <v>79</v>
      </c>
      <c r="E32" s="42">
        <v>347.2</v>
      </c>
      <c r="F32" s="84" t="s">
        <v>181</v>
      </c>
      <c r="G32" s="40" t="s">
        <v>120</v>
      </c>
      <c r="H32" s="40" t="s">
        <v>26</v>
      </c>
      <c r="N32" s="37"/>
    </row>
    <row r="33" spans="1:14" ht="38.25">
      <c r="A33" s="13">
        <v>25</v>
      </c>
      <c r="B33" s="41" t="s">
        <v>114</v>
      </c>
      <c r="C33" s="13">
        <v>7</v>
      </c>
      <c r="D33" s="13" t="s">
        <v>5</v>
      </c>
      <c r="E33" s="139">
        <v>243.04</v>
      </c>
      <c r="F33" s="84" t="s">
        <v>181</v>
      </c>
      <c r="G33" s="40" t="s">
        <v>120</v>
      </c>
      <c r="H33" s="140" t="s">
        <v>26</v>
      </c>
      <c r="N33" s="141"/>
    </row>
    <row r="34" spans="1:14" ht="32.25" customHeight="1">
      <c r="A34" s="13">
        <v>26</v>
      </c>
      <c r="B34" s="41" t="s">
        <v>341</v>
      </c>
      <c r="C34" s="13">
        <v>4578</v>
      </c>
      <c r="D34" s="142" t="s">
        <v>412</v>
      </c>
      <c r="E34" s="42">
        <v>167860</v>
      </c>
      <c r="F34" s="142" t="s">
        <v>342</v>
      </c>
      <c r="G34" s="40" t="s">
        <v>413</v>
      </c>
      <c r="H34" s="40" t="s">
        <v>26</v>
      </c>
      <c r="N34" s="143"/>
    </row>
    <row r="35" spans="1:14" ht="25.5">
      <c r="A35" s="13">
        <v>27</v>
      </c>
      <c r="B35" s="41" t="s">
        <v>164</v>
      </c>
      <c r="C35" s="13">
        <v>23</v>
      </c>
      <c r="D35" s="56" t="s">
        <v>7</v>
      </c>
      <c r="E35" s="144">
        <v>260.13</v>
      </c>
      <c r="F35" s="142" t="s">
        <v>180</v>
      </c>
      <c r="G35" s="61" t="s">
        <v>120</v>
      </c>
      <c r="H35" s="40" t="s">
        <v>26</v>
      </c>
      <c r="N35" s="145"/>
    </row>
    <row r="36" spans="1:14" ht="38.25" customHeight="1">
      <c r="A36" s="13">
        <v>28</v>
      </c>
      <c r="B36" s="41" t="s">
        <v>343</v>
      </c>
      <c r="C36" s="13">
        <v>91</v>
      </c>
      <c r="D36" s="13" t="s">
        <v>8</v>
      </c>
      <c r="E36" s="42">
        <v>455</v>
      </c>
      <c r="F36" s="84" t="s">
        <v>185</v>
      </c>
      <c r="G36" s="40" t="s">
        <v>120</v>
      </c>
      <c r="H36" s="40" t="s">
        <v>26</v>
      </c>
      <c r="N36" s="37"/>
    </row>
    <row r="37" spans="1:14" ht="38.25">
      <c r="A37" s="13">
        <v>29</v>
      </c>
      <c r="B37" s="41" t="s">
        <v>344</v>
      </c>
      <c r="C37" s="13">
        <v>1</v>
      </c>
      <c r="D37" s="13" t="s">
        <v>368</v>
      </c>
      <c r="E37" s="42">
        <v>3</v>
      </c>
      <c r="F37" s="84" t="s">
        <v>185</v>
      </c>
      <c r="G37" s="40" t="s">
        <v>120</v>
      </c>
      <c r="H37" s="40" t="s">
        <v>26</v>
      </c>
      <c r="N37" s="37"/>
    </row>
    <row r="38" spans="1:14" ht="38.25">
      <c r="A38" s="13">
        <v>30</v>
      </c>
      <c r="B38" s="41" t="s">
        <v>345</v>
      </c>
      <c r="C38" s="13">
        <v>3</v>
      </c>
      <c r="D38" s="13" t="s">
        <v>0</v>
      </c>
      <c r="E38" s="42">
        <v>27.12</v>
      </c>
      <c r="F38" s="84" t="s">
        <v>185</v>
      </c>
      <c r="G38" s="40" t="s">
        <v>120</v>
      </c>
      <c r="H38" s="40" t="s">
        <v>26</v>
      </c>
      <c r="N38" s="37"/>
    </row>
    <row r="39" spans="1:14" ht="38.25">
      <c r="A39" s="13">
        <v>31</v>
      </c>
      <c r="B39" s="41" t="s">
        <v>346</v>
      </c>
      <c r="C39" s="13">
        <v>26</v>
      </c>
      <c r="D39" s="13" t="s">
        <v>3</v>
      </c>
      <c r="E39" s="42">
        <v>130</v>
      </c>
      <c r="F39" s="84" t="s">
        <v>185</v>
      </c>
      <c r="G39" s="40" t="s">
        <v>120</v>
      </c>
      <c r="H39" s="40" t="s">
        <v>26</v>
      </c>
      <c r="N39" s="37"/>
    </row>
    <row r="40" spans="1:14" ht="38.25">
      <c r="A40" s="13">
        <v>32</v>
      </c>
      <c r="B40" s="41" t="s">
        <v>347</v>
      </c>
      <c r="C40" s="13">
        <v>24</v>
      </c>
      <c r="D40" s="13" t="s">
        <v>9</v>
      </c>
      <c r="E40" s="42">
        <v>72</v>
      </c>
      <c r="F40" s="84" t="s">
        <v>185</v>
      </c>
      <c r="G40" s="40" t="s">
        <v>120</v>
      </c>
      <c r="H40" s="40" t="s">
        <v>26</v>
      </c>
      <c r="N40" s="37"/>
    </row>
    <row r="41" spans="1:14" ht="38.25">
      <c r="A41" s="13">
        <v>33</v>
      </c>
      <c r="B41" s="41" t="s">
        <v>348</v>
      </c>
      <c r="C41" s="13">
        <v>1</v>
      </c>
      <c r="D41" s="13" t="s">
        <v>8</v>
      </c>
      <c r="E41" s="42">
        <v>5</v>
      </c>
      <c r="F41" s="84" t="s">
        <v>185</v>
      </c>
      <c r="G41" s="40" t="s">
        <v>120</v>
      </c>
      <c r="H41" s="40" t="s">
        <v>26</v>
      </c>
      <c r="N41" s="37"/>
    </row>
    <row r="42" spans="1:14" ht="38.25">
      <c r="A42" s="13">
        <v>34</v>
      </c>
      <c r="B42" s="41" t="s">
        <v>349</v>
      </c>
      <c r="C42" s="13">
        <v>62</v>
      </c>
      <c r="D42" s="13" t="s">
        <v>11</v>
      </c>
      <c r="E42" s="42">
        <v>364.56</v>
      </c>
      <c r="F42" s="84" t="s">
        <v>185</v>
      </c>
      <c r="G42" s="40" t="s">
        <v>120</v>
      </c>
      <c r="H42" s="40" t="s">
        <v>26</v>
      </c>
      <c r="N42" s="37"/>
    </row>
    <row r="43" spans="1:14" ht="38.25">
      <c r="A43" s="13">
        <v>35</v>
      </c>
      <c r="B43" s="41" t="s">
        <v>186</v>
      </c>
      <c r="C43" s="13">
        <v>188</v>
      </c>
      <c r="D43" s="13" t="s">
        <v>187</v>
      </c>
      <c r="E43" s="42">
        <v>1105.44</v>
      </c>
      <c r="F43" s="84" t="s">
        <v>185</v>
      </c>
      <c r="G43" s="40" t="s">
        <v>120</v>
      </c>
      <c r="H43" s="40" t="s">
        <v>26</v>
      </c>
      <c r="N43" s="37"/>
    </row>
    <row r="44" spans="1:14" ht="51">
      <c r="A44" s="13">
        <v>36</v>
      </c>
      <c r="B44" s="41" t="s">
        <v>350</v>
      </c>
      <c r="C44" s="13">
        <v>862</v>
      </c>
      <c r="D44" s="13" t="s">
        <v>9</v>
      </c>
      <c r="E44" s="42">
        <v>2586</v>
      </c>
      <c r="F44" s="84" t="s">
        <v>188</v>
      </c>
      <c r="G44" s="40" t="s">
        <v>120</v>
      </c>
      <c r="H44" s="40" t="s">
        <v>26</v>
      </c>
      <c r="N44" s="37"/>
    </row>
    <row r="45" spans="1:14" ht="51">
      <c r="A45" s="13">
        <v>37</v>
      </c>
      <c r="B45" s="41" t="s">
        <v>351</v>
      </c>
      <c r="C45" s="13">
        <v>21</v>
      </c>
      <c r="D45" s="13" t="s">
        <v>9</v>
      </c>
      <c r="E45" s="42">
        <v>63</v>
      </c>
      <c r="F45" s="84" t="s">
        <v>188</v>
      </c>
      <c r="G45" s="40" t="s">
        <v>120</v>
      </c>
      <c r="H45" s="40" t="s">
        <v>26</v>
      </c>
      <c r="N45" s="37"/>
    </row>
    <row r="46" spans="1:14" s="29" customFormat="1" ht="51">
      <c r="A46" s="62">
        <v>38</v>
      </c>
      <c r="B46" s="169" t="s">
        <v>352</v>
      </c>
      <c r="C46" s="62">
        <v>188</v>
      </c>
      <c r="D46" s="62" t="s">
        <v>9</v>
      </c>
      <c r="E46" s="170">
        <v>564</v>
      </c>
      <c r="F46" s="174" t="s">
        <v>188</v>
      </c>
      <c r="G46" s="158" t="s">
        <v>120</v>
      </c>
      <c r="H46" s="158" t="s">
        <v>26</v>
      </c>
      <c r="N46" s="175"/>
    </row>
    <row r="47" spans="1:14" s="29" customFormat="1" ht="25.5">
      <c r="A47" s="62">
        <v>39</v>
      </c>
      <c r="B47" s="169" t="s">
        <v>552</v>
      </c>
      <c r="C47" s="62">
        <v>169</v>
      </c>
      <c r="D47" s="62" t="s">
        <v>9</v>
      </c>
      <c r="E47" s="170">
        <v>845</v>
      </c>
      <c r="F47" s="174" t="s">
        <v>211</v>
      </c>
      <c r="G47" s="158" t="s">
        <v>120</v>
      </c>
      <c r="H47" s="158" t="s">
        <v>26</v>
      </c>
      <c r="N47" s="175"/>
    </row>
    <row r="48" spans="1:14" s="29" customFormat="1" ht="38.25">
      <c r="A48" s="62">
        <v>40</v>
      </c>
      <c r="B48" s="169" t="s">
        <v>553</v>
      </c>
      <c r="C48" s="62">
        <v>350</v>
      </c>
      <c r="D48" s="62" t="s">
        <v>9</v>
      </c>
      <c r="E48" s="170">
        <v>1750</v>
      </c>
      <c r="F48" s="174" t="s">
        <v>554</v>
      </c>
      <c r="G48" s="158" t="s">
        <v>120</v>
      </c>
      <c r="H48" s="158" t="s">
        <v>2</v>
      </c>
      <c r="N48" s="175"/>
    </row>
    <row r="49" spans="1:14" s="29" customFormat="1" ht="38.25">
      <c r="A49" s="62">
        <v>41</v>
      </c>
      <c r="B49" s="169" t="s">
        <v>557</v>
      </c>
      <c r="C49" s="62">
        <v>248</v>
      </c>
      <c r="D49" s="62" t="s">
        <v>11</v>
      </c>
      <c r="E49" s="170">
        <v>3720</v>
      </c>
      <c r="F49" s="174" t="s">
        <v>558</v>
      </c>
      <c r="G49" s="158" t="s">
        <v>120</v>
      </c>
      <c r="H49" s="158" t="s">
        <v>26</v>
      </c>
      <c r="N49" s="175"/>
    </row>
    <row r="50" spans="1:14" s="29" customFormat="1" ht="25.5">
      <c r="A50" s="62">
        <v>42</v>
      </c>
      <c r="B50" s="169" t="s">
        <v>403</v>
      </c>
      <c r="C50" s="62">
        <v>50</v>
      </c>
      <c r="D50" s="62" t="s">
        <v>0</v>
      </c>
      <c r="E50" s="170">
        <v>565.5</v>
      </c>
      <c r="F50" s="174" t="s">
        <v>404</v>
      </c>
      <c r="G50" s="158" t="s">
        <v>120</v>
      </c>
      <c r="H50" s="158" t="s">
        <v>26</v>
      </c>
      <c r="N50" s="175"/>
    </row>
    <row r="51" spans="1:14" s="29" customFormat="1" ht="25.5">
      <c r="A51" s="62">
        <v>43</v>
      </c>
      <c r="B51" s="169" t="s">
        <v>407</v>
      </c>
      <c r="C51" s="62">
        <v>21</v>
      </c>
      <c r="D51" s="62" t="s">
        <v>0</v>
      </c>
      <c r="E51" s="170">
        <v>630</v>
      </c>
      <c r="F51" s="174" t="s">
        <v>411</v>
      </c>
      <c r="G51" s="158" t="s">
        <v>120</v>
      </c>
      <c r="H51" s="158" t="s">
        <v>2</v>
      </c>
      <c r="N51" s="175"/>
    </row>
    <row r="52" spans="1:14" s="29" customFormat="1" ht="25.5">
      <c r="A52" s="62">
        <v>44</v>
      </c>
      <c r="B52" s="169" t="s">
        <v>408</v>
      </c>
      <c r="C52" s="62">
        <v>30</v>
      </c>
      <c r="D52" s="62" t="s">
        <v>5</v>
      </c>
      <c r="E52" s="170">
        <v>900</v>
      </c>
      <c r="F52" s="174" t="s">
        <v>411</v>
      </c>
      <c r="G52" s="158" t="s">
        <v>120</v>
      </c>
      <c r="H52" s="158" t="s">
        <v>2</v>
      </c>
      <c r="N52" s="175"/>
    </row>
    <row r="53" spans="1:14" s="29" customFormat="1" ht="25.5">
      <c r="A53" s="62">
        <v>45</v>
      </c>
      <c r="B53" s="169" t="s">
        <v>409</v>
      </c>
      <c r="C53" s="62">
        <v>59</v>
      </c>
      <c r="D53" s="62" t="s">
        <v>5</v>
      </c>
      <c r="E53" s="170">
        <v>1770</v>
      </c>
      <c r="F53" s="174" t="s">
        <v>411</v>
      </c>
      <c r="G53" s="158" t="s">
        <v>120</v>
      </c>
      <c r="H53" s="158" t="s">
        <v>2</v>
      </c>
      <c r="N53" s="175"/>
    </row>
    <row r="54" spans="1:14" s="29" customFormat="1" ht="25.5">
      <c r="A54" s="62">
        <v>46</v>
      </c>
      <c r="B54" s="169" t="s">
        <v>410</v>
      </c>
      <c r="C54" s="62">
        <v>107</v>
      </c>
      <c r="D54" s="62" t="s">
        <v>5</v>
      </c>
      <c r="E54" s="170">
        <v>3210</v>
      </c>
      <c r="F54" s="174" t="s">
        <v>411</v>
      </c>
      <c r="G54" s="158" t="s">
        <v>120</v>
      </c>
      <c r="H54" s="158" t="s">
        <v>2</v>
      </c>
      <c r="N54" s="175"/>
    </row>
    <row r="55" spans="1:14" s="29" customFormat="1" ht="25.5">
      <c r="A55" s="62">
        <v>47</v>
      </c>
      <c r="B55" s="169" t="s">
        <v>457</v>
      </c>
      <c r="C55" s="62">
        <v>1156</v>
      </c>
      <c r="D55" s="62" t="s">
        <v>5</v>
      </c>
      <c r="E55" s="170">
        <v>34680</v>
      </c>
      <c r="F55" s="174" t="s">
        <v>458</v>
      </c>
      <c r="G55" s="158" t="s">
        <v>120</v>
      </c>
      <c r="H55" s="158" t="s">
        <v>2</v>
      </c>
      <c r="N55" s="175"/>
    </row>
    <row r="56" spans="1:14" s="29" customFormat="1" ht="12.75">
      <c r="A56" s="62">
        <v>48</v>
      </c>
      <c r="B56" s="169" t="s">
        <v>459</v>
      </c>
      <c r="C56" s="62">
        <v>145</v>
      </c>
      <c r="D56" s="62" t="s">
        <v>7</v>
      </c>
      <c r="E56" s="170">
        <v>0</v>
      </c>
      <c r="F56" s="174" t="s">
        <v>460</v>
      </c>
      <c r="G56" s="158" t="s">
        <v>120</v>
      </c>
      <c r="H56" s="158" t="s">
        <v>26</v>
      </c>
      <c r="N56" s="175"/>
    </row>
    <row r="57" spans="1:14" s="29" customFormat="1" ht="12.75">
      <c r="A57" s="62">
        <v>49</v>
      </c>
      <c r="B57" s="169" t="s">
        <v>461</v>
      </c>
      <c r="C57" s="62">
        <v>29</v>
      </c>
      <c r="D57" s="62" t="s">
        <v>7</v>
      </c>
      <c r="E57" s="170">
        <v>0</v>
      </c>
      <c r="F57" s="174" t="s">
        <v>460</v>
      </c>
      <c r="G57" s="158" t="s">
        <v>120</v>
      </c>
      <c r="H57" s="158" t="s">
        <v>26</v>
      </c>
      <c r="N57" s="175"/>
    </row>
    <row r="58" spans="1:14" s="29" customFormat="1" ht="25.5">
      <c r="A58" s="62">
        <v>50</v>
      </c>
      <c r="B58" s="169" t="s">
        <v>495</v>
      </c>
      <c r="C58" s="62">
        <v>374</v>
      </c>
      <c r="D58" s="62" t="s">
        <v>412</v>
      </c>
      <c r="E58" s="170">
        <v>0</v>
      </c>
      <c r="F58" s="174" t="s">
        <v>499</v>
      </c>
      <c r="G58" s="158" t="s">
        <v>120</v>
      </c>
      <c r="H58" s="158" t="s">
        <v>26</v>
      </c>
      <c r="N58" s="175"/>
    </row>
    <row r="59" spans="1:14" s="29" customFormat="1" ht="25.5">
      <c r="A59" s="62">
        <v>51</v>
      </c>
      <c r="B59" s="169" t="s">
        <v>496</v>
      </c>
      <c r="C59" s="62">
        <v>428</v>
      </c>
      <c r="D59" s="62" t="s">
        <v>500</v>
      </c>
      <c r="E59" s="170">
        <v>0</v>
      </c>
      <c r="F59" s="174" t="s">
        <v>499</v>
      </c>
      <c r="G59" s="158" t="s">
        <v>120</v>
      </c>
      <c r="H59" s="158" t="s">
        <v>26</v>
      </c>
      <c r="N59" s="175"/>
    </row>
    <row r="60" spans="1:14" s="29" customFormat="1" ht="25.5">
      <c r="A60" s="62">
        <v>52</v>
      </c>
      <c r="B60" s="169" t="s">
        <v>497</v>
      </c>
      <c r="C60" s="62">
        <v>110</v>
      </c>
      <c r="D60" s="62" t="s">
        <v>7</v>
      </c>
      <c r="E60" s="170">
        <v>0</v>
      </c>
      <c r="F60" s="174" t="s">
        <v>499</v>
      </c>
      <c r="G60" s="158" t="s">
        <v>120</v>
      </c>
      <c r="H60" s="158" t="s">
        <v>26</v>
      </c>
      <c r="N60" s="175"/>
    </row>
    <row r="61" spans="1:14" s="29" customFormat="1" ht="25.5">
      <c r="A61" s="62">
        <v>53</v>
      </c>
      <c r="B61" s="169" t="s">
        <v>498</v>
      </c>
      <c r="C61" s="62">
        <v>67</v>
      </c>
      <c r="D61" s="62" t="s">
        <v>7</v>
      </c>
      <c r="E61" s="170">
        <v>335</v>
      </c>
      <c r="F61" s="174" t="s">
        <v>499</v>
      </c>
      <c r="G61" s="158" t="s">
        <v>120</v>
      </c>
      <c r="H61" s="158" t="s">
        <v>26</v>
      </c>
      <c r="N61" s="175"/>
    </row>
    <row r="62" spans="1:14" s="29" customFormat="1" ht="38.25">
      <c r="A62" s="62">
        <v>54</v>
      </c>
      <c r="B62" s="169" t="s">
        <v>563</v>
      </c>
      <c r="C62" s="62">
        <v>25</v>
      </c>
      <c r="D62" s="62" t="s">
        <v>7</v>
      </c>
      <c r="E62" s="170">
        <v>25</v>
      </c>
      <c r="F62" s="174" t="s">
        <v>564</v>
      </c>
      <c r="G62" s="158" t="s">
        <v>120</v>
      </c>
      <c r="H62" s="158" t="s">
        <v>37</v>
      </c>
      <c r="N62" s="175"/>
    </row>
    <row r="63" spans="1:14" s="29" customFormat="1" ht="38.25">
      <c r="A63" s="62">
        <v>55</v>
      </c>
      <c r="B63" s="169" t="s">
        <v>263</v>
      </c>
      <c r="C63" s="62">
        <v>456</v>
      </c>
      <c r="D63" s="62" t="s">
        <v>5</v>
      </c>
      <c r="E63" s="170">
        <v>1368</v>
      </c>
      <c r="F63" s="174" t="s">
        <v>568</v>
      </c>
      <c r="G63" s="158" t="s">
        <v>120</v>
      </c>
      <c r="H63" s="158" t="s">
        <v>26</v>
      </c>
      <c r="N63" s="175"/>
    </row>
    <row r="64" spans="1:14" ht="21" customHeight="1">
      <c r="A64" s="13"/>
      <c r="B64" s="43"/>
      <c r="C64" s="43"/>
      <c r="D64" s="43" t="s">
        <v>4</v>
      </c>
      <c r="E64" s="44">
        <f>SUM(E9:E63)</f>
        <v>236733.58</v>
      </c>
      <c r="F64" s="85"/>
      <c r="G64" s="45"/>
      <c r="H64" s="20"/>
      <c r="N64" s="107"/>
    </row>
    <row r="65" spans="1:14" ht="12.75">
      <c r="A65" s="46"/>
      <c r="B65" s="46"/>
      <c r="C65" s="46"/>
      <c r="D65" s="46"/>
      <c r="E65" s="47"/>
      <c r="F65" s="80"/>
      <c r="G65" s="48"/>
      <c r="H65" s="48"/>
      <c r="N65" s="38"/>
    </row>
    <row r="66" spans="1:14" ht="12.75">
      <c r="A66" s="49" t="s">
        <v>46</v>
      </c>
      <c r="B66" s="46"/>
      <c r="C66" s="46"/>
      <c r="D66" s="46"/>
      <c r="E66" s="47"/>
      <c r="F66" s="80"/>
      <c r="G66" s="48"/>
      <c r="H66" s="48"/>
      <c r="N66" s="38"/>
    </row>
    <row r="67" spans="1:14" ht="38.25">
      <c r="A67" s="77" t="s">
        <v>10</v>
      </c>
      <c r="B67" s="77" t="s">
        <v>169</v>
      </c>
      <c r="C67" s="77" t="s">
        <v>170</v>
      </c>
      <c r="D67" s="77" t="s">
        <v>171</v>
      </c>
      <c r="E67" s="77" t="s">
        <v>172</v>
      </c>
      <c r="F67" s="83" t="s">
        <v>173</v>
      </c>
      <c r="G67" s="77" t="s">
        <v>36</v>
      </c>
      <c r="H67" s="77" t="s">
        <v>35</v>
      </c>
      <c r="N67" s="77"/>
    </row>
    <row r="68" spans="1:14" ht="12.75">
      <c r="A68" s="77"/>
      <c r="B68" s="77"/>
      <c r="C68" s="77"/>
      <c r="D68" s="77"/>
      <c r="E68" s="77"/>
      <c r="F68" s="83"/>
      <c r="G68" s="77"/>
      <c r="H68" s="77"/>
      <c r="N68" s="77"/>
    </row>
    <row r="69" spans="1:14" ht="25.5">
      <c r="A69" s="13">
        <v>1</v>
      </c>
      <c r="B69" s="13" t="s">
        <v>24</v>
      </c>
      <c r="C69" s="13">
        <v>64</v>
      </c>
      <c r="D69" s="13" t="s">
        <v>7</v>
      </c>
      <c r="E69" s="50">
        <v>320</v>
      </c>
      <c r="F69" s="146" t="s">
        <v>190</v>
      </c>
      <c r="G69" s="136" t="s">
        <v>120</v>
      </c>
      <c r="H69" s="40" t="s">
        <v>26</v>
      </c>
      <c r="N69" s="37"/>
    </row>
    <row r="70" spans="1:14" ht="19.5" customHeight="1">
      <c r="A70" s="43"/>
      <c r="B70" s="13"/>
      <c r="C70" s="13"/>
      <c r="D70" s="43" t="s">
        <v>4</v>
      </c>
      <c r="E70" s="44">
        <f>SUM(E69:E69)</f>
        <v>320</v>
      </c>
      <c r="F70" s="84"/>
      <c r="G70" s="40"/>
      <c r="H70" s="40"/>
      <c r="N70" s="107"/>
    </row>
    <row r="71" spans="1:14" ht="12.75">
      <c r="A71" s="46"/>
      <c r="B71" s="51"/>
      <c r="C71" s="51"/>
      <c r="D71" s="46"/>
      <c r="E71" s="47"/>
      <c r="F71" s="81"/>
      <c r="G71" s="35"/>
      <c r="H71" s="35"/>
      <c r="N71" s="38"/>
    </row>
    <row r="72" spans="1:8" ht="12.75">
      <c r="A72" s="49" t="s">
        <v>47</v>
      </c>
      <c r="G72" s="6"/>
      <c r="H72" s="6"/>
    </row>
    <row r="73" spans="1:14" ht="38.25">
      <c r="A73" s="77" t="s">
        <v>10</v>
      </c>
      <c r="B73" s="77" t="s">
        <v>169</v>
      </c>
      <c r="C73" s="77" t="s">
        <v>170</v>
      </c>
      <c r="D73" s="77" t="s">
        <v>171</v>
      </c>
      <c r="E73" s="77" t="s">
        <v>172</v>
      </c>
      <c r="F73" s="83" t="s">
        <v>173</v>
      </c>
      <c r="G73" s="77" t="s">
        <v>36</v>
      </c>
      <c r="H73" s="77" t="s">
        <v>35</v>
      </c>
      <c r="N73" s="77"/>
    </row>
    <row r="74" spans="1:14" s="29" customFormat="1" ht="12.75">
      <c r="A74" s="62">
        <v>1</v>
      </c>
      <c r="B74" s="62" t="s">
        <v>18</v>
      </c>
      <c r="C74" s="62">
        <v>144</v>
      </c>
      <c r="D74" s="62" t="s">
        <v>3</v>
      </c>
      <c r="E74" s="172">
        <v>3600</v>
      </c>
      <c r="F74" s="174" t="s">
        <v>189</v>
      </c>
      <c r="G74" s="177" t="s">
        <v>120</v>
      </c>
      <c r="H74" s="158" t="s">
        <v>2</v>
      </c>
      <c r="N74" s="175"/>
    </row>
    <row r="75" spans="1:14" s="29" customFormat="1" ht="12.75">
      <c r="A75" s="62">
        <v>2</v>
      </c>
      <c r="B75" s="62" t="s">
        <v>19</v>
      </c>
      <c r="C75" s="62">
        <v>143</v>
      </c>
      <c r="D75" s="62" t="s">
        <v>3</v>
      </c>
      <c r="E75" s="172">
        <v>3575</v>
      </c>
      <c r="F75" s="174" t="s">
        <v>189</v>
      </c>
      <c r="G75" s="177" t="s">
        <v>120</v>
      </c>
      <c r="H75" s="158" t="s">
        <v>2</v>
      </c>
      <c r="N75" s="175"/>
    </row>
    <row r="76" spans="1:14" s="29" customFormat="1" ht="12.75">
      <c r="A76" s="62">
        <v>3</v>
      </c>
      <c r="B76" s="62" t="s">
        <v>383</v>
      </c>
      <c r="C76" s="62">
        <v>49</v>
      </c>
      <c r="D76" s="62" t="s">
        <v>5</v>
      </c>
      <c r="E76" s="172">
        <v>735</v>
      </c>
      <c r="F76" s="174" t="s">
        <v>189</v>
      </c>
      <c r="G76" s="177" t="s">
        <v>120</v>
      </c>
      <c r="H76" s="158" t="s">
        <v>2</v>
      </c>
      <c r="N76" s="175"/>
    </row>
    <row r="77" spans="1:14" ht="12.75">
      <c r="A77" s="43"/>
      <c r="B77" s="13"/>
      <c r="C77" s="13"/>
      <c r="D77" s="43" t="s">
        <v>4</v>
      </c>
      <c r="E77" s="44">
        <f>SUM(E74:E76)</f>
        <v>7910</v>
      </c>
      <c r="F77" s="84"/>
      <c r="G77" s="40"/>
      <c r="H77" s="40"/>
      <c r="N77" s="107"/>
    </row>
    <row r="78" spans="1:14" ht="12.75">
      <c r="A78" s="46"/>
      <c r="B78" s="51"/>
      <c r="C78" s="51"/>
      <c r="D78" s="46"/>
      <c r="E78" s="47"/>
      <c r="F78" s="81"/>
      <c r="G78" s="35"/>
      <c r="H78" s="35"/>
      <c r="N78" s="38"/>
    </row>
    <row r="79" spans="1:14" ht="12.75">
      <c r="A79" s="49" t="s">
        <v>48</v>
      </c>
      <c r="B79" s="46"/>
      <c r="C79" s="46"/>
      <c r="D79" s="46"/>
      <c r="E79" s="47"/>
      <c r="F79" s="80"/>
      <c r="G79" s="48"/>
      <c r="H79" s="48"/>
      <c r="N79" s="38"/>
    </row>
    <row r="80" spans="1:14" ht="38.25">
      <c r="A80" s="77" t="s">
        <v>10</v>
      </c>
      <c r="B80" s="77" t="s">
        <v>169</v>
      </c>
      <c r="C80" s="77" t="s">
        <v>170</v>
      </c>
      <c r="D80" s="77" t="s">
        <v>171</v>
      </c>
      <c r="E80" s="77" t="s">
        <v>172</v>
      </c>
      <c r="F80" s="83" t="s">
        <v>173</v>
      </c>
      <c r="G80" s="77" t="s">
        <v>36</v>
      </c>
      <c r="H80" s="77" t="s">
        <v>35</v>
      </c>
      <c r="N80" s="77"/>
    </row>
    <row r="81" spans="1:14" ht="25.5">
      <c r="A81" s="13">
        <v>1</v>
      </c>
      <c r="B81" s="13" t="s">
        <v>125</v>
      </c>
      <c r="C81" s="13">
        <v>221</v>
      </c>
      <c r="D81" s="13" t="s">
        <v>7</v>
      </c>
      <c r="E81" s="50">
        <v>3315</v>
      </c>
      <c r="F81" s="84" t="s">
        <v>191</v>
      </c>
      <c r="G81" s="36" t="s">
        <v>120</v>
      </c>
      <c r="H81" s="40" t="s">
        <v>37</v>
      </c>
      <c r="K81" s="18"/>
      <c r="N81" s="37"/>
    </row>
    <row r="82" spans="1:14" ht="25.5">
      <c r="A82" s="13">
        <v>2</v>
      </c>
      <c r="B82" s="13" t="s">
        <v>126</v>
      </c>
      <c r="C82" s="13">
        <v>22</v>
      </c>
      <c r="D82" s="13" t="s">
        <v>7</v>
      </c>
      <c r="E82" s="50">
        <v>330</v>
      </c>
      <c r="F82" s="84" t="s">
        <v>192</v>
      </c>
      <c r="G82" s="36" t="s">
        <v>120</v>
      </c>
      <c r="H82" s="40" t="s">
        <v>37</v>
      </c>
      <c r="K82" s="18"/>
      <c r="N82" s="37"/>
    </row>
    <row r="83" spans="1:14" ht="25.5">
      <c r="A83" s="13">
        <v>3</v>
      </c>
      <c r="B83" s="13" t="s">
        <v>127</v>
      </c>
      <c r="C83" s="13">
        <v>25</v>
      </c>
      <c r="D83" s="13" t="s">
        <v>7</v>
      </c>
      <c r="E83" s="50">
        <v>375</v>
      </c>
      <c r="F83" s="84" t="s">
        <v>192</v>
      </c>
      <c r="G83" s="36" t="s">
        <v>120</v>
      </c>
      <c r="H83" s="40" t="s">
        <v>26</v>
      </c>
      <c r="K83" s="18"/>
      <c r="N83" s="37"/>
    </row>
    <row r="84" spans="1:14" ht="38.25">
      <c r="A84" s="13">
        <v>4</v>
      </c>
      <c r="B84" s="13" t="s">
        <v>415</v>
      </c>
      <c r="C84" s="13">
        <v>597</v>
      </c>
      <c r="D84" s="13" t="s">
        <v>7</v>
      </c>
      <c r="E84" s="50">
        <f>597*3</f>
        <v>1791</v>
      </c>
      <c r="F84" s="84" t="s">
        <v>414</v>
      </c>
      <c r="G84" s="36" t="s">
        <v>120</v>
      </c>
      <c r="H84" s="40" t="s">
        <v>2</v>
      </c>
      <c r="K84" s="18"/>
      <c r="N84" s="37"/>
    </row>
    <row r="85" spans="1:14" ht="38.25">
      <c r="A85" s="13">
        <v>5</v>
      </c>
      <c r="B85" s="13" t="s">
        <v>416</v>
      </c>
      <c r="C85" s="13">
        <v>143</v>
      </c>
      <c r="D85" s="13" t="s">
        <v>7</v>
      </c>
      <c r="E85" s="50">
        <f>143*3</f>
        <v>429</v>
      </c>
      <c r="F85" s="84" t="s">
        <v>414</v>
      </c>
      <c r="G85" s="36" t="s">
        <v>120</v>
      </c>
      <c r="H85" s="40" t="s">
        <v>2</v>
      </c>
      <c r="K85" s="18"/>
      <c r="N85" s="37"/>
    </row>
    <row r="86" spans="1:14" ht="38.25">
      <c r="A86" s="13">
        <v>6</v>
      </c>
      <c r="B86" s="13" t="s">
        <v>417</v>
      </c>
      <c r="C86" s="13">
        <v>301</v>
      </c>
      <c r="D86" s="13" t="s">
        <v>7</v>
      </c>
      <c r="E86" s="50">
        <f>301*3</f>
        <v>903</v>
      </c>
      <c r="F86" s="84" t="s">
        <v>414</v>
      </c>
      <c r="G86" s="36" t="s">
        <v>120</v>
      </c>
      <c r="H86" s="40" t="s">
        <v>2</v>
      </c>
      <c r="K86" s="18"/>
      <c r="N86" s="37"/>
    </row>
    <row r="87" spans="1:14" ht="38.25">
      <c r="A87" s="13">
        <v>7</v>
      </c>
      <c r="B87" s="13" t="s">
        <v>418</v>
      </c>
      <c r="C87" s="13">
        <v>170</v>
      </c>
      <c r="D87" s="13" t="s">
        <v>7</v>
      </c>
      <c r="E87" s="50">
        <f>170*3</f>
        <v>510</v>
      </c>
      <c r="F87" s="84" t="s">
        <v>414</v>
      </c>
      <c r="G87" s="36" t="s">
        <v>120</v>
      </c>
      <c r="H87" s="40" t="s">
        <v>2</v>
      </c>
      <c r="K87" s="18"/>
      <c r="N87" s="37"/>
    </row>
    <row r="88" spans="1:14" ht="38.25">
      <c r="A88" s="13">
        <v>8</v>
      </c>
      <c r="B88" s="13" t="s">
        <v>419</v>
      </c>
      <c r="C88" s="13">
        <v>271</v>
      </c>
      <c r="D88" s="13" t="s">
        <v>7</v>
      </c>
      <c r="E88" s="50">
        <f>271*3</f>
        <v>813</v>
      </c>
      <c r="F88" s="84" t="s">
        <v>414</v>
      </c>
      <c r="G88" s="36" t="s">
        <v>120</v>
      </c>
      <c r="H88" s="40" t="s">
        <v>2</v>
      </c>
      <c r="K88" s="18"/>
      <c r="N88" s="37"/>
    </row>
    <row r="89" spans="1:14" ht="38.25">
      <c r="A89" s="13">
        <v>9</v>
      </c>
      <c r="B89" s="13" t="s">
        <v>420</v>
      </c>
      <c r="C89" s="13">
        <v>46</v>
      </c>
      <c r="D89" s="13" t="s">
        <v>7</v>
      </c>
      <c r="E89" s="50">
        <f>46*3</f>
        <v>138</v>
      </c>
      <c r="F89" s="84" t="s">
        <v>414</v>
      </c>
      <c r="H89" s="40" t="s">
        <v>2</v>
      </c>
      <c r="K89" s="18"/>
      <c r="N89" s="37"/>
    </row>
    <row r="90" spans="1:14" ht="38.25">
      <c r="A90" s="13">
        <v>10</v>
      </c>
      <c r="B90" s="13" t="s">
        <v>421</v>
      </c>
      <c r="C90" s="13">
        <v>244</v>
      </c>
      <c r="D90" s="13" t="s">
        <v>7</v>
      </c>
      <c r="E90" s="50">
        <f>244*3</f>
        <v>732</v>
      </c>
      <c r="F90" s="84" t="s">
        <v>414</v>
      </c>
      <c r="G90" s="36" t="s">
        <v>120</v>
      </c>
      <c r="H90" s="40" t="s">
        <v>2</v>
      </c>
      <c r="K90" s="18"/>
      <c r="N90" s="37"/>
    </row>
    <row r="91" spans="1:14" ht="12.75">
      <c r="A91" s="13"/>
      <c r="B91" s="43"/>
      <c r="C91" s="43"/>
      <c r="D91" s="43" t="s">
        <v>4</v>
      </c>
      <c r="E91" s="44">
        <f>SUM(E81:E90)</f>
        <v>9336</v>
      </c>
      <c r="F91" s="85"/>
      <c r="G91" s="36"/>
      <c r="H91" s="40"/>
      <c r="N91" s="107"/>
    </row>
    <row r="92" spans="1:14" ht="12.75">
      <c r="A92" s="46"/>
      <c r="B92" s="46"/>
      <c r="C92" s="46"/>
      <c r="D92" s="46"/>
      <c r="E92" s="47"/>
      <c r="F92" s="80"/>
      <c r="G92" s="48"/>
      <c r="H92" s="48"/>
      <c r="N92" s="38"/>
    </row>
    <row r="93" spans="1:14" ht="12.75">
      <c r="A93" s="49" t="s">
        <v>49</v>
      </c>
      <c r="B93" s="46"/>
      <c r="C93" s="46"/>
      <c r="D93" s="46"/>
      <c r="E93" s="47"/>
      <c r="F93" s="80"/>
      <c r="G93" s="48"/>
      <c r="H93" s="48"/>
      <c r="N93" s="38"/>
    </row>
    <row r="94" spans="1:14" ht="38.25">
      <c r="A94" s="77" t="s">
        <v>10</v>
      </c>
      <c r="B94" s="77" t="s">
        <v>169</v>
      </c>
      <c r="C94" s="77" t="s">
        <v>170</v>
      </c>
      <c r="D94" s="77" t="s">
        <v>171</v>
      </c>
      <c r="E94" s="77" t="s">
        <v>172</v>
      </c>
      <c r="F94" s="83" t="s">
        <v>173</v>
      </c>
      <c r="G94" s="77" t="s">
        <v>36</v>
      </c>
      <c r="H94" s="77" t="s">
        <v>35</v>
      </c>
      <c r="N94" s="77"/>
    </row>
    <row r="95" spans="1:14" ht="24.75" customHeight="1">
      <c r="A95" s="13">
        <v>1</v>
      </c>
      <c r="B95" s="13" t="s">
        <v>23</v>
      </c>
      <c r="C95" s="13">
        <v>273</v>
      </c>
      <c r="D95" s="13" t="s">
        <v>3</v>
      </c>
      <c r="E95" s="50">
        <v>1365</v>
      </c>
      <c r="F95" s="84" t="s">
        <v>184</v>
      </c>
      <c r="G95" s="36" t="s">
        <v>120</v>
      </c>
      <c r="H95" s="40" t="s">
        <v>26</v>
      </c>
      <c r="N95" s="37"/>
    </row>
    <row r="96" spans="1:14" ht="12.75">
      <c r="A96" s="43"/>
      <c r="B96" s="43"/>
      <c r="C96" s="43"/>
      <c r="D96" s="43" t="s">
        <v>4</v>
      </c>
      <c r="E96" s="44">
        <f>SUM(E95:E95)</f>
        <v>1365</v>
      </c>
      <c r="F96" s="85"/>
      <c r="G96" s="45"/>
      <c r="H96" s="45"/>
      <c r="N96" s="107"/>
    </row>
    <row r="97" spans="1:14" ht="12.75">
      <c r="A97" s="46"/>
      <c r="B97" s="46"/>
      <c r="C97" s="46"/>
      <c r="D97" s="46"/>
      <c r="E97" s="47"/>
      <c r="F97" s="80"/>
      <c r="G97" s="48"/>
      <c r="H97" s="48"/>
      <c r="N97" s="38"/>
    </row>
    <row r="98" spans="1:8" ht="12.75">
      <c r="A98" s="49" t="s">
        <v>41</v>
      </c>
      <c r="G98" s="6"/>
      <c r="H98" s="6"/>
    </row>
    <row r="99" spans="1:14" ht="38.25">
      <c r="A99" s="77" t="s">
        <v>10</v>
      </c>
      <c r="B99" s="77" t="s">
        <v>169</v>
      </c>
      <c r="C99" s="77" t="s">
        <v>170</v>
      </c>
      <c r="D99" s="77" t="s">
        <v>171</v>
      </c>
      <c r="E99" s="77" t="s">
        <v>172</v>
      </c>
      <c r="F99" s="83" t="s">
        <v>173</v>
      </c>
      <c r="G99" s="77" t="s">
        <v>36</v>
      </c>
      <c r="H99" s="77" t="s">
        <v>35</v>
      </c>
      <c r="N99" s="77"/>
    </row>
    <row r="100" spans="1:14" s="29" customFormat="1" ht="38.25">
      <c r="A100" s="62">
        <v>1</v>
      </c>
      <c r="B100" s="62" t="s">
        <v>462</v>
      </c>
      <c r="C100" s="62">
        <v>51</v>
      </c>
      <c r="D100" s="62" t="s">
        <v>7</v>
      </c>
      <c r="E100" s="172">
        <v>561</v>
      </c>
      <c r="F100" s="174" t="s">
        <v>193</v>
      </c>
      <c r="G100" s="173" t="s">
        <v>120</v>
      </c>
      <c r="H100" s="158" t="s">
        <v>26</v>
      </c>
      <c r="M100" s="176"/>
      <c r="N100" s="175"/>
    </row>
    <row r="101" spans="1:14" s="29" customFormat="1" ht="38.25">
      <c r="A101" s="62">
        <v>2</v>
      </c>
      <c r="B101" s="62" t="s">
        <v>463</v>
      </c>
      <c r="C101" s="62">
        <v>1041</v>
      </c>
      <c r="D101" s="62" t="s">
        <v>7</v>
      </c>
      <c r="E101" s="172">
        <v>11451</v>
      </c>
      <c r="F101" s="174" t="s">
        <v>193</v>
      </c>
      <c r="G101" s="173" t="s">
        <v>120</v>
      </c>
      <c r="H101" s="158" t="s">
        <v>26</v>
      </c>
      <c r="M101" s="176"/>
      <c r="N101" s="175"/>
    </row>
    <row r="102" spans="1:14" s="29" customFormat="1" ht="38.25">
      <c r="A102" s="62">
        <v>3</v>
      </c>
      <c r="B102" s="62" t="s">
        <v>464</v>
      </c>
      <c r="C102" s="62">
        <v>8</v>
      </c>
      <c r="D102" s="62" t="s">
        <v>7</v>
      </c>
      <c r="E102" s="172">
        <v>88</v>
      </c>
      <c r="F102" s="174" t="s">
        <v>193</v>
      </c>
      <c r="G102" s="173" t="s">
        <v>120</v>
      </c>
      <c r="H102" s="158" t="s">
        <v>26</v>
      </c>
      <c r="M102" s="176"/>
      <c r="N102" s="175"/>
    </row>
    <row r="103" spans="1:14" s="29" customFormat="1" ht="38.25">
      <c r="A103" s="62">
        <v>4</v>
      </c>
      <c r="B103" s="62" t="s">
        <v>465</v>
      </c>
      <c r="C103" s="62">
        <v>71</v>
      </c>
      <c r="D103" s="62" t="s">
        <v>7</v>
      </c>
      <c r="E103" s="172">
        <v>781</v>
      </c>
      <c r="F103" s="174" t="s">
        <v>193</v>
      </c>
      <c r="G103" s="173" t="s">
        <v>120</v>
      </c>
      <c r="H103" s="158" t="s">
        <v>26</v>
      </c>
      <c r="M103" s="176"/>
      <c r="N103" s="175"/>
    </row>
    <row r="104" spans="1:14" s="29" customFormat="1" ht="38.25">
      <c r="A104" s="62">
        <v>5</v>
      </c>
      <c r="B104" s="62" t="s">
        <v>466</v>
      </c>
      <c r="C104" s="62">
        <v>64</v>
      </c>
      <c r="D104" s="62" t="s">
        <v>7</v>
      </c>
      <c r="E104" s="172">
        <v>704</v>
      </c>
      <c r="F104" s="174" t="s">
        <v>193</v>
      </c>
      <c r="G104" s="173" t="s">
        <v>120</v>
      </c>
      <c r="H104" s="158" t="s">
        <v>26</v>
      </c>
      <c r="M104" s="176"/>
      <c r="N104" s="175"/>
    </row>
    <row r="105" spans="1:14" s="29" customFormat="1" ht="38.25">
      <c r="A105" s="62">
        <v>6</v>
      </c>
      <c r="B105" s="62" t="s">
        <v>468</v>
      </c>
      <c r="C105" s="62">
        <v>643</v>
      </c>
      <c r="D105" s="62" t="s">
        <v>7</v>
      </c>
      <c r="E105" s="172">
        <v>7073</v>
      </c>
      <c r="F105" s="174" t="s">
        <v>193</v>
      </c>
      <c r="G105" s="173" t="s">
        <v>120</v>
      </c>
      <c r="H105" s="158" t="s">
        <v>26</v>
      </c>
      <c r="M105" s="176"/>
      <c r="N105" s="175"/>
    </row>
    <row r="106" spans="1:14" s="29" customFormat="1" ht="38.25">
      <c r="A106" s="62">
        <v>7</v>
      </c>
      <c r="B106" s="62" t="s">
        <v>469</v>
      </c>
      <c r="C106" s="62">
        <v>118</v>
      </c>
      <c r="D106" s="62" t="s">
        <v>7</v>
      </c>
      <c r="E106" s="172">
        <v>1298</v>
      </c>
      <c r="F106" s="174" t="s">
        <v>193</v>
      </c>
      <c r="G106" s="173" t="s">
        <v>120</v>
      </c>
      <c r="H106" s="158" t="s">
        <v>26</v>
      </c>
      <c r="M106" s="176"/>
      <c r="N106" s="175"/>
    </row>
    <row r="107" spans="1:14" s="29" customFormat="1" ht="38.25">
      <c r="A107" s="62">
        <v>8</v>
      </c>
      <c r="B107" s="62" t="s">
        <v>467</v>
      </c>
      <c r="C107" s="62">
        <v>2</v>
      </c>
      <c r="D107" s="62" t="s">
        <v>7</v>
      </c>
      <c r="E107" s="172">
        <v>22</v>
      </c>
      <c r="F107" s="174" t="s">
        <v>193</v>
      </c>
      <c r="G107" s="173" t="s">
        <v>120</v>
      </c>
      <c r="H107" s="158" t="s">
        <v>26</v>
      </c>
      <c r="M107" s="176"/>
      <c r="N107" s="175"/>
    </row>
    <row r="108" spans="1:14" s="29" customFormat="1" ht="38.25">
      <c r="A108" s="62">
        <v>9</v>
      </c>
      <c r="B108" s="62" t="s">
        <v>470</v>
      </c>
      <c r="C108" s="62">
        <v>93</v>
      </c>
      <c r="D108" s="62" t="s">
        <v>7</v>
      </c>
      <c r="E108" s="172">
        <v>1023</v>
      </c>
      <c r="F108" s="174" t="s">
        <v>193</v>
      </c>
      <c r="G108" s="173" t="s">
        <v>120</v>
      </c>
      <c r="H108" s="158" t="s">
        <v>26</v>
      </c>
      <c r="M108" s="176"/>
      <c r="N108" s="175"/>
    </row>
    <row r="109" spans="1:14" s="29" customFormat="1" ht="38.25">
      <c r="A109" s="62">
        <v>10</v>
      </c>
      <c r="B109" s="62" t="s">
        <v>471</v>
      </c>
      <c r="C109" s="62">
        <v>265</v>
      </c>
      <c r="D109" s="62" t="s">
        <v>7</v>
      </c>
      <c r="E109" s="172">
        <v>2915</v>
      </c>
      <c r="F109" s="174" t="s">
        <v>193</v>
      </c>
      <c r="G109" s="173" t="s">
        <v>120</v>
      </c>
      <c r="H109" s="158" t="s">
        <v>26</v>
      </c>
      <c r="M109" s="176"/>
      <c r="N109" s="175"/>
    </row>
    <row r="110" spans="1:14" s="29" customFormat="1" ht="38.25">
      <c r="A110" s="62">
        <v>11</v>
      </c>
      <c r="B110" s="62" t="s">
        <v>472</v>
      </c>
      <c r="C110" s="62">
        <v>6259</v>
      </c>
      <c r="D110" s="62" t="s">
        <v>7</v>
      </c>
      <c r="E110" s="214">
        <v>2151.71</v>
      </c>
      <c r="F110" s="174" t="s">
        <v>193</v>
      </c>
      <c r="G110" s="173" t="s">
        <v>120</v>
      </c>
      <c r="H110" s="158" t="s">
        <v>26</v>
      </c>
      <c r="M110" s="176"/>
      <c r="N110" s="175"/>
    </row>
    <row r="111" spans="1:14" s="29" customFormat="1" ht="38.25">
      <c r="A111" s="62">
        <v>12</v>
      </c>
      <c r="B111" s="62" t="s">
        <v>473</v>
      </c>
      <c r="C111" s="62">
        <v>60</v>
      </c>
      <c r="D111" s="62" t="s">
        <v>7</v>
      </c>
      <c r="E111" s="215"/>
      <c r="F111" s="174" t="s">
        <v>193</v>
      </c>
      <c r="G111" s="173" t="s">
        <v>120</v>
      </c>
      <c r="H111" s="158" t="s">
        <v>26</v>
      </c>
      <c r="M111" s="176"/>
      <c r="N111" s="175"/>
    </row>
    <row r="112" spans="1:14" s="29" customFormat="1" ht="38.25">
      <c r="A112" s="62">
        <v>13</v>
      </c>
      <c r="B112" s="62" t="s">
        <v>474</v>
      </c>
      <c r="C112" s="62">
        <v>1308</v>
      </c>
      <c r="D112" s="62" t="s">
        <v>7</v>
      </c>
      <c r="E112" s="216"/>
      <c r="F112" s="174" t="s">
        <v>193</v>
      </c>
      <c r="G112" s="173" t="s">
        <v>120</v>
      </c>
      <c r="H112" s="158" t="s">
        <v>26</v>
      </c>
      <c r="M112" s="176"/>
      <c r="N112" s="175"/>
    </row>
    <row r="113" spans="1:14" s="29" customFormat="1" ht="38.25">
      <c r="A113" s="62">
        <v>14</v>
      </c>
      <c r="B113" s="62" t="s">
        <v>475</v>
      </c>
      <c r="C113" s="62">
        <v>707</v>
      </c>
      <c r="D113" s="62" t="s">
        <v>7</v>
      </c>
      <c r="E113" s="172">
        <v>7777</v>
      </c>
      <c r="F113" s="174" t="s">
        <v>193</v>
      </c>
      <c r="G113" s="173" t="s">
        <v>120</v>
      </c>
      <c r="H113" s="158" t="s">
        <v>26</v>
      </c>
      <c r="M113" s="176"/>
      <c r="N113" s="175"/>
    </row>
    <row r="114" spans="1:14" s="29" customFormat="1" ht="38.25">
      <c r="A114" s="62">
        <v>15</v>
      </c>
      <c r="B114" s="62" t="s">
        <v>476</v>
      </c>
      <c r="C114" s="62">
        <v>127</v>
      </c>
      <c r="D114" s="62" t="s">
        <v>7</v>
      </c>
      <c r="E114" s="172">
        <v>1397</v>
      </c>
      <c r="F114" s="174" t="s">
        <v>193</v>
      </c>
      <c r="G114" s="173" t="s">
        <v>120</v>
      </c>
      <c r="H114" s="158" t="s">
        <v>26</v>
      </c>
      <c r="M114" s="176"/>
      <c r="N114" s="175"/>
    </row>
    <row r="115" spans="1:14" s="29" customFormat="1" ht="38.25">
      <c r="A115" s="62">
        <v>16</v>
      </c>
      <c r="B115" s="62" t="s">
        <v>477</v>
      </c>
      <c r="C115" s="62">
        <v>256</v>
      </c>
      <c r="D115" s="62" t="s">
        <v>7</v>
      </c>
      <c r="E115" s="172">
        <v>2816</v>
      </c>
      <c r="F115" s="174" t="s">
        <v>193</v>
      </c>
      <c r="G115" s="173" t="s">
        <v>120</v>
      </c>
      <c r="H115" s="158" t="s">
        <v>26</v>
      </c>
      <c r="L115" s="176"/>
      <c r="M115" s="176"/>
      <c r="N115" s="175"/>
    </row>
    <row r="116" spans="1:14" s="29" customFormat="1" ht="38.25">
      <c r="A116" s="62">
        <v>17</v>
      </c>
      <c r="B116" s="62" t="s">
        <v>478</v>
      </c>
      <c r="C116" s="62">
        <v>126</v>
      </c>
      <c r="D116" s="62" t="s">
        <v>7</v>
      </c>
      <c r="E116" s="172">
        <v>1386</v>
      </c>
      <c r="F116" s="174" t="s">
        <v>193</v>
      </c>
      <c r="G116" s="173" t="s">
        <v>120</v>
      </c>
      <c r="H116" s="158" t="s">
        <v>26</v>
      </c>
      <c r="M116" s="176"/>
      <c r="N116" s="175"/>
    </row>
    <row r="117" spans="1:14" s="29" customFormat="1" ht="38.25">
      <c r="A117" s="62">
        <v>18</v>
      </c>
      <c r="B117" s="62" t="s">
        <v>80</v>
      </c>
      <c r="C117" s="62">
        <v>58</v>
      </c>
      <c r="D117" s="62" t="s">
        <v>11</v>
      </c>
      <c r="E117" s="172">
        <v>638</v>
      </c>
      <c r="F117" s="174" t="s">
        <v>193</v>
      </c>
      <c r="G117" s="173" t="s">
        <v>120</v>
      </c>
      <c r="H117" s="158" t="s">
        <v>26</v>
      </c>
      <c r="M117" s="176"/>
      <c r="N117" s="175"/>
    </row>
    <row r="118" spans="1:14" s="29" customFormat="1" ht="38.25">
      <c r="A118" s="62">
        <v>19</v>
      </c>
      <c r="B118" s="62" t="s">
        <v>71</v>
      </c>
      <c r="C118" s="62">
        <v>1.6</v>
      </c>
      <c r="D118" s="62" t="s">
        <v>1</v>
      </c>
      <c r="E118" s="172">
        <v>17.6</v>
      </c>
      <c r="F118" s="174" t="s">
        <v>193</v>
      </c>
      <c r="G118" s="173" t="s">
        <v>120</v>
      </c>
      <c r="H118" s="158" t="s">
        <v>26</v>
      </c>
      <c r="M118" s="176"/>
      <c r="N118" s="175"/>
    </row>
    <row r="119" spans="1:14" s="29" customFormat="1" ht="38.25">
      <c r="A119" s="62">
        <v>20</v>
      </c>
      <c r="B119" s="62" t="s">
        <v>81</v>
      </c>
      <c r="C119" s="62">
        <v>5</v>
      </c>
      <c r="D119" s="62" t="s">
        <v>82</v>
      </c>
      <c r="E119" s="172">
        <v>55</v>
      </c>
      <c r="F119" s="174" t="s">
        <v>193</v>
      </c>
      <c r="G119" s="173" t="s">
        <v>120</v>
      </c>
      <c r="H119" s="158" t="s">
        <v>26</v>
      </c>
      <c r="M119" s="176"/>
      <c r="N119" s="175"/>
    </row>
    <row r="120" spans="1:14" s="29" customFormat="1" ht="38.25">
      <c r="A120" s="62">
        <v>21</v>
      </c>
      <c r="B120" s="62" t="s">
        <v>59</v>
      </c>
      <c r="C120" s="62">
        <v>100</v>
      </c>
      <c r="D120" s="62" t="s">
        <v>60</v>
      </c>
      <c r="E120" s="172">
        <v>1500</v>
      </c>
      <c r="F120" s="174" t="s">
        <v>193</v>
      </c>
      <c r="G120" s="173" t="s">
        <v>120</v>
      </c>
      <c r="H120" s="158" t="s">
        <v>76</v>
      </c>
      <c r="M120" s="176"/>
      <c r="N120" s="175"/>
    </row>
    <row r="121" spans="1:14" s="29" customFormat="1" ht="38.25">
      <c r="A121" s="62">
        <v>22</v>
      </c>
      <c r="B121" s="62" t="s">
        <v>63</v>
      </c>
      <c r="C121" s="62">
        <v>87</v>
      </c>
      <c r="D121" s="62" t="s">
        <v>8</v>
      </c>
      <c r="E121" s="172">
        <v>957</v>
      </c>
      <c r="F121" s="174" t="s">
        <v>193</v>
      </c>
      <c r="G121" s="173" t="s">
        <v>120</v>
      </c>
      <c r="H121" s="158" t="s">
        <v>37</v>
      </c>
      <c r="M121" s="176"/>
      <c r="N121" s="175"/>
    </row>
    <row r="122" spans="1:14" s="29" customFormat="1" ht="51">
      <c r="A122" s="62">
        <v>23</v>
      </c>
      <c r="B122" s="62" t="s">
        <v>64</v>
      </c>
      <c r="C122" s="62">
        <v>290</v>
      </c>
      <c r="D122" s="62" t="s">
        <v>65</v>
      </c>
      <c r="E122" s="172">
        <v>3190</v>
      </c>
      <c r="F122" s="174" t="s">
        <v>193</v>
      </c>
      <c r="G122" s="173" t="s">
        <v>120</v>
      </c>
      <c r="H122" s="158" t="s">
        <v>26</v>
      </c>
      <c r="M122" s="176"/>
      <c r="N122" s="175"/>
    </row>
    <row r="123" spans="1:14" s="29" customFormat="1" ht="38.25">
      <c r="A123" s="62">
        <v>24</v>
      </c>
      <c r="B123" s="62" t="s">
        <v>66</v>
      </c>
      <c r="C123" s="62">
        <v>225</v>
      </c>
      <c r="D123" s="62" t="s">
        <v>3</v>
      </c>
      <c r="E123" s="172">
        <v>2475</v>
      </c>
      <c r="F123" s="174" t="s">
        <v>193</v>
      </c>
      <c r="G123" s="173" t="s">
        <v>120</v>
      </c>
      <c r="H123" s="158" t="s">
        <v>26</v>
      </c>
      <c r="M123" s="176"/>
      <c r="N123" s="175"/>
    </row>
    <row r="124" spans="1:14" s="29" customFormat="1" ht="38.25">
      <c r="A124" s="62">
        <v>25</v>
      </c>
      <c r="B124" s="62" t="s">
        <v>67</v>
      </c>
      <c r="C124" s="62">
        <v>190</v>
      </c>
      <c r="D124" s="62" t="s">
        <v>8</v>
      </c>
      <c r="E124" s="170">
        <v>2090</v>
      </c>
      <c r="F124" s="174" t="s">
        <v>193</v>
      </c>
      <c r="G124" s="173" t="s">
        <v>120</v>
      </c>
      <c r="H124" s="158" t="s">
        <v>26</v>
      </c>
      <c r="M124" s="176"/>
      <c r="N124" s="175"/>
    </row>
    <row r="125" spans="1:14" s="29" customFormat="1" ht="38.25">
      <c r="A125" s="62">
        <v>26</v>
      </c>
      <c r="B125" s="62" t="s">
        <v>68</v>
      </c>
      <c r="C125" s="62">
        <v>6</v>
      </c>
      <c r="D125" s="62" t="s">
        <v>8</v>
      </c>
      <c r="E125" s="170">
        <v>66</v>
      </c>
      <c r="F125" s="174" t="s">
        <v>193</v>
      </c>
      <c r="G125" s="173" t="s">
        <v>120</v>
      </c>
      <c r="H125" s="158" t="s">
        <v>26</v>
      </c>
      <c r="M125" s="176"/>
      <c r="N125" s="175"/>
    </row>
    <row r="126" spans="1:14" s="29" customFormat="1" ht="38.25">
      <c r="A126" s="62">
        <v>27</v>
      </c>
      <c r="B126" s="62" t="s">
        <v>69</v>
      </c>
      <c r="C126" s="62">
        <v>261</v>
      </c>
      <c r="D126" s="62" t="s">
        <v>70</v>
      </c>
      <c r="E126" s="170">
        <v>2871</v>
      </c>
      <c r="F126" s="174" t="s">
        <v>193</v>
      </c>
      <c r="G126" s="173" t="s">
        <v>120</v>
      </c>
      <c r="H126" s="158" t="s">
        <v>26</v>
      </c>
      <c r="M126" s="176"/>
      <c r="N126" s="175"/>
    </row>
    <row r="127" spans="1:14" s="29" customFormat="1" ht="38.25">
      <c r="A127" s="62">
        <v>28</v>
      </c>
      <c r="B127" s="62" t="s">
        <v>71</v>
      </c>
      <c r="C127" s="62">
        <v>30</v>
      </c>
      <c r="D127" s="62" t="s">
        <v>1</v>
      </c>
      <c r="E127" s="170">
        <v>330</v>
      </c>
      <c r="F127" s="174" t="s">
        <v>193</v>
      </c>
      <c r="G127" s="173" t="s">
        <v>120</v>
      </c>
      <c r="H127" s="158" t="s">
        <v>26</v>
      </c>
      <c r="M127" s="176"/>
      <c r="N127" s="175"/>
    </row>
    <row r="128" spans="1:14" s="29" customFormat="1" ht="38.25">
      <c r="A128" s="62">
        <v>29</v>
      </c>
      <c r="B128" s="62" t="s">
        <v>72</v>
      </c>
      <c r="C128" s="62">
        <v>92</v>
      </c>
      <c r="D128" s="62" t="s">
        <v>3</v>
      </c>
      <c r="E128" s="170">
        <v>1012</v>
      </c>
      <c r="F128" s="174" t="s">
        <v>193</v>
      </c>
      <c r="G128" s="173" t="s">
        <v>120</v>
      </c>
      <c r="H128" s="158" t="s">
        <v>26</v>
      </c>
      <c r="M128" s="176"/>
      <c r="N128" s="175"/>
    </row>
    <row r="129" spans="1:14" s="29" customFormat="1" ht="38.25">
      <c r="A129" s="62">
        <v>30</v>
      </c>
      <c r="B129" s="62" t="s">
        <v>73</v>
      </c>
      <c r="C129" s="62">
        <v>121</v>
      </c>
      <c r="D129" s="62" t="s">
        <v>3</v>
      </c>
      <c r="E129" s="170">
        <v>1331</v>
      </c>
      <c r="F129" s="174" t="s">
        <v>193</v>
      </c>
      <c r="G129" s="173" t="s">
        <v>120</v>
      </c>
      <c r="H129" s="158" t="s">
        <v>26</v>
      </c>
      <c r="M129" s="176"/>
      <c r="N129" s="175"/>
    </row>
    <row r="130" spans="1:14" s="29" customFormat="1" ht="12.75">
      <c r="A130" s="62">
        <v>31</v>
      </c>
      <c r="B130" s="62" t="s">
        <v>155</v>
      </c>
      <c r="C130" s="62">
        <v>547</v>
      </c>
      <c r="D130" s="62" t="s">
        <v>3</v>
      </c>
      <c r="E130" s="172">
        <v>0</v>
      </c>
      <c r="F130" s="174" t="s">
        <v>266</v>
      </c>
      <c r="G130" s="173" t="s">
        <v>120</v>
      </c>
      <c r="H130" s="158" t="s">
        <v>26</v>
      </c>
      <c r="M130" s="176"/>
      <c r="N130" s="175"/>
    </row>
    <row r="131" spans="1:14" s="29" customFormat="1" ht="12.75">
      <c r="A131" s="62">
        <v>32</v>
      </c>
      <c r="B131" s="62" t="s">
        <v>156</v>
      </c>
      <c r="C131" s="62">
        <v>548</v>
      </c>
      <c r="D131" s="62" t="s">
        <v>3</v>
      </c>
      <c r="E131" s="172">
        <v>0</v>
      </c>
      <c r="F131" s="174" t="s">
        <v>266</v>
      </c>
      <c r="G131" s="173" t="s">
        <v>120</v>
      </c>
      <c r="H131" s="158" t="s">
        <v>26</v>
      </c>
      <c r="M131" s="176"/>
      <c r="N131" s="175"/>
    </row>
    <row r="132" spans="1:14" s="29" customFormat="1" ht="12.75">
      <c r="A132" s="62">
        <v>33</v>
      </c>
      <c r="B132" s="62" t="s">
        <v>157</v>
      </c>
      <c r="C132" s="62">
        <v>344</v>
      </c>
      <c r="D132" s="62" t="s">
        <v>3</v>
      </c>
      <c r="E132" s="172">
        <v>0</v>
      </c>
      <c r="F132" s="174" t="s">
        <v>266</v>
      </c>
      <c r="G132" s="173" t="s">
        <v>120</v>
      </c>
      <c r="H132" s="158" t="s">
        <v>26</v>
      </c>
      <c r="M132" s="176"/>
      <c r="N132" s="175"/>
    </row>
    <row r="133" spans="1:14" s="29" customFormat="1" ht="12.75">
      <c r="A133" s="62">
        <v>34</v>
      </c>
      <c r="B133" s="62" t="s">
        <v>158</v>
      </c>
      <c r="C133" s="62">
        <v>241</v>
      </c>
      <c r="D133" s="62" t="s">
        <v>3</v>
      </c>
      <c r="E133" s="172">
        <v>0</v>
      </c>
      <c r="F133" s="174" t="s">
        <v>266</v>
      </c>
      <c r="G133" s="173" t="s">
        <v>120</v>
      </c>
      <c r="H133" s="158" t="s">
        <v>26</v>
      </c>
      <c r="M133" s="176"/>
      <c r="N133" s="175"/>
    </row>
    <row r="134" spans="1:14" s="29" customFormat="1" ht="12.75">
      <c r="A134" s="62">
        <v>35</v>
      </c>
      <c r="B134" s="62" t="s">
        <v>159</v>
      </c>
      <c r="C134" s="62">
        <v>465</v>
      </c>
      <c r="D134" s="62" t="s">
        <v>3</v>
      </c>
      <c r="E134" s="172">
        <v>0</v>
      </c>
      <c r="F134" s="174" t="s">
        <v>266</v>
      </c>
      <c r="G134" s="173" t="s">
        <v>120</v>
      </c>
      <c r="H134" s="158" t="s">
        <v>26</v>
      </c>
      <c r="M134" s="176"/>
      <c r="N134" s="175"/>
    </row>
    <row r="135" spans="1:14" s="29" customFormat="1" ht="12.75">
      <c r="A135" s="62">
        <v>36</v>
      </c>
      <c r="B135" s="62" t="s">
        <v>267</v>
      </c>
      <c r="C135" s="62">
        <v>1451</v>
      </c>
      <c r="D135" s="62" t="s">
        <v>3</v>
      </c>
      <c r="E135" s="172">
        <v>0</v>
      </c>
      <c r="F135" s="174" t="s">
        <v>266</v>
      </c>
      <c r="G135" s="173" t="s">
        <v>120</v>
      </c>
      <c r="H135" s="158" t="s">
        <v>26</v>
      </c>
      <c r="M135" s="176"/>
      <c r="N135" s="175"/>
    </row>
    <row r="136" spans="1:14" s="29" customFormat="1" ht="25.5">
      <c r="A136" s="62">
        <v>37</v>
      </c>
      <c r="B136" s="62" t="s">
        <v>128</v>
      </c>
      <c r="C136" s="62">
        <v>230</v>
      </c>
      <c r="D136" s="62" t="s">
        <v>3</v>
      </c>
      <c r="E136" s="172">
        <v>1559.4</v>
      </c>
      <c r="F136" s="174" t="s">
        <v>194</v>
      </c>
      <c r="G136" s="173" t="s">
        <v>120</v>
      </c>
      <c r="H136" s="158" t="s">
        <v>26</v>
      </c>
      <c r="M136" s="176"/>
      <c r="N136" s="175"/>
    </row>
    <row r="137" spans="1:14" s="29" customFormat="1" ht="25.5">
      <c r="A137" s="62">
        <v>38</v>
      </c>
      <c r="B137" s="62" t="s">
        <v>280</v>
      </c>
      <c r="C137" s="62">
        <v>156</v>
      </c>
      <c r="D137" s="62" t="s">
        <v>11</v>
      </c>
      <c r="E137" s="172">
        <v>1057.68</v>
      </c>
      <c r="F137" s="174" t="s">
        <v>281</v>
      </c>
      <c r="G137" s="173" t="s">
        <v>120</v>
      </c>
      <c r="H137" s="158" t="s">
        <v>26</v>
      </c>
      <c r="M137" s="176"/>
      <c r="N137" s="175"/>
    </row>
    <row r="138" spans="1:14" s="29" customFormat="1" ht="25.5">
      <c r="A138" s="62">
        <v>39</v>
      </c>
      <c r="B138" s="62" t="s">
        <v>282</v>
      </c>
      <c r="C138" s="62">
        <v>445</v>
      </c>
      <c r="D138" s="62" t="s">
        <v>11</v>
      </c>
      <c r="E138" s="172">
        <v>3017.1</v>
      </c>
      <c r="F138" s="174" t="s">
        <v>281</v>
      </c>
      <c r="G138" s="173" t="s">
        <v>120</v>
      </c>
      <c r="H138" s="158" t="s">
        <v>26</v>
      </c>
      <c r="M138" s="176"/>
      <c r="N138" s="175"/>
    </row>
    <row r="139" spans="1:14" s="29" customFormat="1" ht="25.5">
      <c r="A139" s="62">
        <v>40</v>
      </c>
      <c r="B139" s="62" t="s">
        <v>283</v>
      </c>
      <c r="C139" s="62">
        <v>500</v>
      </c>
      <c r="D139" s="62" t="s">
        <v>9</v>
      </c>
      <c r="E139" s="172">
        <v>3390</v>
      </c>
      <c r="F139" s="174" t="s">
        <v>281</v>
      </c>
      <c r="G139" s="173" t="s">
        <v>120</v>
      </c>
      <c r="H139" s="158" t="s">
        <v>26</v>
      </c>
      <c r="M139" s="176"/>
      <c r="N139" s="175"/>
    </row>
    <row r="140" spans="1:14" s="29" customFormat="1" ht="25.5">
      <c r="A140" s="62">
        <v>41</v>
      </c>
      <c r="B140" s="62" t="s">
        <v>284</v>
      </c>
      <c r="C140" s="62">
        <v>900</v>
      </c>
      <c r="D140" s="62" t="s">
        <v>9</v>
      </c>
      <c r="E140" s="172">
        <v>6102</v>
      </c>
      <c r="F140" s="174" t="s">
        <v>281</v>
      </c>
      <c r="G140" s="173" t="s">
        <v>120</v>
      </c>
      <c r="H140" s="158" t="s">
        <v>26</v>
      </c>
      <c r="M140" s="176"/>
      <c r="N140" s="175"/>
    </row>
    <row r="141" spans="1:14" s="29" customFormat="1" ht="38.25">
      <c r="A141" s="62">
        <v>42</v>
      </c>
      <c r="B141" s="62" t="s">
        <v>291</v>
      </c>
      <c r="C141" s="62">
        <v>17</v>
      </c>
      <c r="D141" s="62" t="s">
        <v>367</v>
      </c>
      <c r="E141" s="172">
        <v>0</v>
      </c>
      <c r="F141" s="174" t="s">
        <v>285</v>
      </c>
      <c r="G141" s="173" t="s">
        <v>120</v>
      </c>
      <c r="H141" s="158" t="s">
        <v>26</v>
      </c>
      <c r="M141" s="176"/>
      <c r="N141" s="175"/>
    </row>
    <row r="142" spans="1:14" s="29" customFormat="1" ht="38.25">
      <c r="A142" s="62">
        <v>43</v>
      </c>
      <c r="B142" s="62" t="s">
        <v>289</v>
      </c>
      <c r="C142" s="62">
        <v>4</v>
      </c>
      <c r="D142" s="62" t="s">
        <v>8</v>
      </c>
      <c r="E142" s="172">
        <v>0</v>
      </c>
      <c r="F142" s="174" t="s">
        <v>286</v>
      </c>
      <c r="G142" s="173" t="s">
        <v>120</v>
      </c>
      <c r="H142" s="158" t="s">
        <v>26</v>
      </c>
      <c r="M142" s="176"/>
      <c r="N142" s="175"/>
    </row>
    <row r="143" spans="1:14" s="29" customFormat="1" ht="38.25">
      <c r="A143" s="62">
        <v>44</v>
      </c>
      <c r="B143" s="62" t="s">
        <v>64</v>
      </c>
      <c r="C143" s="62">
        <v>24</v>
      </c>
      <c r="D143" s="62" t="s">
        <v>9</v>
      </c>
      <c r="E143" s="172">
        <v>0</v>
      </c>
      <c r="F143" s="174" t="s">
        <v>286</v>
      </c>
      <c r="G143" s="173" t="s">
        <v>120</v>
      </c>
      <c r="H143" s="158" t="s">
        <v>26</v>
      </c>
      <c r="M143" s="176"/>
      <c r="N143" s="175"/>
    </row>
    <row r="144" spans="1:14" s="29" customFormat="1" ht="38.25">
      <c r="A144" s="62">
        <v>45</v>
      </c>
      <c r="B144" s="62" t="s">
        <v>288</v>
      </c>
      <c r="C144" s="62">
        <v>120</v>
      </c>
      <c r="D144" s="62" t="s">
        <v>9</v>
      </c>
      <c r="E144" s="172">
        <v>0</v>
      </c>
      <c r="F144" s="174" t="s">
        <v>286</v>
      </c>
      <c r="G144" s="173" t="s">
        <v>120</v>
      </c>
      <c r="H144" s="158" t="s">
        <v>26</v>
      </c>
      <c r="M144" s="176"/>
      <c r="N144" s="175"/>
    </row>
    <row r="145" spans="1:14" s="29" customFormat="1" ht="38.25">
      <c r="A145" s="62">
        <v>46</v>
      </c>
      <c r="B145" s="62" t="s">
        <v>287</v>
      </c>
      <c r="C145" s="62">
        <v>120</v>
      </c>
      <c r="D145" s="62" t="s">
        <v>5</v>
      </c>
      <c r="E145" s="172">
        <v>0</v>
      </c>
      <c r="F145" s="174" t="s">
        <v>286</v>
      </c>
      <c r="G145" s="173" t="s">
        <v>120</v>
      </c>
      <c r="H145" s="158" t="s">
        <v>26</v>
      </c>
      <c r="M145" s="176"/>
      <c r="N145" s="175"/>
    </row>
    <row r="146" spans="1:14" s="29" customFormat="1" ht="38.25">
      <c r="A146" s="62">
        <v>47</v>
      </c>
      <c r="B146" s="62" t="s">
        <v>290</v>
      </c>
      <c r="C146" s="62">
        <v>40</v>
      </c>
      <c r="D146" s="62" t="s">
        <v>3</v>
      </c>
      <c r="E146" s="172">
        <v>0</v>
      </c>
      <c r="F146" s="174" t="s">
        <v>286</v>
      </c>
      <c r="G146" s="173" t="s">
        <v>120</v>
      </c>
      <c r="H146" s="158" t="s">
        <v>26</v>
      </c>
      <c r="M146" s="176"/>
      <c r="N146" s="175"/>
    </row>
    <row r="147" spans="1:14" s="29" customFormat="1" ht="38.25">
      <c r="A147" s="62">
        <v>48</v>
      </c>
      <c r="B147" s="62" t="s">
        <v>293</v>
      </c>
      <c r="C147" s="62">
        <v>180</v>
      </c>
      <c r="D147" s="62" t="s">
        <v>8</v>
      </c>
      <c r="E147" s="172">
        <v>0</v>
      </c>
      <c r="F147" s="174" t="s">
        <v>286</v>
      </c>
      <c r="G147" s="173" t="s">
        <v>120</v>
      </c>
      <c r="H147" s="158" t="s">
        <v>26</v>
      </c>
      <c r="M147" s="176"/>
      <c r="N147" s="175"/>
    </row>
    <row r="148" spans="1:14" s="29" customFormat="1" ht="38.25">
      <c r="A148" s="62">
        <v>49</v>
      </c>
      <c r="B148" s="62" t="s">
        <v>292</v>
      </c>
      <c r="C148" s="62">
        <v>5</v>
      </c>
      <c r="D148" s="62" t="s">
        <v>3</v>
      </c>
      <c r="E148" s="172">
        <v>0</v>
      </c>
      <c r="F148" s="174" t="s">
        <v>286</v>
      </c>
      <c r="G148" s="173" t="s">
        <v>120</v>
      </c>
      <c r="H148" s="158" t="s">
        <v>26</v>
      </c>
      <c r="M148" s="176"/>
      <c r="N148" s="175"/>
    </row>
    <row r="149" spans="1:14" s="29" customFormat="1" ht="38.25">
      <c r="A149" s="62">
        <v>50</v>
      </c>
      <c r="B149" s="62" t="s">
        <v>295</v>
      </c>
      <c r="C149" s="62">
        <v>44</v>
      </c>
      <c r="D149" s="62" t="s">
        <v>3</v>
      </c>
      <c r="E149" s="172">
        <v>0</v>
      </c>
      <c r="F149" s="174" t="s">
        <v>286</v>
      </c>
      <c r="G149" s="173" t="s">
        <v>120</v>
      </c>
      <c r="H149" s="158" t="s">
        <v>26</v>
      </c>
      <c r="M149" s="176"/>
      <c r="N149" s="175"/>
    </row>
    <row r="150" spans="1:14" s="29" customFormat="1" ht="38.25">
      <c r="A150" s="62">
        <v>51</v>
      </c>
      <c r="B150" s="62" t="s">
        <v>296</v>
      </c>
      <c r="C150" s="62">
        <v>5</v>
      </c>
      <c r="D150" s="62" t="s">
        <v>5</v>
      </c>
      <c r="E150" s="172">
        <v>0</v>
      </c>
      <c r="F150" s="174" t="s">
        <v>286</v>
      </c>
      <c r="G150" s="173" t="s">
        <v>120</v>
      </c>
      <c r="H150" s="158" t="s">
        <v>26</v>
      </c>
      <c r="M150" s="176"/>
      <c r="N150" s="175"/>
    </row>
    <row r="151" spans="1:14" s="29" customFormat="1" ht="38.25">
      <c r="A151" s="62">
        <v>52</v>
      </c>
      <c r="B151" s="62" t="s">
        <v>297</v>
      </c>
      <c r="C151" s="62">
        <v>44</v>
      </c>
      <c r="D151" s="62" t="s">
        <v>9</v>
      </c>
      <c r="E151" s="172">
        <v>0</v>
      </c>
      <c r="F151" s="174" t="s">
        <v>286</v>
      </c>
      <c r="G151" s="173" t="s">
        <v>120</v>
      </c>
      <c r="H151" s="158" t="s">
        <v>26</v>
      </c>
      <c r="M151" s="176"/>
      <c r="N151" s="175"/>
    </row>
    <row r="152" spans="1:14" s="29" customFormat="1" ht="38.25">
      <c r="A152" s="62">
        <v>53</v>
      </c>
      <c r="B152" s="62" t="s">
        <v>298</v>
      </c>
      <c r="C152" s="62">
        <v>44</v>
      </c>
      <c r="D152" s="62" t="s">
        <v>3</v>
      </c>
      <c r="E152" s="172">
        <v>0</v>
      </c>
      <c r="F152" s="174" t="s">
        <v>286</v>
      </c>
      <c r="G152" s="173" t="s">
        <v>120</v>
      </c>
      <c r="H152" s="158" t="s">
        <v>26</v>
      </c>
      <c r="M152" s="176"/>
      <c r="N152" s="175"/>
    </row>
    <row r="153" spans="1:14" s="29" customFormat="1" ht="38.25">
      <c r="A153" s="62">
        <v>54</v>
      </c>
      <c r="B153" s="62" t="s">
        <v>299</v>
      </c>
      <c r="C153" s="62">
        <v>20</v>
      </c>
      <c r="D153" s="62" t="s">
        <v>9</v>
      </c>
      <c r="E153" s="172">
        <v>0</v>
      </c>
      <c r="F153" s="174" t="s">
        <v>286</v>
      </c>
      <c r="G153" s="173" t="s">
        <v>120</v>
      </c>
      <c r="H153" s="158" t="s">
        <v>26</v>
      </c>
      <c r="M153" s="176"/>
      <c r="N153" s="175"/>
    </row>
    <row r="154" spans="1:14" s="29" customFormat="1" ht="38.25">
      <c r="A154" s="62">
        <v>55</v>
      </c>
      <c r="B154" s="62" t="s">
        <v>300</v>
      </c>
      <c r="C154" s="62">
        <v>10</v>
      </c>
      <c r="D154" s="62" t="s">
        <v>294</v>
      </c>
      <c r="E154" s="172">
        <v>0</v>
      </c>
      <c r="F154" s="174" t="s">
        <v>286</v>
      </c>
      <c r="G154" s="173" t="s">
        <v>120</v>
      </c>
      <c r="H154" s="158" t="s">
        <v>26</v>
      </c>
      <c r="M154" s="176"/>
      <c r="N154" s="175"/>
    </row>
    <row r="155" spans="1:14" s="29" customFormat="1" ht="38.25">
      <c r="A155" s="62">
        <v>56</v>
      </c>
      <c r="B155" s="62" t="s">
        <v>301</v>
      </c>
      <c r="C155" s="62">
        <v>10</v>
      </c>
      <c r="D155" s="62" t="s">
        <v>294</v>
      </c>
      <c r="E155" s="172">
        <v>0</v>
      </c>
      <c r="F155" s="174" t="s">
        <v>286</v>
      </c>
      <c r="G155" s="173" t="s">
        <v>120</v>
      </c>
      <c r="H155" s="158" t="s">
        <v>26</v>
      </c>
      <c r="M155" s="176"/>
      <c r="N155" s="175"/>
    </row>
    <row r="156" spans="1:14" s="29" customFormat="1" ht="38.25">
      <c r="A156" s="62">
        <v>57</v>
      </c>
      <c r="B156" s="62" t="s">
        <v>302</v>
      </c>
      <c r="C156" s="62">
        <v>5</v>
      </c>
      <c r="D156" s="62" t="s">
        <v>9</v>
      </c>
      <c r="E156" s="172">
        <v>0</v>
      </c>
      <c r="F156" s="174" t="s">
        <v>286</v>
      </c>
      <c r="G156" s="173" t="s">
        <v>120</v>
      </c>
      <c r="H156" s="158" t="s">
        <v>26</v>
      </c>
      <c r="M156" s="176"/>
      <c r="N156" s="175"/>
    </row>
    <row r="157" spans="1:14" s="29" customFormat="1" ht="38.25">
      <c r="A157" s="62">
        <v>58</v>
      </c>
      <c r="B157" s="62" t="s">
        <v>303</v>
      </c>
      <c r="C157" s="62">
        <v>300</v>
      </c>
      <c r="D157" s="62" t="s">
        <v>9</v>
      </c>
      <c r="E157" s="172">
        <v>0</v>
      </c>
      <c r="F157" s="174" t="s">
        <v>286</v>
      </c>
      <c r="G157" s="173" t="s">
        <v>120</v>
      </c>
      <c r="H157" s="158" t="s">
        <v>26</v>
      </c>
      <c r="M157" s="176"/>
      <c r="N157" s="175"/>
    </row>
    <row r="158" spans="1:14" s="29" customFormat="1" ht="38.25">
      <c r="A158" s="62">
        <v>59</v>
      </c>
      <c r="B158" s="62" t="s">
        <v>304</v>
      </c>
      <c r="C158" s="62">
        <v>270</v>
      </c>
      <c r="D158" s="62" t="s">
        <v>9</v>
      </c>
      <c r="E158" s="172">
        <v>0</v>
      </c>
      <c r="F158" s="174" t="s">
        <v>286</v>
      </c>
      <c r="G158" s="173" t="s">
        <v>120</v>
      </c>
      <c r="H158" s="158" t="s">
        <v>26</v>
      </c>
      <c r="M158" s="176"/>
      <c r="N158" s="175"/>
    </row>
    <row r="159" spans="1:14" s="29" customFormat="1" ht="38.25">
      <c r="A159" s="62">
        <v>60</v>
      </c>
      <c r="B159" s="62" t="s">
        <v>305</v>
      </c>
      <c r="C159" s="62">
        <v>100</v>
      </c>
      <c r="D159" s="62" t="s">
        <v>9</v>
      </c>
      <c r="E159" s="172">
        <v>0</v>
      </c>
      <c r="F159" s="174" t="s">
        <v>286</v>
      </c>
      <c r="G159" s="173" t="s">
        <v>120</v>
      </c>
      <c r="H159" s="158" t="s">
        <v>26</v>
      </c>
      <c r="M159" s="176"/>
      <c r="N159" s="175"/>
    </row>
    <row r="160" spans="1:14" s="29" customFormat="1" ht="38.25">
      <c r="A160" s="62">
        <v>61</v>
      </c>
      <c r="B160" s="62" t="s">
        <v>306</v>
      </c>
      <c r="C160" s="62">
        <v>102</v>
      </c>
      <c r="D160" s="62" t="s">
        <v>9</v>
      </c>
      <c r="E160" s="172">
        <v>0</v>
      </c>
      <c r="F160" s="174" t="s">
        <v>286</v>
      </c>
      <c r="G160" s="173" t="s">
        <v>120</v>
      </c>
      <c r="H160" s="158" t="s">
        <v>26</v>
      </c>
      <c r="M160" s="176"/>
      <c r="N160" s="175"/>
    </row>
    <row r="161" spans="1:14" s="29" customFormat="1" ht="38.25">
      <c r="A161" s="62">
        <v>62</v>
      </c>
      <c r="B161" s="62" t="s">
        <v>307</v>
      </c>
      <c r="C161" s="62">
        <v>20</v>
      </c>
      <c r="D161" s="62" t="s">
        <v>5</v>
      </c>
      <c r="E161" s="172">
        <v>0</v>
      </c>
      <c r="F161" s="174" t="s">
        <v>286</v>
      </c>
      <c r="G161" s="173" t="s">
        <v>120</v>
      </c>
      <c r="H161" s="158" t="s">
        <v>26</v>
      </c>
      <c r="M161" s="176"/>
      <c r="N161" s="175"/>
    </row>
    <row r="162" spans="1:14" s="29" customFormat="1" ht="38.25">
      <c r="A162" s="62">
        <v>63</v>
      </c>
      <c r="B162" s="62" t="s">
        <v>308</v>
      </c>
      <c r="C162" s="62">
        <v>10</v>
      </c>
      <c r="D162" s="62" t="s">
        <v>9</v>
      </c>
      <c r="E162" s="172">
        <v>0</v>
      </c>
      <c r="F162" s="174" t="s">
        <v>286</v>
      </c>
      <c r="G162" s="173" t="s">
        <v>120</v>
      </c>
      <c r="H162" s="158" t="s">
        <v>26</v>
      </c>
      <c r="M162" s="176"/>
      <c r="N162" s="175"/>
    </row>
    <row r="163" spans="1:14" s="29" customFormat="1" ht="38.25">
      <c r="A163" s="62">
        <v>64</v>
      </c>
      <c r="B163" s="62" t="s">
        <v>309</v>
      </c>
      <c r="C163" s="62">
        <v>80</v>
      </c>
      <c r="D163" s="62" t="s">
        <v>9</v>
      </c>
      <c r="E163" s="172">
        <v>0</v>
      </c>
      <c r="F163" s="174" t="s">
        <v>286</v>
      </c>
      <c r="G163" s="173" t="s">
        <v>120</v>
      </c>
      <c r="H163" s="158" t="s">
        <v>26</v>
      </c>
      <c r="M163" s="176"/>
      <c r="N163" s="175"/>
    </row>
    <row r="164" spans="1:14" s="29" customFormat="1" ht="25.5">
      <c r="A164" s="62">
        <v>65</v>
      </c>
      <c r="B164" s="62" t="s">
        <v>532</v>
      </c>
      <c r="C164" s="62">
        <v>55</v>
      </c>
      <c r="D164" s="62" t="s">
        <v>3</v>
      </c>
      <c r="E164" s="172">
        <v>0</v>
      </c>
      <c r="F164" s="174" t="s">
        <v>533</v>
      </c>
      <c r="G164" s="177">
        <v>40909</v>
      </c>
      <c r="H164" s="158" t="s">
        <v>26</v>
      </c>
      <c r="M164" s="176"/>
      <c r="N164" s="175"/>
    </row>
    <row r="165" spans="1:14" ht="12.75">
      <c r="A165" s="13"/>
      <c r="B165" s="13"/>
      <c r="C165" s="13"/>
      <c r="D165" s="43" t="s">
        <v>4</v>
      </c>
      <c r="E165" s="44">
        <f>SUM(E100:E163)</f>
        <v>73102.48999999999</v>
      </c>
      <c r="F165" s="85"/>
      <c r="G165" s="40"/>
      <c r="H165" s="45"/>
      <c r="M165" s="18"/>
      <c r="N165" s="107"/>
    </row>
    <row r="166" spans="1:14" ht="12.75">
      <c r="A166" s="51"/>
      <c r="B166" s="51"/>
      <c r="C166" s="51"/>
      <c r="D166" s="46"/>
      <c r="E166" s="47"/>
      <c r="F166" s="80"/>
      <c r="G166" s="35"/>
      <c r="H166" s="48"/>
      <c r="M166" s="18"/>
      <c r="N166" s="38"/>
    </row>
    <row r="167" spans="1:12" ht="24.75" customHeight="1">
      <c r="A167" s="49" t="s">
        <v>50</v>
      </c>
      <c r="G167" s="6"/>
      <c r="H167" s="6"/>
      <c r="J167" s="18"/>
      <c r="K167" s="18"/>
      <c r="L167" s="18"/>
    </row>
    <row r="168" spans="1:14" ht="38.25">
      <c r="A168" s="77" t="s">
        <v>10</v>
      </c>
      <c r="B168" s="77" t="s">
        <v>169</v>
      </c>
      <c r="C168" s="77" t="s">
        <v>170</v>
      </c>
      <c r="D168" s="77" t="s">
        <v>171</v>
      </c>
      <c r="E168" s="77" t="s">
        <v>172</v>
      </c>
      <c r="F168" s="83" t="s">
        <v>173</v>
      </c>
      <c r="G168" s="77" t="s">
        <v>36</v>
      </c>
      <c r="H168" s="77" t="s">
        <v>35</v>
      </c>
      <c r="J168" s="18"/>
      <c r="K168" s="18"/>
      <c r="L168" s="18"/>
      <c r="N168" s="77"/>
    </row>
    <row r="169" spans="1:14" s="29" customFormat="1" ht="51">
      <c r="A169" s="62">
        <v>1</v>
      </c>
      <c r="B169" s="62" t="s">
        <v>479</v>
      </c>
      <c r="C169" s="62">
        <v>62</v>
      </c>
      <c r="D169" s="62" t="s">
        <v>7</v>
      </c>
      <c r="E169" s="172">
        <v>420.98</v>
      </c>
      <c r="F169" s="174" t="s">
        <v>195</v>
      </c>
      <c r="G169" s="158" t="s">
        <v>120</v>
      </c>
      <c r="H169" s="158" t="s">
        <v>26</v>
      </c>
      <c r="N169" s="175"/>
    </row>
    <row r="170" spans="1:14" s="29" customFormat="1" ht="51">
      <c r="A170" s="62">
        <v>2</v>
      </c>
      <c r="B170" s="62">
        <v>567</v>
      </c>
      <c r="C170" s="62">
        <v>10</v>
      </c>
      <c r="D170" s="62" t="s">
        <v>7</v>
      </c>
      <c r="E170" s="172">
        <v>67.9</v>
      </c>
      <c r="F170" s="174" t="s">
        <v>195</v>
      </c>
      <c r="G170" s="159" t="s">
        <v>120</v>
      </c>
      <c r="H170" s="158" t="s">
        <v>26</v>
      </c>
      <c r="N170" s="175"/>
    </row>
    <row r="171" spans="1:14" s="29" customFormat="1" ht="51">
      <c r="A171" s="62">
        <v>3</v>
      </c>
      <c r="B171" s="62">
        <v>569</v>
      </c>
      <c r="C171" s="62">
        <v>31</v>
      </c>
      <c r="D171" s="62" t="s">
        <v>7</v>
      </c>
      <c r="E171" s="172">
        <v>210.49</v>
      </c>
      <c r="F171" s="174" t="s">
        <v>195</v>
      </c>
      <c r="G171" s="159" t="s">
        <v>120</v>
      </c>
      <c r="H171" s="158" t="s">
        <v>26</v>
      </c>
      <c r="N171" s="175"/>
    </row>
    <row r="172" spans="1:14" s="29" customFormat="1" ht="51">
      <c r="A172" s="62">
        <v>4</v>
      </c>
      <c r="B172" s="62" t="s">
        <v>542</v>
      </c>
      <c r="C172" s="62">
        <v>70</v>
      </c>
      <c r="D172" s="62" t="s">
        <v>3</v>
      </c>
      <c r="E172" s="172">
        <v>350</v>
      </c>
      <c r="F172" s="174" t="s">
        <v>195</v>
      </c>
      <c r="G172" s="159" t="s">
        <v>120</v>
      </c>
      <c r="H172" s="158" t="s">
        <v>25</v>
      </c>
      <c r="N172" s="175"/>
    </row>
    <row r="173" spans="1:14" s="29" customFormat="1" ht="38.25">
      <c r="A173" s="62">
        <v>5</v>
      </c>
      <c r="B173" s="62" t="s">
        <v>116</v>
      </c>
      <c r="C173" s="62">
        <v>565</v>
      </c>
      <c r="D173" s="62" t="s">
        <v>3</v>
      </c>
      <c r="E173" s="172">
        <v>0</v>
      </c>
      <c r="F173" s="174" t="s">
        <v>277</v>
      </c>
      <c r="G173" s="158" t="s">
        <v>120</v>
      </c>
      <c r="H173" s="158" t="s">
        <v>2</v>
      </c>
      <c r="N173" s="175"/>
    </row>
    <row r="174" spans="1:14" s="29" customFormat="1" ht="38.25">
      <c r="A174" s="62">
        <v>6</v>
      </c>
      <c r="B174" s="62" t="s">
        <v>117</v>
      </c>
      <c r="C174" s="62">
        <v>640</v>
      </c>
      <c r="D174" s="62" t="s">
        <v>9</v>
      </c>
      <c r="E174" s="172">
        <v>0</v>
      </c>
      <c r="F174" s="174" t="s">
        <v>277</v>
      </c>
      <c r="G174" s="158" t="s">
        <v>120</v>
      </c>
      <c r="H174" s="158" t="s">
        <v>2</v>
      </c>
      <c r="N174" s="175"/>
    </row>
    <row r="175" spans="1:14" s="29" customFormat="1" ht="38.25">
      <c r="A175" s="62">
        <v>7</v>
      </c>
      <c r="B175" s="62" t="s">
        <v>119</v>
      </c>
      <c r="C175" s="62">
        <v>485</v>
      </c>
      <c r="D175" s="62" t="s">
        <v>9</v>
      </c>
      <c r="E175" s="172">
        <v>0</v>
      </c>
      <c r="F175" s="174" t="s">
        <v>277</v>
      </c>
      <c r="G175" s="158" t="s">
        <v>120</v>
      </c>
      <c r="H175" s="158" t="s">
        <v>2</v>
      </c>
      <c r="N175" s="175"/>
    </row>
    <row r="176" spans="1:14" s="29" customFormat="1" ht="38.25">
      <c r="A176" s="62">
        <v>8</v>
      </c>
      <c r="B176" s="62">
        <v>553</v>
      </c>
      <c r="C176" s="62">
        <v>357</v>
      </c>
      <c r="D176" s="62" t="s">
        <v>9</v>
      </c>
      <c r="E176" s="172">
        <v>0</v>
      </c>
      <c r="F176" s="174" t="s">
        <v>277</v>
      </c>
      <c r="G176" s="158" t="s">
        <v>120</v>
      </c>
      <c r="H176" s="158" t="s">
        <v>2</v>
      </c>
      <c r="N176" s="175"/>
    </row>
    <row r="177" spans="1:14" s="29" customFormat="1" ht="38.25">
      <c r="A177" s="62">
        <v>9</v>
      </c>
      <c r="B177" s="62" t="s">
        <v>118</v>
      </c>
      <c r="C177" s="62">
        <v>698</v>
      </c>
      <c r="D177" s="62" t="s">
        <v>9</v>
      </c>
      <c r="E177" s="172">
        <v>0</v>
      </c>
      <c r="F177" s="174" t="s">
        <v>277</v>
      </c>
      <c r="G177" s="158" t="s">
        <v>120</v>
      </c>
      <c r="H177" s="158" t="s">
        <v>2</v>
      </c>
      <c r="N177" s="175"/>
    </row>
    <row r="178" spans="1:14" s="29" customFormat="1" ht="63.75">
      <c r="A178" s="62">
        <v>10</v>
      </c>
      <c r="B178" s="62" t="s">
        <v>334</v>
      </c>
      <c r="C178" s="62">
        <v>29</v>
      </c>
      <c r="D178" s="62" t="s">
        <v>371</v>
      </c>
      <c r="E178" s="172">
        <v>145</v>
      </c>
      <c r="F178" s="174" t="s">
        <v>490</v>
      </c>
      <c r="G178" s="158" t="s">
        <v>120</v>
      </c>
      <c r="H178" s="158" t="s">
        <v>26</v>
      </c>
      <c r="N178" s="175"/>
    </row>
    <row r="179" spans="1:14" s="29" customFormat="1" ht="25.5">
      <c r="A179" s="62">
        <v>11</v>
      </c>
      <c r="B179" s="62" t="s">
        <v>275</v>
      </c>
      <c r="C179" s="62">
        <v>1170</v>
      </c>
      <c r="D179" s="62" t="s">
        <v>3</v>
      </c>
      <c r="E179" s="172">
        <v>0</v>
      </c>
      <c r="F179" s="174" t="s">
        <v>276</v>
      </c>
      <c r="G179" s="158" t="s">
        <v>120</v>
      </c>
      <c r="H179" s="158" t="s">
        <v>26</v>
      </c>
      <c r="N179" s="175"/>
    </row>
    <row r="180" spans="1:14" s="29" customFormat="1" ht="38.25">
      <c r="A180" s="62">
        <v>12</v>
      </c>
      <c r="B180" s="62" t="s">
        <v>501</v>
      </c>
      <c r="C180" s="62">
        <v>111</v>
      </c>
      <c r="D180" s="62" t="s">
        <v>7</v>
      </c>
      <c r="E180" s="172">
        <v>1003.44</v>
      </c>
      <c r="F180" s="174" t="s">
        <v>502</v>
      </c>
      <c r="G180" s="158" t="s">
        <v>120</v>
      </c>
      <c r="H180" s="158" t="s">
        <v>26</v>
      </c>
      <c r="N180" s="175"/>
    </row>
    <row r="181" spans="1:14" s="29" customFormat="1" ht="38.25">
      <c r="A181" s="62">
        <v>13</v>
      </c>
      <c r="B181" s="62" t="s">
        <v>503</v>
      </c>
      <c r="C181" s="62">
        <v>108</v>
      </c>
      <c r="D181" s="62" t="s">
        <v>7</v>
      </c>
      <c r="E181" s="172">
        <v>976.32</v>
      </c>
      <c r="F181" s="174" t="s">
        <v>502</v>
      </c>
      <c r="G181" s="158" t="s">
        <v>120</v>
      </c>
      <c r="H181" s="158" t="s">
        <v>26</v>
      </c>
      <c r="N181" s="175"/>
    </row>
    <row r="182" spans="1:14" s="29" customFormat="1" ht="38.25">
      <c r="A182" s="62">
        <v>14</v>
      </c>
      <c r="B182" s="62" t="s">
        <v>504</v>
      </c>
      <c r="C182" s="62">
        <v>37</v>
      </c>
      <c r="D182" s="62" t="s">
        <v>7</v>
      </c>
      <c r="E182" s="172">
        <v>334.48</v>
      </c>
      <c r="F182" s="174" t="s">
        <v>502</v>
      </c>
      <c r="G182" s="158" t="s">
        <v>120</v>
      </c>
      <c r="H182" s="158" t="s">
        <v>26</v>
      </c>
      <c r="N182" s="175"/>
    </row>
    <row r="183" spans="1:14" s="29" customFormat="1" ht="38.25">
      <c r="A183" s="62">
        <v>15</v>
      </c>
      <c r="B183" s="62" t="s">
        <v>538</v>
      </c>
      <c r="C183" s="62">
        <v>3149</v>
      </c>
      <c r="D183" s="62" t="s">
        <v>539</v>
      </c>
      <c r="E183" s="172">
        <v>0</v>
      </c>
      <c r="F183" s="174" t="s">
        <v>502</v>
      </c>
      <c r="G183" s="158" t="s">
        <v>120</v>
      </c>
      <c r="H183" s="158" t="s">
        <v>26</v>
      </c>
      <c r="N183" s="175"/>
    </row>
    <row r="184" spans="1:14" ht="12.75">
      <c r="A184" s="43"/>
      <c r="B184" s="13"/>
      <c r="C184" s="13"/>
      <c r="D184" s="43" t="s">
        <v>4</v>
      </c>
      <c r="E184" s="44">
        <f>SUM(E169:E183)</f>
        <v>3508.61</v>
      </c>
      <c r="F184" s="84"/>
      <c r="G184" s="40"/>
      <c r="H184" s="40"/>
      <c r="N184" s="107"/>
    </row>
    <row r="185" spans="1:14" ht="12.75">
      <c r="A185" s="46"/>
      <c r="B185" s="51"/>
      <c r="C185" s="51"/>
      <c r="D185" s="46"/>
      <c r="E185" s="47"/>
      <c r="F185" s="81"/>
      <c r="G185" s="35"/>
      <c r="H185" s="35"/>
      <c r="N185" s="38"/>
    </row>
    <row r="186" spans="1:8" ht="12.75">
      <c r="A186" s="49" t="s">
        <v>38</v>
      </c>
      <c r="G186" s="6"/>
      <c r="H186" s="6"/>
    </row>
    <row r="187" spans="1:14" ht="38.25">
      <c r="A187" s="77" t="s">
        <v>10</v>
      </c>
      <c r="B187" s="77" t="s">
        <v>169</v>
      </c>
      <c r="C187" s="77" t="s">
        <v>170</v>
      </c>
      <c r="D187" s="77" t="s">
        <v>171</v>
      </c>
      <c r="E187" s="77" t="s">
        <v>172</v>
      </c>
      <c r="F187" s="83" t="s">
        <v>173</v>
      </c>
      <c r="G187" s="77" t="s">
        <v>36</v>
      </c>
      <c r="H187" s="77" t="s">
        <v>35</v>
      </c>
      <c r="N187" s="77"/>
    </row>
    <row r="188" spans="1:14" ht="25.5">
      <c r="A188" s="13">
        <v>1</v>
      </c>
      <c r="B188" s="13" t="s">
        <v>129</v>
      </c>
      <c r="C188" s="13">
        <v>2</v>
      </c>
      <c r="D188" s="13" t="s">
        <v>7</v>
      </c>
      <c r="E188" s="50">
        <v>18.1</v>
      </c>
      <c r="F188" s="84" t="s">
        <v>196</v>
      </c>
      <c r="G188" s="40" t="s">
        <v>120</v>
      </c>
      <c r="H188" s="40" t="s">
        <v>26</v>
      </c>
      <c r="N188" s="37"/>
    </row>
    <row r="189" spans="1:14" ht="25.5">
      <c r="A189" s="13">
        <v>2</v>
      </c>
      <c r="B189" s="13" t="s">
        <v>130</v>
      </c>
      <c r="C189" s="13">
        <v>1</v>
      </c>
      <c r="D189" s="13" t="s">
        <v>7</v>
      </c>
      <c r="E189" s="50">
        <v>9.05</v>
      </c>
      <c r="F189" s="84" t="s">
        <v>196</v>
      </c>
      <c r="G189" s="40" t="s">
        <v>120</v>
      </c>
      <c r="H189" s="40" t="s">
        <v>26</v>
      </c>
      <c r="N189" s="37"/>
    </row>
    <row r="190" spans="1:14" ht="25.5">
      <c r="A190" s="13">
        <v>3</v>
      </c>
      <c r="B190" s="13" t="s">
        <v>131</v>
      </c>
      <c r="C190" s="13">
        <v>240</v>
      </c>
      <c r="D190" s="13" t="s">
        <v>7</v>
      </c>
      <c r="E190" s="50">
        <v>720</v>
      </c>
      <c r="F190" s="84" t="s">
        <v>197</v>
      </c>
      <c r="G190" s="61" t="s">
        <v>120</v>
      </c>
      <c r="H190" s="40" t="s">
        <v>26</v>
      </c>
      <c r="N190" s="37"/>
    </row>
    <row r="191" spans="1:14" ht="25.5">
      <c r="A191" s="13">
        <v>4</v>
      </c>
      <c r="B191" s="13" t="s">
        <v>83</v>
      </c>
      <c r="C191" s="13">
        <v>26</v>
      </c>
      <c r="D191" s="13" t="s">
        <v>7</v>
      </c>
      <c r="E191" s="50">
        <v>0</v>
      </c>
      <c r="F191" s="84" t="s">
        <v>196</v>
      </c>
      <c r="G191" s="40" t="s">
        <v>120</v>
      </c>
      <c r="H191" s="40" t="s">
        <v>26</v>
      </c>
      <c r="N191" s="37"/>
    </row>
    <row r="192" spans="1:14" ht="25.5">
      <c r="A192" s="13">
        <v>5</v>
      </c>
      <c r="B192" s="13" t="s">
        <v>84</v>
      </c>
      <c r="C192" s="13">
        <v>26</v>
      </c>
      <c r="D192" s="13" t="s">
        <v>7</v>
      </c>
      <c r="E192" s="50">
        <v>0</v>
      </c>
      <c r="F192" s="84" t="s">
        <v>196</v>
      </c>
      <c r="G192" s="40" t="s">
        <v>120</v>
      </c>
      <c r="H192" s="40" t="s">
        <v>26</v>
      </c>
      <c r="N192" s="37"/>
    </row>
    <row r="193" spans="1:14" ht="24.75" customHeight="1">
      <c r="A193" s="13">
        <v>6</v>
      </c>
      <c r="B193" s="13" t="s">
        <v>85</v>
      </c>
      <c r="C193" s="13">
        <v>26</v>
      </c>
      <c r="D193" s="13" t="s">
        <v>7</v>
      </c>
      <c r="E193" s="50">
        <v>0</v>
      </c>
      <c r="F193" s="84" t="s">
        <v>196</v>
      </c>
      <c r="G193" s="40" t="s">
        <v>120</v>
      </c>
      <c r="H193" s="40" t="s">
        <v>26</v>
      </c>
      <c r="N193" s="37"/>
    </row>
    <row r="194" spans="1:14" ht="24.75" customHeight="1">
      <c r="A194" s="13">
        <v>7</v>
      </c>
      <c r="B194" s="13" t="s">
        <v>86</v>
      </c>
      <c r="C194" s="13">
        <v>26</v>
      </c>
      <c r="D194" s="13" t="s">
        <v>7</v>
      </c>
      <c r="E194" s="50">
        <v>0</v>
      </c>
      <c r="F194" s="84" t="s">
        <v>196</v>
      </c>
      <c r="G194" s="40" t="s">
        <v>120</v>
      </c>
      <c r="H194" s="40" t="s">
        <v>26</v>
      </c>
      <c r="N194" s="37"/>
    </row>
    <row r="195" spans="1:14" ht="24.75" customHeight="1">
      <c r="A195" s="13">
        <v>8</v>
      </c>
      <c r="B195" s="13" t="s">
        <v>87</v>
      </c>
      <c r="C195" s="13">
        <v>26</v>
      </c>
      <c r="D195" s="13" t="s">
        <v>7</v>
      </c>
      <c r="E195" s="50">
        <v>0</v>
      </c>
      <c r="F195" s="84" t="s">
        <v>196</v>
      </c>
      <c r="G195" s="40" t="s">
        <v>120</v>
      </c>
      <c r="H195" s="40" t="s">
        <v>26</v>
      </c>
      <c r="N195" s="37"/>
    </row>
    <row r="196" spans="1:14" ht="63.75">
      <c r="A196" s="13">
        <v>9</v>
      </c>
      <c r="B196" s="13" t="s">
        <v>336</v>
      </c>
      <c r="C196" s="13">
        <v>6</v>
      </c>
      <c r="D196" s="13" t="s">
        <v>369</v>
      </c>
      <c r="E196" s="50">
        <v>30</v>
      </c>
      <c r="F196" s="84" t="s">
        <v>490</v>
      </c>
      <c r="G196" s="40" t="s">
        <v>120</v>
      </c>
      <c r="H196" s="40" t="s">
        <v>26</v>
      </c>
      <c r="N196" s="37"/>
    </row>
    <row r="197" spans="1:14" ht="63.75">
      <c r="A197" s="13">
        <v>10</v>
      </c>
      <c r="B197" s="13" t="s">
        <v>337</v>
      </c>
      <c r="C197" s="13">
        <v>2</v>
      </c>
      <c r="D197" s="13" t="s">
        <v>369</v>
      </c>
      <c r="E197" s="50">
        <v>10</v>
      </c>
      <c r="F197" s="84" t="s">
        <v>490</v>
      </c>
      <c r="G197" s="40" t="s">
        <v>120</v>
      </c>
      <c r="H197" s="40" t="s">
        <v>26</v>
      </c>
      <c r="N197" s="37"/>
    </row>
    <row r="198" spans="1:14" ht="63.75">
      <c r="A198" s="13">
        <v>11</v>
      </c>
      <c r="B198" s="13" t="s">
        <v>338</v>
      </c>
      <c r="C198" s="13">
        <v>19</v>
      </c>
      <c r="D198" s="13" t="s">
        <v>370</v>
      </c>
      <c r="E198" s="50">
        <v>95</v>
      </c>
      <c r="F198" s="84" t="s">
        <v>490</v>
      </c>
      <c r="G198" s="40" t="s">
        <v>120</v>
      </c>
      <c r="H198" s="40" t="s">
        <v>26</v>
      </c>
      <c r="N198" s="37"/>
    </row>
    <row r="199" spans="1:14" ht="63.75">
      <c r="A199" s="13">
        <v>12</v>
      </c>
      <c r="B199" s="13" t="s">
        <v>335</v>
      </c>
      <c r="C199" s="13">
        <v>24</v>
      </c>
      <c r="D199" s="13" t="s">
        <v>369</v>
      </c>
      <c r="E199" s="50">
        <v>120</v>
      </c>
      <c r="F199" s="84" t="s">
        <v>490</v>
      </c>
      <c r="G199" s="40" t="s">
        <v>120</v>
      </c>
      <c r="H199" s="40" t="s">
        <v>26</v>
      </c>
      <c r="N199" s="37"/>
    </row>
    <row r="200" spans="1:14" ht="63.75">
      <c r="A200" s="13">
        <v>13</v>
      </c>
      <c r="B200" s="13">
        <v>744</v>
      </c>
      <c r="C200" s="13">
        <v>46</v>
      </c>
      <c r="D200" s="13" t="s">
        <v>111</v>
      </c>
      <c r="E200" s="50">
        <v>520.26</v>
      </c>
      <c r="F200" s="84" t="s">
        <v>490</v>
      </c>
      <c r="G200" s="40" t="s">
        <v>120</v>
      </c>
      <c r="H200" s="40" t="s">
        <v>26</v>
      </c>
      <c r="N200" s="37"/>
    </row>
    <row r="201" spans="1:14" ht="63.75">
      <c r="A201" s="13">
        <v>14</v>
      </c>
      <c r="B201" s="13" t="s">
        <v>333</v>
      </c>
      <c r="C201" s="13">
        <v>81</v>
      </c>
      <c r="D201" s="13" t="s">
        <v>370</v>
      </c>
      <c r="E201" s="50">
        <v>405</v>
      </c>
      <c r="F201" s="84" t="s">
        <v>490</v>
      </c>
      <c r="G201" s="40" t="s">
        <v>120</v>
      </c>
      <c r="H201" s="40" t="s">
        <v>26</v>
      </c>
      <c r="N201" s="37"/>
    </row>
    <row r="202" spans="1:14" ht="25.5">
      <c r="A202" s="13">
        <v>15</v>
      </c>
      <c r="B202" s="13" t="s">
        <v>27</v>
      </c>
      <c r="C202" s="13">
        <v>4957</v>
      </c>
      <c r="D202" s="13" t="s">
        <v>28</v>
      </c>
      <c r="E202" s="50">
        <v>19643.16</v>
      </c>
      <c r="F202" s="84" t="s">
        <v>385</v>
      </c>
      <c r="G202" s="147" t="s">
        <v>384</v>
      </c>
      <c r="H202" s="40" t="s">
        <v>26</v>
      </c>
      <c r="N202" s="37"/>
    </row>
    <row r="203" spans="1:14" ht="24.75" customHeight="1">
      <c r="A203" s="43"/>
      <c r="B203" s="13"/>
      <c r="C203" s="13"/>
      <c r="D203" s="43" t="s">
        <v>4</v>
      </c>
      <c r="E203" s="44">
        <f>SUM(E188:E202)</f>
        <v>21570.57</v>
      </c>
      <c r="F203" s="84"/>
      <c r="G203" s="40"/>
      <c r="H203" s="40"/>
      <c r="N203" s="107"/>
    </row>
    <row r="204" spans="1:8" ht="24.75" customHeight="1">
      <c r="A204" s="49" t="s">
        <v>51</v>
      </c>
      <c r="G204" s="6"/>
      <c r="H204" s="6"/>
    </row>
    <row r="205" spans="1:14" ht="38.25">
      <c r="A205" s="77" t="s">
        <v>10</v>
      </c>
      <c r="B205" s="77" t="s">
        <v>169</v>
      </c>
      <c r="C205" s="77" t="s">
        <v>170</v>
      </c>
      <c r="D205" s="77" t="s">
        <v>171</v>
      </c>
      <c r="E205" s="77" t="s">
        <v>172</v>
      </c>
      <c r="F205" s="83" t="s">
        <v>173</v>
      </c>
      <c r="G205" s="77" t="s">
        <v>36</v>
      </c>
      <c r="H205" s="77" t="s">
        <v>35</v>
      </c>
      <c r="N205" s="77"/>
    </row>
    <row r="206" spans="1:14" ht="25.5">
      <c r="A206" s="13">
        <v>1</v>
      </c>
      <c r="B206" s="13" t="s">
        <v>20</v>
      </c>
      <c r="C206" s="13">
        <v>145</v>
      </c>
      <c r="D206" s="13" t="s">
        <v>7</v>
      </c>
      <c r="E206" s="50">
        <v>725</v>
      </c>
      <c r="F206" s="84" t="s">
        <v>184</v>
      </c>
      <c r="G206" s="36" t="s">
        <v>120</v>
      </c>
      <c r="H206" s="40" t="s">
        <v>26</v>
      </c>
      <c r="N206" s="37"/>
    </row>
    <row r="207" spans="1:14" ht="25.5">
      <c r="A207" s="13">
        <v>2</v>
      </c>
      <c r="B207" s="13" t="s">
        <v>21</v>
      </c>
      <c r="C207" s="13">
        <v>101</v>
      </c>
      <c r="D207" s="13" t="s">
        <v>7</v>
      </c>
      <c r="E207" s="50">
        <v>505</v>
      </c>
      <c r="F207" s="84" t="s">
        <v>184</v>
      </c>
      <c r="G207" s="36" t="s">
        <v>120</v>
      </c>
      <c r="H207" s="40" t="s">
        <v>26</v>
      </c>
      <c r="N207" s="37"/>
    </row>
    <row r="208" spans="1:14" ht="25.5">
      <c r="A208" s="13">
        <v>3</v>
      </c>
      <c r="B208" s="13" t="s">
        <v>22</v>
      </c>
      <c r="C208" s="13">
        <v>82</v>
      </c>
      <c r="D208" s="13" t="s">
        <v>7</v>
      </c>
      <c r="E208" s="50">
        <v>410</v>
      </c>
      <c r="F208" s="84" t="s">
        <v>184</v>
      </c>
      <c r="G208" s="36" t="s">
        <v>120</v>
      </c>
      <c r="H208" s="40" t="s">
        <v>26</v>
      </c>
      <c r="N208" s="37"/>
    </row>
    <row r="209" spans="1:14" ht="12.75">
      <c r="A209" s="43"/>
      <c r="B209" s="13"/>
      <c r="C209" s="13"/>
      <c r="D209" s="43" t="s">
        <v>4</v>
      </c>
      <c r="E209" s="44">
        <f>SUM(E206:E208)</f>
        <v>1640</v>
      </c>
      <c r="F209" s="84"/>
      <c r="G209" s="40"/>
      <c r="H209" s="40"/>
      <c r="N209" s="107"/>
    </row>
    <row r="210" spans="1:14" ht="12.75">
      <c r="A210" s="46"/>
      <c r="B210" s="46"/>
      <c r="C210" s="46"/>
      <c r="D210" s="46"/>
      <c r="E210" s="47"/>
      <c r="F210" s="80"/>
      <c r="G210" s="48"/>
      <c r="H210" s="48"/>
      <c r="N210" s="38"/>
    </row>
    <row r="211" spans="1:8" ht="12.75">
      <c r="A211" s="49" t="s">
        <v>52</v>
      </c>
      <c r="G211" s="6"/>
      <c r="H211" s="6"/>
    </row>
    <row r="212" spans="1:14" ht="38.25">
      <c r="A212" s="77" t="s">
        <v>10</v>
      </c>
      <c r="B212" s="77" t="s">
        <v>169</v>
      </c>
      <c r="C212" s="77" t="s">
        <v>170</v>
      </c>
      <c r="D212" s="77" t="s">
        <v>171</v>
      </c>
      <c r="E212" s="77" t="s">
        <v>172</v>
      </c>
      <c r="F212" s="83" t="s">
        <v>173</v>
      </c>
      <c r="G212" s="77" t="s">
        <v>36</v>
      </c>
      <c r="H212" s="77" t="s">
        <v>35</v>
      </c>
      <c r="N212" s="77"/>
    </row>
    <row r="213" spans="1:14" s="29" customFormat="1" ht="25.5">
      <c r="A213" s="178">
        <v>1</v>
      </c>
      <c r="B213" s="179" t="s">
        <v>29</v>
      </c>
      <c r="C213" s="178">
        <v>23</v>
      </c>
      <c r="D213" s="178" t="s">
        <v>5</v>
      </c>
      <c r="E213" s="180">
        <v>0</v>
      </c>
      <c r="F213" s="181" t="s">
        <v>198</v>
      </c>
      <c r="G213" s="182" t="s">
        <v>120</v>
      </c>
      <c r="H213" s="183" t="s">
        <v>26</v>
      </c>
      <c r="N213" s="184"/>
    </row>
    <row r="214" spans="1:14" s="29" customFormat="1" ht="40.5" customHeight="1">
      <c r="A214" s="62">
        <v>2</v>
      </c>
      <c r="B214" s="169" t="s">
        <v>139</v>
      </c>
      <c r="C214" s="62">
        <v>276</v>
      </c>
      <c r="D214" s="62" t="s">
        <v>3</v>
      </c>
      <c r="E214" s="170">
        <v>1380</v>
      </c>
      <c r="F214" s="185" t="s">
        <v>332</v>
      </c>
      <c r="G214" s="173" t="s">
        <v>120</v>
      </c>
      <c r="H214" s="158" t="s">
        <v>26</v>
      </c>
      <c r="N214" s="175"/>
    </row>
    <row r="215" spans="1:14" s="29" customFormat="1" ht="38.25">
      <c r="A215" s="178">
        <v>3</v>
      </c>
      <c r="B215" s="169" t="s">
        <v>140</v>
      </c>
      <c r="C215" s="62">
        <v>600</v>
      </c>
      <c r="D215" s="62" t="s">
        <v>3</v>
      </c>
      <c r="E215" s="170">
        <f>600*5</f>
        <v>3000</v>
      </c>
      <c r="F215" s="185" t="s">
        <v>332</v>
      </c>
      <c r="G215" s="173" t="s">
        <v>120</v>
      </c>
      <c r="H215" s="158" t="s">
        <v>26</v>
      </c>
      <c r="N215" s="175"/>
    </row>
    <row r="216" spans="1:14" s="29" customFormat="1" ht="38.25">
      <c r="A216" s="178">
        <v>4</v>
      </c>
      <c r="B216" s="169" t="s">
        <v>141</v>
      </c>
      <c r="C216" s="62">
        <v>40</v>
      </c>
      <c r="D216" s="62" t="s">
        <v>5</v>
      </c>
      <c r="E216" s="170">
        <f>40*5</f>
        <v>200</v>
      </c>
      <c r="F216" s="185" t="s">
        <v>332</v>
      </c>
      <c r="G216" s="173" t="s">
        <v>120</v>
      </c>
      <c r="H216" s="158" t="s">
        <v>26</v>
      </c>
      <c r="N216" s="175"/>
    </row>
    <row r="217" spans="1:14" s="29" customFormat="1" ht="38.25">
      <c r="A217" s="62">
        <v>5</v>
      </c>
      <c r="B217" s="169" t="s">
        <v>142</v>
      </c>
      <c r="C217" s="62">
        <v>2100</v>
      </c>
      <c r="D217" s="62" t="s">
        <v>8</v>
      </c>
      <c r="E217" s="170">
        <f>2100*5</f>
        <v>10500</v>
      </c>
      <c r="F217" s="185" t="s">
        <v>332</v>
      </c>
      <c r="G217" s="173" t="s">
        <v>120</v>
      </c>
      <c r="H217" s="158" t="s">
        <v>26</v>
      </c>
      <c r="N217" s="175"/>
    </row>
    <row r="218" spans="1:14" s="29" customFormat="1" ht="38.25">
      <c r="A218" s="178">
        <v>6</v>
      </c>
      <c r="B218" s="169" t="s">
        <v>143</v>
      </c>
      <c r="C218" s="62">
        <v>1320</v>
      </c>
      <c r="D218" s="62" t="s">
        <v>9</v>
      </c>
      <c r="E218" s="170">
        <f>1320*3</f>
        <v>3960</v>
      </c>
      <c r="F218" s="185" t="s">
        <v>332</v>
      </c>
      <c r="G218" s="173" t="s">
        <v>120</v>
      </c>
      <c r="H218" s="158" t="s">
        <v>26</v>
      </c>
      <c r="N218" s="175"/>
    </row>
    <row r="219" spans="1:14" s="29" customFormat="1" ht="38.25">
      <c r="A219" s="178">
        <v>7</v>
      </c>
      <c r="B219" s="169" t="s">
        <v>144</v>
      </c>
      <c r="C219" s="62">
        <v>90</v>
      </c>
      <c r="D219" s="62" t="s">
        <v>3</v>
      </c>
      <c r="E219" s="170">
        <f>90*5</f>
        <v>450</v>
      </c>
      <c r="F219" s="185" t="s">
        <v>332</v>
      </c>
      <c r="G219" s="173" t="s">
        <v>120</v>
      </c>
      <c r="H219" s="158" t="s">
        <v>26</v>
      </c>
      <c r="N219" s="175"/>
    </row>
    <row r="220" spans="1:14" s="29" customFormat="1" ht="38.25">
      <c r="A220" s="62">
        <v>8</v>
      </c>
      <c r="B220" s="169" t="s">
        <v>145</v>
      </c>
      <c r="C220" s="62">
        <v>600</v>
      </c>
      <c r="D220" s="62" t="s">
        <v>5</v>
      </c>
      <c r="E220" s="170">
        <v>3000</v>
      </c>
      <c r="F220" s="185" t="s">
        <v>332</v>
      </c>
      <c r="G220" s="173" t="s">
        <v>120</v>
      </c>
      <c r="H220" s="158" t="s">
        <v>26</v>
      </c>
      <c r="N220" s="175"/>
    </row>
    <row r="221" spans="1:14" s="29" customFormat="1" ht="38.25">
      <c r="A221" s="178">
        <v>9</v>
      </c>
      <c r="B221" s="169" t="s">
        <v>146</v>
      </c>
      <c r="C221" s="62">
        <v>4500</v>
      </c>
      <c r="D221" s="62" t="s">
        <v>3</v>
      </c>
      <c r="E221" s="170">
        <v>22500</v>
      </c>
      <c r="F221" s="185" t="s">
        <v>332</v>
      </c>
      <c r="G221" s="173" t="s">
        <v>120</v>
      </c>
      <c r="H221" s="158" t="s">
        <v>26</v>
      </c>
      <c r="N221" s="175"/>
    </row>
    <row r="222" spans="1:14" s="29" customFormat="1" ht="38.25">
      <c r="A222" s="178">
        <v>10</v>
      </c>
      <c r="B222" s="169" t="s">
        <v>110</v>
      </c>
      <c r="C222" s="62">
        <v>54</v>
      </c>
      <c r="D222" s="62" t="s">
        <v>3</v>
      </c>
      <c r="E222" s="170">
        <v>270</v>
      </c>
      <c r="F222" s="185" t="s">
        <v>332</v>
      </c>
      <c r="G222" s="173" t="s">
        <v>120</v>
      </c>
      <c r="H222" s="158" t="s">
        <v>26</v>
      </c>
      <c r="L222" s="176"/>
      <c r="N222" s="175"/>
    </row>
    <row r="223" spans="1:14" s="29" customFormat="1" ht="38.25">
      <c r="A223" s="62">
        <v>11</v>
      </c>
      <c r="B223" s="169" t="s">
        <v>134</v>
      </c>
      <c r="C223" s="62">
        <v>20</v>
      </c>
      <c r="D223" s="62" t="s">
        <v>3</v>
      </c>
      <c r="E223" s="170">
        <v>100</v>
      </c>
      <c r="F223" s="185" t="s">
        <v>332</v>
      </c>
      <c r="G223" s="173" t="s">
        <v>120</v>
      </c>
      <c r="H223" s="158" t="s">
        <v>26</v>
      </c>
      <c r="N223" s="175"/>
    </row>
    <row r="224" spans="1:14" s="29" customFormat="1" ht="38.25">
      <c r="A224" s="178">
        <v>12</v>
      </c>
      <c r="B224" s="169" t="s">
        <v>135</v>
      </c>
      <c r="C224" s="62">
        <v>160</v>
      </c>
      <c r="D224" s="62" t="s">
        <v>3</v>
      </c>
      <c r="E224" s="170">
        <v>800</v>
      </c>
      <c r="F224" s="185" t="s">
        <v>332</v>
      </c>
      <c r="G224" s="173" t="s">
        <v>120</v>
      </c>
      <c r="H224" s="158" t="s">
        <v>26</v>
      </c>
      <c r="N224" s="175"/>
    </row>
    <row r="225" spans="1:14" s="29" customFormat="1" ht="38.25">
      <c r="A225" s="178">
        <v>13</v>
      </c>
      <c r="B225" s="169" t="s">
        <v>136</v>
      </c>
      <c r="C225" s="62">
        <v>1200</v>
      </c>
      <c r="D225" s="62" t="s">
        <v>3</v>
      </c>
      <c r="E225" s="170">
        <v>6000</v>
      </c>
      <c r="F225" s="185" t="s">
        <v>332</v>
      </c>
      <c r="G225" s="173" t="s">
        <v>120</v>
      </c>
      <c r="H225" s="158" t="s">
        <v>26</v>
      </c>
      <c r="N225" s="175"/>
    </row>
    <row r="226" spans="1:14" s="29" customFormat="1" ht="38.25">
      <c r="A226" s="62">
        <v>14</v>
      </c>
      <c r="B226" s="169" t="s">
        <v>137</v>
      </c>
      <c r="C226" s="62">
        <v>200</v>
      </c>
      <c r="D226" s="62" t="s">
        <v>8</v>
      </c>
      <c r="E226" s="170">
        <v>1000</v>
      </c>
      <c r="F226" s="185" t="s">
        <v>332</v>
      </c>
      <c r="G226" s="173" t="s">
        <v>120</v>
      </c>
      <c r="H226" s="158" t="s">
        <v>26</v>
      </c>
      <c r="N226" s="175"/>
    </row>
    <row r="227" spans="1:14" s="29" customFormat="1" ht="38.25">
      <c r="A227" s="178">
        <v>15</v>
      </c>
      <c r="B227" s="169" t="s">
        <v>372</v>
      </c>
      <c r="C227" s="62">
        <v>80</v>
      </c>
      <c r="D227" s="62" t="s">
        <v>0</v>
      </c>
      <c r="E227" s="170">
        <v>542.4</v>
      </c>
      <c r="F227" s="185" t="s">
        <v>332</v>
      </c>
      <c r="G227" s="173" t="s">
        <v>120</v>
      </c>
      <c r="H227" s="158" t="s">
        <v>26</v>
      </c>
      <c r="N227" s="175"/>
    </row>
    <row r="228" spans="1:14" s="29" customFormat="1" ht="38.25">
      <c r="A228" s="178">
        <v>16</v>
      </c>
      <c r="B228" s="169" t="s">
        <v>373</v>
      </c>
      <c r="C228" s="62">
        <v>130</v>
      </c>
      <c r="D228" s="62" t="s">
        <v>0</v>
      </c>
      <c r="E228" s="170">
        <v>881.4</v>
      </c>
      <c r="F228" s="185" t="s">
        <v>332</v>
      </c>
      <c r="G228" s="173" t="s">
        <v>120</v>
      </c>
      <c r="H228" s="158" t="s">
        <v>26</v>
      </c>
      <c r="N228" s="175"/>
    </row>
    <row r="229" spans="1:14" s="29" customFormat="1" ht="38.25">
      <c r="A229" s="62">
        <v>17</v>
      </c>
      <c r="B229" s="169" t="s">
        <v>374</v>
      </c>
      <c r="C229" s="62">
        <v>50</v>
      </c>
      <c r="D229" s="62" t="s">
        <v>0</v>
      </c>
      <c r="E229" s="170">
        <v>339</v>
      </c>
      <c r="F229" s="185" t="s">
        <v>332</v>
      </c>
      <c r="G229" s="173" t="s">
        <v>120</v>
      </c>
      <c r="H229" s="158" t="s">
        <v>26</v>
      </c>
      <c r="N229" s="175"/>
    </row>
    <row r="230" spans="1:14" s="29" customFormat="1" ht="38.25">
      <c r="A230" s="178">
        <v>18</v>
      </c>
      <c r="B230" s="169" t="s">
        <v>138</v>
      </c>
      <c r="C230" s="62">
        <v>120</v>
      </c>
      <c r="D230" s="62" t="s">
        <v>3</v>
      </c>
      <c r="E230" s="170">
        <v>600</v>
      </c>
      <c r="F230" s="185" t="s">
        <v>332</v>
      </c>
      <c r="G230" s="173" t="s">
        <v>120</v>
      </c>
      <c r="H230" s="158" t="s">
        <v>26</v>
      </c>
      <c r="N230" s="175"/>
    </row>
    <row r="231" spans="1:14" s="29" customFormat="1" ht="38.25">
      <c r="A231" s="178">
        <v>19</v>
      </c>
      <c r="B231" s="169" t="s">
        <v>365</v>
      </c>
      <c r="C231" s="62">
        <v>2063</v>
      </c>
      <c r="D231" s="62" t="s">
        <v>11</v>
      </c>
      <c r="E231" s="170">
        <v>0</v>
      </c>
      <c r="F231" s="185" t="s">
        <v>332</v>
      </c>
      <c r="G231" s="173" t="s">
        <v>120</v>
      </c>
      <c r="H231" s="158" t="s">
        <v>26</v>
      </c>
      <c r="N231" s="175"/>
    </row>
    <row r="232" spans="1:14" s="29" customFormat="1" ht="38.25">
      <c r="A232" s="178">
        <v>20</v>
      </c>
      <c r="B232" s="169" t="s">
        <v>540</v>
      </c>
      <c r="C232" s="62">
        <v>420</v>
      </c>
      <c r="D232" s="62" t="s">
        <v>11</v>
      </c>
      <c r="E232" s="170">
        <v>0</v>
      </c>
      <c r="F232" s="185" t="s">
        <v>332</v>
      </c>
      <c r="G232" s="173" t="s">
        <v>120</v>
      </c>
      <c r="H232" s="158" t="s">
        <v>26</v>
      </c>
      <c r="N232" s="175"/>
    </row>
    <row r="233" spans="1:14" s="29" customFormat="1" ht="25.5">
      <c r="A233" s="178">
        <v>21</v>
      </c>
      <c r="B233" s="169" t="s">
        <v>541</v>
      </c>
      <c r="C233" s="62">
        <v>313</v>
      </c>
      <c r="D233" s="62" t="s">
        <v>7</v>
      </c>
      <c r="E233" s="170">
        <v>0</v>
      </c>
      <c r="F233" s="185" t="s">
        <v>198</v>
      </c>
      <c r="G233" s="173" t="s">
        <v>120</v>
      </c>
      <c r="H233" s="158" t="s">
        <v>26</v>
      </c>
      <c r="N233" s="175"/>
    </row>
    <row r="234" spans="1:14" s="29" customFormat="1" ht="38.25">
      <c r="A234" s="62">
        <v>22</v>
      </c>
      <c r="B234" s="169" t="s">
        <v>278</v>
      </c>
      <c r="C234" s="62">
        <v>20</v>
      </c>
      <c r="D234" s="62" t="s">
        <v>8</v>
      </c>
      <c r="E234" s="170">
        <v>0</v>
      </c>
      <c r="F234" s="174" t="s">
        <v>277</v>
      </c>
      <c r="G234" s="173" t="s">
        <v>120</v>
      </c>
      <c r="H234" s="158" t="s">
        <v>26</v>
      </c>
      <c r="N234" s="175"/>
    </row>
    <row r="235" spans="1:14" s="29" customFormat="1" ht="38.25">
      <c r="A235" s="178">
        <v>23</v>
      </c>
      <c r="B235" s="169" t="s">
        <v>89</v>
      </c>
      <c r="C235" s="62">
        <v>105</v>
      </c>
      <c r="D235" s="62" t="s">
        <v>9</v>
      </c>
      <c r="E235" s="170">
        <v>0</v>
      </c>
      <c r="F235" s="174" t="s">
        <v>277</v>
      </c>
      <c r="G235" s="173" t="s">
        <v>120</v>
      </c>
      <c r="H235" s="158" t="s">
        <v>26</v>
      </c>
      <c r="N235" s="175"/>
    </row>
    <row r="236" spans="1:14" s="29" customFormat="1" ht="38.25">
      <c r="A236" s="178">
        <v>24</v>
      </c>
      <c r="B236" s="169" t="s">
        <v>90</v>
      </c>
      <c r="C236" s="62">
        <v>47</v>
      </c>
      <c r="D236" s="62" t="s">
        <v>9</v>
      </c>
      <c r="E236" s="170">
        <v>0</v>
      </c>
      <c r="F236" s="174" t="s">
        <v>277</v>
      </c>
      <c r="G236" s="173" t="s">
        <v>120</v>
      </c>
      <c r="H236" s="158" t="s">
        <v>26</v>
      </c>
      <c r="N236" s="175"/>
    </row>
    <row r="237" spans="1:14" s="29" customFormat="1" ht="38.25">
      <c r="A237" s="62">
        <v>25</v>
      </c>
      <c r="B237" s="169" t="s">
        <v>91</v>
      </c>
      <c r="C237" s="62">
        <v>97</v>
      </c>
      <c r="D237" s="62" t="s">
        <v>8</v>
      </c>
      <c r="E237" s="170">
        <v>0</v>
      </c>
      <c r="F237" s="174" t="s">
        <v>277</v>
      </c>
      <c r="G237" s="173" t="s">
        <v>120</v>
      </c>
      <c r="H237" s="158" t="s">
        <v>26</v>
      </c>
      <c r="N237" s="175"/>
    </row>
    <row r="238" spans="1:14" s="29" customFormat="1" ht="38.25">
      <c r="A238" s="178">
        <v>26</v>
      </c>
      <c r="B238" s="169" t="s">
        <v>92</v>
      </c>
      <c r="C238" s="62">
        <v>252</v>
      </c>
      <c r="D238" s="62" t="s">
        <v>5</v>
      </c>
      <c r="E238" s="170">
        <v>0</v>
      </c>
      <c r="F238" s="174" t="s">
        <v>277</v>
      </c>
      <c r="G238" s="173" t="s">
        <v>120</v>
      </c>
      <c r="H238" s="158" t="s">
        <v>26</v>
      </c>
      <c r="N238" s="175"/>
    </row>
    <row r="239" spans="1:14" s="29" customFormat="1" ht="38.25">
      <c r="A239" s="178">
        <v>27</v>
      </c>
      <c r="B239" s="169" t="s">
        <v>93</v>
      </c>
      <c r="C239" s="62">
        <v>76</v>
      </c>
      <c r="D239" s="62" t="s">
        <v>8</v>
      </c>
      <c r="E239" s="170">
        <v>0</v>
      </c>
      <c r="F239" s="174" t="s">
        <v>277</v>
      </c>
      <c r="G239" s="173" t="s">
        <v>120</v>
      </c>
      <c r="H239" s="158" t="s">
        <v>26</v>
      </c>
      <c r="N239" s="175"/>
    </row>
    <row r="240" spans="1:14" s="29" customFormat="1" ht="38.25">
      <c r="A240" s="62">
        <v>28</v>
      </c>
      <c r="B240" s="169" t="s">
        <v>94</v>
      </c>
      <c r="C240" s="62">
        <v>37</v>
      </c>
      <c r="D240" s="62" t="s">
        <v>9</v>
      </c>
      <c r="E240" s="170">
        <v>0</v>
      </c>
      <c r="F240" s="174" t="s">
        <v>277</v>
      </c>
      <c r="G240" s="173" t="s">
        <v>120</v>
      </c>
      <c r="H240" s="158" t="s">
        <v>26</v>
      </c>
      <c r="N240" s="175"/>
    </row>
    <row r="241" spans="1:14" s="29" customFormat="1" ht="38.25">
      <c r="A241" s="178">
        <v>29</v>
      </c>
      <c r="B241" s="169" t="s">
        <v>95</v>
      </c>
      <c r="C241" s="62">
        <v>180</v>
      </c>
      <c r="D241" s="62" t="s">
        <v>3</v>
      </c>
      <c r="E241" s="170">
        <v>0</v>
      </c>
      <c r="F241" s="174" t="s">
        <v>277</v>
      </c>
      <c r="G241" s="173" t="s">
        <v>120</v>
      </c>
      <c r="H241" s="158" t="s">
        <v>26</v>
      </c>
      <c r="N241" s="175"/>
    </row>
    <row r="242" spans="1:14" s="29" customFormat="1" ht="38.25">
      <c r="A242" s="178">
        <v>30</v>
      </c>
      <c r="B242" s="169" t="s">
        <v>96</v>
      </c>
      <c r="C242" s="62">
        <v>85</v>
      </c>
      <c r="D242" s="62" t="s">
        <v>8</v>
      </c>
      <c r="E242" s="170">
        <v>0</v>
      </c>
      <c r="F242" s="174" t="s">
        <v>277</v>
      </c>
      <c r="G242" s="173" t="s">
        <v>120</v>
      </c>
      <c r="H242" s="158" t="s">
        <v>26</v>
      </c>
      <c r="N242" s="175"/>
    </row>
    <row r="243" spans="1:14" s="29" customFormat="1" ht="38.25">
      <c r="A243" s="62">
        <v>31</v>
      </c>
      <c r="B243" s="169" t="s">
        <v>97</v>
      </c>
      <c r="C243" s="62">
        <v>27</v>
      </c>
      <c r="D243" s="62" t="s">
        <v>8</v>
      </c>
      <c r="E243" s="170">
        <v>0</v>
      </c>
      <c r="F243" s="174" t="s">
        <v>277</v>
      </c>
      <c r="G243" s="173" t="s">
        <v>120</v>
      </c>
      <c r="H243" s="158" t="s">
        <v>26</v>
      </c>
      <c r="N243" s="175"/>
    </row>
    <row r="244" spans="1:14" s="29" customFormat="1" ht="38.25">
      <c r="A244" s="178">
        <v>32</v>
      </c>
      <c r="B244" s="169" t="s">
        <v>98</v>
      </c>
      <c r="C244" s="62">
        <v>164</v>
      </c>
      <c r="D244" s="62" t="s">
        <v>8</v>
      </c>
      <c r="E244" s="170">
        <v>0</v>
      </c>
      <c r="F244" s="174" t="s">
        <v>277</v>
      </c>
      <c r="G244" s="173" t="s">
        <v>120</v>
      </c>
      <c r="H244" s="158" t="s">
        <v>26</v>
      </c>
      <c r="N244" s="175"/>
    </row>
    <row r="245" spans="1:14" s="29" customFormat="1" ht="38.25">
      <c r="A245" s="178">
        <v>33</v>
      </c>
      <c r="B245" s="169" t="s">
        <v>99</v>
      </c>
      <c r="C245" s="62">
        <v>7</v>
      </c>
      <c r="D245" s="62" t="s">
        <v>3</v>
      </c>
      <c r="E245" s="170">
        <v>0</v>
      </c>
      <c r="F245" s="174" t="s">
        <v>277</v>
      </c>
      <c r="G245" s="173" t="s">
        <v>120</v>
      </c>
      <c r="H245" s="158" t="s">
        <v>26</v>
      </c>
      <c r="N245" s="175"/>
    </row>
    <row r="246" spans="1:14" s="29" customFormat="1" ht="38.25">
      <c r="A246" s="62">
        <v>34</v>
      </c>
      <c r="B246" s="169" t="s">
        <v>100</v>
      </c>
      <c r="C246" s="62">
        <v>24</v>
      </c>
      <c r="D246" s="62" t="s">
        <v>5</v>
      </c>
      <c r="E246" s="170">
        <v>0</v>
      </c>
      <c r="F246" s="174" t="s">
        <v>277</v>
      </c>
      <c r="G246" s="173" t="s">
        <v>120</v>
      </c>
      <c r="H246" s="158" t="s">
        <v>26</v>
      </c>
      <c r="N246" s="175"/>
    </row>
    <row r="247" spans="1:14" s="29" customFormat="1" ht="38.25">
      <c r="A247" s="178">
        <v>35</v>
      </c>
      <c r="B247" s="169" t="s">
        <v>101</v>
      </c>
      <c r="C247" s="62">
        <v>28</v>
      </c>
      <c r="D247" s="62" t="s">
        <v>5</v>
      </c>
      <c r="E247" s="170">
        <v>0</v>
      </c>
      <c r="F247" s="174" t="s">
        <v>277</v>
      </c>
      <c r="G247" s="173" t="s">
        <v>120</v>
      </c>
      <c r="H247" s="158" t="s">
        <v>26</v>
      </c>
      <c r="N247" s="175"/>
    </row>
    <row r="248" spans="1:14" s="29" customFormat="1" ht="38.25">
      <c r="A248" s="178">
        <v>36</v>
      </c>
      <c r="B248" s="169" t="s">
        <v>132</v>
      </c>
      <c r="C248" s="62">
        <v>87</v>
      </c>
      <c r="D248" s="62" t="s">
        <v>8</v>
      </c>
      <c r="E248" s="170">
        <v>0</v>
      </c>
      <c r="F248" s="174" t="s">
        <v>277</v>
      </c>
      <c r="G248" s="173" t="s">
        <v>120</v>
      </c>
      <c r="H248" s="158" t="s">
        <v>26</v>
      </c>
      <c r="N248" s="175"/>
    </row>
    <row r="249" spans="1:14" s="29" customFormat="1" ht="38.25">
      <c r="A249" s="62">
        <v>37</v>
      </c>
      <c r="B249" s="169" t="s">
        <v>133</v>
      </c>
      <c r="C249" s="62">
        <v>100</v>
      </c>
      <c r="D249" s="62" t="s">
        <v>8</v>
      </c>
      <c r="E249" s="170">
        <v>0</v>
      </c>
      <c r="F249" s="174" t="s">
        <v>277</v>
      </c>
      <c r="G249" s="173" t="s">
        <v>120</v>
      </c>
      <c r="H249" s="158" t="s">
        <v>26</v>
      </c>
      <c r="N249" s="175"/>
    </row>
    <row r="250" spans="1:14" s="29" customFormat="1" ht="38.25">
      <c r="A250" s="178">
        <v>38</v>
      </c>
      <c r="B250" s="169" t="s">
        <v>102</v>
      </c>
      <c r="C250" s="62">
        <v>142</v>
      </c>
      <c r="D250" s="62" t="s">
        <v>8</v>
      </c>
      <c r="E250" s="170">
        <v>0</v>
      </c>
      <c r="F250" s="174" t="s">
        <v>277</v>
      </c>
      <c r="G250" s="173" t="s">
        <v>120</v>
      </c>
      <c r="H250" s="158" t="s">
        <v>26</v>
      </c>
      <c r="N250" s="175"/>
    </row>
    <row r="251" spans="1:14" s="29" customFormat="1" ht="38.25">
      <c r="A251" s="178">
        <v>39</v>
      </c>
      <c r="B251" s="169" t="s">
        <v>103</v>
      </c>
      <c r="C251" s="62">
        <v>500</v>
      </c>
      <c r="D251" s="62" t="s">
        <v>3</v>
      </c>
      <c r="E251" s="170">
        <v>0</v>
      </c>
      <c r="F251" s="174" t="s">
        <v>277</v>
      </c>
      <c r="G251" s="173" t="s">
        <v>120</v>
      </c>
      <c r="H251" s="158" t="s">
        <v>26</v>
      </c>
      <c r="N251" s="175"/>
    </row>
    <row r="252" spans="1:14" s="29" customFormat="1" ht="38.25">
      <c r="A252" s="62">
        <v>40</v>
      </c>
      <c r="B252" s="169" t="s">
        <v>104</v>
      </c>
      <c r="C252" s="62">
        <v>60</v>
      </c>
      <c r="D252" s="62" t="s">
        <v>8</v>
      </c>
      <c r="E252" s="170">
        <v>0</v>
      </c>
      <c r="F252" s="174" t="s">
        <v>277</v>
      </c>
      <c r="G252" s="173" t="s">
        <v>120</v>
      </c>
      <c r="H252" s="158" t="s">
        <v>26</v>
      </c>
      <c r="N252" s="175"/>
    </row>
    <row r="253" spans="1:14" s="29" customFormat="1" ht="38.25">
      <c r="A253" s="178">
        <v>41</v>
      </c>
      <c r="B253" s="169" t="s">
        <v>105</v>
      </c>
      <c r="C253" s="62">
        <v>105</v>
      </c>
      <c r="D253" s="62" t="s">
        <v>3</v>
      </c>
      <c r="E253" s="170">
        <v>0</v>
      </c>
      <c r="F253" s="174" t="s">
        <v>277</v>
      </c>
      <c r="G253" s="173" t="s">
        <v>120</v>
      </c>
      <c r="H253" s="158" t="s">
        <v>26</v>
      </c>
      <c r="N253" s="175"/>
    </row>
    <row r="254" spans="1:14" s="29" customFormat="1" ht="38.25">
      <c r="A254" s="178">
        <v>42</v>
      </c>
      <c r="B254" s="169" t="s">
        <v>106</v>
      </c>
      <c r="C254" s="62">
        <v>20</v>
      </c>
      <c r="D254" s="62" t="s">
        <v>3</v>
      </c>
      <c r="E254" s="170">
        <v>0</v>
      </c>
      <c r="F254" s="174" t="s">
        <v>277</v>
      </c>
      <c r="G254" s="173" t="s">
        <v>120</v>
      </c>
      <c r="H254" s="158" t="s">
        <v>26</v>
      </c>
      <c r="N254" s="175"/>
    </row>
    <row r="255" spans="1:14" s="29" customFormat="1" ht="38.25">
      <c r="A255" s="62">
        <v>43</v>
      </c>
      <c r="B255" s="169" t="s">
        <v>107</v>
      </c>
      <c r="C255" s="62">
        <v>200</v>
      </c>
      <c r="D255" s="62" t="s">
        <v>5</v>
      </c>
      <c r="E255" s="170">
        <v>0</v>
      </c>
      <c r="F255" s="174" t="s">
        <v>277</v>
      </c>
      <c r="G255" s="173" t="s">
        <v>120</v>
      </c>
      <c r="H255" s="158" t="s">
        <v>26</v>
      </c>
      <c r="N255" s="175"/>
    </row>
    <row r="256" spans="1:14" s="29" customFormat="1" ht="38.25">
      <c r="A256" s="178">
        <v>44</v>
      </c>
      <c r="B256" s="169" t="s">
        <v>109</v>
      </c>
      <c r="C256" s="62">
        <v>18</v>
      </c>
      <c r="D256" s="62" t="s">
        <v>8</v>
      </c>
      <c r="E256" s="170">
        <v>0</v>
      </c>
      <c r="F256" s="174" t="s">
        <v>277</v>
      </c>
      <c r="G256" s="173" t="s">
        <v>120</v>
      </c>
      <c r="H256" s="158" t="s">
        <v>26</v>
      </c>
      <c r="N256" s="175"/>
    </row>
    <row r="257" spans="1:14" s="29" customFormat="1" ht="38.25">
      <c r="A257" s="178">
        <v>45</v>
      </c>
      <c r="B257" s="169" t="s">
        <v>108</v>
      </c>
      <c r="C257" s="62">
        <v>19</v>
      </c>
      <c r="D257" s="62" t="s">
        <v>3</v>
      </c>
      <c r="E257" s="170">
        <v>0</v>
      </c>
      <c r="F257" s="174" t="s">
        <v>277</v>
      </c>
      <c r="G257" s="173" t="s">
        <v>120</v>
      </c>
      <c r="H257" s="158" t="s">
        <v>26</v>
      </c>
      <c r="N257" s="175"/>
    </row>
    <row r="258" spans="1:14" s="29" customFormat="1" ht="38.25">
      <c r="A258" s="62">
        <v>46</v>
      </c>
      <c r="B258" s="169" t="s">
        <v>279</v>
      </c>
      <c r="C258" s="62">
        <v>107</v>
      </c>
      <c r="D258" s="62" t="s">
        <v>5</v>
      </c>
      <c r="E258" s="170">
        <v>0</v>
      </c>
      <c r="F258" s="174" t="s">
        <v>277</v>
      </c>
      <c r="G258" s="173" t="s">
        <v>120</v>
      </c>
      <c r="H258" s="158" t="s">
        <v>26</v>
      </c>
      <c r="N258" s="175"/>
    </row>
    <row r="259" spans="1:14" s="29" customFormat="1" ht="38.25">
      <c r="A259" s="178">
        <v>47</v>
      </c>
      <c r="B259" s="169" t="s">
        <v>339</v>
      </c>
      <c r="C259" s="62">
        <v>42</v>
      </c>
      <c r="D259" s="62" t="s">
        <v>3</v>
      </c>
      <c r="E259" s="170">
        <v>0</v>
      </c>
      <c r="F259" s="174" t="s">
        <v>277</v>
      </c>
      <c r="G259" s="173" t="s">
        <v>120</v>
      </c>
      <c r="H259" s="158" t="s">
        <v>26</v>
      </c>
      <c r="N259" s="175"/>
    </row>
    <row r="260" spans="1:14" s="29" customFormat="1" ht="38.25">
      <c r="A260" s="178">
        <v>48</v>
      </c>
      <c r="B260" s="169" t="s">
        <v>340</v>
      </c>
      <c r="C260" s="62">
        <v>70</v>
      </c>
      <c r="D260" s="62" t="s">
        <v>9</v>
      </c>
      <c r="E260" s="170">
        <v>0</v>
      </c>
      <c r="F260" s="174" t="s">
        <v>277</v>
      </c>
      <c r="G260" s="173" t="s">
        <v>120</v>
      </c>
      <c r="H260" s="158" t="s">
        <v>26</v>
      </c>
      <c r="N260" s="175"/>
    </row>
    <row r="261" spans="1:14" s="29" customFormat="1" ht="25.5">
      <c r="A261" s="62">
        <v>49</v>
      </c>
      <c r="B261" s="169" t="s">
        <v>147</v>
      </c>
      <c r="C261" s="62">
        <v>107</v>
      </c>
      <c r="D261" s="62" t="s">
        <v>7</v>
      </c>
      <c r="E261" s="170">
        <v>0</v>
      </c>
      <c r="F261" s="174" t="s">
        <v>198</v>
      </c>
      <c r="G261" s="186" t="s">
        <v>148</v>
      </c>
      <c r="H261" s="158" t="s">
        <v>26</v>
      </c>
      <c r="N261" s="175"/>
    </row>
    <row r="262" spans="1:14" ht="12.75">
      <c r="A262" s="43"/>
      <c r="B262" s="13"/>
      <c r="C262" s="13"/>
      <c r="D262" s="43" t="s">
        <v>4</v>
      </c>
      <c r="E262" s="44">
        <f>SUM(E213:E261)</f>
        <v>55522.8</v>
      </c>
      <c r="F262" s="84"/>
      <c r="G262" s="40"/>
      <c r="H262" s="20"/>
      <c r="N262" s="107"/>
    </row>
    <row r="263" spans="1:14" ht="12.75">
      <c r="A263" s="46"/>
      <c r="B263" s="46"/>
      <c r="C263" s="46"/>
      <c r="D263" s="46"/>
      <c r="E263" s="47"/>
      <c r="F263" s="80"/>
      <c r="G263" s="48"/>
      <c r="H263" s="48"/>
      <c r="N263" s="38"/>
    </row>
    <row r="264" spans="1:14" ht="14.25" customHeight="1">
      <c r="A264" s="46"/>
      <c r="B264" s="51"/>
      <c r="C264" s="51"/>
      <c r="D264" s="46"/>
      <c r="E264" s="6"/>
      <c r="F264" s="81"/>
      <c r="G264" s="35"/>
      <c r="H264" s="35"/>
      <c r="N264" s="38"/>
    </row>
    <row r="265" spans="1:14" ht="12.75">
      <c r="A265" s="46"/>
      <c r="B265" s="51"/>
      <c r="C265" s="51"/>
      <c r="D265" s="46"/>
      <c r="E265" s="6"/>
      <c r="F265" s="81"/>
      <c r="G265" s="35"/>
      <c r="H265" s="35"/>
      <c r="N265" s="38"/>
    </row>
    <row r="266" spans="1:14" ht="12.75">
      <c r="A266" s="49" t="s">
        <v>62</v>
      </c>
      <c r="B266" s="46"/>
      <c r="C266" s="46"/>
      <c r="D266" s="46"/>
      <c r="E266" s="47"/>
      <c r="F266" s="80"/>
      <c r="G266" s="48"/>
      <c r="H266" s="48"/>
      <c r="I266" s="52"/>
      <c r="N266" s="38"/>
    </row>
    <row r="267" spans="1:14" ht="38.25">
      <c r="A267" s="77" t="s">
        <v>10</v>
      </c>
      <c r="B267" s="77" t="s">
        <v>169</v>
      </c>
      <c r="C267" s="77" t="s">
        <v>170</v>
      </c>
      <c r="D267" s="77" t="s">
        <v>171</v>
      </c>
      <c r="E267" s="77" t="s">
        <v>172</v>
      </c>
      <c r="F267" s="83" t="s">
        <v>173</v>
      </c>
      <c r="G267" s="77" t="s">
        <v>36</v>
      </c>
      <c r="H267" s="77" t="s">
        <v>35</v>
      </c>
      <c r="I267" s="52"/>
      <c r="N267" s="77"/>
    </row>
    <row r="268" spans="1:14" s="29" customFormat="1" ht="38.25">
      <c r="A268" s="62">
        <v>1</v>
      </c>
      <c r="B268" s="62" t="s">
        <v>310</v>
      </c>
      <c r="C268" s="62">
        <v>70</v>
      </c>
      <c r="D268" s="62" t="s">
        <v>3</v>
      </c>
      <c r="E268" s="172">
        <v>0</v>
      </c>
      <c r="F268" s="174" t="s">
        <v>286</v>
      </c>
      <c r="G268" s="173" t="s">
        <v>120</v>
      </c>
      <c r="H268" s="158" t="s">
        <v>26</v>
      </c>
      <c r="N268" s="175"/>
    </row>
    <row r="269" spans="1:14" s="29" customFormat="1" ht="38.25">
      <c r="A269" s="62">
        <v>2</v>
      </c>
      <c r="B269" s="62" t="s">
        <v>311</v>
      </c>
      <c r="C269" s="62">
        <v>60</v>
      </c>
      <c r="D269" s="62" t="s">
        <v>3</v>
      </c>
      <c r="E269" s="172">
        <v>0</v>
      </c>
      <c r="F269" s="174" t="s">
        <v>286</v>
      </c>
      <c r="G269" s="173" t="s">
        <v>120</v>
      </c>
      <c r="H269" s="158" t="s">
        <v>26</v>
      </c>
      <c r="N269" s="175"/>
    </row>
    <row r="270" spans="1:14" s="29" customFormat="1" ht="38.25">
      <c r="A270" s="62">
        <v>3</v>
      </c>
      <c r="B270" s="62" t="s">
        <v>312</v>
      </c>
      <c r="C270" s="62">
        <v>5</v>
      </c>
      <c r="D270" s="62" t="s">
        <v>3</v>
      </c>
      <c r="E270" s="172">
        <v>0</v>
      </c>
      <c r="F270" s="174" t="s">
        <v>286</v>
      </c>
      <c r="G270" s="173" t="s">
        <v>120</v>
      </c>
      <c r="H270" s="158" t="s">
        <v>26</v>
      </c>
      <c r="N270" s="175"/>
    </row>
    <row r="271" spans="1:14" s="29" customFormat="1" ht="38.25">
      <c r="A271" s="62">
        <v>4</v>
      </c>
      <c r="B271" s="62" t="s">
        <v>313</v>
      </c>
      <c r="C271" s="62">
        <v>60</v>
      </c>
      <c r="D271" s="62" t="s">
        <v>3</v>
      </c>
      <c r="E271" s="172">
        <v>0</v>
      </c>
      <c r="F271" s="174" t="s">
        <v>286</v>
      </c>
      <c r="G271" s="173" t="s">
        <v>120</v>
      </c>
      <c r="H271" s="158" t="s">
        <v>26</v>
      </c>
      <c r="N271" s="175"/>
    </row>
    <row r="272" spans="1:14" s="29" customFormat="1" ht="38.25">
      <c r="A272" s="62">
        <v>5</v>
      </c>
      <c r="B272" s="62" t="s">
        <v>314</v>
      </c>
      <c r="C272" s="62">
        <v>750</v>
      </c>
      <c r="D272" s="62" t="s">
        <v>9</v>
      </c>
      <c r="E272" s="172">
        <v>0</v>
      </c>
      <c r="F272" s="174" t="s">
        <v>286</v>
      </c>
      <c r="G272" s="173" t="s">
        <v>120</v>
      </c>
      <c r="H272" s="158" t="s">
        <v>26</v>
      </c>
      <c r="N272" s="175"/>
    </row>
    <row r="273" spans="1:14" s="29" customFormat="1" ht="38.25">
      <c r="A273" s="62">
        <v>6</v>
      </c>
      <c r="B273" s="62" t="s">
        <v>315</v>
      </c>
      <c r="C273" s="62">
        <v>18</v>
      </c>
      <c r="D273" s="62" t="s">
        <v>316</v>
      </c>
      <c r="E273" s="172">
        <v>0</v>
      </c>
      <c r="F273" s="174" t="s">
        <v>286</v>
      </c>
      <c r="G273" s="173" t="s">
        <v>120</v>
      </c>
      <c r="H273" s="158" t="s">
        <v>26</v>
      </c>
      <c r="N273" s="175"/>
    </row>
    <row r="274" spans="1:14" s="29" customFormat="1" ht="38.25">
      <c r="A274" s="62">
        <v>7</v>
      </c>
      <c r="B274" s="62" t="s">
        <v>317</v>
      </c>
      <c r="C274" s="62">
        <v>450</v>
      </c>
      <c r="D274" s="62" t="s">
        <v>8</v>
      </c>
      <c r="E274" s="172">
        <v>0</v>
      </c>
      <c r="F274" s="174" t="s">
        <v>286</v>
      </c>
      <c r="G274" s="173" t="s">
        <v>120</v>
      </c>
      <c r="H274" s="158" t="s">
        <v>26</v>
      </c>
      <c r="N274" s="175"/>
    </row>
    <row r="275" spans="1:14" s="29" customFormat="1" ht="38.25">
      <c r="A275" s="62">
        <v>8</v>
      </c>
      <c r="B275" s="62" t="s">
        <v>318</v>
      </c>
      <c r="C275" s="62">
        <v>2</v>
      </c>
      <c r="D275" s="62" t="s">
        <v>8</v>
      </c>
      <c r="E275" s="172">
        <v>0</v>
      </c>
      <c r="F275" s="174" t="s">
        <v>286</v>
      </c>
      <c r="G275" s="173" t="s">
        <v>120</v>
      </c>
      <c r="H275" s="158" t="s">
        <v>26</v>
      </c>
      <c r="N275" s="175"/>
    </row>
    <row r="276" spans="1:14" s="29" customFormat="1" ht="38.25">
      <c r="A276" s="62">
        <v>9</v>
      </c>
      <c r="B276" s="62" t="s">
        <v>319</v>
      </c>
      <c r="C276" s="62">
        <v>100</v>
      </c>
      <c r="D276" s="62" t="s">
        <v>3</v>
      </c>
      <c r="E276" s="172">
        <v>0</v>
      </c>
      <c r="F276" s="174" t="s">
        <v>286</v>
      </c>
      <c r="G276" s="173" t="s">
        <v>120</v>
      </c>
      <c r="H276" s="158" t="s">
        <v>26</v>
      </c>
      <c r="N276" s="175"/>
    </row>
    <row r="277" spans="1:14" s="29" customFormat="1" ht="38.25">
      <c r="A277" s="62">
        <v>10</v>
      </c>
      <c r="B277" s="62" t="s">
        <v>55</v>
      </c>
      <c r="C277" s="62">
        <v>2</v>
      </c>
      <c r="D277" s="62" t="s">
        <v>9</v>
      </c>
      <c r="E277" s="172">
        <v>0</v>
      </c>
      <c r="F277" s="174" t="s">
        <v>286</v>
      </c>
      <c r="G277" s="173" t="s">
        <v>120</v>
      </c>
      <c r="H277" s="158" t="s">
        <v>26</v>
      </c>
      <c r="N277" s="175"/>
    </row>
    <row r="278" spans="1:14" s="29" customFormat="1" ht="38.25">
      <c r="A278" s="62">
        <v>11</v>
      </c>
      <c r="B278" s="62" t="s">
        <v>320</v>
      </c>
      <c r="C278" s="62">
        <v>4</v>
      </c>
      <c r="D278" s="62" t="s">
        <v>3</v>
      </c>
      <c r="E278" s="172">
        <v>0</v>
      </c>
      <c r="F278" s="174" t="s">
        <v>286</v>
      </c>
      <c r="G278" s="173" t="s">
        <v>120</v>
      </c>
      <c r="H278" s="158" t="s">
        <v>26</v>
      </c>
      <c r="N278" s="175"/>
    </row>
    <row r="279" spans="1:14" s="29" customFormat="1" ht="38.25">
      <c r="A279" s="62">
        <v>12</v>
      </c>
      <c r="B279" s="62" t="s">
        <v>321</v>
      </c>
      <c r="C279" s="62">
        <v>1100</v>
      </c>
      <c r="D279" s="62" t="s">
        <v>3</v>
      </c>
      <c r="E279" s="172">
        <v>0</v>
      </c>
      <c r="F279" s="174" t="s">
        <v>286</v>
      </c>
      <c r="G279" s="173" t="s">
        <v>120</v>
      </c>
      <c r="H279" s="158" t="s">
        <v>26</v>
      </c>
      <c r="N279" s="175"/>
    </row>
    <row r="280" spans="1:14" s="29" customFormat="1" ht="38.25">
      <c r="A280" s="62">
        <v>13</v>
      </c>
      <c r="B280" s="62" t="s">
        <v>322</v>
      </c>
      <c r="C280" s="62">
        <v>75</v>
      </c>
      <c r="D280" s="62" t="s">
        <v>9</v>
      </c>
      <c r="E280" s="172">
        <v>0</v>
      </c>
      <c r="F280" s="174" t="s">
        <v>286</v>
      </c>
      <c r="G280" s="173" t="s">
        <v>120</v>
      </c>
      <c r="H280" s="158" t="s">
        <v>26</v>
      </c>
      <c r="N280" s="175"/>
    </row>
    <row r="281" spans="1:14" s="29" customFormat="1" ht="38.25">
      <c r="A281" s="62">
        <v>14</v>
      </c>
      <c r="B281" s="62" t="s">
        <v>323</v>
      </c>
      <c r="C281" s="62">
        <v>150</v>
      </c>
      <c r="D281" s="62" t="s">
        <v>3</v>
      </c>
      <c r="E281" s="172">
        <v>0</v>
      </c>
      <c r="F281" s="174" t="s">
        <v>286</v>
      </c>
      <c r="G281" s="173" t="s">
        <v>120</v>
      </c>
      <c r="H281" s="158" t="s">
        <v>26</v>
      </c>
      <c r="N281" s="175"/>
    </row>
    <row r="282" spans="1:14" s="29" customFormat="1" ht="38.25">
      <c r="A282" s="62">
        <v>15</v>
      </c>
      <c r="B282" s="62" t="s">
        <v>324</v>
      </c>
      <c r="C282" s="62">
        <v>250</v>
      </c>
      <c r="D282" s="62" t="s">
        <v>3</v>
      </c>
      <c r="E282" s="172">
        <v>0</v>
      </c>
      <c r="F282" s="174" t="s">
        <v>286</v>
      </c>
      <c r="G282" s="173" t="s">
        <v>120</v>
      </c>
      <c r="H282" s="158" t="s">
        <v>26</v>
      </c>
      <c r="N282" s="175"/>
    </row>
    <row r="283" spans="1:14" s="29" customFormat="1" ht="38.25">
      <c r="A283" s="62">
        <v>16</v>
      </c>
      <c r="B283" s="62" t="s">
        <v>325</v>
      </c>
      <c r="C283" s="62">
        <v>470</v>
      </c>
      <c r="D283" s="62" t="s">
        <v>9</v>
      </c>
      <c r="E283" s="172">
        <v>0</v>
      </c>
      <c r="F283" s="174" t="s">
        <v>286</v>
      </c>
      <c r="G283" s="173" t="s">
        <v>120</v>
      </c>
      <c r="H283" s="158" t="s">
        <v>26</v>
      </c>
      <c r="N283" s="175"/>
    </row>
    <row r="284" spans="1:14" s="29" customFormat="1" ht="38.25">
      <c r="A284" s="62">
        <v>17</v>
      </c>
      <c r="B284" s="62" t="s">
        <v>326</v>
      </c>
      <c r="C284" s="62">
        <v>1100</v>
      </c>
      <c r="D284" s="62" t="s">
        <v>9</v>
      </c>
      <c r="E284" s="172">
        <v>0</v>
      </c>
      <c r="F284" s="174" t="s">
        <v>286</v>
      </c>
      <c r="G284" s="173" t="s">
        <v>120</v>
      </c>
      <c r="H284" s="158" t="s">
        <v>26</v>
      </c>
      <c r="N284" s="175"/>
    </row>
    <row r="285" spans="1:14" s="29" customFormat="1" ht="38.25">
      <c r="A285" s="62">
        <v>18</v>
      </c>
      <c r="B285" s="62" t="s">
        <v>327</v>
      </c>
      <c r="C285" s="62">
        <v>330</v>
      </c>
      <c r="D285" s="62" t="s">
        <v>9</v>
      </c>
      <c r="E285" s="172">
        <v>0</v>
      </c>
      <c r="F285" s="174" t="s">
        <v>286</v>
      </c>
      <c r="G285" s="173" t="s">
        <v>120</v>
      </c>
      <c r="H285" s="158" t="s">
        <v>26</v>
      </c>
      <c r="N285" s="175"/>
    </row>
    <row r="286" spans="1:14" s="29" customFormat="1" ht="38.25">
      <c r="A286" s="62">
        <v>19</v>
      </c>
      <c r="B286" s="62" t="s">
        <v>328</v>
      </c>
      <c r="C286" s="62">
        <v>2000</v>
      </c>
      <c r="D286" s="62" t="s">
        <v>3</v>
      </c>
      <c r="E286" s="172">
        <v>0</v>
      </c>
      <c r="F286" s="174" t="s">
        <v>286</v>
      </c>
      <c r="G286" s="173" t="s">
        <v>120</v>
      </c>
      <c r="H286" s="158" t="s">
        <v>26</v>
      </c>
      <c r="N286" s="175"/>
    </row>
    <row r="287" spans="1:14" s="29" customFormat="1" ht="38.25">
      <c r="A287" s="62">
        <v>20</v>
      </c>
      <c r="B287" s="62" t="s">
        <v>329</v>
      </c>
      <c r="C287" s="62">
        <v>1200</v>
      </c>
      <c r="D287" s="62" t="s">
        <v>8</v>
      </c>
      <c r="E287" s="172">
        <v>0</v>
      </c>
      <c r="F287" s="174" t="s">
        <v>286</v>
      </c>
      <c r="G287" s="173" t="s">
        <v>120</v>
      </c>
      <c r="H287" s="158" t="s">
        <v>26</v>
      </c>
      <c r="N287" s="175"/>
    </row>
    <row r="288" spans="1:14" s="29" customFormat="1" ht="38.25">
      <c r="A288" s="62">
        <v>21</v>
      </c>
      <c r="B288" s="62" t="s">
        <v>330</v>
      </c>
      <c r="C288" s="62">
        <v>300</v>
      </c>
      <c r="D288" s="62" t="s">
        <v>9</v>
      </c>
      <c r="E288" s="172">
        <v>0</v>
      </c>
      <c r="F288" s="174" t="s">
        <v>286</v>
      </c>
      <c r="G288" s="173" t="s">
        <v>120</v>
      </c>
      <c r="H288" s="158" t="s">
        <v>26</v>
      </c>
      <c r="N288" s="175"/>
    </row>
    <row r="289" spans="1:14" s="29" customFormat="1" ht="38.25">
      <c r="A289" s="62">
        <v>22</v>
      </c>
      <c r="B289" s="62" t="s">
        <v>331</v>
      </c>
      <c r="C289" s="62">
        <v>250</v>
      </c>
      <c r="D289" s="62" t="s">
        <v>3</v>
      </c>
      <c r="E289" s="172">
        <v>0</v>
      </c>
      <c r="F289" s="174" t="s">
        <v>286</v>
      </c>
      <c r="G289" s="173" t="s">
        <v>120</v>
      </c>
      <c r="H289" s="158" t="s">
        <v>26</v>
      </c>
      <c r="N289" s="175"/>
    </row>
    <row r="290" spans="1:14" ht="12.75">
      <c r="A290" s="43"/>
      <c r="B290" s="43"/>
      <c r="C290" s="43"/>
      <c r="D290" s="43" t="s">
        <v>4</v>
      </c>
      <c r="E290" s="44">
        <f>SUM(E268:E289)</f>
        <v>0</v>
      </c>
      <c r="F290" s="85"/>
      <c r="G290" s="45"/>
      <c r="H290" s="45"/>
      <c r="I290" s="52"/>
      <c r="N290" s="107"/>
    </row>
    <row r="291" spans="1:14" ht="12.75">
      <c r="A291" s="46"/>
      <c r="B291" s="46"/>
      <c r="C291" s="46"/>
      <c r="D291" s="46"/>
      <c r="E291" s="47"/>
      <c r="F291" s="80"/>
      <c r="G291" s="48"/>
      <c r="H291" s="48"/>
      <c r="I291" s="52"/>
      <c r="N291" s="38"/>
    </row>
    <row r="292" spans="1:8" ht="12.75">
      <c r="A292" s="49" t="s">
        <v>88</v>
      </c>
      <c r="G292" s="6"/>
      <c r="H292" s="6"/>
    </row>
    <row r="293" spans="1:14" ht="38.25">
      <c r="A293" s="77" t="s">
        <v>10</v>
      </c>
      <c r="B293" s="77" t="s">
        <v>169</v>
      </c>
      <c r="C293" s="77" t="s">
        <v>170</v>
      </c>
      <c r="D293" s="77" t="s">
        <v>171</v>
      </c>
      <c r="E293" s="77" t="s">
        <v>172</v>
      </c>
      <c r="F293" s="83" t="s">
        <v>173</v>
      </c>
      <c r="G293" s="77" t="s">
        <v>36</v>
      </c>
      <c r="H293" s="77" t="s">
        <v>35</v>
      </c>
      <c r="N293" s="77"/>
    </row>
    <row r="294" spans="1:14" ht="38.25">
      <c r="A294" s="13">
        <v>1</v>
      </c>
      <c r="B294" s="41" t="s">
        <v>386</v>
      </c>
      <c r="C294" s="13">
        <v>40</v>
      </c>
      <c r="D294" s="13" t="s">
        <v>111</v>
      </c>
      <c r="E294" s="42">
        <v>0</v>
      </c>
      <c r="F294" s="84" t="s">
        <v>199</v>
      </c>
      <c r="G294" s="36" t="s">
        <v>120</v>
      </c>
      <c r="H294" s="40" t="s">
        <v>26</v>
      </c>
      <c r="N294" s="37"/>
    </row>
    <row r="295" spans="1:14" ht="25.5">
      <c r="A295" s="13">
        <v>2</v>
      </c>
      <c r="B295" s="41" t="s">
        <v>163</v>
      </c>
      <c r="C295" s="13">
        <v>393</v>
      </c>
      <c r="D295" s="13" t="s">
        <v>3</v>
      </c>
      <c r="E295" s="42">
        <v>21615</v>
      </c>
      <c r="F295" s="84" t="s">
        <v>200</v>
      </c>
      <c r="G295" s="36" t="s">
        <v>120</v>
      </c>
      <c r="H295" s="40" t="s">
        <v>26</v>
      </c>
      <c r="N295" s="37"/>
    </row>
    <row r="296" spans="1:14" ht="129.75" customHeight="1">
      <c r="A296" s="13">
        <v>3</v>
      </c>
      <c r="B296" s="41" t="s">
        <v>149</v>
      </c>
      <c r="C296" s="13">
        <v>2985</v>
      </c>
      <c r="D296" s="13" t="s">
        <v>160</v>
      </c>
      <c r="E296" s="42">
        <v>14925</v>
      </c>
      <c r="F296" s="84" t="s">
        <v>201</v>
      </c>
      <c r="G296" s="36" t="s">
        <v>120</v>
      </c>
      <c r="H296" s="40" t="s">
        <v>26</v>
      </c>
      <c r="I296" s="148"/>
      <c r="N296" s="37"/>
    </row>
    <row r="297" spans="1:14" ht="38.25">
      <c r="A297" s="13">
        <v>4</v>
      </c>
      <c r="B297" s="41" t="s">
        <v>546</v>
      </c>
      <c r="C297" s="13">
        <v>684</v>
      </c>
      <c r="D297" s="13" t="s">
        <v>9</v>
      </c>
      <c r="E297" s="42">
        <v>2052</v>
      </c>
      <c r="F297" s="84" t="s">
        <v>185</v>
      </c>
      <c r="G297" s="36" t="s">
        <v>120</v>
      </c>
      <c r="H297" s="40" t="s">
        <v>26</v>
      </c>
      <c r="N297" s="37"/>
    </row>
    <row r="298" spans="1:14" ht="38.25">
      <c r="A298" s="13"/>
      <c r="B298" s="41" t="s">
        <v>547</v>
      </c>
      <c r="C298" s="13">
        <v>404</v>
      </c>
      <c r="D298" s="13" t="s">
        <v>9</v>
      </c>
      <c r="E298" s="42">
        <v>1212</v>
      </c>
      <c r="F298" s="84" t="s">
        <v>185</v>
      </c>
      <c r="G298" s="36" t="s">
        <v>120</v>
      </c>
      <c r="H298" s="40" t="s">
        <v>26</v>
      </c>
      <c r="N298" s="37"/>
    </row>
    <row r="299" spans="1:14" ht="38.25">
      <c r="A299" s="13">
        <v>5</v>
      </c>
      <c r="B299" s="41" t="s">
        <v>202</v>
      </c>
      <c r="C299" s="13">
        <v>94</v>
      </c>
      <c r="D299" s="13" t="s">
        <v>9</v>
      </c>
      <c r="E299" s="42">
        <v>282</v>
      </c>
      <c r="F299" s="84" t="s">
        <v>185</v>
      </c>
      <c r="G299" s="36" t="s">
        <v>120</v>
      </c>
      <c r="H299" s="40" t="s">
        <v>26</v>
      </c>
      <c r="N299" s="37"/>
    </row>
    <row r="300" spans="1:14" ht="38.25">
      <c r="A300" s="13">
        <v>6</v>
      </c>
      <c r="B300" s="41" t="s">
        <v>353</v>
      </c>
      <c r="C300" s="13">
        <v>2</v>
      </c>
      <c r="D300" s="13" t="s">
        <v>203</v>
      </c>
      <c r="E300" s="42">
        <v>10</v>
      </c>
      <c r="F300" s="84" t="s">
        <v>185</v>
      </c>
      <c r="G300" s="36" t="s">
        <v>120</v>
      </c>
      <c r="H300" s="40" t="s">
        <v>26</v>
      </c>
      <c r="N300" s="37"/>
    </row>
    <row r="301" spans="1:14" ht="38.25">
      <c r="A301" s="13">
        <v>7</v>
      </c>
      <c r="B301" s="41" t="s">
        <v>354</v>
      </c>
      <c r="C301" s="13">
        <v>298</v>
      </c>
      <c r="D301" s="13" t="s">
        <v>9</v>
      </c>
      <c r="E301" s="42">
        <v>894</v>
      </c>
      <c r="F301" s="84" t="s">
        <v>185</v>
      </c>
      <c r="G301" s="36" t="s">
        <v>120</v>
      </c>
      <c r="H301" s="40" t="s">
        <v>26</v>
      </c>
      <c r="N301" s="37"/>
    </row>
    <row r="302" spans="1:14" ht="38.25">
      <c r="A302" s="13">
        <v>8</v>
      </c>
      <c r="B302" s="41" t="s">
        <v>355</v>
      </c>
      <c r="C302" s="13">
        <v>2</v>
      </c>
      <c r="D302" s="13" t="s">
        <v>203</v>
      </c>
      <c r="E302" s="42">
        <v>10</v>
      </c>
      <c r="F302" s="84" t="s">
        <v>185</v>
      </c>
      <c r="G302" s="36" t="s">
        <v>120</v>
      </c>
      <c r="H302" s="40" t="s">
        <v>26</v>
      </c>
      <c r="N302" s="37"/>
    </row>
    <row r="303" spans="1:14" ht="38.25">
      <c r="A303" s="13">
        <v>9</v>
      </c>
      <c r="B303" s="41" t="s">
        <v>356</v>
      </c>
      <c r="C303" s="13">
        <v>1</v>
      </c>
      <c r="D303" s="13" t="s">
        <v>9</v>
      </c>
      <c r="E303" s="42">
        <v>3</v>
      </c>
      <c r="F303" s="84" t="s">
        <v>185</v>
      </c>
      <c r="G303" s="36" t="s">
        <v>120</v>
      </c>
      <c r="H303" s="40" t="s">
        <v>26</v>
      </c>
      <c r="N303" s="37"/>
    </row>
    <row r="304" spans="1:14" ht="38.25">
      <c r="A304" s="13">
        <v>10</v>
      </c>
      <c r="B304" s="41" t="s">
        <v>357</v>
      </c>
      <c r="C304" s="13">
        <v>31</v>
      </c>
      <c r="D304" s="13" t="s">
        <v>9</v>
      </c>
      <c r="E304" s="42">
        <v>93</v>
      </c>
      <c r="F304" s="84" t="s">
        <v>185</v>
      </c>
      <c r="G304" s="36" t="s">
        <v>120</v>
      </c>
      <c r="H304" s="40" t="s">
        <v>26</v>
      </c>
      <c r="N304" s="37"/>
    </row>
    <row r="305" spans="1:14" ht="38.25">
      <c r="A305" s="13">
        <v>11</v>
      </c>
      <c r="B305" s="41" t="s">
        <v>358</v>
      </c>
      <c r="C305" s="13">
        <v>32</v>
      </c>
      <c r="D305" s="13" t="s">
        <v>9</v>
      </c>
      <c r="E305" s="42">
        <v>96</v>
      </c>
      <c r="F305" s="84" t="s">
        <v>185</v>
      </c>
      <c r="G305" s="36" t="s">
        <v>120</v>
      </c>
      <c r="H305" s="40" t="s">
        <v>26</v>
      </c>
      <c r="N305" s="37"/>
    </row>
    <row r="306" spans="1:14" ht="38.25">
      <c r="A306" s="13">
        <v>12</v>
      </c>
      <c r="B306" s="41" t="s">
        <v>359</v>
      </c>
      <c r="C306" s="13">
        <v>22</v>
      </c>
      <c r="D306" s="13" t="s">
        <v>0</v>
      </c>
      <c r="E306" s="42">
        <v>129.36</v>
      </c>
      <c r="F306" s="84" t="s">
        <v>185</v>
      </c>
      <c r="G306" s="36" t="s">
        <v>120</v>
      </c>
      <c r="H306" s="40" t="s">
        <v>26</v>
      </c>
      <c r="N306" s="37"/>
    </row>
    <row r="307" spans="1:14" ht="38.25">
      <c r="A307" s="13">
        <v>13</v>
      </c>
      <c r="B307" s="41" t="s">
        <v>360</v>
      </c>
      <c r="C307" s="13">
        <v>19</v>
      </c>
      <c r="D307" s="13" t="s">
        <v>9</v>
      </c>
      <c r="E307" s="42">
        <v>57</v>
      </c>
      <c r="F307" s="84" t="s">
        <v>185</v>
      </c>
      <c r="G307" s="36" t="s">
        <v>120</v>
      </c>
      <c r="H307" s="40" t="s">
        <v>26</v>
      </c>
      <c r="N307" s="37"/>
    </row>
    <row r="308" spans="1:14" ht="38.25">
      <c r="A308" s="13">
        <v>14</v>
      </c>
      <c r="B308" s="41" t="s">
        <v>361</v>
      </c>
      <c r="C308" s="13">
        <v>1</v>
      </c>
      <c r="D308" s="13" t="s">
        <v>9</v>
      </c>
      <c r="E308" s="42">
        <v>3</v>
      </c>
      <c r="F308" s="84" t="s">
        <v>185</v>
      </c>
      <c r="G308" s="36" t="s">
        <v>120</v>
      </c>
      <c r="H308" s="40" t="s">
        <v>26</v>
      </c>
      <c r="N308" s="37"/>
    </row>
    <row r="309" spans="1:14" ht="25.5">
      <c r="A309" s="13">
        <v>15</v>
      </c>
      <c r="B309" s="41" t="s">
        <v>270</v>
      </c>
      <c r="C309" s="13">
        <v>621</v>
      </c>
      <c r="D309" s="13" t="s">
        <v>11</v>
      </c>
      <c r="E309" s="42">
        <v>5613.84</v>
      </c>
      <c r="F309" s="84" t="s">
        <v>271</v>
      </c>
      <c r="G309" s="36" t="s">
        <v>120</v>
      </c>
      <c r="H309" s="40" t="s">
        <v>26</v>
      </c>
      <c r="N309" s="37"/>
    </row>
    <row r="310" spans="1:14" ht="25.5">
      <c r="A310" s="13">
        <v>16</v>
      </c>
      <c r="B310" s="41" t="s">
        <v>272</v>
      </c>
      <c r="C310" s="13">
        <v>200</v>
      </c>
      <c r="D310" s="13" t="s">
        <v>9</v>
      </c>
      <c r="E310" s="42">
        <v>600</v>
      </c>
      <c r="F310" s="84" t="s">
        <v>271</v>
      </c>
      <c r="G310" s="36" t="s">
        <v>120</v>
      </c>
      <c r="H310" s="40" t="s">
        <v>26</v>
      </c>
      <c r="N310" s="37"/>
    </row>
    <row r="311" spans="1:14" ht="25.5">
      <c r="A311" s="13">
        <v>17</v>
      </c>
      <c r="B311" s="13" t="s">
        <v>204</v>
      </c>
      <c r="C311" s="13">
        <v>462</v>
      </c>
      <c r="D311" s="13" t="s">
        <v>7</v>
      </c>
      <c r="E311" s="50">
        <v>0</v>
      </c>
      <c r="F311" s="84" t="s">
        <v>273</v>
      </c>
      <c r="G311" s="36" t="s">
        <v>120</v>
      </c>
      <c r="H311" s="40" t="s">
        <v>26</v>
      </c>
      <c r="N311" s="37"/>
    </row>
    <row r="312" spans="1:14" ht="25.5">
      <c r="A312" s="13">
        <v>18</v>
      </c>
      <c r="B312" s="13" t="s">
        <v>274</v>
      </c>
      <c r="C312" s="13">
        <v>128</v>
      </c>
      <c r="D312" s="13" t="s">
        <v>9</v>
      </c>
      <c r="E312" s="50">
        <v>0</v>
      </c>
      <c r="F312" s="84" t="s">
        <v>273</v>
      </c>
      <c r="G312" s="36" t="s">
        <v>120</v>
      </c>
      <c r="H312" s="40" t="s">
        <v>26</v>
      </c>
      <c r="N312" s="37"/>
    </row>
    <row r="313" spans="1:14" ht="25.5">
      <c r="A313" s="13">
        <v>19</v>
      </c>
      <c r="B313" s="13" t="s">
        <v>387</v>
      </c>
      <c r="C313" s="13">
        <v>9</v>
      </c>
      <c r="D313" s="13" t="s">
        <v>3</v>
      </c>
      <c r="E313" s="50">
        <v>101.79</v>
      </c>
      <c r="F313" s="84" t="s">
        <v>388</v>
      </c>
      <c r="G313" s="36" t="s">
        <v>120</v>
      </c>
      <c r="H313" s="40" t="s">
        <v>26</v>
      </c>
      <c r="N313" s="37"/>
    </row>
    <row r="314" spans="1:14" ht="12.75">
      <c r="A314" s="13">
        <v>20</v>
      </c>
      <c r="B314" s="13" t="s">
        <v>480</v>
      </c>
      <c r="C314" s="13">
        <v>232</v>
      </c>
      <c r="D314" s="13" t="s">
        <v>3</v>
      </c>
      <c r="E314" s="50">
        <v>0</v>
      </c>
      <c r="F314" s="84" t="s">
        <v>481</v>
      </c>
      <c r="G314" s="36" t="s">
        <v>120</v>
      </c>
      <c r="H314" s="40" t="s">
        <v>26</v>
      </c>
      <c r="N314" s="37"/>
    </row>
    <row r="315" spans="1:14" ht="12.75">
      <c r="A315" s="43"/>
      <c r="B315" s="13"/>
      <c r="C315" s="13"/>
      <c r="D315" s="43" t="s">
        <v>4</v>
      </c>
      <c r="E315" s="44">
        <f>SUM(E294:E314)</f>
        <v>47696.99</v>
      </c>
      <c r="F315" s="84"/>
      <c r="G315" s="40"/>
      <c r="H315" s="20"/>
      <c r="N315" s="107"/>
    </row>
    <row r="316" spans="1:14" ht="12.75">
      <c r="A316" s="46"/>
      <c r="B316" s="46"/>
      <c r="C316" s="46"/>
      <c r="D316" s="46"/>
      <c r="E316" s="47"/>
      <c r="F316" s="80"/>
      <c r="G316" s="48"/>
      <c r="H316" s="48"/>
      <c r="I316" s="52"/>
      <c r="N316" s="38"/>
    </row>
    <row r="317" spans="1:8" ht="12.75">
      <c r="A317" s="49" t="s">
        <v>166</v>
      </c>
      <c r="G317" s="6"/>
      <c r="H317" s="6"/>
    </row>
    <row r="318" spans="1:14" ht="38.25">
      <c r="A318" s="77" t="s">
        <v>10</v>
      </c>
      <c r="B318" s="77" t="s">
        <v>169</v>
      </c>
      <c r="C318" s="77" t="s">
        <v>170</v>
      </c>
      <c r="D318" s="77" t="s">
        <v>171</v>
      </c>
      <c r="E318" s="77" t="s">
        <v>172</v>
      </c>
      <c r="F318" s="83" t="s">
        <v>173</v>
      </c>
      <c r="G318" s="77" t="s">
        <v>36</v>
      </c>
      <c r="H318" s="77" t="s">
        <v>35</v>
      </c>
      <c r="N318" s="77"/>
    </row>
    <row r="319" spans="1:14" s="29" customFormat="1" ht="38.25">
      <c r="A319" s="62">
        <v>1</v>
      </c>
      <c r="B319" s="62" t="s">
        <v>505</v>
      </c>
      <c r="C319" s="62">
        <v>323</v>
      </c>
      <c r="D319" s="62" t="s">
        <v>9</v>
      </c>
      <c r="E319" s="172">
        <v>0</v>
      </c>
      <c r="F319" s="174" t="s">
        <v>205</v>
      </c>
      <c r="G319" s="177" t="s">
        <v>120</v>
      </c>
      <c r="H319" s="158" t="s">
        <v>26</v>
      </c>
      <c r="N319" s="175"/>
    </row>
    <row r="320" spans="1:14" s="29" customFormat="1" ht="38.25">
      <c r="A320" s="62">
        <v>2</v>
      </c>
      <c r="B320" s="62" t="s">
        <v>506</v>
      </c>
      <c r="C320" s="62">
        <v>607</v>
      </c>
      <c r="D320" s="62" t="s">
        <v>9</v>
      </c>
      <c r="E320" s="172">
        <v>0</v>
      </c>
      <c r="F320" s="174" t="s">
        <v>205</v>
      </c>
      <c r="G320" s="173" t="s">
        <v>120</v>
      </c>
      <c r="H320" s="158" t="s">
        <v>26</v>
      </c>
      <c r="N320" s="175"/>
    </row>
    <row r="321" spans="1:14" s="29" customFormat="1" ht="38.25">
      <c r="A321" s="62">
        <v>3</v>
      </c>
      <c r="B321" s="62" t="s">
        <v>507</v>
      </c>
      <c r="C321" s="62">
        <v>64</v>
      </c>
      <c r="D321" s="62" t="s">
        <v>9</v>
      </c>
      <c r="E321" s="172">
        <v>0</v>
      </c>
      <c r="F321" s="174" t="s">
        <v>205</v>
      </c>
      <c r="G321" s="173" t="s">
        <v>120</v>
      </c>
      <c r="H321" s="158" t="s">
        <v>26</v>
      </c>
      <c r="N321" s="175"/>
    </row>
    <row r="322" spans="1:14" s="29" customFormat="1" ht="38.25">
      <c r="A322" s="62">
        <v>4</v>
      </c>
      <c r="B322" s="62" t="s">
        <v>508</v>
      </c>
      <c r="C322" s="62">
        <v>732</v>
      </c>
      <c r="D322" s="62" t="s">
        <v>3</v>
      </c>
      <c r="E322" s="172">
        <v>14640</v>
      </c>
      <c r="F322" s="174" t="s">
        <v>205</v>
      </c>
      <c r="G322" s="173" t="s">
        <v>120</v>
      </c>
      <c r="H322" s="158" t="s">
        <v>26</v>
      </c>
      <c r="N322" s="175"/>
    </row>
    <row r="323" spans="1:14" s="29" customFormat="1" ht="38.25">
      <c r="A323" s="62">
        <v>5</v>
      </c>
      <c r="B323" s="62" t="s">
        <v>167</v>
      </c>
      <c r="C323" s="62">
        <v>809</v>
      </c>
      <c r="D323" s="62" t="s">
        <v>11</v>
      </c>
      <c r="E323" s="172">
        <v>0</v>
      </c>
      <c r="F323" s="174" t="s">
        <v>205</v>
      </c>
      <c r="G323" s="173" t="s">
        <v>120</v>
      </c>
      <c r="H323" s="158" t="s">
        <v>26</v>
      </c>
      <c r="N323" s="175"/>
    </row>
    <row r="324" spans="1:14" s="29" customFormat="1" ht="38.25">
      <c r="A324" s="62">
        <v>6</v>
      </c>
      <c r="B324" s="62" t="s">
        <v>509</v>
      </c>
      <c r="C324" s="62">
        <v>4</v>
      </c>
      <c r="D324" s="62" t="s">
        <v>3</v>
      </c>
      <c r="E324" s="172">
        <v>80</v>
      </c>
      <c r="F324" s="174" t="s">
        <v>205</v>
      </c>
      <c r="G324" s="173" t="s">
        <v>120</v>
      </c>
      <c r="H324" s="158" t="s">
        <v>26</v>
      </c>
      <c r="N324" s="175"/>
    </row>
    <row r="325" spans="1:14" s="29" customFormat="1" ht="38.25">
      <c r="A325" s="62">
        <v>7</v>
      </c>
      <c r="B325" s="62" t="s">
        <v>510</v>
      </c>
      <c r="C325" s="62">
        <v>16</v>
      </c>
      <c r="D325" s="62" t="s">
        <v>7</v>
      </c>
      <c r="E325" s="172">
        <v>320</v>
      </c>
      <c r="F325" s="174" t="s">
        <v>205</v>
      </c>
      <c r="G325" s="173" t="s">
        <v>120</v>
      </c>
      <c r="H325" s="158" t="s">
        <v>26</v>
      </c>
      <c r="N325" s="175"/>
    </row>
    <row r="326" spans="1:14" s="29" customFormat="1" ht="38.25">
      <c r="A326" s="62">
        <v>8</v>
      </c>
      <c r="B326" s="62" t="s">
        <v>511</v>
      </c>
      <c r="C326" s="62">
        <v>6</v>
      </c>
      <c r="D326" s="62" t="s">
        <v>7</v>
      </c>
      <c r="E326" s="172">
        <v>120</v>
      </c>
      <c r="F326" s="174" t="s">
        <v>205</v>
      </c>
      <c r="G326" s="173" t="s">
        <v>120</v>
      </c>
      <c r="H326" s="158" t="s">
        <v>26</v>
      </c>
      <c r="N326" s="175"/>
    </row>
    <row r="327" spans="1:14" s="29" customFormat="1" ht="38.25">
      <c r="A327" s="62">
        <v>9</v>
      </c>
      <c r="B327" s="62" t="s">
        <v>512</v>
      </c>
      <c r="C327" s="62">
        <v>13</v>
      </c>
      <c r="D327" s="62" t="s">
        <v>3</v>
      </c>
      <c r="E327" s="172">
        <v>260</v>
      </c>
      <c r="F327" s="174" t="s">
        <v>205</v>
      </c>
      <c r="G327" s="173" t="s">
        <v>120</v>
      </c>
      <c r="H327" s="158" t="s">
        <v>26</v>
      </c>
      <c r="N327" s="175"/>
    </row>
    <row r="328" spans="1:14" s="29" customFormat="1" ht="38.25">
      <c r="A328" s="62">
        <v>10</v>
      </c>
      <c r="B328" s="62" t="s">
        <v>513</v>
      </c>
      <c r="C328" s="62">
        <v>13</v>
      </c>
      <c r="D328" s="62" t="s">
        <v>0</v>
      </c>
      <c r="E328" s="172">
        <v>260</v>
      </c>
      <c r="F328" s="174" t="s">
        <v>205</v>
      </c>
      <c r="G328" s="173" t="s">
        <v>120</v>
      </c>
      <c r="H328" s="158" t="s">
        <v>26</v>
      </c>
      <c r="N328" s="175"/>
    </row>
    <row r="329" spans="1:14" s="29" customFormat="1" ht="38.25">
      <c r="A329" s="62">
        <v>11</v>
      </c>
      <c r="B329" s="62" t="s">
        <v>514</v>
      </c>
      <c r="C329" s="62">
        <v>7</v>
      </c>
      <c r="D329" s="62" t="s">
        <v>3</v>
      </c>
      <c r="E329" s="172">
        <v>140</v>
      </c>
      <c r="F329" s="174" t="s">
        <v>205</v>
      </c>
      <c r="G329" s="173" t="s">
        <v>120</v>
      </c>
      <c r="H329" s="158" t="s">
        <v>26</v>
      </c>
      <c r="N329" s="175"/>
    </row>
    <row r="330" spans="1:14" s="29" customFormat="1" ht="38.25">
      <c r="A330" s="62">
        <v>12</v>
      </c>
      <c r="B330" s="62" t="s">
        <v>515</v>
      </c>
      <c r="C330" s="62">
        <v>90</v>
      </c>
      <c r="D330" s="62" t="s">
        <v>3</v>
      </c>
      <c r="E330" s="172">
        <v>1800</v>
      </c>
      <c r="F330" s="174" t="s">
        <v>205</v>
      </c>
      <c r="G330" s="173" t="s">
        <v>120</v>
      </c>
      <c r="H330" s="158" t="s">
        <v>26</v>
      </c>
      <c r="N330" s="175"/>
    </row>
    <row r="331" spans="1:14" s="29" customFormat="1" ht="38.25">
      <c r="A331" s="62">
        <v>13</v>
      </c>
      <c r="B331" s="62" t="s">
        <v>516</v>
      </c>
      <c r="C331" s="62">
        <v>129</v>
      </c>
      <c r="D331" s="62" t="s">
        <v>3</v>
      </c>
      <c r="E331" s="172">
        <v>0</v>
      </c>
      <c r="F331" s="174" t="s">
        <v>205</v>
      </c>
      <c r="G331" s="173" t="s">
        <v>120</v>
      </c>
      <c r="H331" s="158" t="s">
        <v>26</v>
      </c>
      <c r="N331" s="175"/>
    </row>
    <row r="332" spans="1:14" s="29" customFormat="1" ht="38.25">
      <c r="A332" s="62">
        <v>14</v>
      </c>
      <c r="B332" s="62" t="s">
        <v>517</v>
      </c>
      <c r="C332" s="62">
        <v>70</v>
      </c>
      <c r="D332" s="62" t="s">
        <v>79</v>
      </c>
      <c r="E332" s="172">
        <v>1400</v>
      </c>
      <c r="F332" s="174" t="s">
        <v>205</v>
      </c>
      <c r="G332" s="173" t="s">
        <v>120</v>
      </c>
      <c r="H332" s="158" t="s">
        <v>26</v>
      </c>
      <c r="N332" s="175"/>
    </row>
    <row r="333" spans="1:14" s="29" customFormat="1" ht="38.25">
      <c r="A333" s="62">
        <v>15</v>
      </c>
      <c r="B333" s="62" t="s">
        <v>518</v>
      </c>
      <c r="C333" s="62">
        <v>273</v>
      </c>
      <c r="D333" s="62" t="s">
        <v>3</v>
      </c>
      <c r="E333" s="172">
        <v>0</v>
      </c>
      <c r="F333" s="174" t="s">
        <v>205</v>
      </c>
      <c r="G333" s="173" t="s">
        <v>120</v>
      </c>
      <c r="H333" s="158" t="s">
        <v>26</v>
      </c>
      <c r="N333" s="175"/>
    </row>
    <row r="334" spans="1:14" s="29" customFormat="1" ht="38.25">
      <c r="A334" s="62">
        <v>16</v>
      </c>
      <c r="B334" s="62" t="s">
        <v>519</v>
      </c>
      <c r="C334" s="62">
        <v>467</v>
      </c>
      <c r="D334" s="62" t="s">
        <v>3</v>
      </c>
      <c r="E334" s="172">
        <v>9340</v>
      </c>
      <c r="F334" s="174" t="s">
        <v>205</v>
      </c>
      <c r="G334" s="173" t="s">
        <v>120</v>
      </c>
      <c r="H334" s="158" t="s">
        <v>26</v>
      </c>
      <c r="N334" s="175"/>
    </row>
    <row r="335" spans="1:14" ht="38.25">
      <c r="A335" s="13">
        <v>17</v>
      </c>
      <c r="B335" s="13" t="s">
        <v>520</v>
      </c>
      <c r="C335" s="13">
        <v>136</v>
      </c>
      <c r="D335" s="13" t="s">
        <v>3</v>
      </c>
      <c r="E335" s="50">
        <v>0</v>
      </c>
      <c r="F335" s="84" t="s">
        <v>205</v>
      </c>
      <c r="G335" s="36" t="s">
        <v>120</v>
      </c>
      <c r="H335" s="40" t="s">
        <v>25</v>
      </c>
      <c r="N335" s="37"/>
    </row>
    <row r="336" spans="1:14" ht="38.25">
      <c r="A336" s="13">
        <v>18</v>
      </c>
      <c r="B336" s="13" t="s">
        <v>168</v>
      </c>
      <c r="C336" s="13">
        <v>204</v>
      </c>
      <c r="D336" s="13" t="s">
        <v>3</v>
      </c>
      <c r="E336" s="50">
        <v>0</v>
      </c>
      <c r="F336" s="84" t="s">
        <v>205</v>
      </c>
      <c r="G336" s="36" t="s">
        <v>120</v>
      </c>
      <c r="H336" s="40" t="s">
        <v>25</v>
      </c>
      <c r="N336" s="37"/>
    </row>
    <row r="337" spans="1:14" ht="12.75">
      <c r="A337" s="43"/>
      <c r="B337" s="13"/>
      <c r="C337" s="13"/>
      <c r="D337" s="43" t="s">
        <v>4</v>
      </c>
      <c r="E337" s="44">
        <f>SUM(E319:E336)</f>
        <v>28360</v>
      </c>
      <c r="F337" s="84"/>
      <c r="G337" s="40"/>
      <c r="H337" s="40"/>
      <c r="N337" s="107"/>
    </row>
    <row r="338" spans="1:14" ht="12.75">
      <c r="A338" s="46"/>
      <c r="B338" s="46"/>
      <c r="C338" s="46"/>
      <c r="D338" s="46"/>
      <c r="E338" s="47"/>
      <c r="F338" s="80"/>
      <c r="G338" s="48"/>
      <c r="H338" s="48"/>
      <c r="I338" s="52"/>
      <c r="N338" s="38"/>
    </row>
    <row r="339" spans="1:14" ht="12.75">
      <c r="A339" s="46"/>
      <c r="B339" s="51"/>
      <c r="C339" s="51"/>
      <c r="D339" s="46"/>
      <c r="E339" s="6"/>
      <c r="F339" s="81"/>
      <c r="G339" s="35"/>
      <c r="H339" s="35"/>
      <c r="N339" s="38"/>
    </row>
    <row r="340" spans="1:14" ht="12.75">
      <c r="A340" s="53" t="s">
        <v>401</v>
      </c>
      <c r="B340" s="137"/>
      <c r="C340" s="53"/>
      <c r="D340" s="53"/>
      <c r="E340" s="138">
        <f>E64+E70+E77+E91+E165+E184+E203+E209+E262+E96+E290+E315+E337</f>
        <v>487066.0399999999</v>
      </c>
      <c r="G340" s="225"/>
      <c r="H340" s="20"/>
      <c r="N340" s="108"/>
    </row>
    <row r="341" spans="1:14" ht="12.75">
      <c r="A341" s="54"/>
      <c r="B341" s="55" t="s">
        <v>33</v>
      </c>
      <c r="C341" s="55"/>
      <c r="D341" s="55"/>
      <c r="E341" s="19">
        <f>E340-E342-E343-E344-E345</f>
        <v>215454.93999999992</v>
      </c>
      <c r="F341" s="78"/>
      <c r="G341" s="225"/>
      <c r="H341" s="225"/>
      <c r="N341" s="109"/>
    </row>
    <row r="342" spans="1:14" ht="12.75">
      <c r="A342" s="54"/>
      <c r="B342" s="55" t="s">
        <v>30</v>
      </c>
      <c r="C342" s="55"/>
      <c r="D342" s="55"/>
      <c r="E342" s="224">
        <f>SUM(E100:E129)</f>
        <v>57976.31</v>
      </c>
      <c r="F342" s="78"/>
      <c r="G342" s="225"/>
      <c r="H342" s="226"/>
      <c r="N342" s="109"/>
    </row>
    <row r="343" spans="1:14" ht="12.75">
      <c r="A343" s="54"/>
      <c r="B343" s="55" t="s">
        <v>426</v>
      </c>
      <c r="C343" s="55"/>
      <c r="D343" s="55"/>
      <c r="E343" s="19">
        <f>E12+E13+E30+E31+E32+E51+E52+E53+E54</f>
        <v>14877.52</v>
      </c>
      <c r="F343" s="78"/>
      <c r="G343" s="225"/>
      <c r="H343" s="225"/>
      <c r="N343" s="109"/>
    </row>
    <row r="344" spans="1:14" ht="12.75">
      <c r="A344" s="54"/>
      <c r="B344" s="55" t="s">
        <v>427</v>
      </c>
      <c r="C344" s="55"/>
      <c r="D344" s="55"/>
      <c r="E344" s="19">
        <f>E34+E295</f>
        <v>189475</v>
      </c>
      <c r="F344" s="78"/>
      <c r="G344" s="19"/>
      <c r="H344" s="19"/>
      <c r="N344" s="109"/>
    </row>
    <row r="345" spans="1:14" ht="12.75">
      <c r="A345" s="54"/>
      <c r="B345" s="55" t="s">
        <v>428</v>
      </c>
      <c r="C345" s="55"/>
      <c r="D345" s="55"/>
      <c r="E345" s="19">
        <v>9282.27</v>
      </c>
      <c r="F345" s="78"/>
      <c r="G345" s="19"/>
      <c r="H345" s="19"/>
      <c r="N345" s="109"/>
    </row>
    <row r="346" spans="1:14" ht="12.75">
      <c r="A346" s="54"/>
      <c r="B346" s="55"/>
      <c r="C346" s="55"/>
      <c r="D346" s="55"/>
      <c r="E346" s="19"/>
      <c r="F346" s="78"/>
      <c r="G346" s="19"/>
      <c r="H346" s="19"/>
      <c r="N346" s="109"/>
    </row>
    <row r="347" spans="1:14" ht="12.75">
      <c r="A347" s="54"/>
      <c r="B347" s="55"/>
      <c r="C347" s="55"/>
      <c r="D347" s="55"/>
      <c r="E347" s="19"/>
      <c r="F347" s="78"/>
      <c r="G347" s="19"/>
      <c r="H347" s="19"/>
      <c r="N347" s="109"/>
    </row>
    <row r="348" spans="1:14" ht="12.75">
      <c r="A348" s="54"/>
      <c r="B348" s="55"/>
      <c r="C348" s="55"/>
      <c r="D348" s="55"/>
      <c r="E348" s="19"/>
      <c r="F348" s="78"/>
      <c r="G348" s="19"/>
      <c r="H348" s="19"/>
      <c r="K348" s="18"/>
      <c r="N348" s="109"/>
    </row>
    <row r="349" spans="1:14" ht="14.25" customHeight="1">
      <c r="A349" s="19"/>
      <c r="B349" s="19"/>
      <c r="C349" s="19"/>
      <c r="D349" s="19"/>
      <c r="E349" s="19"/>
      <c r="F349" s="78"/>
      <c r="G349" s="19"/>
      <c r="H349" s="19"/>
      <c r="N349" s="110"/>
    </row>
    <row r="350" spans="1:14" ht="14.25" customHeight="1">
      <c r="A350" s="19"/>
      <c r="B350" s="19"/>
      <c r="C350" s="19"/>
      <c r="D350" s="19"/>
      <c r="E350" s="19"/>
      <c r="F350" s="78"/>
      <c r="G350" s="19"/>
      <c r="H350" s="19"/>
      <c r="N350" s="110"/>
    </row>
    <row r="351" spans="1:14" ht="14.25" customHeight="1" thickBot="1">
      <c r="A351" s="19"/>
      <c r="B351" s="19"/>
      <c r="C351" s="19"/>
      <c r="D351" s="19"/>
      <c r="E351" s="19"/>
      <c r="F351" s="80"/>
      <c r="G351" s="48"/>
      <c r="H351" s="48"/>
      <c r="N351" s="110"/>
    </row>
    <row r="352" spans="1:14" ht="14.25" customHeight="1" thickBot="1">
      <c r="A352" s="195" t="s">
        <v>393</v>
      </c>
      <c r="B352" s="212"/>
      <c r="C352" s="212"/>
      <c r="D352" s="212"/>
      <c r="E352" s="212"/>
      <c r="F352" s="212"/>
      <c r="G352" s="212"/>
      <c r="H352" s="213"/>
      <c r="N352" s="134"/>
    </row>
    <row r="353" spans="1:14" ht="14.25" customHeight="1">
      <c r="A353" s="38"/>
      <c r="B353" s="38"/>
      <c r="C353" s="38"/>
      <c r="D353" s="38"/>
      <c r="E353" s="38"/>
      <c r="F353" s="80"/>
      <c r="G353" s="38"/>
      <c r="H353" s="38"/>
      <c r="N353" s="38"/>
    </row>
    <row r="354" ht="12.75">
      <c r="A354" s="39" t="s">
        <v>44</v>
      </c>
    </row>
    <row r="355" spans="1:14" ht="67.5" customHeight="1">
      <c r="A355" s="77" t="s">
        <v>10</v>
      </c>
      <c r="B355" s="77" t="s">
        <v>174</v>
      </c>
      <c r="C355" s="77" t="s">
        <v>170</v>
      </c>
      <c r="D355" s="77" t="s">
        <v>171</v>
      </c>
      <c r="E355" s="77" t="s">
        <v>172</v>
      </c>
      <c r="F355" s="83" t="s">
        <v>173</v>
      </c>
      <c r="G355" s="77" t="s">
        <v>36</v>
      </c>
      <c r="H355" s="77" t="s">
        <v>35</v>
      </c>
      <c r="N355" s="77"/>
    </row>
    <row r="356" spans="1:14" s="29" customFormat="1" ht="48.75" customHeight="1">
      <c r="A356" s="86"/>
      <c r="B356" s="187"/>
      <c r="C356" s="86"/>
      <c r="D356" s="86"/>
      <c r="E356" s="188"/>
      <c r="F356" s="86"/>
      <c r="G356" s="173"/>
      <c r="H356" s="86"/>
      <c r="N356" s="189"/>
    </row>
    <row r="357" spans="1:14" ht="12.75">
      <c r="A357" s="43"/>
      <c r="B357" s="58"/>
      <c r="C357" s="43"/>
      <c r="D357" s="43" t="s">
        <v>4</v>
      </c>
      <c r="E357" s="44">
        <f>SUM(E356:E356)</f>
        <v>0</v>
      </c>
      <c r="F357" s="85"/>
      <c r="G357" s="45"/>
      <c r="H357" s="20"/>
      <c r="N357" s="107"/>
    </row>
    <row r="358" spans="1:14" ht="12.75">
      <c r="A358" s="46"/>
      <c r="B358" s="46"/>
      <c r="C358" s="46"/>
      <c r="D358" s="46"/>
      <c r="E358" s="47"/>
      <c r="F358" s="80"/>
      <c r="G358" s="48"/>
      <c r="H358" s="3"/>
      <c r="N358" s="38"/>
    </row>
    <row r="359" spans="1:14" ht="12.75">
      <c r="A359" s="53" t="s">
        <v>402</v>
      </c>
      <c r="B359" s="59"/>
      <c r="C359" s="59"/>
      <c r="D359" s="59"/>
      <c r="E359" s="44">
        <f>SUM(E357:E358)</f>
        <v>0</v>
      </c>
      <c r="N359" s="111"/>
    </row>
    <row r="360" spans="1:14" ht="12.75">
      <c r="A360" s="46"/>
      <c r="B360" s="55" t="s">
        <v>57</v>
      </c>
      <c r="C360" s="55"/>
      <c r="D360" s="55"/>
      <c r="E360" s="44">
        <v>0</v>
      </c>
      <c r="F360" s="79"/>
      <c r="G360" s="55"/>
      <c r="H360" s="3"/>
      <c r="N360" s="112"/>
    </row>
    <row r="361" spans="1:14" ht="12.75">
      <c r="A361" s="46"/>
      <c r="B361" s="55" t="s">
        <v>75</v>
      </c>
      <c r="C361" s="46"/>
      <c r="D361" s="46"/>
      <c r="E361" s="47">
        <v>0</v>
      </c>
      <c r="F361" s="80"/>
      <c r="G361" s="48"/>
      <c r="H361" s="3"/>
      <c r="N361" s="38"/>
    </row>
    <row r="362" spans="1:2" ht="12.75">
      <c r="A362" s="19"/>
      <c r="B362" s="19"/>
    </row>
    <row r="363" spans="1:7" ht="12.75">
      <c r="A363" s="19"/>
      <c r="B363" s="19"/>
      <c r="F363" s="207" t="s">
        <v>53</v>
      </c>
      <c r="G363" s="207"/>
    </row>
    <row r="364" spans="6:8" ht="12.75">
      <c r="F364" s="208" t="s">
        <v>54</v>
      </c>
      <c r="G364" s="208"/>
      <c r="H364" s="3"/>
    </row>
    <row r="365" spans="6:8" ht="12.75">
      <c r="F365" s="208" t="s">
        <v>175</v>
      </c>
      <c r="G365" s="208"/>
      <c r="H365" s="60"/>
    </row>
    <row r="366" ht="15" customHeight="1"/>
    <row r="367" ht="12.75">
      <c r="E367" s="18"/>
    </row>
  </sheetData>
  <mergeCells count="8">
    <mergeCell ref="A1:H1"/>
    <mergeCell ref="F363:G363"/>
    <mergeCell ref="F364:G364"/>
    <mergeCell ref="F365:G365"/>
    <mergeCell ref="A3:H3"/>
    <mergeCell ref="A5:H5"/>
    <mergeCell ref="A352:H352"/>
    <mergeCell ref="E110:E112"/>
  </mergeCells>
  <printOptions/>
  <pageMargins left="0.5905511811023623" right="0.6692913385826772" top="0.3937007874015748" bottom="0.35433070866141736" header="0.15748031496062992" footer="0"/>
  <pageSetup fitToHeight="3" horizontalDpi="600" verticalDpi="600" orientation="landscape" paperSize="9" scale="50" r:id="rId1"/>
  <headerFooter alignWithMargins="0">
    <oddFooter>&amp;CStran &amp;P od &amp;N</oddFooter>
  </headerFooter>
  <rowBreaks count="6" manualBreakCount="6">
    <brk id="28" max="7" man="1"/>
    <brk id="64" max="7" man="1"/>
    <brk id="92" max="7" man="1"/>
    <brk id="165" max="7" man="1"/>
    <brk id="203" max="7" man="1"/>
    <brk id="26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="85" zoomScaleSheetLayoutView="85" workbookViewId="0" topLeftCell="A73">
      <selection activeCell="J79" sqref="J79"/>
    </sheetView>
  </sheetViews>
  <sheetFormatPr defaultColWidth="9.00390625" defaultRowHeight="12.75"/>
  <cols>
    <col min="1" max="1" width="8.00390625" style="100" customWidth="1"/>
    <col min="2" max="2" width="12.125" style="0" customWidth="1"/>
    <col min="3" max="3" width="17.25390625" style="0" customWidth="1"/>
    <col min="4" max="4" width="13.75390625" style="0" customWidth="1"/>
    <col min="5" max="5" width="15.125" style="0" customWidth="1"/>
    <col min="6" max="6" width="15.875" style="0" customWidth="1"/>
    <col min="7" max="7" width="14.00390625" style="0" customWidth="1"/>
    <col min="8" max="8" width="12.625" style="0" customWidth="1"/>
    <col min="9" max="9" width="14.875" style="0" customWidth="1"/>
    <col min="10" max="10" width="43.625" style="0" bestFit="1" customWidth="1"/>
  </cols>
  <sheetData>
    <row r="1" spans="1:7" ht="51.75" customHeight="1">
      <c r="A1" s="206" t="s">
        <v>529</v>
      </c>
      <c r="B1" s="206"/>
      <c r="C1" s="206"/>
      <c r="D1" s="206"/>
      <c r="E1" s="206"/>
      <c r="F1" s="206"/>
      <c r="G1" s="206"/>
    </row>
    <row r="3" spans="1:9" ht="15.75">
      <c r="A3" s="221" t="s">
        <v>492</v>
      </c>
      <c r="B3" s="221"/>
      <c r="C3" s="221"/>
      <c r="D3" s="221"/>
      <c r="E3" s="221"/>
      <c r="F3" s="221"/>
      <c r="G3" s="221"/>
      <c r="H3" s="221"/>
      <c r="I3" s="221"/>
    </row>
    <row r="5" ht="15">
      <c r="A5" s="99"/>
    </row>
    <row r="6" spans="1:10" ht="25.5" customHeight="1">
      <c r="A6" s="222" t="s">
        <v>10</v>
      </c>
      <c r="B6" s="217" t="s">
        <v>206</v>
      </c>
      <c r="C6" s="217"/>
      <c r="D6" s="217" t="s">
        <v>12</v>
      </c>
      <c r="E6" s="217" t="s">
        <v>260</v>
      </c>
      <c r="F6" s="217" t="s">
        <v>177</v>
      </c>
      <c r="G6" s="217" t="s">
        <v>178</v>
      </c>
      <c r="H6" s="217" t="s">
        <v>74</v>
      </c>
      <c r="I6" s="217" t="s">
        <v>35</v>
      </c>
      <c r="J6" s="217"/>
    </row>
    <row r="7" spans="1:10" ht="38.25" customHeight="1">
      <c r="A7" s="222"/>
      <c r="B7" s="77" t="s">
        <v>207</v>
      </c>
      <c r="C7" s="77" t="s">
        <v>208</v>
      </c>
      <c r="D7" s="217"/>
      <c r="E7" s="217"/>
      <c r="F7" s="217"/>
      <c r="G7" s="217"/>
      <c r="H7" s="217"/>
      <c r="I7" s="217"/>
      <c r="J7" s="217"/>
    </row>
    <row r="8" spans="1:10" s="119" customFormat="1" ht="63.75">
      <c r="A8" s="114">
        <v>1</v>
      </c>
      <c r="B8" s="115" t="s">
        <v>253</v>
      </c>
      <c r="C8" s="116" t="s">
        <v>217</v>
      </c>
      <c r="D8" s="115">
        <v>2579</v>
      </c>
      <c r="E8" s="117">
        <v>28.78</v>
      </c>
      <c r="F8" s="40" t="s">
        <v>26</v>
      </c>
      <c r="G8" s="40" t="s">
        <v>261</v>
      </c>
      <c r="H8" s="61" t="s">
        <v>120</v>
      </c>
      <c r="I8" s="40"/>
      <c r="J8" s="118"/>
    </row>
    <row r="9" spans="1:10" s="119" customFormat="1" ht="63.75">
      <c r="A9" s="120">
        <v>2</v>
      </c>
      <c r="B9" s="121" t="s">
        <v>254</v>
      </c>
      <c r="C9" s="120" t="s">
        <v>218</v>
      </c>
      <c r="D9" s="121">
        <v>332</v>
      </c>
      <c r="E9" s="122">
        <v>51.79</v>
      </c>
      <c r="F9" s="40" t="s">
        <v>26</v>
      </c>
      <c r="G9" s="40" t="s">
        <v>261</v>
      </c>
      <c r="H9" s="61" t="s">
        <v>120</v>
      </c>
      <c r="I9" s="123"/>
      <c r="J9" s="124"/>
    </row>
    <row r="10" spans="1:10" s="119" customFormat="1" ht="63.75">
      <c r="A10" s="114">
        <v>3</v>
      </c>
      <c r="B10" s="121" t="s">
        <v>255</v>
      </c>
      <c r="C10" s="120" t="s">
        <v>219</v>
      </c>
      <c r="D10" s="121">
        <v>347</v>
      </c>
      <c r="E10" s="122">
        <v>54.13</v>
      </c>
      <c r="F10" s="40" t="s">
        <v>26</v>
      </c>
      <c r="G10" s="40" t="s">
        <v>261</v>
      </c>
      <c r="H10" s="61" t="s">
        <v>120</v>
      </c>
      <c r="I10" s="123"/>
      <c r="J10" s="124"/>
    </row>
    <row r="11" spans="1:10" s="162" customFormat="1" ht="63.75">
      <c r="A11" s="154">
        <v>4</v>
      </c>
      <c r="B11" s="155" t="s">
        <v>254</v>
      </c>
      <c r="C11" s="156" t="s">
        <v>534</v>
      </c>
      <c r="D11" s="155">
        <f>421+14</f>
        <v>435</v>
      </c>
      <c r="E11" s="157">
        <v>41.6</v>
      </c>
      <c r="F11" s="158" t="s">
        <v>26</v>
      </c>
      <c r="G11" s="158" t="s">
        <v>261</v>
      </c>
      <c r="H11" s="159" t="s">
        <v>120</v>
      </c>
      <c r="I11" s="160"/>
      <c r="J11" s="161"/>
    </row>
    <row r="12" spans="1:10" s="119" customFormat="1" ht="63.75">
      <c r="A12" s="120">
        <v>5</v>
      </c>
      <c r="B12" s="121" t="s">
        <v>254</v>
      </c>
      <c r="C12" s="120" t="s">
        <v>220</v>
      </c>
      <c r="D12" s="121">
        <v>20</v>
      </c>
      <c r="E12" s="122">
        <v>3.12</v>
      </c>
      <c r="F12" s="40" t="s">
        <v>26</v>
      </c>
      <c r="G12" s="40" t="s">
        <v>261</v>
      </c>
      <c r="H12" s="61" t="s">
        <v>120</v>
      </c>
      <c r="I12" s="123"/>
      <c r="J12" s="124"/>
    </row>
    <row r="13" spans="1:10" s="119" customFormat="1" ht="12.75" customHeight="1">
      <c r="A13" s="114">
        <v>6</v>
      </c>
      <c r="B13" s="121" t="s">
        <v>254</v>
      </c>
      <c r="C13" s="120" t="s">
        <v>221</v>
      </c>
      <c r="D13" s="121">
        <v>165</v>
      </c>
      <c r="E13" s="220">
        <v>51.01</v>
      </c>
      <c r="F13" s="40" t="s">
        <v>26</v>
      </c>
      <c r="G13" s="40" t="s">
        <v>261</v>
      </c>
      <c r="H13" s="61" t="s">
        <v>120</v>
      </c>
      <c r="I13" s="123"/>
      <c r="J13" s="219"/>
    </row>
    <row r="14" spans="1:10" s="119" customFormat="1" ht="63.75">
      <c r="A14" s="114">
        <v>7</v>
      </c>
      <c r="B14" s="121" t="s">
        <v>254</v>
      </c>
      <c r="C14" s="120" t="s">
        <v>222</v>
      </c>
      <c r="D14" s="121">
        <v>81</v>
      </c>
      <c r="E14" s="220"/>
      <c r="F14" s="40" t="s">
        <v>26</v>
      </c>
      <c r="G14" s="40" t="s">
        <v>261</v>
      </c>
      <c r="H14" s="61" t="s">
        <v>120</v>
      </c>
      <c r="I14" s="123"/>
      <c r="J14" s="219"/>
    </row>
    <row r="15" spans="1:10" s="119" customFormat="1" ht="63.75">
      <c r="A15" s="120">
        <v>8</v>
      </c>
      <c r="B15" s="121" t="s">
        <v>254</v>
      </c>
      <c r="C15" s="120" t="s">
        <v>223</v>
      </c>
      <c r="D15" s="121">
        <v>81</v>
      </c>
      <c r="E15" s="220"/>
      <c r="F15" s="40" t="s">
        <v>26</v>
      </c>
      <c r="G15" s="40" t="s">
        <v>261</v>
      </c>
      <c r="H15" s="61" t="s">
        <v>120</v>
      </c>
      <c r="I15" s="123"/>
      <c r="J15" s="219"/>
    </row>
    <row r="16" spans="1:10" s="119" customFormat="1" ht="63.75">
      <c r="A16" s="114">
        <v>9</v>
      </c>
      <c r="B16" s="121" t="s">
        <v>254</v>
      </c>
      <c r="C16" s="120" t="s">
        <v>224</v>
      </c>
      <c r="D16" s="121">
        <v>1</v>
      </c>
      <c r="E16" s="122">
        <v>37.96</v>
      </c>
      <c r="F16" s="40" t="s">
        <v>26</v>
      </c>
      <c r="G16" s="40" t="s">
        <v>261</v>
      </c>
      <c r="H16" s="61" t="s">
        <v>120</v>
      </c>
      <c r="I16" s="123"/>
      <c r="J16" s="124"/>
    </row>
    <row r="17" spans="1:10" s="119" customFormat="1" ht="12.75" customHeight="1">
      <c r="A17" s="114">
        <v>10</v>
      </c>
      <c r="B17" s="121" t="s">
        <v>254</v>
      </c>
      <c r="C17" s="120" t="s">
        <v>154</v>
      </c>
      <c r="D17" s="121">
        <v>305</v>
      </c>
      <c r="E17" s="220">
        <v>121.68</v>
      </c>
      <c r="F17" s="40" t="s">
        <v>26</v>
      </c>
      <c r="G17" s="40" t="s">
        <v>261</v>
      </c>
      <c r="H17" s="61" t="s">
        <v>120</v>
      </c>
      <c r="I17" s="123"/>
      <c r="J17" s="219"/>
    </row>
    <row r="18" spans="1:10" s="119" customFormat="1" ht="63.75">
      <c r="A18" s="120">
        <v>11</v>
      </c>
      <c r="B18" s="121" t="s">
        <v>254</v>
      </c>
      <c r="C18" s="120" t="s">
        <v>225</v>
      </c>
      <c r="D18" s="121">
        <v>475</v>
      </c>
      <c r="E18" s="220"/>
      <c r="F18" s="40" t="s">
        <v>26</v>
      </c>
      <c r="G18" s="40" t="s">
        <v>261</v>
      </c>
      <c r="H18" s="61" t="s">
        <v>120</v>
      </c>
      <c r="I18" s="123"/>
      <c r="J18" s="219"/>
    </row>
    <row r="19" spans="1:10" s="119" customFormat="1" ht="63.75">
      <c r="A19" s="114">
        <v>12</v>
      </c>
      <c r="B19" s="121" t="s">
        <v>256</v>
      </c>
      <c r="C19" s="120" t="s">
        <v>226</v>
      </c>
      <c r="D19" s="121">
        <v>20</v>
      </c>
      <c r="E19" s="122">
        <v>129.6</v>
      </c>
      <c r="F19" s="40" t="s">
        <v>26</v>
      </c>
      <c r="G19" s="40" t="s">
        <v>261</v>
      </c>
      <c r="H19" s="61" t="s">
        <v>120</v>
      </c>
      <c r="I19" s="123"/>
      <c r="J19" s="124"/>
    </row>
    <row r="20" spans="1:10" s="119" customFormat="1" ht="63.75">
      <c r="A20" s="114">
        <v>13</v>
      </c>
      <c r="B20" s="121" t="s">
        <v>254</v>
      </c>
      <c r="C20" s="120" t="s">
        <v>227</v>
      </c>
      <c r="D20" s="121">
        <v>93.5</v>
      </c>
      <c r="E20" s="122">
        <v>14.59</v>
      </c>
      <c r="F20" s="40" t="s">
        <v>26</v>
      </c>
      <c r="G20" s="40" t="s">
        <v>261</v>
      </c>
      <c r="H20" s="61" t="s">
        <v>120</v>
      </c>
      <c r="I20" s="123"/>
      <c r="J20" s="124"/>
    </row>
    <row r="21" spans="1:10" s="119" customFormat="1" ht="63.75">
      <c r="A21" s="120">
        <v>14</v>
      </c>
      <c r="B21" s="121" t="s">
        <v>253</v>
      </c>
      <c r="C21" s="120" t="s">
        <v>228</v>
      </c>
      <c r="D21" s="121">
        <v>8075</v>
      </c>
      <c r="E21" s="122">
        <v>90.12</v>
      </c>
      <c r="F21" s="40" t="s">
        <v>26</v>
      </c>
      <c r="G21" s="40" t="s">
        <v>261</v>
      </c>
      <c r="H21" s="61" t="s">
        <v>120</v>
      </c>
      <c r="I21" s="123"/>
      <c r="J21" s="124"/>
    </row>
    <row r="22" spans="1:10" s="119" customFormat="1" ht="63.75">
      <c r="A22" s="114">
        <v>15</v>
      </c>
      <c r="B22" s="121" t="s">
        <v>254</v>
      </c>
      <c r="C22" s="120" t="s">
        <v>229</v>
      </c>
      <c r="D22" s="121">
        <v>72</v>
      </c>
      <c r="E22" s="122">
        <v>11.23</v>
      </c>
      <c r="F22" s="40" t="s">
        <v>26</v>
      </c>
      <c r="G22" s="40" t="s">
        <v>261</v>
      </c>
      <c r="H22" s="61" t="s">
        <v>120</v>
      </c>
      <c r="I22" s="123"/>
      <c r="J22" s="124"/>
    </row>
    <row r="23" spans="1:10" s="119" customFormat="1" ht="63.75">
      <c r="A23" s="114">
        <v>16</v>
      </c>
      <c r="B23" s="121" t="s">
        <v>257</v>
      </c>
      <c r="C23" s="120">
        <v>337</v>
      </c>
      <c r="D23" s="121">
        <v>300</v>
      </c>
      <c r="E23" s="122">
        <v>46.8</v>
      </c>
      <c r="F23" s="40" t="s">
        <v>26</v>
      </c>
      <c r="G23" s="40" t="s">
        <v>261</v>
      </c>
      <c r="H23" s="61" t="s">
        <v>120</v>
      </c>
      <c r="I23" s="123"/>
      <c r="J23" s="124"/>
    </row>
    <row r="24" spans="1:10" s="119" customFormat="1" ht="63.75">
      <c r="A24" s="120">
        <v>17</v>
      </c>
      <c r="B24" s="121" t="s">
        <v>256</v>
      </c>
      <c r="C24" s="120" t="s">
        <v>230</v>
      </c>
      <c r="D24" s="121">
        <v>350</v>
      </c>
      <c r="E24" s="122">
        <v>54.6</v>
      </c>
      <c r="F24" s="40" t="s">
        <v>26</v>
      </c>
      <c r="G24" s="40" t="s">
        <v>261</v>
      </c>
      <c r="H24" s="61" t="s">
        <v>120</v>
      </c>
      <c r="I24" s="123"/>
      <c r="J24" s="124"/>
    </row>
    <row r="25" spans="1:10" s="119" customFormat="1" ht="63.75">
      <c r="A25" s="114">
        <v>18</v>
      </c>
      <c r="B25" s="121" t="s">
        <v>254</v>
      </c>
      <c r="C25" s="120" t="s">
        <v>231</v>
      </c>
      <c r="D25" s="121">
        <v>52</v>
      </c>
      <c r="E25" s="122">
        <v>8.11</v>
      </c>
      <c r="F25" s="40" t="s">
        <v>26</v>
      </c>
      <c r="G25" s="40" t="s">
        <v>261</v>
      </c>
      <c r="H25" s="61" t="s">
        <v>120</v>
      </c>
      <c r="I25" s="123"/>
      <c r="J25" s="124"/>
    </row>
    <row r="26" spans="1:10" s="119" customFormat="1" ht="63.75">
      <c r="A26" s="114">
        <v>19</v>
      </c>
      <c r="B26" s="121" t="s">
        <v>253</v>
      </c>
      <c r="C26" s="120" t="s">
        <v>232</v>
      </c>
      <c r="D26" s="121">
        <v>9</v>
      </c>
      <c r="E26" s="122">
        <v>1.4</v>
      </c>
      <c r="F26" s="40" t="s">
        <v>26</v>
      </c>
      <c r="G26" s="40" t="s">
        <v>261</v>
      </c>
      <c r="H26" s="61" t="s">
        <v>120</v>
      </c>
      <c r="I26" s="123"/>
      <c r="J26" s="124"/>
    </row>
    <row r="27" spans="1:10" s="119" customFormat="1" ht="63.75">
      <c r="A27" s="120">
        <v>20</v>
      </c>
      <c r="B27" s="121" t="s">
        <v>254</v>
      </c>
      <c r="C27" s="120" t="s">
        <v>233</v>
      </c>
      <c r="D27" s="121">
        <v>50</v>
      </c>
      <c r="E27" s="122">
        <v>7.8</v>
      </c>
      <c r="F27" s="40" t="s">
        <v>26</v>
      </c>
      <c r="G27" s="40" t="s">
        <v>261</v>
      </c>
      <c r="H27" s="61" t="s">
        <v>120</v>
      </c>
      <c r="I27" s="123"/>
      <c r="J27" s="124"/>
    </row>
    <row r="28" spans="1:10" s="119" customFormat="1" ht="63.75">
      <c r="A28" s="114">
        <v>21</v>
      </c>
      <c r="B28" s="121" t="s">
        <v>254</v>
      </c>
      <c r="C28" s="120" t="s">
        <v>231</v>
      </c>
      <c r="D28" s="121">
        <v>115.25</v>
      </c>
      <c r="E28" s="122">
        <v>17.98</v>
      </c>
      <c r="F28" s="40" t="s">
        <v>26</v>
      </c>
      <c r="G28" s="40" t="s">
        <v>261</v>
      </c>
      <c r="H28" s="61" t="s">
        <v>120</v>
      </c>
      <c r="I28" s="123"/>
      <c r="J28" s="124"/>
    </row>
    <row r="29" spans="1:10" s="119" customFormat="1" ht="63.75">
      <c r="A29" s="114">
        <v>22</v>
      </c>
      <c r="B29" s="121" t="s">
        <v>254</v>
      </c>
      <c r="C29" s="120" t="s">
        <v>220</v>
      </c>
      <c r="D29" s="121">
        <v>10</v>
      </c>
      <c r="E29" s="122">
        <v>1.56</v>
      </c>
      <c r="F29" s="40" t="s">
        <v>26</v>
      </c>
      <c r="G29" s="40" t="s">
        <v>261</v>
      </c>
      <c r="H29" s="61" t="s">
        <v>120</v>
      </c>
      <c r="I29" s="123"/>
      <c r="J29" s="124"/>
    </row>
    <row r="30" spans="1:10" s="119" customFormat="1" ht="63.75">
      <c r="A30" s="120">
        <v>23</v>
      </c>
      <c r="B30" s="121" t="s">
        <v>254</v>
      </c>
      <c r="C30" s="120" t="s">
        <v>231</v>
      </c>
      <c r="D30" s="121">
        <v>52</v>
      </c>
      <c r="E30" s="122">
        <v>8.11</v>
      </c>
      <c r="F30" s="40" t="s">
        <v>26</v>
      </c>
      <c r="G30" s="40" t="s">
        <v>261</v>
      </c>
      <c r="H30" s="61" t="s">
        <v>120</v>
      </c>
      <c r="I30" s="123"/>
      <c r="J30" s="124"/>
    </row>
    <row r="31" spans="1:10" s="119" customFormat="1" ht="63.75">
      <c r="A31" s="114">
        <v>24</v>
      </c>
      <c r="B31" s="121" t="s">
        <v>258</v>
      </c>
      <c r="C31" s="120" t="s">
        <v>234</v>
      </c>
      <c r="D31" s="121">
        <v>256</v>
      </c>
      <c r="E31" s="122">
        <v>39.94</v>
      </c>
      <c r="F31" s="40" t="s">
        <v>26</v>
      </c>
      <c r="G31" s="40" t="s">
        <v>261</v>
      </c>
      <c r="H31" s="61" t="s">
        <v>120</v>
      </c>
      <c r="I31" s="123"/>
      <c r="J31" s="124"/>
    </row>
    <row r="32" spans="1:10" s="119" customFormat="1" ht="63.75">
      <c r="A32" s="114">
        <v>25</v>
      </c>
      <c r="B32" s="121" t="s">
        <v>254</v>
      </c>
      <c r="C32" s="120" t="s">
        <v>235</v>
      </c>
      <c r="D32" s="121">
        <v>50</v>
      </c>
      <c r="E32" s="122">
        <v>7.8</v>
      </c>
      <c r="F32" s="40" t="s">
        <v>26</v>
      </c>
      <c r="G32" s="40" t="s">
        <v>261</v>
      </c>
      <c r="H32" s="61" t="s">
        <v>120</v>
      </c>
      <c r="I32" s="123"/>
      <c r="J32" s="124"/>
    </row>
    <row r="33" spans="1:10" s="119" customFormat="1" ht="63.75">
      <c r="A33" s="120">
        <v>26</v>
      </c>
      <c r="B33" s="121" t="s">
        <v>259</v>
      </c>
      <c r="C33" s="120" t="s">
        <v>236</v>
      </c>
      <c r="D33" s="121">
        <v>450</v>
      </c>
      <c r="E33" s="122">
        <v>70.2</v>
      </c>
      <c r="F33" s="40" t="s">
        <v>26</v>
      </c>
      <c r="G33" s="40" t="s">
        <v>261</v>
      </c>
      <c r="H33" s="61" t="s">
        <v>120</v>
      </c>
      <c r="I33" s="123"/>
      <c r="J33" s="124"/>
    </row>
    <row r="34" spans="1:10" s="119" customFormat="1" ht="63.75">
      <c r="A34" s="114">
        <v>27</v>
      </c>
      <c r="B34" s="121" t="s">
        <v>259</v>
      </c>
      <c r="C34" s="120" t="s">
        <v>237</v>
      </c>
      <c r="D34" s="121">
        <v>400</v>
      </c>
      <c r="E34" s="122">
        <v>62.4</v>
      </c>
      <c r="F34" s="40" t="s">
        <v>26</v>
      </c>
      <c r="G34" s="40" t="s">
        <v>261</v>
      </c>
      <c r="H34" s="61" t="s">
        <v>120</v>
      </c>
      <c r="I34" s="123"/>
      <c r="J34" s="124"/>
    </row>
    <row r="35" spans="1:10" s="119" customFormat="1" ht="63.75">
      <c r="A35" s="114">
        <v>28</v>
      </c>
      <c r="B35" s="121" t="s">
        <v>253</v>
      </c>
      <c r="C35" s="120" t="s">
        <v>232</v>
      </c>
      <c r="D35" s="121">
        <v>9</v>
      </c>
      <c r="E35" s="122">
        <v>1.4</v>
      </c>
      <c r="F35" s="40" t="s">
        <v>26</v>
      </c>
      <c r="G35" s="40" t="s">
        <v>261</v>
      </c>
      <c r="H35" s="61" t="s">
        <v>120</v>
      </c>
      <c r="I35" s="123"/>
      <c r="J35" s="124"/>
    </row>
    <row r="36" spans="1:10" s="119" customFormat="1" ht="63.75">
      <c r="A36" s="120">
        <v>29</v>
      </c>
      <c r="B36" s="121" t="s">
        <v>256</v>
      </c>
      <c r="C36" s="120" t="s">
        <v>230</v>
      </c>
      <c r="D36" s="121">
        <v>350</v>
      </c>
      <c r="E36" s="122">
        <v>54.6</v>
      </c>
      <c r="F36" s="40" t="s">
        <v>26</v>
      </c>
      <c r="G36" s="40" t="s">
        <v>261</v>
      </c>
      <c r="H36" s="61" t="s">
        <v>120</v>
      </c>
      <c r="I36" s="123"/>
      <c r="J36" s="124"/>
    </row>
    <row r="37" spans="1:10" s="119" customFormat="1" ht="63.75">
      <c r="A37" s="114">
        <v>30</v>
      </c>
      <c r="B37" s="121" t="s">
        <v>254</v>
      </c>
      <c r="C37" s="120" t="s">
        <v>238</v>
      </c>
      <c r="D37" s="121">
        <v>30</v>
      </c>
      <c r="E37" s="122">
        <v>4.68</v>
      </c>
      <c r="F37" s="40" t="s">
        <v>26</v>
      </c>
      <c r="G37" s="40" t="s">
        <v>261</v>
      </c>
      <c r="H37" s="61" t="s">
        <v>120</v>
      </c>
      <c r="I37" s="123"/>
      <c r="J37" s="124"/>
    </row>
    <row r="38" spans="1:10" s="119" customFormat="1" ht="63.75">
      <c r="A38" s="114">
        <v>31</v>
      </c>
      <c r="B38" s="121" t="s">
        <v>254</v>
      </c>
      <c r="C38" s="125" t="s">
        <v>239</v>
      </c>
      <c r="D38" s="124">
        <f>1392+546</f>
        <v>1938</v>
      </c>
      <c r="E38" s="122">
        <v>21.62</v>
      </c>
      <c r="F38" s="40" t="s">
        <v>26</v>
      </c>
      <c r="G38" s="40" t="s">
        <v>261</v>
      </c>
      <c r="H38" s="61" t="s">
        <v>120</v>
      </c>
      <c r="I38" s="123"/>
      <c r="J38" s="124"/>
    </row>
    <row r="39" spans="1:10" s="119" customFormat="1" ht="63.75">
      <c r="A39" s="120">
        <v>32</v>
      </c>
      <c r="B39" s="121" t="s">
        <v>256</v>
      </c>
      <c r="C39" s="120" t="s">
        <v>230</v>
      </c>
      <c r="D39" s="126">
        <v>10805</v>
      </c>
      <c r="E39" s="122">
        <v>120.59</v>
      </c>
      <c r="F39" s="40" t="s">
        <v>26</v>
      </c>
      <c r="G39" s="40" t="s">
        <v>261</v>
      </c>
      <c r="H39" s="61" t="s">
        <v>120</v>
      </c>
      <c r="I39" s="123"/>
      <c r="J39" s="124"/>
    </row>
    <row r="40" spans="1:10" s="119" customFormat="1" ht="63.75">
      <c r="A40" s="114">
        <v>33</v>
      </c>
      <c r="B40" s="121" t="s">
        <v>256</v>
      </c>
      <c r="C40" s="120" t="s">
        <v>240</v>
      </c>
      <c r="D40" s="121">
        <v>25</v>
      </c>
      <c r="E40" s="122">
        <v>54</v>
      </c>
      <c r="F40" s="40" t="s">
        <v>26</v>
      </c>
      <c r="G40" s="40" t="s">
        <v>261</v>
      </c>
      <c r="H40" s="61" t="s">
        <v>120</v>
      </c>
      <c r="I40" s="123"/>
      <c r="J40" s="124"/>
    </row>
    <row r="41" spans="1:10" s="119" customFormat="1" ht="63.75">
      <c r="A41" s="114">
        <v>34</v>
      </c>
      <c r="B41" s="121" t="s">
        <v>256</v>
      </c>
      <c r="C41" s="120">
        <v>555</v>
      </c>
      <c r="D41" s="121">
        <v>46</v>
      </c>
      <c r="E41" s="122">
        <v>7.18</v>
      </c>
      <c r="F41" s="40" t="s">
        <v>26</v>
      </c>
      <c r="G41" s="40" t="s">
        <v>261</v>
      </c>
      <c r="H41" s="61" t="s">
        <v>120</v>
      </c>
      <c r="I41" s="123"/>
      <c r="J41" s="124"/>
    </row>
    <row r="42" spans="1:10" s="119" customFormat="1" ht="63.75">
      <c r="A42" s="120">
        <v>35</v>
      </c>
      <c r="B42" s="121" t="s">
        <v>256</v>
      </c>
      <c r="C42" s="120" t="s">
        <v>241</v>
      </c>
      <c r="D42" s="121">
        <v>150</v>
      </c>
      <c r="E42" s="122">
        <v>34.32</v>
      </c>
      <c r="F42" s="40" t="s">
        <v>26</v>
      </c>
      <c r="G42" s="40" t="s">
        <v>261</v>
      </c>
      <c r="H42" s="61" t="s">
        <v>120</v>
      </c>
      <c r="I42" s="123"/>
      <c r="J42" s="124"/>
    </row>
    <row r="43" spans="1:10" s="119" customFormat="1" ht="63.75">
      <c r="A43" s="114">
        <v>36</v>
      </c>
      <c r="B43" s="121" t="s">
        <v>258</v>
      </c>
      <c r="C43" s="120" t="s">
        <v>242</v>
      </c>
      <c r="D43" s="121">
        <v>2270</v>
      </c>
      <c r="E43" s="122">
        <v>25.33</v>
      </c>
      <c r="F43" s="40" t="s">
        <v>26</v>
      </c>
      <c r="G43" s="40" t="s">
        <v>261</v>
      </c>
      <c r="H43" s="61" t="s">
        <v>120</v>
      </c>
      <c r="I43" s="123"/>
      <c r="J43" s="124"/>
    </row>
    <row r="44" spans="1:10" s="119" customFormat="1" ht="63.75">
      <c r="A44" s="114">
        <v>37</v>
      </c>
      <c r="B44" s="121" t="s">
        <v>254</v>
      </c>
      <c r="C44" s="125" t="s">
        <v>243</v>
      </c>
      <c r="D44" s="124">
        <f>13+17</f>
        <v>30</v>
      </c>
      <c r="E44" s="122">
        <v>7.92</v>
      </c>
      <c r="F44" s="40" t="s">
        <v>26</v>
      </c>
      <c r="G44" s="40" t="s">
        <v>261</v>
      </c>
      <c r="H44" s="61" t="s">
        <v>120</v>
      </c>
      <c r="I44" s="123"/>
      <c r="J44" s="124"/>
    </row>
    <row r="45" spans="1:10" s="119" customFormat="1" ht="63.75">
      <c r="A45" s="120">
        <v>38</v>
      </c>
      <c r="B45" s="121" t="s">
        <v>254</v>
      </c>
      <c r="C45" s="120" t="s">
        <v>244</v>
      </c>
      <c r="D45" s="121">
        <v>70</v>
      </c>
      <c r="E45" s="122">
        <v>10.92</v>
      </c>
      <c r="F45" s="40" t="s">
        <v>26</v>
      </c>
      <c r="G45" s="40" t="s">
        <v>261</v>
      </c>
      <c r="H45" s="61" t="s">
        <v>120</v>
      </c>
      <c r="I45" s="123"/>
      <c r="J45" s="124"/>
    </row>
    <row r="46" spans="1:10" s="119" customFormat="1" ht="63.75">
      <c r="A46" s="114">
        <v>39</v>
      </c>
      <c r="B46" s="121" t="s">
        <v>258</v>
      </c>
      <c r="C46" s="125" t="s">
        <v>245</v>
      </c>
      <c r="D46" s="124">
        <f>651+1400</f>
        <v>2051</v>
      </c>
      <c r="E46" s="122">
        <v>22.88</v>
      </c>
      <c r="F46" s="40" t="s">
        <v>26</v>
      </c>
      <c r="G46" s="40" t="s">
        <v>261</v>
      </c>
      <c r="H46" s="61" t="s">
        <v>120</v>
      </c>
      <c r="I46" s="123"/>
      <c r="J46" s="124"/>
    </row>
    <row r="47" spans="1:10" s="119" customFormat="1" ht="63.75">
      <c r="A47" s="114">
        <v>40</v>
      </c>
      <c r="B47" s="121" t="s">
        <v>254</v>
      </c>
      <c r="C47" s="120" t="s">
        <v>482</v>
      </c>
      <c r="D47" s="121">
        <v>60</v>
      </c>
      <c r="E47" s="122">
        <v>15.84</v>
      </c>
      <c r="F47" s="40" t="s">
        <v>26</v>
      </c>
      <c r="G47" s="40" t="s">
        <v>261</v>
      </c>
      <c r="H47" s="61" t="s">
        <v>120</v>
      </c>
      <c r="I47" s="123"/>
      <c r="J47" s="124"/>
    </row>
    <row r="48" spans="1:10" s="119" customFormat="1" ht="63.75">
      <c r="A48" s="120">
        <v>41</v>
      </c>
      <c r="B48" s="121" t="s">
        <v>257</v>
      </c>
      <c r="C48" s="120" t="s">
        <v>483</v>
      </c>
      <c r="D48" s="124">
        <v>56</v>
      </c>
      <c r="E48" s="122">
        <v>14.78</v>
      </c>
      <c r="F48" s="40" t="s">
        <v>26</v>
      </c>
      <c r="G48" s="40" t="s">
        <v>261</v>
      </c>
      <c r="H48" s="61" t="s">
        <v>120</v>
      </c>
      <c r="I48" s="123"/>
      <c r="J48" s="124"/>
    </row>
    <row r="49" spans="1:10" s="119" customFormat="1" ht="63.75">
      <c r="A49" s="114">
        <v>42</v>
      </c>
      <c r="B49" s="121" t="s">
        <v>254</v>
      </c>
      <c r="C49" s="120">
        <v>203</v>
      </c>
      <c r="D49" s="121">
        <v>48</v>
      </c>
      <c r="E49" s="122">
        <v>12.67</v>
      </c>
      <c r="F49" s="40" t="s">
        <v>26</v>
      </c>
      <c r="G49" s="40" t="s">
        <v>261</v>
      </c>
      <c r="H49" s="61" t="s">
        <v>120</v>
      </c>
      <c r="I49" s="123"/>
      <c r="J49" s="124"/>
    </row>
    <row r="50" spans="1:10" s="119" customFormat="1" ht="63.75">
      <c r="A50" s="114">
        <v>43</v>
      </c>
      <c r="B50" s="121" t="s">
        <v>254</v>
      </c>
      <c r="C50" s="120" t="s">
        <v>246</v>
      </c>
      <c r="D50" s="124">
        <v>22</v>
      </c>
      <c r="E50" s="122">
        <v>5.81</v>
      </c>
      <c r="F50" s="40" t="s">
        <v>26</v>
      </c>
      <c r="G50" s="40" t="s">
        <v>261</v>
      </c>
      <c r="H50" s="61" t="s">
        <v>120</v>
      </c>
      <c r="I50" s="123"/>
      <c r="J50" s="124"/>
    </row>
    <row r="51" spans="1:10" s="119" customFormat="1" ht="63.75">
      <c r="A51" s="120">
        <v>44</v>
      </c>
      <c r="B51" s="121" t="s">
        <v>254</v>
      </c>
      <c r="C51" s="120" t="s">
        <v>247</v>
      </c>
      <c r="D51" s="121">
        <v>100</v>
      </c>
      <c r="E51" s="122">
        <v>26.4</v>
      </c>
      <c r="F51" s="40" t="s">
        <v>26</v>
      </c>
      <c r="G51" s="40" t="s">
        <v>261</v>
      </c>
      <c r="H51" s="61" t="s">
        <v>120</v>
      </c>
      <c r="I51" s="123"/>
      <c r="J51" s="124"/>
    </row>
    <row r="52" spans="1:10" s="119" customFormat="1" ht="63.75">
      <c r="A52" s="114">
        <v>45</v>
      </c>
      <c r="B52" s="121" t="s">
        <v>254</v>
      </c>
      <c r="C52" s="120" t="s">
        <v>248</v>
      </c>
      <c r="D52" s="124">
        <v>21</v>
      </c>
      <c r="E52" s="122">
        <v>5.54</v>
      </c>
      <c r="F52" s="40" t="s">
        <v>26</v>
      </c>
      <c r="G52" s="40" t="s">
        <v>261</v>
      </c>
      <c r="H52" s="61" t="s">
        <v>120</v>
      </c>
      <c r="I52" s="123"/>
      <c r="J52" s="124"/>
    </row>
    <row r="53" spans="1:10" s="119" customFormat="1" ht="63.75">
      <c r="A53" s="114">
        <v>46</v>
      </c>
      <c r="B53" s="121" t="s">
        <v>254</v>
      </c>
      <c r="C53" s="120" t="s">
        <v>249</v>
      </c>
      <c r="D53" s="121">
        <v>15.6</v>
      </c>
      <c r="E53" s="122">
        <v>4.12</v>
      </c>
      <c r="F53" s="40" t="s">
        <v>26</v>
      </c>
      <c r="G53" s="40" t="s">
        <v>261</v>
      </c>
      <c r="H53" s="61" t="s">
        <v>120</v>
      </c>
      <c r="I53" s="123"/>
      <c r="J53" s="124"/>
    </row>
    <row r="54" spans="1:10" s="119" customFormat="1" ht="63.75">
      <c r="A54" s="120">
        <v>47</v>
      </c>
      <c r="B54" s="121" t="s">
        <v>254</v>
      </c>
      <c r="C54" s="120" t="s">
        <v>249</v>
      </c>
      <c r="D54" s="124">
        <v>7</v>
      </c>
      <c r="E54" s="122">
        <v>1.85</v>
      </c>
      <c r="F54" s="40" t="s">
        <v>26</v>
      </c>
      <c r="G54" s="40" t="s">
        <v>261</v>
      </c>
      <c r="H54" s="61" t="s">
        <v>120</v>
      </c>
      <c r="I54" s="123"/>
      <c r="J54" s="124"/>
    </row>
    <row r="55" spans="1:10" s="119" customFormat="1" ht="63.75">
      <c r="A55" s="114">
        <v>48</v>
      </c>
      <c r="B55" s="121" t="s">
        <v>254</v>
      </c>
      <c r="C55" s="120" t="s">
        <v>484</v>
      </c>
      <c r="D55" s="121">
        <v>33</v>
      </c>
      <c r="E55" s="122">
        <v>8.71</v>
      </c>
      <c r="F55" s="40" t="s">
        <v>26</v>
      </c>
      <c r="G55" s="40" t="s">
        <v>261</v>
      </c>
      <c r="H55" s="61" t="s">
        <v>120</v>
      </c>
      <c r="I55" s="123"/>
      <c r="J55" s="124"/>
    </row>
    <row r="56" spans="1:10" s="119" customFormat="1" ht="63.75">
      <c r="A56" s="114">
        <v>49</v>
      </c>
      <c r="B56" s="121" t="s">
        <v>254</v>
      </c>
      <c r="C56" s="120" t="s">
        <v>246</v>
      </c>
      <c r="D56" s="124">
        <v>10</v>
      </c>
      <c r="E56" s="122">
        <v>2.64</v>
      </c>
      <c r="F56" s="40" t="s">
        <v>26</v>
      </c>
      <c r="G56" s="40" t="s">
        <v>261</v>
      </c>
      <c r="H56" s="61" t="s">
        <v>120</v>
      </c>
      <c r="I56" s="123"/>
      <c r="J56" s="124"/>
    </row>
    <row r="57" spans="1:10" s="119" customFormat="1" ht="63.75">
      <c r="A57" s="120">
        <v>50</v>
      </c>
      <c r="B57" s="121" t="s">
        <v>254</v>
      </c>
      <c r="C57" s="120" t="s">
        <v>248</v>
      </c>
      <c r="D57" s="121">
        <v>16</v>
      </c>
      <c r="E57" s="122">
        <v>4.22</v>
      </c>
      <c r="F57" s="40" t="s">
        <v>26</v>
      </c>
      <c r="G57" s="40" t="s">
        <v>261</v>
      </c>
      <c r="H57" s="61" t="s">
        <v>120</v>
      </c>
      <c r="I57" s="123"/>
      <c r="J57" s="124"/>
    </row>
    <row r="58" spans="1:10" s="119" customFormat="1" ht="63.75">
      <c r="A58" s="114">
        <v>51</v>
      </c>
      <c r="B58" s="121" t="s">
        <v>254</v>
      </c>
      <c r="C58" s="120" t="s">
        <v>250</v>
      </c>
      <c r="D58" s="124">
        <v>200</v>
      </c>
      <c r="E58" s="122">
        <v>31.2</v>
      </c>
      <c r="F58" s="40" t="s">
        <v>26</v>
      </c>
      <c r="G58" s="40" t="s">
        <v>261</v>
      </c>
      <c r="H58" s="61" t="s">
        <v>120</v>
      </c>
      <c r="I58" s="123"/>
      <c r="J58" s="124"/>
    </row>
    <row r="59" spans="1:10" s="119" customFormat="1" ht="63.75">
      <c r="A59" s="114">
        <v>52</v>
      </c>
      <c r="B59" s="121" t="s">
        <v>254</v>
      </c>
      <c r="C59" s="125" t="s">
        <v>251</v>
      </c>
      <c r="D59" s="124">
        <f>26.9+15</f>
        <v>41.9</v>
      </c>
      <c r="E59" s="122">
        <v>11.06</v>
      </c>
      <c r="F59" s="40" t="s">
        <v>26</v>
      </c>
      <c r="G59" s="40" t="s">
        <v>261</v>
      </c>
      <c r="H59" s="61" t="s">
        <v>120</v>
      </c>
      <c r="I59" s="123"/>
      <c r="J59" s="124"/>
    </row>
    <row r="60" spans="1:10" s="119" customFormat="1" ht="63.75">
      <c r="A60" s="120">
        <v>53</v>
      </c>
      <c r="B60" s="121" t="s">
        <v>254</v>
      </c>
      <c r="C60" s="120" t="s">
        <v>484</v>
      </c>
      <c r="D60" s="124">
        <v>20</v>
      </c>
      <c r="E60" s="122">
        <v>5.28</v>
      </c>
      <c r="F60" s="40" t="s">
        <v>26</v>
      </c>
      <c r="G60" s="40" t="s">
        <v>261</v>
      </c>
      <c r="H60" s="61" t="s">
        <v>120</v>
      </c>
      <c r="I60" s="123"/>
      <c r="J60" s="124"/>
    </row>
    <row r="61" spans="1:10" s="119" customFormat="1" ht="63.75">
      <c r="A61" s="114">
        <v>54</v>
      </c>
      <c r="B61" s="121" t="s">
        <v>254</v>
      </c>
      <c r="C61" s="120" t="s">
        <v>246</v>
      </c>
      <c r="D61" s="121">
        <v>24</v>
      </c>
      <c r="E61" s="122">
        <v>5.28</v>
      </c>
      <c r="F61" s="40" t="s">
        <v>26</v>
      </c>
      <c r="G61" s="40" t="s">
        <v>261</v>
      </c>
      <c r="H61" s="61" t="s">
        <v>120</v>
      </c>
      <c r="I61" s="123"/>
      <c r="J61" s="124"/>
    </row>
    <row r="62" spans="1:10" s="119" customFormat="1" ht="63.75">
      <c r="A62" s="114">
        <v>55</v>
      </c>
      <c r="B62" s="121" t="s">
        <v>254</v>
      </c>
      <c r="C62" s="120" t="s">
        <v>248</v>
      </c>
      <c r="D62" s="124">
        <v>7</v>
      </c>
      <c r="E62" s="122">
        <v>1.85</v>
      </c>
      <c r="F62" s="40" t="s">
        <v>26</v>
      </c>
      <c r="G62" s="40" t="s">
        <v>261</v>
      </c>
      <c r="H62" s="61" t="s">
        <v>120</v>
      </c>
      <c r="I62" s="123"/>
      <c r="J62" s="124"/>
    </row>
    <row r="63" spans="1:10" s="119" customFormat="1" ht="63.75">
      <c r="A63" s="120">
        <v>56</v>
      </c>
      <c r="B63" s="121" t="s">
        <v>254</v>
      </c>
      <c r="C63" s="120" t="s">
        <v>248</v>
      </c>
      <c r="D63" s="121">
        <v>21</v>
      </c>
      <c r="E63" s="122">
        <v>5.54</v>
      </c>
      <c r="F63" s="40" t="s">
        <v>26</v>
      </c>
      <c r="G63" s="40" t="s">
        <v>261</v>
      </c>
      <c r="H63" s="61" t="s">
        <v>120</v>
      </c>
      <c r="I63" s="123"/>
      <c r="J63" s="124"/>
    </row>
    <row r="64" spans="1:10" s="119" customFormat="1" ht="63.75">
      <c r="A64" s="114">
        <v>57</v>
      </c>
      <c r="B64" s="121" t="s">
        <v>254</v>
      </c>
      <c r="C64" s="120" t="s">
        <v>252</v>
      </c>
      <c r="D64" s="124">
        <v>18</v>
      </c>
      <c r="E64" s="122">
        <v>4.75</v>
      </c>
      <c r="F64" s="40" t="s">
        <v>26</v>
      </c>
      <c r="G64" s="40" t="s">
        <v>261</v>
      </c>
      <c r="H64" s="61" t="s">
        <v>120</v>
      </c>
      <c r="I64" s="123"/>
      <c r="J64" s="124"/>
    </row>
    <row r="65" spans="1:10" s="119" customFormat="1" ht="63.75">
      <c r="A65" s="114">
        <v>58</v>
      </c>
      <c r="B65" s="121" t="s">
        <v>254</v>
      </c>
      <c r="C65" s="120" t="s">
        <v>229</v>
      </c>
      <c r="D65" s="121">
        <v>60</v>
      </c>
      <c r="E65" s="122">
        <v>15.84</v>
      </c>
      <c r="F65" s="40" t="s">
        <v>26</v>
      </c>
      <c r="G65" s="40" t="s">
        <v>261</v>
      </c>
      <c r="H65" s="61" t="s">
        <v>120</v>
      </c>
      <c r="I65" s="123"/>
      <c r="J65" s="124"/>
    </row>
    <row r="66" spans="1:10" s="119" customFormat="1" ht="63.75">
      <c r="A66" s="120">
        <v>59</v>
      </c>
      <c r="B66" s="121" t="s">
        <v>254</v>
      </c>
      <c r="C66" s="120">
        <v>203</v>
      </c>
      <c r="D66" s="124">
        <f>68+12</f>
        <v>80</v>
      </c>
      <c r="E66" s="122">
        <v>95.71</v>
      </c>
      <c r="F66" s="40" t="s">
        <v>26</v>
      </c>
      <c r="G66" s="40" t="s">
        <v>261</v>
      </c>
      <c r="H66" s="61" t="s">
        <v>120</v>
      </c>
      <c r="I66" s="123"/>
      <c r="J66" s="124"/>
    </row>
    <row r="67" spans="1:10" s="119" customFormat="1" ht="63.75">
      <c r="A67" s="114">
        <v>60</v>
      </c>
      <c r="B67" s="121" t="s">
        <v>254</v>
      </c>
      <c r="C67" s="120">
        <v>203</v>
      </c>
      <c r="D67" s="121">
        <v>45</v>
      </c>
      <c r="E67" s="122">
        <v>11.88</v>
      </c>
      <c r="F67" s="40" t="s">
        <v>26</v>
      </c>
      <c r="G67" s="40" t="s">
        <v>261</v>
      </c>
      <c r="H67" s="61" t="s">
        <v>120</v>
      </c>
      <c r="I67" s="123"/>
      <c r="J67" s="124"/>
    </row>
    <row r="68" spans="1:10" s="119" customFormat="1" ht="63.75">
      <c r="A68" s="114">
        <v>61</v>
      </c>
      <c r="B68" s="121" t="s">
        <v>254</v>
      </c>
      <c r="C68" s="120" t="s">
        <v>249</v>
      </c>
      <c r="D68" s="124">
        <v>8</v>
      </c>
      <c r="E68" s="122">
        <v>2.11</v>
      </c>
      <c r="F68" s="40" t="s">
        <v>26</v>
      </c>
      <c r="G68" s="40" t="s">
        <v>261</v>
      </c>
      <c r="H68" s="61" t="s">
        <v>120</v>
      </c>
      <c r="I68" s="123"/>
      <c r="J68" s="124"/>
    </row>
    <row r="69" spans="1:10" s="119" customFormat="1" ht="63.75">
      <c r="A69" s="120">
        <v>62</v>
      </c>
      <c r="B69" s="121" t="s">
        <v>254</v>
      </c>
      <c r="C69" s="120" t="s">
        <v>246</v>
      </c>
      <c r="D69" s="121">
        <v>17</v>
      </c>
      <c r="E69" s="122">
        <v>4.49</v>
      </c>
      <c r="F69" s="40" t="s">
        <v>26</v>
      </c>
      <c r="G69" s="40" t="s">
        <v>261</v>
      </c>
      <c r="H69" s="61" t="s">
        <v>120</v>
      </c>
      <c r="I69" s="123"/>
      <c r="J69" s="124"/>
    </row>
    <row r="70" spans="1:10" s="119" customFormat="1" ht="63.75">
      <c r="A70" s="114">
        <v>63</v>
      </c>
      <c r="B70" s="121" t="s">
        <v>254</v>
      </c>
      <c r="C70" s="120" t="s">
        <v>246</v>
      </c>
      <c r="D70" s="121">
        <v>28</v>
      </c>
      <c r="E70" s="122">
        <v>7.39</v>
      </c>
      <c r="F70" s="40" t="s">
        <v>26</v>
      </c>
      <c r="G70" s="40" t="s">
        <v>261</v>
      </c>
      <c r="H70" s="61" t="s">
        <v>120</v>
      </c>
      <c r="I70" s="123"/>
      <c r="J70" s="124"/>
    </row>
    <row r="71" spans="1:10" s="119" customFormat="1" ht="63.75">
      <c r="A71" s="114">
        <v>64</v>
      </c>
      <c r="B71" s="121" t="s">
        <v>254</v>
      </c>
      <c r="C71" s="120" t="s">
        <v>229</v>
      </c>
      <c r="D71" s="121">
        <v>50</v>
      </c>
      <c r="E71" s="122">
        <v>7.8</v>
      </c>
      <c r="F71" s="40" t="s">
        <v>26</v>
      </c>
      <c r="G71" s="40" t="s">
        <v>261</v>
      </c>
      <c r="H71" s="61" t="s">
        <v>120</v>
      </c>
      <c r="I71" s="123"/>
      <c r="J71" s="124"/>
    </row>
    <row r="72" spans="1:10" s="119" customFormat="1" ht="63.75">
      <c r="A72" s="120">
        <v>65</v>
      </c>
      <c r="B72" s="121" t="s">
        <v>254</v>
      </c>
      <c r="C72" s="120" t="s">
        <v>485</v>
      </c>
      <c r="D72" s="121">
        <v>25</v>
      </c>
      <c r="E72" s="122">
        <v>23.76</v>
      </c>
      <c r="F72" s="40" t="s">
        <v>26</v>
      </c>
      <c r="G72" s="40" t="s">
        <v>261</v>
      </c>
      <c r="H72" s="61" t="s">
        <v>120</v>
      </c>
      <c r="I72" s="123"/>
      <c r="J72" s="124"/>
    </row>
    <row r="73" spans="1:10" s="119" customFormat="1" ht="63.75">
      <c r="A73" s="114">
        <v>66</v>
      </c>
      <c r="B73" s="121" t="s">
        <v>254</v>
      </c>
      <c r="C73" s="120" t="s">
        <v>486</v>
      </c>
      <c r="D73" s="121">
        <v>30</v>
      </c>
      <c r="E73" s="122">
        <v>4.68</v>
      </c>
      <c r="F73" s="40" t="s">
        <v>26</v>
      </c>
      <c r="G73" s="40" t="s">
        <v>261</v>
      </c>
      <c r="H73" s="61" t="s">
        <v>120</v>
      </c>
      <c r="I73" s="123"/>
      <c r="J73" s="124"/>
    </row>
    <row r="74" spans="1:10" s="119" customFormat="1" ht="63.75">
      <c r="A74" s="114">
        <v>67</v>
      </c>
      <c r="B74" s="121" t="s">
        <v>254</v>
      </c>
      <c r="C74" s="120" t="s">
        <v>487</v>
      </c>
      <c r="D74" s="121">
        <v>110</v>
      </c>
      <c r="E74" s="122">
        <v>29.04</v>
      </c>
      <c r="F74" s="40" t="s">
        <v>26</v>
      </c>
      <c r="G74" s="40" t="s">
        <v>261</v>
      </c>
      <c r="H74" s="61" t="s">
        <v>120</v>
      </c>
      <c r="I74" s="123"/>
      <c r="J74" s="124"/>
    </row>
    <row r="75" spans="1:10" s="119" customFormat="1" ht="63.75">
      <c r="A75" s="114">
        <v>68</v>
      </c>
      <c r="B75" s="121" t="s">
        <v>523</v>
      </c>
      <c r="C75" s="120" t="s">
        <v>524</v>
      </c>
      <c r="D75" s="121">
        <v>179</v>
      </c>
      <c r="E75" s="122">
        <v>27.92</v>
      </c>
      <c r="F75" s="40" t="s">
        <v>26</v>
      </c>
      <c r="G75" s="40" t="s">
        <v>261</v>
      </c>
      <c r="H75" s="61" t="s">
        <v>120</v>
      </c>
      <c r="I75" s="123"/>
      <c r="J75" s="124"/>
    </row>
    <row r="76" spans="1:10" s="119" customFormat="1" ht="51">
      <c r="A76" s="120">
        <v>69</v>
      </c>
      <c r="B76" s="121" t="s">
        <v>254</v>
      </c>
      <c r="C76" s="120" t="s">
        <v>488</v>
      </c>
      <c r="D76" s="121">
        <v>56</v>
      </c>
      <c r="E76" s="122">
        <v>2399.04</v>
      </c>
      <c r="F76" s="40" t="s">
        <v>26</v>
      </c>
      <c r="G76" s="40" t="s">
        <v>489</v>
      </c>
      <c r="H76" s="61" t="s">
        <v>120</v>
      </c>
      <c r="I76" s="123"/>
      <c r="J76" s="124"/>
    </row>
    <row r="77" spans="1:10" s="119" customFormat="1" ht="63.75">
      <c r="A77" s="120">
        <v>70</v>
      </c>
      <c r="B77" s="121" t="s">
        <v>254</v>
      </c>
      <c r="C77" s="120" t="s">
        <v>527</v>
      </c>
      <c r="D77" s="126">
        <v>1156</v>
      </c>
      <c r="E77" s="122">
        <v>11.16</v>
      </c>
      <c r="F77" s="40" t="s">
        <v>26</v>
      </c>
      <c r="G77" s="40" t="s">
        <v>261</v>
      </c>
      <c r="H77" s="61" t="s">
        <v>120</v>
      </c>
      <c r="I77" s="123"/>
      <c r="J77" s="124"/>
    </row>
    <row r="78" spans="1:10" s="119" customFormat="1" ht="63.75">
      <c r="A78" s="120">
        <v>71</v>
      </c>
      <c r="B78" s="121" t="s">
        <v>254</v>
      </c>
      <c r="C78" s="120" t="s">
        <v>528</v>
      </c>
      <c r="D78" s="126">
        <v>30</v>
      </c>
      <c r="E78" s="122">
        <v>6.6</v>
      </c>
      <c r="F78" s="40" t="s">
        <v>26</v>
      </c>
      <c r="G78" s="40" t="s">
        <v>261</v>
      </c>
      <c r="H78" s="61" t="s">
        <v>120</v>
      </c>
      <c r="I78" s="123"/>
      <c r="J78" s="124"/>
    </row>
    <row r="79" spans="1:10" s="119" customFormat="1" ht="38.25">
      <c r="A79" s="116">
        <v>72</v>
      </c>
      <c r="B79" s="115" t="s">
        <v>258</v>
      </c>
      <c r="C79" s="116" t="s">
        <v>559</v>
      </c>
      <c r="D79" s="126">
        <v>158.44</v>
      </c>
      <c r="E79" s="122">
        <v>578.28</v>
      </c>
      <c r="F79" s="40" t="s">
        <v>26</v>
      </c>
      <c r="G79" s="40" t="s">
        <v>560</v>
      </c>
      <c r="H79" s="61" t="s">
        <v>120</v>
      </c>
      <c r="I79" s="123"/>
      <c r="J79" s="151"/>
    </row>
    <row r="80" spans="1:10" s="162" customFormat="1" ht="38.25">
      <c r="A80" s="163">
        <v>73</v>
      </c>
      <c r="B80" s="164" t="s">
        <v>565</v>
      </c>
      <c r="C80" s="163" t="s">
        <v>566</v>
      </c>
      <c r="D80" s="165">
        <v>20</v>
      </c>
      <c r="E80" s="166">
        <v>64.8</v>
      </c>
      <c r="F80" s="158" t="s">
        <v>26</v>
      </c>
      <c r="G80" s="158" t="s">
        <v>560</v>
      </c>
      <c r="H80" s="159" t="s">
        <v>120</v>
      </c>
      <c r="I80" s="191"/>
      <c r="J80" s="167"/>
    </row>
    <row r="81" spans="1:10" s="162" customFormat="1" ht="25.5">
      <c r="A81" s="163">
        <v>74</v>
      </c>
      <c r="B81" s="164" t="s">
        <v>254</v>
      </c>
      <c r="C81" s="163" t="s">
        <v>405</v>
      </c>
      <c r="D81" s="165">
        <v>192</v>
      </c>
      <c r="E81" s="166">
        <v>1.85</v>
      </c>
      <c r="F81" s="158" t="s">
        <v>26</v>
      </c>
      <c r="G81" s="158" t="s">
        <v>567</v>
      </c>
      <c r="H81" s="61" t="s">
        <v>120</v>
      </c>
      <c r="I81" s="168"/>
      <c r="J81" s="167"/>
    </row>
    <row r="82" spans="1:10" s="162" customFormat="1" ht="38.25">
      <c r="A82" s="163">
        <v>75</v>
      </c>
      <c r="B82" s="164" t="s">
        <v>257</v>
      </c>
      <c r="C82" s="163" t="s">
        <v>569</v>
      </c>
      <c r="D82" s="165">
        <v>951</v>
      </c>
      <c r="E82" s="157">
        <v>9.16</v>
      </c>
      <c r="F82" s="158" t="s">
        <v>26</v>
      </c>
      <c r="G82" s="40" t="s">
        <v>560</v>
      </c>
      <c r="H82" s="61" t="s">
        <v>120</v>
      </c>
      <c r="I82" s="160"/>
      <c r="J82" s="167"/>
    </row>
    <row r="83" spans="1:10" s="162" customFormat="1" ht="38.25">
      <c r="A83" s="163">
        <v>76</v>
      </c>
      <c r="B83" s="164" t="s">
        <v>254</v>
      </c>
      <c r="C83" s="163" t="s">
        <v>220</v>
      </c>
      <c r="D83" s="165">
        <v>100</v>
      </c>
      <c r="E83" s="166">
        <v>100</v>
      </c>
      <c r="F83" s="192" t="s">
        <v>26</v>
      </c>
      <c r="G83" s="40" t="s">
        <v>560</v>
      </c>
      <c r="H83" s="193"/>
      <c r="I83" s="191"/>
      <c r="J83" s="167"/>
    </row>
    <row r="84" spans="1:10" s="162" customFormat="1" ht="38.25">
      <c r="A84" s="163">
        <v>77</v>
      </c>
      <c r="B84" s="164" t="s">
        <v>254</v>
      </c>
      <c r="C84" s="163" t="s">
        <v>543</v>
      </c>
      <c r="D84" s="165">
        <v>110</v>
      </c>
      <c r="E84" s="166">
        <v>50</v>
      </c>
      <c r="F84" s="192" t="s">
        <v>26</v>
      </c>
      <c r="G84" s="40" t="s">
        <v>560</v>
      </c>
      <c r="H84" s="193"/>
      <c r="I84" s="191"/>
      <c r="J84" s="167"/>
    </row>
    <row r="85" spans="1:5" ht="12.75">
      <c r="A85" s="218" t="s">
        <v>262</v>
      </c>
      <c r="B85" s="218"/>
      <c r="C85" s="218"/>
      <c r="D85" s="218"/>
      <c r="E85" s="153">
        <f>SUM(E8:E76)</f>
        <v>4124.95</v>
      </c>
    </row>
    <row r="88" spans="6:7" ht="12.75">
      <c r="F88" s="207" t="s">
        <v>53</v>
      </c>
      <c r="G88" s="207"/>
    </row>
    <row r="89" spans="6:7" ht="12.75">
      <c r="F89" s="208" t="s">
        <v>54</v>
      </c>
      <c r="G89" s="208"/>
    </row>
    <row r="90" spans="6:7" ht="12.75">
      <c r="F90" s="208" t="s">
        <v>175</v>
      </c>
      <c r="G90" s="208"/>
    </row>
  </sheetData>
  <mergeCells count="19">
    <mergeCell ref="A3:I3"/>
    <mergeCell ref="A1:G1"/>
    <mergeCell ref="F88:G88"/>
    <mergeCell ref="E6:E7"/>
    <mergeCell ref="F6:F7"/>
    <mergeCell ref="G6:G7"/>
    <mergeCell ref="B6:C6"/>
    <mergeCell ref="A6:A7"/>
    <mergeCell ref="D6:D7"/>
    <mergeCell ref="F89:G89"/>
    <mergeCell ref="F90:G90"/>
    <mergeCell ref="I6:I7"/>
    <mergeCell ref="H6:H7"/>
    <mergeCell ref="J6:J7"/>
    <mergeCell ref="A85:D85"/>
    <mergeCell ref="J13:J15"/>
    <mergeCell ref="J17:J18"/>
    <mergeCell ref="E13:E15"/>
    <mergeCell ref="E17:E18"/>
  </mergeCells>
  <printOptions/>
  <pageMargins left="0.5905511811023623" right="0.75" top="0.984251968503937" bottom="0.984251968503937" header="0" footer="0"/>
  <pageSetup horizontalDpi="600" verticalDpi="600" orientation="portrait" paperSize="9" scale="70" r:id="rId1"/>
  <headerFooter alignWithMargins="0">
    <oddFooter>&amp;CStran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">
      <selection activeCell="M33" sqref="M33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13.125" style="0" customWidth="1"/>
    <col min="4" max="4" width="17.375" style="0" customWidth="1"/>
    <col min="5" max="5" width="13.875" style="0" customWidth="1"/>
    <col min="6" max="7" width="15.375" style="0" customWidth="1"/>
    <col min="8" max="8" width="27.875" style="0" customWidth="1"/>
    <col min="9" max="9" width="11.00390625" style="102" customWidth="1"/>
    <col min="10" max="10" width="13.875" style="0" customWidth="1"/>
  </cols>
  <sheetData>
    <row r="1" spans="1:10" ht="31.5" customHeight="1">
      <c r="A1" s="206" t="s">
        <v>530</v>
      </c>
      <c r="B1" s="206"/>
      <c r="C1" s="206"/>
      <c r="D1" s="206"/>
      <c r="E1" s="206"/>
      <c r="F1" s="206"/>
      <c r="G1" s="206"/>
      <c r="H1" s="206"/>
      <c r="I1" s="206"/>
      <c r="J1" s="206"/>
    </row>
    <row r="3" spans="1:10" ht="15.75">
      <c r="A3" s="221" t="s">
        <v>491</v>
      </c>
      <c r="B3" s="221"/>
      <c r="C3" s="221"/>
      <c r="D3" s="221"/>
      <c r="E3" s="221"/>
      <c r="F3" s="221"/>
      <c r="G3" s="221"/>
      <c r="H3" s="221"/>
      <c r="I3" s="221"/>
      <c r="J3" s="221"/>
    </row>
    <row r="5" spans="1:11" ht="33" customHeight="1">
      <c r="A5" s="217" t="s">
        <v>10</v>
      </c>
      <c r="B5" s="217" t="s">
        <v>212</v>
      </c>
      <c r="C5" s="217"/>
      <c r="D5" s="217" t="s">
        <v>170</v>
      </c>
      <c r="E5" s="217" t="s">
        <v>171</v>
      </c>
      <c r="F5" s="217" t="s">
        <v>172</v>
      </c>
      <c r="G5" s="217" t="s">
        <v>209</v>
      </c>
      <c r="H5" s="217" t="s">
        <v>173</v>
      </c>
      <c r="I5" s="223" t="s">
        <v>36</v>
      </c>
      <c r="J5" s="217"/>
      <c r="K5" s="217"/>
    </row>
    <row r="6" spans="1:11" ht="38.25" customHeight="1">
      <c r="A6" s="217"/>
      <c r="B6" s="77" t="s">
        <v>207</v>
      </c>
      <c r="C6" s="77" t="s">
        <v>208</v>
      </c>
      <c r="D6" s="217"/>
      <c r="E6" s="217"/>
      <c r="F6" s="217"/>
      <c r="G6" s="217"/>
      <c r="H6" s="217"/>
      <c r="I6" s="223"/>
      <c r="J6" s="217"/>
      <c r="K6" s="217"/>
    </row>
    <row r="7" spans="1:11" s="119" customFormat="1" ht="12.75">
      <c r="A7" s="123">
        <v>1</v>
      </c>
      <c r="B7" s="123">
        <v>893</v>
      </c>
      <c r="C7" s="123" t="s">
        <v>27</v>
      </c>
      <c r="D7" s="127">
        <v>4957</v>
      </c>
      <c r="E7" s="123" t="s">
        <v>28</v>
      </c>
      <c r="F7" s="123">
        <v>173.49</v>
      </c>
      <c r="G7" s="123" t="s">
        <v>215</v>
      </c>
      <c r="H7" s="123" t="s">
        <v>216</v>
      </c>
      <c r="I7" s="128" t="s">
        <v>384</v>
      </c>
      <c r="J7" s="123"/>
      <c r="K7" s="123"/>
    </row>
    <row r="8" spans="1:11" s="119" customFormat="1" ht="12.75">
      <c r="A8" s="123">
        <v>2</v>
      </c>
      <c r="B8" s="123">
        <v>884</v>
      </c>
      <c r="C8" s="123" t="s">
        <v>263</v>
      </c>
      <c r="D8" s="129">
        <v>456</v>
      </c>
      <c r="E8" s="123" t="s">
        <v>5</v>
      </c>
      <c r="F8" s="123">
        <v>70.32</v>
      </c>
      <c r="G8" s="123" t="s">
        <v>215</v>
      </c>
      <c r="H8" s="123" t="s">
        <v>264</v>
      </c>
      <c r="I8" s="128" t="s">
        <v>179</v>
      </c>
      <c r="J8" s="123"/>
      <c r="K8" s="123"/>
    </row>
    <row r="9" spans="1:11" ht="12.75">
      <c r="A9" s="89">
        <v>3</v>
      </c>
      <c r="B9" s="89">
        <v>884</v>
      </c>
      <c r="C9" s="89" t="s">
        <v>390</v>
      </c>
      <c r="D9" s="89">
        <v>20</v>
      </c>
      <c r="E9" s="89" t="s">
        <v>391</v>
      </c>
      <c r="F9" s="89">
        <v>1000</v>
      </c>
      <c r="G9" s="89" t="s">
        <v>215</v>
      </c>
      <c r="H9" s="89" t="s">
        <v>389</v>
      </c>
      <c r="I9" s="101" t="s">
        <v>179</v>
      </c>
      <c r="J9" s="89"/>
      <c r="K9" s="89"/>
    </row>
    <row r="10" spans="1:11" ht="12.75">
      <c r="A10" s="89">
        <v>4</v>
      </c>
      <c r="B10" s="89">
        <v>884</v>
      </c>
      <c r="C10" s="89" t="s">
        <v>525</v>
      </c>
      <c r="D10" s="152">
        <v>1156</v>
      </c>
      <c r="E10" s="89"/>
      <c r="F10" s="89">
        <v>11.16</v>
      </c>
      <c r="G10" s="89" t="s">
        <v>215</v>
      </c>
      <c r="H10" s="89" t="s">
        <v>526</v>
      </c>
      <c r="I10" s="101" t="s">
        <v>179</v>
      </c>
      <c r="J10" s="89"/>
      <c r="K10" s="89"/>
    </row>
    <row r="11" spans="1:11" ht="12.75">
      <c r="A11" s="89"/>
      <c r="B11" s="89"/>
      <c r="C11" s="89"/>
      <c r="D11" s="89"/>
      <c r="E11" s="89"/>
      <c r="F11" s="89"/>
      <c r="G11" s="89"/>
      <c r="H11" s="89"/>
      <c r="I11" s="101"/>
      <c r="J11" s="89"/>
      <c r="K11" s="89"/>
    </row>
    <row r="12" spans="1:11" ht="12.75">
      <c r="A12" s="103"/>
      <c r="B12" s="103"/>
      <c r="C12" s="103"/>
      <c r="D12" s="103"/>
      <c r="E12" s="105" t="s">
        <v>265</v>
      </c>
      <c r="F12" s="105">
        <f>SUM(F7:F11)</f>
        <v>1254.97</v>
      </c>
      <c r="G12" s="103"/>
      <c r="H12" s="103"/>
      <c r="I12" s="104"/>
      <c r="J12" s="103"/>
      <c r="K12" s="103"/>
    </row>
    <row r="13" spans="1:11" ht="12.75">
      <c r="A13" s="103"/>
      <c r="B13" s="103"/>
      <c r="C13" s="103"/>
      <c r="D13" s="103"/>
      <c r="E13" s="103"/>
      <c r="F13" s="103"/>
      <c r="G13" s="103"/>
      <c r="H13" s="103"/>
      <c r="I13" s="104"/>
      <c r="J13" s="103"/>
      <c r="K13" s="103"/>
    </row>
    <row r="14" spans="1:11" ht="12.75">
      <c r="A14" s="103"/>
      <c r="B14" s="103"/>
      <c r="C14" s="103"/>
      <c r="D14" s="103"/>
      <c r="E14" s="103"/>
      <c r="F14" s="103"/>
      <c r="G14" s="103"/>
      <c r="H14" s="103"/>
      <c r="I14" s="104"/>
      <c r="J14" s="103"/>
      <c r="K14" s="103"/>
    </row>
    <row r="15" spans="1:11" ht="12.75">
      <c r="A15" s="103"/>
      <c r="B15" s="103"/>
      <c r="C15" s="103"/>
      <c r="D15" s="103"/>
      <c r="E15" s="103"/>
      <c r="F15" s="103"/>
      <c r="G15" s="103"/>
      <c r="H15" s="103"/>
      <c r="I15" s="104"/>
      <c r="J15" s="103"/>
      <c r="K15" s="103"/>
    </row>
    <row r="16" spans="1:11" ht="12.75">
      <c r="A16" s="103"/>
      <c r="B16" s="103"/>
      <c r="C16" s="103"/>
      <c r="D16" s="103"/>
      <c r="E16" s="103"/>
      <c r="F16" s="103"/>
      <c r="G16" s="103"/>
      <c r="H16" s="103"/>
      <c r="I16" s="104"/>
      <c r="J16" s="103"/>
      <c r="K16" s="103"/>
    </row>
    <row r="17" spans="1:11" ht="12.75">
      <c r="A17" s="103"/>
      <c r="B17" s="103"/>
      <c r="C17" s="103"/>
      <c r="D17" s="103"/>
      <c r="E17" s="103"/>
      <c r="F17" s="103"/>
      <c r="G17" s="103"/>
      <c r="H17" s="207" t="s">
        <v>53</v>
      </c>
      <c r="I17" s="207"/>
      <c r="J17" s="103"/>
      <c r="K17" s="103"/>
    </row>
    <row r="18" spans="1:11" ht="12.75">
      <c r="A18" s="103"/>
      <c r="B18" s="103"/>
      <c r="C18" s="103"/>
      <c r="D18" s="103"/>
      <c r="E18" s="103"/>
      <c r="F18" s="103"/>
      <c r="G18" s="103"/>
      <c r="H18" s="208" t="s">
        <v>54</v>
      </c>
      <c r="I18" s="208"/>
      <c r="J18" s="103"/>
      <c r="K18" s="103"/>
    </row>
    <row r="19" spans="1:11" ht="12.75">
      <c r="A19" s="103"/>
      <c r="B19" s="103"/>
      <c r="C19" s="103"/>
      <c r="D19" s="103"/>
      <c r="E19" s="103"/>
      <c r="F19" s="103"/>
      <c r="G19" s="103"/>
      <c r="H19" s="208" t="s">
        <v>175</v>
      </c>
      <c r="I19" s="208"/>
      <c r="J19" s="103"/>
      <c r="K19" s="103"/>
    </row>
    <row r="20" spans="1:11" ht="12.75">
      <c r="A20" s="103"/>
      <c r="B20" s="103"/>
      <c r="C20" s="103"/>
      <c r="D20" s="103"/>
      <c r="E20" s="103"/>
      <c r="F20" s="103"/>
      <c r="G20" s="103"/>
      <c r="H20" s="103"/>
      <c r="I20" s="104"/>
      <c r="J20" s="103"/>
      <c r="K20" s="103"/>
    </row>
    <row r="21" spans="1:11" ht="12.75">
      <c r="A21" s="103"/>
      <c r="B21" s="103"/>
      <c r="C21" s="103"/>
      <c r="D21" s="103"/>
      <c r="E21" s="103"/>
      <c r="F21" s="103"/>
      <c r="G21" s="103"/>
      <c r="H21" s="103"/>
      <c r="I21" s="104"/>
      <c r="J21" s="103"/>
      <c r="K21" s="103"/>
    </row>
    <row r="22" spans="1:11" ht="12.75">
      <c r="A22" s="103"/>
      <c r="B22" s="103"/>
      <c r="C22" s="103"/>
      <c r="D22" s="103"/>
      <c r="E22" s="103"/>
      <c r="F22" s="103"/>
      <c r="G22" s="103"/>
      <c r="J22" s="103"/>
      <c r="K22" s="103"/>
    </row>
    <row r="23" spans="1:11" ht="12.75">
      <c r="A23" s="103"/>
      <c r="B23" s="103"/>
      <c r="C23" s="103"/>
      <c r="D23" s="103"/>
      <c r="E23" s="103"/>
      <c r="F23" s="103"/>
      <c r="G23" s="103"/>
      <c r="J23" s="103"/>
      <c r="K23" s="103"/>
    </row>
    <row r="24" spans="1:11" ht="12.75">
      <c r="A24" s="103"/>
      <c r="B24" s="103"/>
      <c r="C24" s="103"/>
      <c r="D24" s="103"/>
      <c r="E24" s="103"/>
      <c r="F24" s="103"/>
      <c r="G24" s="103"/>
      <c r="J24" s="103"/>
      <c r="K24" s="103"/>
    </row>
    <row r="25" spans="1:11" ht="12.75">
      <c r="A25" s="103"/>
      <c r="B25" s="103"/>
      <c r="C25" s="103"/>
      <c r="D25" s="103"/>
      <c r="E25" s="103"/>
      <c r="F25" s="103"/>
      <c r="G25" s="103"/>
      <c r="H25" s="103"/>
      <c r="I25" s="104"/>
      <c r="J25" s="103"/>
      <c r="K25" s="103"/>
    </row>
    <row r="26" spans="1:11" ht="12.75">
      <c r="A26" s="103"/>
      <c r="B26" s="103"/>
      <c r="C26" s="103"/>
      <c r="D26" s="103"/>
      <c r="E26" s="103"/>
      <c r="F26" s="103"/>
      <c r="G26" s="103"/>
      <c r="H26" s="103"/>
      <c r="I26" s="104"/>
      <c r="J26" s="103"/>
      <c r="K26" s="103"/>
    </row>
    <row r="27" spans="1:11" ht="12.75">
      <c r="A27" s="103"/>
      <c r="B27" s="103"/>
      <c r="C27" s="103"/>
      <c r="D27" s="103"/>
      <c r="E27" s="103"/>
      <c r="F27" s="103"/>
      <c r="G27" s="103"/>
      <c r="H27" s="103"/>
      <c r="I27" s="104"/>
      <c r="J27" s="103"/>
      <c r="K27" s="103"/>
    </row>
    <row r="28" spans="1:11" ht="12.75">
      <c r="A28" s="103"/>
      <c r="B28" s="103"/>
      <c r="C28" s="103"/>
      <c r="D28" s="103"/>
      <c r="E28" s="103"/>
      <c r="F28" s="103"/>
      <c r="G28" s="103"/>
      <c r="H28" s="103"/>
      <c r="I28" s="104"/>
      <c r="J28" s="103"/>
      <c r="K28" s="103"/>
    </row>
    <row r="29" spans="1:11" ht="12.75">
      <c r="A29" s="103"/>
      <c r="B29" s="103"/>
      <c r="C29" s="103"/>
      <c r="D29" s="103"/>
      <c r="E29" s="103"/>
      <c r="F29" s="103"/>
      <c r="G29" s="103"/>
      <c r="H29" s="103"/>
      <c r="I29" s="104"/>
      <c r="J29" s="103"/>
      <c r="K29" s="103"/>
    </row>
    <row r="30" spans="1:11" ht="12.75">
      <c r="A30" s="103"/>
      <c r="B30" s="103"/>
      <c r="C30" s="103"/>
      <c r="D30" s="103"/>
      <c r="E30" s="103"/>
      <c r="F30" s="103"/>
      <c r="G30" s="103"/>
      <c r="H30" s="103"/>
      <c r="I30" s="104"/>
      <c r="J30" s="103"/>
      <c r="K30" s="103"/>
    </row>
    <row r="31" spans="1:11" ht="12.75">
      <c r="A31" s="103"/>
      <c r="B31" s="103"/>
      <c r="C31" s="103"/>
      <c r="D31" s="103"/>
      <c r="E31" s="103"/>
      <c r="F31" s="103"/>
      <c r="G31" s="103"/>
      <c r="H31" s="103"/>
      <c r="I31" s="104"/>
      <c r="J31" s="103"/>
      <c r="K31" s="103"/>
    </row>
  </sheetData>
  <mergeCells count="15">
    <mergeCell ref="A1:J1"/>
    <mergeCell ref="A3:J3"/>
    <mergeCell ref="H17:I17"/>
    <mergeCell ref="H18:I18"/>
    <mergeCell ref="J5:J6"/>
    <mergeCell ref="K5:K6"/>
    <mergeCell ref="H19:I19"/>
    <mergeCell ref="B5:C5"/>
    <mergeCell ref="A5:A6"/>
    <mergeCell ref="D5:D6"/>
    <mergeCell ref="E5:E6"/>
    <mergeCell ref="F5:F6"/>
    <mergeCell ref="G5:G6"/>
    <mergeCell ref="H5:H6"/>
    <mergeCell ref="I5:I6"/>
  </mergeCells>
  <printOptions/>
  <pageMargins left="0.5905511811023623" right="0.75" top="0.984251968503937" bottom="0.984251968503937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50" sqref="C50"/>
    </sheetView>
  </sheetViews>
  <sheetFormatPr defaultColWidth="9.00390625" defaultRowHeight="12.75"/>
  <cols>
    <col min="1" max="1" width="8.375" style="0" customWidth="1"/>
    <col min="2" max="2" width="29.75390625" style="0" customWidth="1"/>
    <col min="3" max="3" width="27.625" style="0" customWidth="1"/>
    <col min="4" max="4" width="16.625" style="0" customWidth="1"/>
    <col min="5" max="5" width="21.125" style="0" customWidth="1"/>
  </cols>
  <sheetData>
    <row r="1" spans="1:6" ht="14.25">
      <c r="A1" s="206" t="s">
        <v>579</v>
      </c>
      <c r="B1" s="206"/>
      <c r="C1" s="206"/>
      <c r="D1" s="206"/>
      <c r="E1" s="206"/>
      <c r="F1" s="206"/>
    </row>
    <row r="2" spans="1:6" ht="12.75">
      <c r="A2" s="38"/>
      <c r="B2" s="38"/>
      <c r="C2" s="38"/>
      <c r="D2" s="38"/>
      <c r="E2" s="80"/>
      <c r="F2" s="38"/>
    </row>
    <row r="3" spans="1:6" ht="15">
      <c r="A3" s="209" t="s">
        <v>574</v>
      </c>
      <c r="B3" s="209"/>
      <c r="C3" s="209"/>
      <c r="D3" s="209"/>
      <c r="E3" s="209"/>
      <c r="F3" s="209"/>
    </row>
    <row r="4" spans="1:6" ht="15">
      <c r="A4" s="113"/>
      <c r="B4" s="113"/>
      <c r="C4" s="113"/>
      <c r="D4" s="113"/>
      <c r="E4" s="113"/>
      <c r="F4" s="113"/>
    </row>
    <row r="5" spans="1:6" ht="15">
      <c r="A5" s="130"/>
      <c r="B5" s="130"/>
      <c r="C5" s="131"/>
      <c r="D5" s="131"/>
      <c r="E5" s="132"/>
      <c r="F5" s="131"/>
    </row>
    <row r="6" spans="1:6" ht="12.75">
      <c r="A6" s="39" t="s">
        <v>45</v>
      </c>
      <c r="B6" s="1"/>
      <c r="C6" s="1"/>
      <c r="D6" s="1"/>
      <c r="E6" s="82"/>
      <c r="F6" s="6"/>
    </row>
    <row r="7" spans="1:6" ht="25.5">
      <c r="A7" s="77" t="s">
        <v>10</v>
      </c>
      <c r="B7" s="77" t="s">
        <v>572</v>
      </c>
      <c r="C7" s="77" t="s">
        <v>573</v>
      </c>
      <c r="D7" s="77" t="s">
        <v>575</v>
      </c>
      <c r="E7" s="83" t="s">
        <v>173</v>
      </c>
      <c r="F7" s="77" t="s">
        <v>35</v>
      </c>
    </row>
    <row r="8" spans="1:6" ht="38.25">
      <c r="A8" s="89">
        <v>1</v>
      </c>
      <c r="B8" s="89" t="s">
        <v>576</v>
      </c>
      <c r="C8" s="89" t="s">
        <v>577</v>
      </c>
      <c r="D8" s="152">
        <v>12000</v>
      </c>
      <c r="E8" s="190" t="s">
        <v>578</v>
      </c>
      <c r="F8" s="89"/>
    </row>
    <row r="9" spans="1:6" ht="12.75">
      <c r="A9" s="89"/>
      <c r="B9" s="89"/>
      <c r="C9" s="89" t="s">
        <v>262</v>
      </c>
      <c r="D9" s="152">
        <v>12000</v>
      </c>
      <c r="E9" s="89"/>
      <c r="F9" s="89"/>
    </row>
  </sheetData>
  <mergeCells count="2">
    <mergeCell ref="A1:F1"/>
    <mergeCell ref="A3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Veronika Šart</cp:lastModifiedBy>
  <cp:lastPrinted>2012-06-13T20:19:57Z</cp:lastPrinted>
  <dcterms:created xsi:type="dcterms:W3CDTF">2006-10-03T11:16:25Z</dcterms:created>
  <dcterms:modified xsi:type="dcterms:W3CDTF">2012-06-18T10:00:43Z</dcterms:modified>
  <cp:category/>
  <cp:version/>
  <cp:contentType/>
  <cp:contentStatus/>
</cp:coreProperties>
</file>