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ena\Documents\"/>
    </mc:Choice>
  </mc:AlternateContent>
  <bookViews>
    <workbookView xWindow="0" yWindow="0" windowWidth="28770" windowHeight="144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59" i="1"/>
  <c r="H58" i="1"/>
  <c r="H57" i="1"/>
  <c r="G56" i="1"/>
  <c r="F56" i="1"/>
  <c r="E56" i="1"/>
  <c r="H55" i="1"/>
  <c r="H54" i="1"/>
  <c r="H53" i="1"/>
  <c r="G52" i="1"/>
  <c r="F52" i="1"/>
  <c r="E52" i="1"/>
  <c r="H51" i="1"/>
  <c r="H50" i="1"/>
  <c r="H49" i="1"/>
  <c r="G48" i="1"/>
  <c r="F48" i="1"/>
  <c r="H48" i="1" s="1"/>
  <c r="E48" i="1"/>
  <c r="H47" i="1"/>
  <c r="G46" i="1"/>
  <c r="F46" i="1"/>
  <c r="H46" i="1" s="1"/>
  <c r="E46" i="1"/>
  <c r="H45" i="1"/>
  <c r="H44" i="1"/>
  <c r="H43" i="1"/>
  <c r="H42" i="1"/>
  <c r="G41" i="1"/>
  <c r="F41" i="1"/>
  <c r="H41" i="1" s="1"/>
  <c r="E41" i="1"/>
  <c r="H40" i="1"/>
  <c r="H39" i="1"/>
  <c r="H38" i="1"/>
  <c r="G37" i="1"/>
  <c r="F37" i="1"/>
  <c r="E37" i="1"/>
  <c r="H36" i="1"/>
  <c r="H35" i="1"/>
  <c r="H34" i="1"/>
  <c r="H33" i="1"/>
  <c r="H32" i="1"/>
  <c r="H31" i="1"/>
  <c r="H30" i="1"/>
  <c r="G29" i="1"/>
  <c r="F29" i="1"/>
  <c r="E29" i="1"/>
  <c r="H28" i="1"/>
  <c r="G27" i="1"/>
  <c r="F27" i="1"/>
  <c r="E27" i="1"/>
  <c r="H26" i="1"/>
  <c r="G25" i="1"/>
  <c r="F25" i="1"/>
  <c r="E25" i="1"/>
  <c r="H24" i="1"/>
  <c r="H23" i="1"/>
  <c r="H22" i="1"/>
  <c r="H21" i="1"/>
  <c r="H20" i="1"/>
  <c r="H19" i="1"/>
  <c r="G18" i="1"/>
  <c r="F18" i="1"/>
  <c r="E18" i="1"/>
  <c r="H16" i="1"/>
  <c r="G15" i="1"/>
  <c r="G14" i="1" s="1"/>
  <c r="F15" i="1"/>
  <c r="F14" i="1" s="1"/>
  <c r="H14" i="1" s="1"/>
  <c r="E15" i="1"/>
  <c r="E14" i="1" s="1"/>
  <c r="H13" i="1"/>
  <c r="G12" i="1"/>
  <c r="G11" i="1" s="1"/>
  <c r="F12" i="1"/>
  <c r="F11" i="1" s="1"/>
  <c r="E12" i="1"/>
  <c r="E11" i="1" s="1"/>
  <c r="H10" i="1"/>
  <c r="H9" i="1"/>
  <c r="G8" i="1"/>
  <c r="G7" i="1" s="1"/>
  <c r="F8" i="1"/>
  <c r="F7" i="1" s="1"/>
  <c r="E8" i="1"/>
  <c r="E7" i="1" s="1"/>
  <c r="H25" i="1" l="1"/>
  <c r="H27" i="1"/>
  <c r="F61" i="1"/>
  <c r="H15" i="1"/>
  <c r="H52" i="1"/>
  <c r="H56" i="1"/>
  <c r="H37" i="1"/>
  <c r="H29" i="1"/>
  <c r="G17" i="1"/>
  <c r="G61" i="1" s="1"/>
  <c r="F17" i="1"/>
  <c r="E17" i="1"/>
  <c r="E61" i="1" s="1"/>
  <c r="H18" i="1"/>
  <c r="H11" i="1"/>
  <c r="H12" i="1"/>
  <c r="H7" i="1"/>
  <c r="H8" i="1"/>
  <c r="H61" i="1" l="1"/>
  <c r="H17" i="1"/>
</calcChain>
</file>

<file path=xl/sharedStrings.xml><?xml version="1.0" encoding="utf-8"?>
<sst xmlns="http://schemas.openxmlformats.org/spreadsheetml/2006/main" count="117" uniqueCount="103">
  <si>
    <t>ABC</t>
  </si>
  <si>
    <t>PU</t>
  </si>
  <si>
    <t>FK</t>
  </si>
  <si>
    <t>Realizacija: 2020</t>
  </si>
  <si>
    <t>Indeks 7:6</t>
  </si>
  <si>
    <t>1000</t>
  </si>
  <si>
    <t>OBČINSKI SVET</t>
  </si>
  <si>
    <t>01</t>
  </si>
  <si>
    <t>JAVNA UPRAVA</t>
  </si>
  <si>
    <t>0111</t>
  </si>
  <si>
    <t>Dejavnosti izvršilnih in zakonodajnih organov</t>
  </si>
  <si>
    <t>0160</t>
  </si>
  <si>
    <t>Druge dejavnosti javne uprave</t>
  </si>
  <si>
    <t>2000</t>
  </si>
  <si>
    <t>NADZORNI ODBOR</t>
  </si>
  <si>
    <t>0112</t>
  </si>
  <si>
    <t>Dejavnosti s področja finančnih in fiskalnih zadev</t>
  </si>
  <si>
    <t>3000</t>
  </si>
  <si>
    <t>ŽUPANJA</t>
  </si>
  <si>
    <t>4000</t>
  </si>
  <si>
    <t>OBČINSKA UPRAVA</t>
  </si>
  <si>
    <t>0133</t>
  </si>
  <si>
    <t>Druge splošne zadeve in storitve</t>
  </si>
  <si>
    <t>0171</t>
  </si>
  <si>
    <t>Servisiranje javnega dolga države</t>
  </si>
  <si>
    <t>0180</t>
  </si>
  <si>
    <t>Splošni transferi med javnofinančnimi institucijami na različnih ravneh države</t>
  </si>
  <si>
    <t>02</t>
  </si>
  <si>
    <t>OBRAMBA</t>
  </si>
  <si>
    <t>0220</t>
  </si>
  <si>
    <t>Civilna zaščita</t>
  </si>
  <si>
    <t>03</t>
  </si>
  <si>
    <t>JAVNI RED IN VARNOST</t>
  </si>
  <si>
    <t>0320</t>
  </si>
  <si>
    <t>Protipožarna varnost</t>
  </si>
  <si>
    <t>04</t>
  </si>
  <si>
    <t>GOSPODARSKE DEJAVNOSTI</t>
  </si>
  <si>
    <t>0411</t>
  </si>
  <si>
    <t>Dejavnosti s področja splošnih gospodarskih in trgovinskih zadev</t>
  </si>
  <si>
    <t>0412</t>
  </si>
  <si>
    <t>Dejavnosti s področja splošnih zadev, povezanih z delom in zaposlovanjem</t>
  </si>
  <si>
    <t>0421</t>
  </si>
  <si>
    <t>Kmetijstvo</t>
  </si>
  <si>
    <t>0422</t>
  </si>
  <si>
    <t>Gozdarstvo</t>
  </si>
  <si>
    <t>0451</t>
  </si>
  <si>
    <t>Cestni promet</t>
  </si>
  <si>
    <t>0460</t>
  </si>
  <si>
    <t>Komunikacije</t>
  </si>
  <si>
    <t>0490</t>
  </si>
  <si>
    <t>Druge dejavnosti s področja gospodarskih zadev</t>
  </si>
  <si>
    <t>05</t>
  </si>
  <si>
    <t>VARSTVO OKOLJA</t>
  </si>
  <si>
    <t>0510</t>
  </si>
  <si>
    <t>Zbiranje in ravnanje z odpadki</t>
  </si>
  <si>
    <t>0520</t>
  </si>
  <si>
    <t>Ravnanje z odpadno vodo</t>
  </si>
  <si>
    <t>0530</t>
  </si>
  <si>
    <t>Zmanjševanje onesnaževanja</t>
  </si>
  <si>
    <t>06</t>
  </si>
  <si>
    <t>STANOVANJSKA DEJAVNOST IN PROSTORSKI RAZVOJ</t>
  </si>
  <si>
    <t>0610</t>
  </si>
  <si>
    <t>Stanovanjska dejavnost</t>
  </si>
  <si>
    <t>0620</t>
  </si>
  <si>
    <t>Dejavnosti na področju prostorskega načrtovanja in razvoja</t>
  </si>
  <si>
    <t>0630</t>
  </si>
  <si>
    <t>Oskrba z vodo</t>
  </si>
  <si>
    <t>0640</t>
  </si>
  <si>
    <t>Cestna razsvetljava</t>
  </si>
  <si>
    <t>07</t>
  </si>
  <si>
    <t>ZDRAVSTVO</t>
  </si>
  <si>
    <t>0721</t>
  </si>
  <si>
    <t>Splošne zdravstvene storitve</t>
  </si>
  <si>
    <t>08</t>
  </si>
  <si>
    <t>REKREACIJA, KULTURA IN DEJAVNOST DEJAVNOSTI NEPROFITNIH ORGANIZACIJ, ZDRUŽENJ, DRUŠTEV IN DRUGIH INS</t>
  </si>
  <si>
    <t>0810</t>
  </si>
  <si>
    <t>Dejavnosti na področju športa in rekreacije</t>
  </si>
  <si>
    <t>0820</t>
  </si>
  <si>
    <t>Kulturne dejavnosti</t>
  </si>
  <si>
    <t>0840</t>
  </si>
  <si>
    <t>Dejavnosti neprofitnih organizacij, društev, združenj in drugih institucij</t>
  </si>
  <si>
    <t>09</t>
  </si>
  <si>
    <t>IZOBRAŽEVANJE</t>
  </si>
  <si>
    <t>0911</t>
  </si>
  <si>
    <t>Predšolska vzgoja</t>
  </si>
  <si>
    <t>0912</t>
  </si>
  <si>
    <t>Osnovnošolsko izobraževanje</t>
  </si>
  <si>
    <t>0960</t>
  </si>
  <si>
    <t>Podporne storitve pri izobraževanju</t>
  </si>
  <si>
    <t>10</t>
  </si>
  <si>
    <t>SOCIALNA VARNOST</t>
  </si>
  <si>
    <t>1012</t>
  </si>
  <si>
    <t>Varstvo invalidnih oseb</t>
  </si>
  <si>
    <t>1040</t>
  </si>
  <si>
    <t>Varstvo otrok in družine</t>
  </si>
  <si>
    <t>1070</t>
  </si>
  <si>
    <t>Zagotavljanje socialne varnosti socialno ogroženih in socialno izključenih kategorij prebivalstva</t>
  </si>
  <si>
    <t>1090</t>
  </si>
  <si>
    <t>Druge dejavnosti na področju socialne varnosti</t>
  </si>
  <si>
    <t>Rebalans 2021</t>
  </si>
  <si>
    <t>Plan 2022</t>
  </si>
  <si>
    <t>PRORAČUN 2022 PO FUNKCIONALNI KLASIFIKACIJI</t>
  </si>
  <si>
    <t>Občina Črenšovci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</si>
</sst>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7"/>
      <color theme="4" tint="-0.249977111117893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b/>
      <sz val="7"/>
      <color rgb="FFFF0000"/>
      <name val="Arial Narrow"/>
      <family val="2"/>
      <charset val="238"/>
    </font>
    <font>
      <sz val="7"/>
      <color rgb="FFFF0000"/>
      <name val="Arial Narrow"/>
      <family val="2"/>
      <charset val="238"/>
    </font>
    <font>
      <b/>
      <sz val="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5" fillId="3" borderId="0" xfId="0" applyFont="1" applyFill="1"/>
    <xf numFmtId="49" fontId="6" fillId="3" borderId="0" xfId="0" applyNumberFormat="1" applyFont="1" applyFill="1"/>
    <xf numFmtId="0" fontId="6" fillId="3" borderId="0" xfId="0" applyFont="1" applyFill="1"/>
    <xf numFmtId="3" fontId="7" fillId="3" borderId="0" xfId="0" applyNumberFormat="1" applyFont="1" applyFill="1" applyAlignment="1">
      <alignment horizontal="right"/>
    </xf>
    <xf numFmtId="4" fontId="7" fillId="3" borderId="0" xfId="0" applyNumberFormat="1" applyFont="1" applyFill="1" applyAlignment="1">
      <alignment horizontal="right"/>
    </xf>
    <xf numFmtId="49" fontId="5" fillId="3" borderId="0" xfId="0" applyNumberFormat="1" applyFont="1" applyFill="1"/>
    <xf numFmtId="3" fontId="5" fillId="3" borderId="0" xfId="0" applyNumberFormat="1" applyFont="1" applyFill="1" applyAlignment="1">
      <alignment horizontal="right"/>
    </xf>
    <xf numFmtId="4" fontId="5" fillId="3" borderId="0" xfId="0" applyNumberFormat="1" applyFont="1" applyFill="1" applyAlignment="1">
      <alignment horizontal="right"/>
    </xf>
    <xf numFmtId="0" fontId="8" fillId="2" borderId="1" xfId="0" applyFont="1" applyFill="1" applyBorder="1"/>
    <xf numFmtId="3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914400</xdr:colOff>
      <xdr:row>0</xdr:row>
      <xdr:rowOff>123825</xdr:rowOff>
    </xdr:from>
    <xdr:to>
      <xdr:col>3</xdr:col>
      <xdr:colOff>1314450</xdr:colOff>
      <xdr:row>2</xdr:row>
      <xdr:rowOff>180975</xdr:rowOff>
    </xdr:to>
    <xdr:pic>
      <xdr:nvPicPr>
        <xdr:cNvPr id="3" name="Slika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23825"/>
          <a:ext cx="400050" cy="4381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1"/>
  <sheetViews>
    <sheetView tabSelected="1" workbookViewId="0">
      <pane ySplit="6" topLeftCell="A7" activePane="bottomLeft" state="frozen"/>
      <selection pane="bottomLeft" activeCell="D2" sqref="D2"/>
    </sheetView>
  </sheetViews>
  <sheetFormatPr defaultRowHeight="15" x14ac:dyDescent="0.25"/>
  <cols>
    <col min="1" max="1" width="3.7109375" style="1" customWidth="1"/>
    <col min="2" max="2" width="4.42578125" style="1" bestFit="1" customWidth="1"/>
    <col min="3" max="3" width="3.85546875" style="1" bestFit="1" customWidth="1"/>
    <col min="4" max="4" width="33.42578125" customWidth="1"/>
    <col min="5" max="5" width="11.28515625" customWidth="1"/>
    <col min="6" max="6" width="9.7109375" customWidth="1"/>
    <col min="7" max="7" width="9.85546875" bestFit="1" customWidth="1"/>
    <col min="8" max="8" width="9" customWidth="1"/>
  </cols>
  <sheetData>
    <row r="4" spans="1:8" x14ac:dyDescent="0.25">
      <c r="C4" s="4"/>
      <c r="D4" s="4" t="s">
        <v>102</v>
      </c>
    </row>
    <row r="5" spans="1:8" ht="30" customHeight="1" x14ac:dyDescent="0.25">
      <c r="A5" s="2" t="s">
        <v>0</v>
      </c>
      <c r="B5" s="2" t="s">
        <v>1</v>
      </c>
      <c r="C5" s="2" t="s">
        <v>2</v>
      </c>
      <c r="D5" s="2" t="s">
        <v>101</v>
      </c>
      <c r="E5" s="5" t="s">
        <v>3</v>
      </c>
      <c r="F5" s="5" t="s">
        <v>99</v>
      </c>
      <c r="G5" s="5" t="s">
        <v>100</v>
      </c>
      <c r="H5" s="5" t="s">
        <v>4</v>
      </c>
    </row>
    <row r="6" spans="1:8" ht="10.5" customHeight="1" x14ac:dyDescent="0.25">
      <c r="A6" s="3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" customFormat="1" ht="12" x14ac:dyDescent="0.25">
      <c r="A7" s="6"/>
      <c r="B7" s="7" t="s">
        <v>5</v>
      </c>
      <c r="C7" s="8"/>
      <c r="D7" s="7" t="s">
        <v>6</v>
      </c>
      <c r="E7" s="9">
        <f>+E8</f>
        <v>36789.880000000005</v>
      </c>
      <c r="F7" s="9">
        <f>+F8</f>
        <v>40913</v>
      </c>
      <c r="G7" s="9">
        <f>+G8</f>
        <v>60913</v>
      </c>
      <c r="H7" s="10">
        <f>IF(F7&lt;&gt;0,G7/F7*100,"-")</f>
        <v>148.88421773030578</v>
      </c>
    </row>
    <row r="8" spans="1:8" s="1" customFormat="1" ht="12" x14ac:dyDescent="0.25">
      <c r="A8" s="6"/>
      <c r="B8" s="6"/>
      <c r="C8" s="11" t="s">
        <v>7</v>
      </c>
      <c r="D8" s="11" t="s">
        <v>8</v>
      </c>
      <c r="E8" s="12">
        <f>+E9+E10</f>
        <v>36789.880000000005</v>
      </c>
      <c r="F8" s="12">
        <f>+F9+F10</f>
        <v>40913</v>
      </c>
      <c r="G8" s="12">
        <f>+G9+G10</f>
        <v>60913</v>
      </c>
      <c r="H8" s="13">
        <f>IF(F8&lt;&gt;0,G8/F8*100,"-")</f>
        <v>148.88421773030578</v>
      </c>
    </row>
    <row r="9" spans="1:8" s="1" customFormat="1" ht="12" x14ac:dyDescent="0.25">
      <c r="A9" s="6"/>
      <c r="B9" s="6"/>
      <c r="C9" s="11" t="s">
        <v>9</v>
      </c>
      <c r="D9" s="11" t="s">
        <v>10</v>
      </c>
      <c r="E9" s="12">
        <v>28981.88</v>
      </c>
      <c r="F9" s="12">
        <v>32913</v>
      </c>
      <c r="G9" s="12">
        <v>52913</v>
      </c>
      <c r="H9" s="13">
        <f>IF(F9&lt;&gt;0,G9/F9*100,"-")</f>
        <v>160.76626257102058</v>
      </c>
    </row>
    <row r="10" spans="1:8" s="1" customFormat="1" ht="12" x14ac:dyDescent="0.25">
      <c r="A10" s="6"/>
      <c r="B10" s="6"/>
      <c r="C10" s="11" t="s">
        <v>11</v>
      </c>
      <c r="D10" s="11" t="s">
        <v>12</v>
      </c>
      <c r="E10" s="12">
        <v>7808</v>
      </c>
      <c r="F10" s="12">
        <v>8000</v>
      </c>
      <c r="G10" s="12">
        <v>8000</v>
      </c>
      <c r="H10" s="13">
        <f>IF(F10&lt;&gt;0,G10/F10*100,"-")</f>
        <v>100</v>
      </c>
    </row>
    <row r="11" spans="1:8" s="1" customFormat="1" ht="12" x14ac:dyDescent="0.25">
      <c r="A11" s="6"/>
      <c r="B11" s="7" t="s">
        <v>13</v>
      </c>
      <c r="C11" s="8"/>
      <c r="D11" s="7" t="s">
        <v>14</v>
      </c>
      <c r="E11" s="9">
        <f>+E12</f>
        <v>3682.06</v>
      </c>
      <c r="F11" s="9">
        <f>+F12</f>
        <v>4200</v>
      </c>
      <c r="G11" s="9">
        <f>+G12</f>
        <v>4200</v>
      </c>
      <c r="H11" s="10">
        <f>IF(F11&lt;&gt;0,G11/F11*100,"-")</f>
        <v>100</v>
      </c>
    </row>
    <row r="12" spans="1:8" s="1" customFormat="1" ht="12" x14ac:dyDescent="0.25">
      <c r="A12" s="6"/>
      <c r="B12" s="6"/>
      <c r="C12" s="11" t="s">
        <v>7</v>
      </c>
      <c r="D12" s="11" t="s">
        <v>8</v>
      </c>
      <c r="E12" s="12">
        <f>+E13</f>
        <v>3682.06</v>
      </c>
      <c r="F12" s="12">
        <f>+F13</f>
        <v>4200</v>
      </c>
      <c r="G12" s="12">
        <f>+G13</f>
        <v>4200</v>
      </c>
      <c r="H12" s="13">
        <f>IF(F12&lt;&gt;0,G12/F12*100,"-")</f>
        <v>100</v>
      </c>
    </row>
    <row r="13" spans="1:8" s="1" customFormat="1" ht="12" x14ac:dyDescent="0.25">
      <c r="A13" s="6"/>
      <c r="B13" s="6"/>
      <c r="C13" s="11" t="s">
        <v>15</v>
      </c>
      <c r="D13" s="11" t="s">
        <v>16</v>
      </c>
      <c r="E13" s="12">
        <v>3682.06</v>
      </c>
      <c r="F13" s="12">
        <v>4200</v>
      </c>
      <c r="G13" s="12">
        <v>4200</v>
      </c>
      <c r="H13" s="13">
        <f>IF(F13&lt;&gt;0,G13/F13*100,"-")</f>
        <v>100</v>
      </c>
    </row>
    <row r="14" spans="1:8" s="1" customFormat="1" ht="12" x14ac:dyDescent="0.25">
      <c r="A14" s="6"/>
      <c r="B14" s="7" t="s">
        <v>17</v>
      </c>
      <c r="C14" s="8"/>
      <c r="D14" s="7" t="s">
        <v>18</v>
      </c>
      <c r="E14" s="9">
        <f>+E15</f>
        <v>67150.100000000006</v>
      </c>
      <c r="F14" s="9">
        <f>+F15</f>
        <v>79445</v>
      </c>
      <c r="G14" s="9">
        <f>+G15</f>
        <v>80655</v>
      </c>
      <c r="H14" s="10">
        <f>IF(F14&lt;&gt;0,G14/F14*100,"-")</f>
        <v>101.52306627226383</v>
      </c>
    </row>
    <row r="15" spans="1:8" s="1" customFormat="1" ht="12" x14ac:dyDescent="0.25">
      <c r="A15" s="6"/>
      <c r="B15" s="6"/>
      <c r="C15" s="11" t="s">
        <v>7</v>
      </c>
      <c r="D15" s="11" t="s">
        <v>8</v>
      </c>
      <c r="E15" s="12">
        <f>+E16</f>
        <v>67150.100000000006</v>
      </c>
      <c r="F15" s="12">
        <f>+F16</f>
        <v>79445</v>
      </c>
      <c r="G15" s="12">
        <f>+G16</f>
        <v>80655</v>
      </c>
      <c r="H15" s="13">
        <f>IF(F15&lt;&gt;0,G15/F15*100,"-")</f>
        <v>101.52306627226383</v>
      </c>
    </row>
    <row r="16" spans="1:8" s="1" customFormat="1" ht="12" x14ac:dyDescent="0.25">
      <c r="A16" s="6"/>
      <c r="B16" s="6"/>
      <c r="C16" s="11" t="s">
        <v>9</v>
      </c>
      <c r="D16" s="11" t="s">
        <v>10</v>
      </c>
      <c r="E16" s="12">
        <v>67150.100000000006</v>
      </c>
      <c r="F16" s="12">
        <v>79445</v>
      </c>
      <c r="G16" s="12">
        <v>80655</v>
      </c>
      <c r="H16" s="13">
        <f>IF(F16&lt;&gt;0,G16/F16*100,"-")</f>
        <v>101.52306627226383</v>
      </c>
    </row>
    <row r="17" spans="1:8" s="1" customFormat="1" ht="12" x14ac:dyDescent="0.25">
      <c r="A17" s="6"/>
      <c r="B17" s="7" t="s">
        <v>19</v>
      </c>
      <c r="C17" s="8"/>
      <c r="D17" s="7" t="s">
        <v>20</v>
      </c>
      <c r="E17" s="9">
        <f>+E18+E25+E27+E29+E37+E41+E46+E48+E52+E56</f>
        <v>3235643.6100000003</v>
      </c>
      <c r="F17" s="9">
        <f>+F18+F25+F27+F29+F37+F41+F46+F48+F52+F56</f>
        <v>4090372.93</v>
      </c>
      <c r="G17" s="9">
        <f>+G18+G25+G27+G29+G37+G41+G46+G48+G52+G56</f>
        <v>4244325</v>
      </c>
      <c r="H17" s="10">
        <f>IF(F17&lt;&gt;0,G17/F17*100,"-")</f>
        <v>103.763766107263</v>
      </c>
    </row>
    <row r="18" spans="1:8" s="1" customFormat="1" ht="12" x14ac:dyDescent="0.25">
      <c r="A18" s="6"/>
      <c r="B18" s="6"/>
      <c r="C18" s="11" t="s">
        <v>7</v>
      </c>
      <c r="D18" s="11" t="s">
        <v>8</v>
      </c>
      <c r="E18" s="12">
        <f>+E19+E20+E21+E22+E23+E24</f>
        <v>501868.04000000004</v>
      </c>
      <c r="F18" s="12">
        <f>+F19+F20+F21+F22+F23+F24</f>
        <v>680340</v>
      </c>
      <c r="G18" s="12">
        <f>+G19+G20+G21+G22+G23+G24</f>
        <v>753205</v>
      </c>
      <c r="H18" s="13">
        <f>IF(F18&lt;&gt;0,G18/F18*100,"-")</f>
        <v>110.71008613340389</v>
      </c>
    </row>
    <row r="19" spans="1:8" s="1" customFormat="1" ht="12" x14ac:dyDescent="0.25">
      <c r="A19" s="6"/>
      <c r="B19" s="6"/>
      <c r="C19" s="11" t="s">
        <v>9</v>
      </c>
      <c r="D19" s="11" t="s">
        <v>10</v>
      </c>
      <c r="E19" s="12">
        <v>406516.56</v>
      </c>
      <c r="F19" s="12">
        <v>455926</v>
      </c>
      <c r="G19" s="12">
        <v>441388</v>
      </c>
      <c r="H19" s="13">
        <f>IF(F19&lt;&gt;0,G19/F19*100,"-")</f>
        <v>96.81132464478884</v>
      </c>
    </row>
    <row r="20" spans="1:8" s="1" customFormat="1" ht="12" x14ac:dyDescent="0.25">
      <c r="A20" s="6"/>
      <c r="B20" s="6"/>
      <c r="C20" s="11" t="s">
        <v>15</v>
      </c>
      <c r="D20" s="11" t="s">
        <v>16</v>
      </c>
      <c r="E20" s="12">
        <v>3225.4</v>
      </c>
      <c r="F20" s="12">
        <v>3200</v>
      </c>
      <c r="G20" s="12">
        <v>3200</v>
      </c>
      <c r="H20" s="13">
        <f>IF(F20&lt;&gt;0,G20/F20*100,"-")</f>
        <v>100</v>
      </c>
    </row>
    <row r="21" spans="1:8" s="1" customFormat="1" ht="12" x14ac:dyDescent="0.25">
      <c r="A21" s="6"/>
      <c r="B21" s="6"/>
      <c r="C21" s="11" t="s">
        <v>21</v>
      </c>
      <c r="D21" s="11" t="s">
        <v>22</v>
      </c>
      <c r="E21" s="12">
        <v>64080.57</v>
      </c>
      <c r="F21" s="12">
        <v>169097</v>
      </c>
      <c r="G21" s="12">
        <v>251000</v>
      </c>
      <c r="H21" s="13">
        <f>IF(F21&lt;&gt;0,G21/F21*100,"-")</f>
        <v>148.43551334441179</v>
      </c>
    </row>
    <row r="22" spans="1:8" s="1" customFormat="1" ht="12" x14ac:dyDescent="0.25">
      <c r="A22" s="6"/>
      <c r="B22" s="6"/>
      <c r="C22" s="11" t="s">
        <v>11</v>
      </c>
      <c r="D22" s="11" t="s">
        <v>12</v>
      </c>
      <c r="E22" s="12">
        <v>24659.32</v>
      </c>
      <c r="F22" s="12">
        <v>48317</v>
      </c>
      <c r="G22" s="12">
        <v>52317</v>
      </c>
      <c r="H22" s="13">
        <f>IF(F22&lt;&gt;0,G22/F22*100,"-")</f>
        <v>108.278659684997</v>
      </c>
    </row>
    <row r="23" spans="1:8" s="1" customFormat="1" ht="12" x14ac:dyDescent="0.25">
      <c r="A23" s="6"/>
      <c r="B23" s="6"/>
      <c r="C23" s="11" t="s">
        <v>23</v>
      </c>
      <c r="D23" s="11" t="s">
        <v>24</v>
      </c>
      <c r="E23" s="12">
        <v>2141.29</v>
      </c>
      <c r="F23" s="12">
        <v>2500</v>
      </c>
      <c r="G23" s="12">
        <v>4000</v>
      </c>
      <c r="H23" s="13">
        <f>IF(F23&lt;&gt;0,G23/F23*100,"-")</f>
        <v>160</v>
      </c>
    </row>
    <row r="24" spans="1:8" s="1" customFormat="1" ht="12" x14ac:dyDescent="0.25">
      <c r="A24" s="6"/>
      <c r="B24" s="6"/>
      <c r="C24" s="11" t="s">
        <v>25</v>
      </c>
      <c r="D24" s="11" t="s">
        <v>26</v>
      </c>
      <c r="E24" s="12">
        <v>1244.9000000000001</v>
      </c>
      <c r="F24" s="12">
        <v>1300</v>
      </c>
      <c r="G24" s="12">
        <v>1300</v>
      </c>
      <c r="H24" s="13">
        <f>IF(F24&lt;&gt;0,G24/F24*100,"-")</f>
        <v>100</v>
      </c>
    </row>
    <row r="25" spans="1:8" s="1" customFormat="1" ht="12" x14ac:dyDescent="0.25">
      <c r="A25" s="6"/>
      <c r="B25" s="6"/>
      <c r="C25" s="11" t="s">
        <v>27</v>
      </c>
      <c r="D25" s="11" t="s">
        <v>28</v>
      </c>
      <c r="E25" s="12">
        <f>+E26</f>
        <v>12274.03</v>
      </c>
      <c r="F25" s="12">
        <f>+F26</f>
        <v>14000</v>
      </c>
      <c r="G25" s="12">
        <f>+G26</f>
        <v>11000</v>
      </c>
      <c r="H25" s="13">
        <f>IF(F25&lt;&gt;0,G25/F25*100,"-")</f>
        <v>78.571428571428569</v>
      </c>
    </row>
    <row r="26" spans="1:8" s="1" customFormat="1" ht="12" x14ac:dyDescent="0.25">
      <c r="A26" s="6"/>
      <c r="B26" s="6"/>
      <c r="C26" s="11" t="s">
        <v>29</v>
      </c>
      <c r="D26" s="11" t="s">
        <v>30</v>
      </c>
      <c r="E26" s="12">
        <v>12274.03</v>
      </c>
      <c r="F26" s="12">
        <v>14000</v>
      </c>
      <c r="G26" s="12">
        <v>11000</v>
      </c>
      <c r="H26" s="13">
        <f>IF(F26&lt;&gt;0,G26/F26*100,"-")</f>
        <v>78.571428571428569</v>
      </c>
    </row>
    <row r="27" spans="1:8" s="1" customFormat="1" ht="12" x14ac:dyDescent="0.25">
      <c r="A27" s="6"/>
      <c r="B27" s="6"/>
      <c r="C27" s="11" t="s">
        <v>31</v>
      </c>
      <c r="D27" s="11" t="s">
        <v>32</v>
      </c>
      <c r="E27" s="12">
        <f>+E28</f>
        <v>103344.48</v>
      </c>
      <c r="F27" s="12">
        <f>+F28</f>
        <v>76600</v>
      </c>
      <c r="G27" s="12">
        <f>+G28</f>
        <v>66100</v>
      </c>
      <c r="H27" s="13">
        <f>IF(F27&lt;&gt;0,G27/F27*100,"-")</f>
        <v>86.292428198433427</v>
      </c>
    </row>
    <row r="28" spans="1:8" s="1" customFormat="1" ht="12" x14ac:dyDescent="0.25">
      <c r="A28" s="6"/>
      <c r="B28" s="6"/>
      <c r="C28" s="11" t="s">
        <v>33</v>
      </c>
      <c r="D28" s="11" t="s">
        <v>34</v>
      </c>
      <c r="E28" s="12">
        <v>103344.48</v>
      </c>
      <c r="F28" s="12">
        <v>76600</v>
      </c>
      <c r="G28" s="12">
        <v>66100</v>
      </c>
      <c r="H28" s="13">
        <f>IF(F28&lt;&gt;0,G28/F28*100,"-")</f>
        <v>86.292428198433427</v>
      </c>
    </row>
    <row r="29" spans="1:8" s="1" customFormat="1" ht="12" x14ac:dyDescent="0.25">
      <c r="A29" s="6"/>
      <c r="B29" s="6"/>
      <c r="C29" s="11" t="s">
        <v>35</v>
      </c>
      <c r="D29" s="11" t="s">
        <v>36</v>
      </c>
      <c r="E29" s="12">
        <f>+E30+E31+E32+E33+E34+E35+E36</f>
        <v>493625.95</v>
      </c>
      <c r="F29" s="12">
        <f>+F30+F31+F32+F33+F34+F35+F36</f>
        <v>988791</v>
      </c>
      <c r="G29" s="12">
        <f>+G30+G31+G32+G33+G34+G35+G36</f>
        <v>686416</v>
      </c>
      <c r="H29" s="13">
        <f>IF(F29&lt;&gt;0,G29/F29*100,"-")</f>
        <v>69.419725705432185</v>
      </c>
    </row>
    <row r="30" spans="1:8" s="1" customFormat="1" ht="12" x14ac:dyDescent="0.25">
      <c r="A30" s="6"/>
      <c r="B30" s="6"/>
      <c r="C30" s="11" t="s">
        <v>37</v>
      </c>
      <c r="D30" s="11" t="s">
        <v>38</v>
      </c>
      <c r="E30" s="12">
        <v>25164.53</v>
      </c>
      <c r="F30" s="12">
        <v>28920</v>
      </c>
      <c r="G30" s="12">
        <v>23920</v>
      </c>
      <c r="H30" s="13">
        <f>IF(F30&lt;&gt;0,G30/F30*100,"-")</f>
        <v>82.710926694329174</v>
      </c>
    </row>
    <row r="31" spans="1:8" s="1" customFormat="1" ht="12" x14ac:dyDescent="0.25">
      <c r="A31" s="6"/>
      <c r="B31" s="6"/>
      <c r="C31" s="11" t="s">
        <v>39</v>
      </c>
      <c r="D31" s="11" t="s">
        <v>40</v>
      </c>
      <c r="E31" s="12">
        <v>75357.2</v>
      </c>
      <c r="F31" s="12">
        <v>90805</v>
      </c>
      <c r="G31" s="12">
        <v>69155</v>
      </c>
      <c r="H31" s="13">
        <f>IF(F31&lt;&gt;0,G31/F31*100,"-")</f>
        <v>76.157700567149391</v>
      </c>
    </row>
    <row r="32" spans="1:8" s="1" customFormat="1" ht="12" x14ac:dyDescent="0.25">
      <c r="A32" s="6"/>
      <c r="B32" s="6"/>
      <c r="C32" s="11" t="s">
        <v>41</v>
      </c>
      <c r="D32" s="11" t="s">
        <v>42</v>
      </c>
      <c r="E32" s="12">
        <v>106401.28</v>
      </c>
      <c r="F32" s="12">
        <v>115040</v>
      </c>
      <c r="G32" s="12">
        <v>189500</v>
      </c>
      <c r="H32" s="13">
        <f>IF(F32&lt;&gt;0,G32/F32*100,"-")</f>
        <v>164.72531293463143</v>
      </c>
    </row>
    <row r="33" spans="1:8" s="1" customFormat="1" ht="12" x14ac:dyDescent="0.25">
      <c r="A33" s="6"/>
      <c r="B33" s="6"/>
      <c r="C33" s="11" t="s">
        <v>43</v>
      </c>
      <c r="D33" s="11" t="s">
        <v>44</v>
      </c>
      <c r="E33" s="12">
        <v>10331.540000000001</v>
      </c>
      <c r="F33" s="12">
        <v>0</v>
      </c>
      <c r="G33" s="12">
        <v>0</v>
      </c>
      <c r="H33" s="13" t="str">
        <f>IF(F33&lt;&gt;0,G33/F33*100,"-")</f>
        <v>-</v>
      </c>
    </row>
    <row r="34" spans="1:8" s="1" customFormat="1" ht="12" x14ac:dyDescent="0.25">
      <c r="A34" s="6"/>
      <c r="B34" s="6"/>
      <c r="C34" s="11" t="s">
        <v>45</v>
      </c>
      <c r="D34" s="11" t="s">
        <v>46</v>
      </c>
      <c r="E34" s="12">
        <v>233576.07</v>
      </c>
      <c r="F34" s="12">
        <v>712526</v>
      </c>
      <c r="G34" s="12">
        <v>348440</v>
      </c>
      <c r="H34" s="13">
        <f>IF(F34&lt;&gt;0,G34/F34*100,"-")</f>
        <v>48.902075152345319</v>
      </c>
    </row>
    <row r="35" spans="1:8" s="1" customFormat="1" ht="12" x14ac:dyDescent="0.25">
      <c r="A35" s="6"/>
      <c r="B35" s="6"/>
      <c r="C35" s="11" t="s">
        <v>47</v>
      </c>
      <c r="D35" s="11" t="s">
        <v>48</v>
      </c>
      <c r="E35" s="12">
        <v>1464</v>
      </c>
      <c r="F35" s="12">
        <v>0</v>
      </c>
      <c r="G35" s="12">
        <v>0</v>
      </c>
      <c r="H35" s="13" t="str">
        <f>IF(F35&lt;&gt;0,G35/F35*100,"-")</f>
        <v>-</v>
      </c>
    </row>
    <row r="36" spans="1:8" s="1" customFormat="1" ht="12" x14ac:dyDescent="0.25">
      <c r="A36" s="6"/>
      <c r="B36" s="6"/>
      <c r="C36" s="11" t="s">
        <v>49</v>
      </c>
      <c r="D36" s="11" t="s">
        <v>50</v>
      </c>
      <c r="E36" s="12">
        <v>41331.33</v>
      </c>
      <c r="F36" s="12">
        <v>41500</v>
      </c>
      <c r="G36" s="12">
        <v>55401</v>
      </c>
      <c r="H36" s="13">
        <f>IF(F36&lt;&gt;0,G36/F36*100,"-")</f>
        <v>133.49638554216867</v>
      </c>
    </row>
    <row r="37" spans="1:8" s="1" customFormat="1" ht="12" x14ac:dyDescent="0.25">
      <c r="A37" s="6"/>
      <c r="B37" s="6"/>
      <c r="C37" s="11" t="s">
        <v>51</v>
      </c>
      <c r="D37" s="11" t="s">
        <v>52</v>
      </c>
      <c r="E37" s="12">
        <f>+E38+E39+E40</f>
        <v>465416.35</v>
      </c>
      <c r="F37" s="12">
        <f>+F38+F39+F40</f>
        <v>563455</v>
      </c>
      <c r="G37" s="12">
        <f>+G38+G39+G40</f>
        <v>678455</v>
      </c>
      <c r="H37" s="13">
        <f>IF(F37&lt;&gt;0,G37/F37*100,"-")</f>
        <v>120.40979315118332</v>
      </c>
    </row>
    <row r="38" spans="1:8" s="1" customFormat="1" ht="12" x14ac:dyDescent="0.25">
      <c r="A38" s="6"/>
      <c r="B38" s="6"/>
      <c r="C38" s="11" t="s">
        <v>53</v>
      </c>
      <c r="D38" s="11" t="s">
        <v>54</v>
      </c>
      <c r="E38" s="12">
        <v>36411.769999999997</v>
      </c>
      <c r="F38" s="12">
        <v>34455</v>
      </c>
      <c r="G38" s="12">
        <v>34455</v>
      </c>
      <c r="H38" s="13">
        <f>IF(F38&lt;&gt;0,G38/F38*100,"-")</f>
        <v>100</v>
      </c>
    </row>
    <row r="39" spans="1:8" s="1" customFormat="1" ht="12" x14ac:dyDescent="0.25">
      <c r="A39" s="6"/>
      <c r="B39" s="6"/>
      <c r="C39" s="11" t="s">
        <v>55</v>
      </c>
      <c r="D39" s="11" t="s">
        <v>56</v>
      </c>
      <c r="E39" s="12">
        <v>424477.41</v>
      </c>
      <c r="F39" s="12">
        <v>523000</v>
      </c>
      <c r="G39" s="12">
        <v>638000</v>
      </c>
      <c r="H39" s="13">
        <f>IF(F39&lt;&gt;0,G39/F39*100,"-")</f>
        <v>121.9885277246654</v>
      </c>
    </row>
    <row r="40" spans="1:8" s="1" customFormat="1" ht="12" x14ac:dyDescent="0.25">
      <c r="A40" s="6"/>
      <c r="B40" s="6"/>
      <c r="C40" s="11" t="s">
        <v>57</v>
      </c>
      <c r="D40" s="11" t="s">
        <v>58</v>
      </c>
      <c r="E40" s="12">
        <v>4527.17</v>
      </c>
      <c r="F40" s="12">
        <v>6000</v>
      </c>
      <c r="G40" s="12">
        <v>6000</v>
      </c>
      <c r="H40" s="13">
        <f>IF(F40&lt;&gt;0,G40/F40*100,"-")</f>
        <v>100</v>
      </c>
    </row>
    <row r="41" spans="1:8" s="1" customFormat="1" ht="12" x14ac:dyDescent="0.25">
      <c r="A41" s="6"/>
      <c r="B41" s="6"/>
      <c r="C41" s="11" t="s">
        <v>59</v>
      </c>
      <c r="D41" s="11" t="s">
        <v>60</v>
      </c>
      <c r="E41" s="12">
        <f>+E42+E43+E44+E45</f>
        <v>236607.57</v>
      </c>
      <c r="F41" s="12">
        <f>+F42+F43+F44+F45</f>
        <v>343482.93</v>
      </c>
      <c r="G41" s="12">
        <f>+G42+G43+G44+G45</f>
        <v>349000</v>
      </c>
      <c r="H41" s="13">
        <f>IF(F41&lt;&gt;0,G41/F41*100,"-")</f>
        <v>101.60621373527935</v>
      </c>
    </row>
    <row r="42" spans="1:8" s="1" customFormat="1" ht="12" x14ac:dyDescent="0.25">
      <c r="A42" s="6"/>
      <c r="B42" s="6"/>
      <c r="C42" s="11" t="s">
        <v>61</v>
      </c>
      <c r="D42" s="11" t="s">
        <v>62</v>
      </c>
      <c r="E42" s="12">
        <v>32641.18</v>
      </c>
      <c r="F42" s="12">
        <v>57700</v>
      </c>
      <c r="G42" s="12">
        <v>57700</v>
      </c>
      <c r="H42" s="13">
        <f>IF(F42&lt;&gt;0,G42/F42*100,"-")</f>
        <v>100</v>
      </c>
    </row>
    <row r="43" spans="1:8" s="1" customFormat="1" ht="12" x14ac:dyDescent="0.25">
      <c r="A43" s="6"/>
      <c r="B43" s="6"/>
      <c r="C43" s="11" t="s">
        <v>63</v>
      </c>
      <c r="D43" s="11" t="s">
        <v>64</v>
      </c>
      <c r="E43" s="12">
        <v>29069.18</v>
      </c>
      <c r="F43" s="12">
        <v>69982.929999999993</v>
      </c>
      <c r="G43" s="12">
        <v>50000</v>
      </c>
      <c r="H43" s="13">
        <f>IF(F43&lt;&gt;0,G43/F43*100,"-")</f>
        <v>71.445994044547717</v>
      </c>
    </row>
    <row r="44" spans="1:8" s="1" customFormat="1" ht="12" x14ac:dyDescent="0.25">
      <c r="A44" s="6"/>
      <c r="B44" s="6"/>
      <c r="C44" s="11" t="s">
        <v>65</v>
      </c>
      <c r="D44" s="11" t="s">
        <v>66</v>
      </c>
      <c r="E44" s="12">
        <v>124561.82</v>
      </c>
      <c r="F44" s="12">
        <v>143500</v>
      </c>
      <c r="G44" s="12">
        <v>168000</v>
      </c>
      <c r="H44" s="13">
        <f>IF(F44&lt;&gt;0,G44/F44*100,"-")</f>
        <v>117.07317073170731</v>
      </c>
    </row>
    <row r="45" spans="1:8" s="1" customFormat="1" ht="12" x14ac:dyDescent="0.25">
      <c r="A45" s="6"/>
      <c r="B45" s="6"/>
      <c r="C45" s="11" t="s">
        <v>67</v>
      </c>
      <c r="D45" s="11" t="s">
        <v>68</v>
      </c>
      <c r="E45" s="12">
        <v>50335.39</v>
      </c>
      <c r="F45" s="12">
        <v>72300</v>
      </c>
      <c r="G45" s="12">
        <v>73300</v>
      </c>
      <c r="H45" s="13">
        <f>IF(F45&lt;&gt;0,G45/F45*100,"-")</f>
        <v>101.38312586445366</v>
      </c>
    </row>
    <row r="46" spans="1:8" s="1" customFormat="1" ht="12" x14ac:dyDescent="0.25">
      <c r="A46" s="6"/>
      <c r="B46" s="6"/>
      <c r="C46" s="11" t="s">
        <v>69</v>
      </c>
      <c r="D46" s="11" t="s">
        <v>70</v>
      </c>
      <c r="E46" s="12">
        <f>+E47</f>
        <v>86706.57</v>
      </c>
      <c r="F46" s="12">
        <f>+F47</f>
        <v>8154</v>
      </c>
      <c r="G46" s="12">
        <f>+G47</f>
        <v>30250</v>
      </c>
      <c r="H46" s="13">
        <f>IF(F46&lt;&gt;0,G46/F46*100,"-")</f>
        <v>370.98356634780475</v>
      </c>
    </row>
    <row r="47" spans="1:8" s="1" customFormat="1" ht="12" x14ac:dyDescent="0.25">
      <c r="A47" s="6"/>
      <c r="B47" s="6"/>
      <c r="C47" s="11" t="s">
        <v>71</v>
      </c>
      <c r="D47" s="11" t="s">
        <v>72</v>
      </c>
      <c r="E47" s="12">
        <v>86706.57</v>
      </c>
      <c r="F47" s="12">
        <v>8154</v>
      </c>
      <c r="G47" s="12">
        <v>30250</v>
      </c>
      <c r="H47" s="13">
        <f>IF(F47&lt;&gt;0,G47/F47*100,"-")</f>
        <v>370.98356634780475</v>
      </c>
    </row>
    <row r="48" spans="1:8" s="1" customFormat="1" ht="12" x14ac:dyDescent="0.25">
      <c r="A48" s="6"/>
      <c r="B48" s="6"/>
      <c r="C48" s="11" t="s">
        <v>73</v>
      </c>
      <c r="D48" s="11" t="s">
        <v>74</v>
      </c>
      <c r="E48" s="12">
        <f>+E49+E50+E51</f>
        <v>70390.7</v>
      </c>
      <c r="F48" s="12">
        <f>+F49+F50+F51</f>
        <v>262543</v>
      </c>
      <c r="G48" s="12">
        <f>+G49+G50+G51</f>
        <v>229543</v>
      </c>
      <c r="H48" s="13">
        <f>IF(F48&lt;&gt;0,G48/F48*100,"-")</f>
        <v>87.430630411018385</v>
      </c>
    </row>
    <row r="49" spans="1:8" s="1" customFormat="1" ht="12" x14ac:dyDescent="0.25">
      <c r="A49" s="6"/>
      <c r="B49" s="6"/>
      <c r="C49" s="11" t="s">
        <v>75</v>
      </c>
      <c r="D49" s="11" t="s">
        <v>76</v>
      </c>
      <c r="E49" s="12">
        <v>26521.74</v>
      </c>
      <c r="F49" s="12">
        <v>200788</v>
      </c>
      <c r="G49" s="12">
        <v>145788</v>
      </c>
      <c r="H49" s="13">
        <f>IF(F49&lt;&gt;0,G49/F49*100,"-")</f>
        <v>72.607924776381054</v>
      </c>
    </row>
    <row r="50" spans="1:8" s="1" customFormat="1" ht="12" x14ac:dyDescent="0.25">
      <c r="A50" s="6"/>
      <c r="B50" s="6"/>
      <c r="C50" s="11" t="s">
        <v>77</v>
      </c>
      <c r="D50" s="11" t="s">
        <v>78</v>
      </c>
      <c r="E50" s="12">
        <v>25678.69</v>
      </c>
      <c r="F50" s="12">
        <v>29562</v>
      </c>
      <c r="G50" s="12">
        <v>49562</v>
      </c>
      <c r="H50" s="13">
        <f>IF(F50&lt;&gt;0,G50/F50*100,"-")</f>
        <v>167.6544212164265</v>
      </c>
    </row>
    <row r="51" spans="1:8" s="1" customFormat="1" ht="12" x14ac:dyDescent="0.25">
      <c r="A51" s="6"/>
      <c r="B51" s="6"/>
      <c r="C51" s="11" t="s">
        <v>79</v>
      </c>
      <c r="D51" s="11" t="s">
        <v>80</v>
      </c>
      <c r="E51" s="12">
        <v>18190.27</v>
      </c>
      <c r="F51" s="12">
        <v>32193</v>
      </c>
      <c r="G51" s="12">
        <v>34193</v>
      </c>
      <c r="H51" s="13">
        <f>IF(F51&lt;&gt;0,G51/F51*100,"-")</f>
        <v>106.2125306743702</v>
      </c>
    </row>
    <row r="52" spans="1:8" s="1" customFormat="1" ht="12" x14ac:dyDescent="0.25">
      <c r="A52" s="6"/>
      <c r="B52" s="6"/>
      <c r="C52" s="11" t="s">
        <v>81</v>
      </c>
      <c r="D52" s="11" t="s">
        <v>82</v>
      </c>
      <c r="E52" s="12">
        <f>+E53+E54+E55</f>
        <v>1105562.79</v>
      </c>
      <c r="F52" s="12">
        <f>+F53+F54+F55</f>
        <v>974651</v>
      </c>
      <c r="G52" s="12">
        <f>+G53+G54+G55</f>
        <v>1264081</v>
      </c>
      <c r="H52" s="13">
        <f>IF(F52&lt;&gt;0,G52/F52*100,"-")</f>
        <v>129.69575776354819</v>
      </c>
    </row>
    <row r="53" spans="1:8" s="1" customFormat="1" ht="12" x14ac:dyDescent="0.25">
      <c r="A53" s="6"/>
      <c r="B53" s="6"/>
      <c r="C53" s="11" t="s">
        <v>83</v>
      </c>
      <c r="D53" s="11" t="s">
        <v>84</v>
      </c>
      <c r="E53" s="12">
        <v>780355.16</v>
      </c>
      <c r="F53" s="12">
        <v>771100</v>
      </c>
      <c r="G53" s="12">
        <v>1051100</v>
      </c>
      <c r="H53" s="13">
        <f>IF(F53&lt;&gt;0,G53/F53*100,"-")</f>
        <v>136.31176241732589</v>
      </c>
    </row>
    <row r="54" spans="1:8" s="1" customFormat="1" ht="12" x14ac:dyDescent="0.25">
      <c r="A54" s="6"/>
      <c r="B54" s="6"/>
      <c r="C54" s="11" t="s">
        <v>85</v>
      </c>
      <c r="D54" s="11" t="s">
        <v>86</v>
      </c>
      <c r="E54" s="12">
        <v>287547.76</v>
      </c>
      <c r="F54" s="12">
        <v>165051</v>
      </c>
      <c r="G54" s="12">
        <v>174481</v>
      </c>
      <c r="H54" s="13">
        <f>IF(F54&lt;&gt;0,G54/F54*100,"-")</f>
        <v>105.71338555961492</v>
      </c>
    </row>
    <row r="55" spans="1:8" s="1" customFormat="1" ht="12" x14ac:dyDescent="0.25">
      <c r="A55" s="6"/>
      <c r="B55" s="6"/>
      <c r="C55" s="11" t="s">
        <v>87</v>
      </c>
      <c r="D55" s="11" t="s">
        <v>88</v>
      </c>
      <c r="E55" s="12">
        <v>37659.870000000003</v>
      </c>
      <c r="F55" s="12">
        <v>38500</v>
      </c>
      <c r="G55" s="12">
        <v>38500</v>
      </c>
      <c r="H55" s="13">
        <f>IF(F55&lt;&gt;0,G55/F55*100,"-")</f>
        <v>100</v>
      </c>
    </row>
    <row r="56" spans="1:8" s="1" customFormat="1" ht="12" x14ac:dyDescent="0.25">
      <c r="A56" s="6"/>
      <c r="B56" s="6"/>
      <c r="C56" s="11" t="s">
        <v>89</v>
      </c>
      <c r="D56" s="11" t="s">
        <v>90</v>
      </c>
      <c r="E56" s="12">
        <f>+E57+E58+E59+E60</f>
        <v>159847.13</v>
      </c>
      <c r="F56" s="12">
        <f>+F57+F58+F59+F60</f>
        <v>178356</v>
      </c>
      <c r="G56" s="12">
        <f>+G57+G58+G59+G60</f>
        <v>176275</v>
      </c>
      <c r="H56" s="13">
        <f>IF(F56&lt;&gt;0,G56/F56*100,"-")</f>
        <v>98.833232411581335</v>
      </c>
    </row>
    <row r="57" spans="1:8" s="1" customFormat="1" ht="12" x14ac:dyDescent="0.25">
      <c r="A57" s="6"/>
      <c r="B57" s="6"/>
      <c r="C57" s="11" t="s">
        <v>91</v>
      </c>
      <c r="D57" s="11" t="s">
        <v>92</v>
      </c>
      <c r="E57" s="12">
        <v>0</v>
      </c>
      <c r="F57" s="12">
        <v>2481</v>
      </c>
      <c r="G57" s="12">
        <v>0</v>
      </c>
      <c r="H57" s="13">
        <f>IF(F57&lt;&gt;0,G57/F57*100,"-")</f>
        <v>0</v>
      </c>
    </row>
    <row r="58" spans="1:8" s="1" customFormat="1" ht="12" x14ac:dyDescent="0.25">
      <c r="A58" s="6"/>
      <c r="B58" s="6"/>
      <c r="C58" s="11" t="s">
        <v>93</v>
      </c>
      <c r="D58" s="11" t="s">
        <v>94</v>
      </c>
      <c r="E58" s="12">
        <v>6670</v>
      </c>
      <c r="F58" s="12">
        <v>7975</v>
      </c>
      <c r="G58" s="12">
        <v>8375</v>
      </c>
      <c r="H58" s="13">
        <f>IF(F58&lt;&gt;0,G58/F58*100,"-")</f>
        <v>105.01567398119123</v>
      </c>
    </row>
    <row r="59" spans="1:8" s="1" customFormat="1" ht="12" x14ac:dyDescent="0.25">
      <c r="A59" s="6"/>
      <c r="B59" s="6"/>
      <c r="C59" s="11" t="s">
        <v>95</v>
      </c>
      <c r="D59" s="11" t="s">
        <v>96</v>
      </c>
      <c r="E59" s="12">
        <v>152977.13</v>
      </c>
      <c r="F59" s="12">
        <v>152000</v>
      </c>
      <c r="G59" s="12">
        <v>152000</v>
      </c>
      <c r="H59" s="13">
        <f>IF(F59&lt;&gt;0,G59/F59*100,"-")</f>
        <v>100</v>
      </c>
    </row>
    <row r="60" spans="1:8" s="1" customFormat="1" ht="12" x14ac:dyDescent="0.25">
      <c r="A60" s="6"/>
      <c r="B60" s="6"/>
      <c r="C60" s="11" t="s">
        <v>97</v>
      </c>
      <c r="D60" s="11" t="s">
        <v>98</v>
      </c>
      <c r="E60" s="12">
        <v>200</v>
      </c>
      <c r="F60" s="12">
        <v>15900</v>
      </c>
      <c r="G60" s="12">
        <v>15900</v>
      </c>
      <c r="H60" s="13">
        <f>IF(F60&lt;&gt;0,G60/F60*100,"-")</f>
        <v>100</v>
      </c>
    </row>
    <row r="61" spans="1:8" s="1" customFormat="1" ht="11.25" x14ac:dyDescent="0.2">
      <c r="A61" s="14"/>
      <c r="B61" s="14"/>
      <c r="C61" s="14"/>
      <c r="D61" s="14"/>
      <c r="E61" s="15">
        <f>+E7+E11+E14+E17</f>
        <v>3343265.6500000004</v>
      </c>
      <c r="F61" s="15">
        <f>+F7+F11+F14+F17</f>
        <v>4214930.93</v>
      </c>
      <c r="G61" s="15">
        <f>+G7+G11+G14+G17</f>
        <v>4390093</v>
      </c>
      <c r="H61" s="16">
        <f>IF(F61&lt;&gt;0,G61/F61*100,"-")</f>
        <v>104.15575184763468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Antolin</dc:creator>
  <cp:lastModifiedBy>Milena Antolin</cp:lastModifiedBy>
  <cp:lastPrinted>2021-12-21T06:58:16Z</cp:lastPrinted>
  <dcterms:created xsi:type="dcterms:W3CDTF">2021-12-21T06:41:18Z</dcterms:created>
  <dcterms:modified xsi:type="dcterms:W3CDTF">2021-12-21T07:02:22Z</dcterms:modified>
</cp:coreProperties>
</file>