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ilena\Documents\"/>
    </mc:Choice>
  </mc:AlternateContent>
  <bookViews>
    <workbookView xWindow="360" yWindow="300" windowWidth="11895" windowHeight="14715" tabRatio="857"/>
  </bookViews>
  <sheets>
    <sheet name="Proračun spl. del" sheetId="5" r:id="rId1"/>
  </sheets>
  <definedNames>
    <definedName name="CESTNO_GOSPODARSTVO">#REF!</definedName>
    <definedName name="DRUGE_JAVNE_POTREBE">#REF!</definedName>
    <definedName name="IZOBRAŽEVANJE">#REF!</definedName>
    <definedName name="KAPITALNE_INVESTICIJE">#REF!</definedName>
    <definedName name="KMETIJSTVO">#REF!</definedName>
    <definedName name="KOMUNALNO_GOSPODARSTVO">#REF!</definedName>
    <definedName name="KULTURA">#REF!</definedName>
    <definedName name="OTROŠKO_VARSTVO">#REF!</definedName>
    <definedName name="PLAČILA_OBRESTI">#REF!</definedName>
    <definedName name="Print_Titles" localSheetId="0">'Proračun spl. del'!$16:$16</definedName>
    <definedName name="SOCIALNO_VARSTVO">#REF!</definedName>
    <definedName name="SREDSTVA_ZA_DELO_OBČINSKIH_ORGANOV">#REF!</definedName>
    <definedName name="STANOVANJSKO_GOSPODARSTVO">#REF!</definedName>
    <definedName name="ŠPORT">#REF!</definedName>
    <definedName name="TURIZEM_IN_DROBNO_GOSPODARSTVO">#REF!</definedName>
    <definedName name="UREJANJE_PROSTORA">#REF!</definedName>
    <definedName name="VARSTVO_OKOLJA">#REF!</definedName>
    <definedName name="VARSTVO_PRED_NARAVN._IN_DRUGIMI_NESREČAMI">#REF!</definedName>
    <definedName name="ZDRAVSTVO">#REF!</definedName>
    <definedName name="ZNANOST">#REF!</definedName>
  </definedNames>
  <calcPr calcId="152511"/>
</workbook>
</file>

<file path=xl/calcChain.xml><?xml version="1.0" encoding="utf-8"?>
<calcChain xmlns="http://schemas.openxmlformats.org/spreadsheetml/2006/main">
  <c r="H282" i="5" l="1"/>
  <c r="H219" i="5" l="1"/>
  <c r="I226" i="5"/>
  <c r="I389" i="5"/>
  <c r="I437" i="5"/>
  <c r="I436" i="5"/>
  <c r="I434" i="5"/>
  <c r="I429" i="5"/>
  <c r="I427" i="5"/>
  <c r="I421" i="5"/>
  <c r="I419" i="5"/>
  <c r="I416" i="5"/>
  <c r="I414" i="5"/>
  <c r="I412" i="5"/>
  <c r="I408" i="5"/>
  <c r="I404" i="5"/>
  <c r="I403" i="5"/>
  <c r="I401" i="5"/>
  <c r="I396" i="5"/>
  <c r="I395" i="5"/>
  <c r="I394" i="5"/>
  <c r="I392" i="5"/>
  <c r="I391" i="5"/>
  <c r="I388" i="5"/>
  <c r="I387" i="5"/>
  <c r="I386" i="5"/>
  <c r="I385" i="5"/>
  <c r="I384" i="5"/>
  <c r="I383" i="5"/>
  <c r="I381" i="5"/>
  <c r="I380" i="5"/>
  <c r="I379" i="5"/>
  <c r="I378" i="5"/>
  <c r="I377" i="5"/>
  <c r="I376" i="5"/>
  <c r="I375" i="5"/>
  <c r="I374" i="5"/>
  <c r="I373" i="5"/>
  <c r="I372" i="5"/>
  <c r="I371" i="5"/>
  <c r="I370" i="5"/>
  <c r="I368" i="5"/>
  <c r="I367" i="5"/>
  <c r="I366" i="5"/>
  <c r="I365" i="5"/>
  <c r="I363" i="5"/>
  <c r="I362" i="5"/>
  <c r="I361" i="5"/>
  <c r="I359" i="5"/>
  <c r="I358" i="5"/>
  <c r="I353" i="5"/>
  <c r="I351" i="5"/>
  <c r="I349" i="5"/>
  <c r="I348" i="5"/>
  <c r="I346" i="5"/>
  <c r="I345" i="5"/>
  <c r="I344" i="5"/>
  <c r="I343" i="5"/>
  <c r="I342" i="5"/>
  <c r="I341" i="5"/>
  <c r="I340" i="5"/>
  <c r="I339" i="5"/>
  <c r="I338" i="5"/>
  <c r="I337" i="5"/>
  <c r="I336" i="5"/>
  <c r="I335" i="5"/>
  <c r="I334" i="5"/>
  <c r="I333" i="5"/>
  <c r="I332" i="5"/>
  <c r="I331" i="5"/>
  <c r="I330" i="5"/>
  <c r="I329" i="5"/>
  <c r="I328" i="5"/>
  <c r="I326" i="5"/>
  <c r="I324" i="5"/>
  <c r="I323" i="5"/>
  <c r="I319" i="5"/>
  <c r="I318" i="5"/>
  <c r="I317" i="5"/>
  <c r="I316" i="5"/>
  <c r="I315" i="5"/>
  <c r="I314" i="5"/>
  <c r="I313" i="5"/>
  <c r="I312" i="5"/>
  <c r="I311" i="5"/>
  <c r="I310" i="5"/>
  <c r="I309" i="5"/>
  <c r="I308" i="5"/>
  <c r="I307" i="5"/>
  <c r="I303" i="5"/>
  <c r="I302" i="5"/>
  <c r="I301" i="5"/>
  <c r="I300" i="5"/>
  <c r="I299" i="5"/>
  <c r="I298" i="5"/>
  <c r="I297" i="5"/>
  <c r="I296" i="5"/>
  <c r="I295" i="5"/>
  <c r="I294" i="5"/>
  <c r="I293" i="5"/>
  <c r="I292" i="5"/>
  <c r="I287" i="5"/>
  <c r="I286" i="5"/>
  <c r="I285" i="5"/>
  <c r="I284" i="5"/>
  <c r="I283" i="5"/>
  <c r="I281" i="5"/>
  <c r="I276" i="5"/>
  <c r="I274" i="5"/>
  <c r="I272" i="5"/>
  <c r="I268" i="5"/>
  <c r="I266" i="5"/>
  <c r="I262" i="5"/>
  <c r="I261" i="5"/>
  <c r="I260" i="5"/>
  <c r="I259" i="5"/>
  <c r="I258" i="5"/>
  <c r="I257" i="5"/>
  <c r="I256" i="5"/>
  <c r="I255" i="5"/>
  <c r="I254" i="5"/>
  <c r="I253" i="5"/>
  <c r="I252" i="5"/>
  <c r="I251" i="5"/>
  <c r="I250" i="5"/>
  <c r="I249" i="5"/>
  <c r="I248" i="5"/>
  <c r="I246" i="5"/>
  <c r="I244" i="5"/>
  <c r="I242" i="5"/>
  <c r="I241" i="5"/>
  <c r="I240" i="5"/>
  <c r="I239" i="5"/>
  <c r="I238" i="5"/>
  <c r="I237" i="5"/>
  <c r="I236" i="5"/>
  <c r="I235" i="5"/>
  <c r="I234" i="5"/>
  <c r="I233" i="5"/>
  <c r="I232" i="5"/>
  <c r="I231" i="5"/>
  <c r="I230" i="5"/>
  <c r="I229" i="5"/>
  <c r="I228" i="5"/>
  <c r="I227" i="5"/>
  <c r="I225" i="5"/>
  <c r="I224" i="5"/>
  <c r="I223" i="5"/>
  <c r="I222" i="5"/>
  <c r="I221" i="5"/>
  <c r="I220" i="5"/>
  <c r="I218" i="5"/>
  <c r="I217" i="5"/>
  <c r="I216" i="5"/>
  <c r="I214" i="5"/>
  <c r="I213" i="5"/>
  <c r="I212" i="5"/>
  <c r="I211" i="5"/>
  <c r="I209" i="5"/>
  <c r="I208" i="5"/>
  <c r="I207" i="5"/>
  <c r="I206" i="5"/>
  <c r="I205" i="5"/>
  <c r="I204" i="5"/>
  <c r="I203" i="5"/>
  <c r="I202" i="5"/>
  <c r="I201" i="5"/>
  <c r="I200" i="5"/>
  <c r="I199" i="5"/>
  <c r="I197" i="5"/>
  <c r="I196" i="5"/>
  <c r="I195" i="5"/>
  <c r="I194" i="5"/>
  <c r="I193" i="5"/>
  <c r="I191" i="5"/>
  <c r="I190" i="5"/>
  <c r="I189" i="5"/>
  <c r="I188" i="5"/>
  <c r="I187" i="5"/>
  <c r="I186" i="5"/>
  <c r="I185" i="5"/>
  <c r="I184" i="5"/>
  <c r="I183" i="5"/>
  <c r="I182" i="5"/>
  <c r="I181" i="5"/>
  <c r="I180" i="5"/>
  <c r="I179" i="5"/>
  <c r="I178" i="5"/>
  <c r="I177" i="5"/>
  <c r="I173" i="5"/>
  <c r="I172" i="5"/>
  <c r="I170" i="5"/>
  <c r="I168" i="5"/>
  <c r="I166" i="5"/>
  <c r="I165" i="5"/>
  <c r="I163" i="5"/>
  <c r="I159" i="5"/>
  <c r="I158" i="5"/>
  <c r="I156" i="5"/>
  <c r="I154" i="5"/>
  <c r="I153" i="5"/>
  <c r="I152" i="5"/>
  <c r="I151" i="5"/>
  <c r="I150" i="5"/>
  <c r="I148" i="5"/>
  <c r="I147" i="5"/>
  <c r="I145" i="5"/>
  <c r="I144" i="5"/>
  <c r="I143" i="5"/>
  <c r="I142" i="5"/>
  <c r="I141" i="5"/>
  <c r="I140" i="5"/>
  <c r="I134" i="5"/>
  <c r="I132" i="5"/>
  <c r="I129" i="5"/>
  <c r="I127" i="5"/>
  <c r="I126" i="5"/>
  <c r="I124" i="5"/>
  <c r="I120" i="5"/>
  <c r="I118" i="5"/>
  <c r="I117" i="5"/>
  <c r="I116" i="5"/>
  <c r="I115" i="5"/>
  <c r="I114" i="5"/>
  <c r="I113" i="5"/>
  <c r="I112" i="5"/>
  <c r="I111" i="5"/>
  <c r="I110" i="5"/>
  <c r="I105" i="5"/>
  <c r="I103" i="5"/>
  <c r="I100" i="5"/>
  <c r="I96" i="5"/>
  <c r="I94" i="5"/>
  <c r="I89" i="5"/>
  <c r="I88" i="5"/>
  <c r="I87" i="5"/>
  <c r="I86" i="5"/>
  <c r="I85" i="5"/>
  <c r="I84" i="5"/>
  <c r="I83" i="5"/>
  <c r="I82" i="5"/>
  <c r="I81" i="5"/>
  <c r="I80" i="5"/>
  <c r="I79" i="5"/>
  <c r="I78" i="5"/>
  <c r="I74" i="5"/>
  <c r="I72" i="5"/>
  <c r="I71" i="5"/>
  <c r="I70" i="5"/>
  <c r="I69" i="5"/>
  <c r="I65" i="5"/>
  <c r="I61" i="5"/>
  <c r="I60" i="5"/>
  <c r="I59" i="5"/>
  <c r="I58" i="5"/>
  <c r="I57" i="5"/>
  <c r="I52" i="5"/>
  <c r="I48" i="5"/>
  <c r="I47" i="5"/>
  <c r="I46" i="5"/>
  <c r="I44" i="5"/>
  <c r="I43" i="5"/>
  <c r="I39" i="5"/>
  <c r="I38" i="5"/>
  <c r="I37" i="5"/>
  <c r="I35" i="5"/>
  <c r="I34" i="5"/>
  <c r="I32" i="5"/>
  <c r="I31" i="5"/>
  <c r="I30" i="5"/>
  <c r="I29" i="5"/>
  <c r="I28" i="5"/>
  <c r="I27" i="5"/>
  <c r="I23" i="5"/>
  <c r="H435" i="5"/>
  <c r="G435" i="5"/>
  <c r="F435" i="5"/>
  <c r="E435" i="5"/>
  <c r="D435" i="5"/>
  <c r="H433" i="5"/>
  <c r="G433" i="5"/>
  <c r="F433" i="5"/>
  <c r="E433" i="5"/>
  <c r="D433" i="5"/>
  <c r="H428" i="5"/>
  <c r="G428" i="5"/>
  <c r="I428" i="5" s="1"/>
  <c r="F428" i="5"/>
  <c r="E428" i="5"/>
  <c r="D428" i="5"/>
  <c r="D425" i="5" s="1"/>
  <c r="H426" i="5"/>
  <c r="H425" i="5" s="1"/>
  <c r="G426" i="5"/>
  <c r="F426" i="5"/>
  <c r="E426" i="5"/>
  <c r="D426" i="5"/>
  <c r="F425" i="5"/>
  <c r="F424" i="5" s="1"/>
  <c r="H407" i="5"/>
  <c r="H406" i="5" s="1"/>
  <c r="G407" i="5"/>
  <c r="G406" i="5" s="1"/>
  <c r="F407" i="5"/>
  <c r="F406" i="5" s="1"/>
  <c r="E407" i="5"/>
  <c r="E406" i="5" s="1"/>
  <c r="D407" i="5"/>
  <c r="D406" i="5" s="1"/>
  <c r="H402" i="5"/>
  <c r="G402" i="5"/>
  <c r="I402" i="5" s="1"/>
  <c r="F402" i="5"/>
  <c r="E402" i="5"/>
  <c r="D402" i="5"/>
  <c r="H400" i="5"/>
  <c r="G400" i="5"/>
  <c r="F400" i="5"/>
  <c r="E400" i="5"/>
  <c r="D400" i="5"/>
  <c r="H393" i="5"/>
  <c r="G393" i="5"/>
  <c r="I393" i="5" s="1"/>
  <c r="F393" i="5"/>
  <c r="E393" i="5"/>
  <c r="D393" i="5"/>
  <c r="H390" i="5"/>
  <c r="G390" i="5"/>
  <c r="F390" i="5"/>
  <c r="E390" i="5"/>
  <c r="D390" i="5"/>
  <c r="H382" i="5"/>
  <c r="G382" i="5"/>
  <c r="F382" i="5"/>
  <c r="E382" i="5"/>
  <c r="D382" i="5"/>
  <c r="H369" i="5"/>
  <c r="G369" i="5"/>
  <c r="F369" i="5"/>
  <c r="E369" i="5"/>
  <c r="D369" i="5"/>
  <c r="H364" i="5"/>
  <c r="G364" i="5"/>
  <c r="F364" i="5"/>
  <c r="E364" i="5"/>
  <c r="D364" i="5"/>
  <c r="H360" i="5"/>
  <c r="G360" i="5"/>
  <c r="F360" i="5"/>
  <c r="E360" i="5"/>
  <c r="D360" i="5"/>
  <c r="H357" i="5"/>
  <c r="G357" i="5"/>
  <c r="I357" i="5" s="1"/>
  <c r="F357" i="5"/>
  <c r="E357" i="5"/>
  <c r="D357" i="5"/>
  <c r="H350" i="5"/>
  <c r="G350" i="5"/>
  <c r="F350" i="5"/>
  <c r="E350" i="5"/>
  <c r="D350" i="5"/>
  <c r="H347" i="5"/>
  <c r="G347" i="5"/>
  <c r="F347" i="5"/>
  <c r="E347" i="5"/>
  <c r="D347" i="5"/>
  <c r="H327" i="5"/>
  <c r="G327" i="5"/>
  <c r="F327" i="5"/>
  <c r="E327" i="5"/>
  <c r="D327" i="5"/>
  <c r="H325" i="5"/>
  <c r="G325" i="5"/>
  <c r="F325" i="5"/>
  <c r="E325" i="5"/>
  <c r="D325" i="5"/>
  <c r="H322" i="5"/>
  <c r="G322" i="5"/>
  <c r="F322" i="5"/>
  <c r="E322" i="5"/>
  <c r="D322" i="5"/>
  <c r="H306" i="5"/>
  <c r="H305" i="5" s="1"/>
  <c r="G306" i="5"/>
  <c r="I306" i="5" s="1"/>
  <c r="F306" i="5"/>
  <c r="F305" i="5" s="1"/>
  <c r="E306" i="5"/>
  <c r="E305" i="5" s="1"/>
  <c r="D306" i="5"/>
  <c r="D305" i="5" s="1"/>
  <c r="H291" i="5"/>
  <c r="H290" i="5" s="1"/>
  <c r="G291" i="5"/>
  <c r="F291" i="5"/>
  <c r="F290" i="5" s="1"/>
  <c r="E291" i="5"/>
  <c r="E290" i="5" s="1"/>
  <c r="D291" i="5"/>
  <c r="D290" i="5" s="1"/>
  <c r="G282" i="5"/>
  <c r="F282" i="5"/>
  <c r="E282" i="5"/>
  <c r="D282" i="5"/>
  <c r="H280" i="5"/>
  <c r="G280" i="5"/>
  <c r="F280" i="5"/>
  <c r="E280" i="5"/>
  <c r="D280" i="5"/>
  <c r="H275" i="5"/>
  <c r="G275" i="5"/>
  <c r="F275" i="5"/>
  <c r="E275" i="5"/>
  <c r="D275" i="5"/>
  <c r="H273" i="5"/>
  <c r="G273" i="5"/>
  <c r="I273" i="5" s="1"/>
  <c r="F273" i="5"/>
  <c r="E273" i="5"/>
  <c r="D273" i="5"/>
  <c r="H271" i="5"/>
  <c r="G271" i="5"/>
  <c r="F271" i="5"/>
  <c r="E271" i="5"/>
  <c r="D271" i="5"/>
  <c r="H267" i="5"/>
  <c r="G267" i="5"/>
  <c r="G264" i="5" s="1"/>
  <c r="F267" i="5"/>
  <c r="E267" i="5"/>
  <c r="D267" i="5"/>
  <c r="H265" i="5"/>
  <c r="G265" i="5"/>
  <c r="F265" i="5"/>
  <c r="E265" i="5"/>
  <c r="D265" i="5"/>
  <c r="D264" i="5" s="1"/>
  <c r="H247" i="5"/>
  <c r="G247" i="5"/>
  <c r="F247" i="5"/>
  <c r="E247" i="5"/>
  <c r="D247" i="5"/>
  <c r="H245" i="5"/>
  <c r="G245" i="5"/>
  <c r="I245" i="5" s="1"/>
  <c r="F245" i="5"/>
  <c r="E245" i="5"/>
  <c r="D245" i="5"/>
  <c r="H243" i="5"/>
  <c r="G243" i="5"/>
  <c r="F243" i="5"/>
  <c r="E243" i="5"/>
  <c r="D243" i="5"/>
  <c r="G219" i="5"/>
  <c r="F219" i="5"/>
  <c r="E219" i="5"/>
  <c r="D219" i="5"/>
  <c r="H215" i="5"/>
  <c r="G215" i="5"/>
  <c r="I215" i="5" s="1"/>
  <c r="F215" i="5"/>
  <c r="E215" i="5"/>
  <c r="D215" i="5"/>
  <c r="H210" i="5"/>
  <c r="G210" i="5"/>
  <c r="F210" i="5"/>
  <c r="E210" i="5"/>
  <c r="D210" i="5"/>
  <c r="H198" i="5"/>
  <c r="G198" i="5"/>
  <c r="I198" i="5" s="1"/>
  <c r="F198" i="5"/>
  <c r="E198" i="5"/>
  <c r="D198" i="5"/>
  <c r="H192" i="5"/>
  <c r="G192" i="5"/>
  <c r="F192" i="5"/>
  <c r="E192" i="5"/>
  <c r="D192" i="5"/>
  <c r="H176" i="5"/>
  <c r="G176" i="5"/>
  <c r="F176" i="5"/>
  <c r="E176" i="5"/>
  <c r="D176" i="5"/>
  <c r="H171" i="5"/>
  <c r="G171" i="5"/>
  <c r="F171" i="5"/>
  <c r="E171" i="5"/>
  <c r="D171" i="5"/>
  <c r="H169" i="5"/>
  <c r="G169" i="5"/>
  <c r="F169" i="5"/>
  <c r="E169" i="5"/>
  <c r="D169" i="5"/>
  <c r="H167" i="5"/>
  <c r="G167" i="5"/>
  <c r="F167" i="5"/>
  <c r="E167" i="5"/>
  <c r="D167" i="5"/>
  <c r="H164" i="5"/>
  <c r="G164" i="5"/>
  <c r="F164" i="5"/>
  <c r="E164" i="5"/>
  <c r="D164" i="5"/>
  <c r="H162" i="5"/>
  <c r="G162" i="5"/>
  <c r="F162" i="5"/>
  <c r="E162" i="5"/>
  <c r="D162" i="5"/>
  <c r="H157" i="5"/>
  <c r="G157" i="5"/>
  <c r="I157" i="5" s="1"/>
  <c r="F157" i="5"/>
  <c r="E157" i="5"/>
  <c r="D157" i="5"/>
  <c r="H155" i="5"/>
  <c r="G155" i="5"/>
  <c r="F155" i="5"/>
  <c r="E155" i="5"/>
  <c r="D155" i="5"/>
  <c r="H149" i="5"/>
  <c r="G149" i="5"/>
  <c r="F149" i="5"/>
  <c r="E149" i="5"/>
  <c r="D149" i="5"/>
  <c r="H146" i="5"/>
  <c r="G146" i="5"/>
  <c r="F146" i="5"/>
  <c r="E146" i="5"/>
  <c r="D146" i="5"/>
  <c r="H139" i="5"/>
  <c r="G139" i="5"/>
  <c r="F139" i="5"/>
  <c r="E139" i="5"/>
  <c r="D139" i="5"/>
  <c r="H128" i="5"/>
  <c r="G128" i="5"/>
  <c r="F128" i="5"/>
  <c r="E128" i="5"/>
  <c r="D128" i="5"/>
  <c r="H125" i="5"/>
  <c r="G125" i="5"/>
  <c r="I125" i="5" s="1"/>
  <c r="F125" i="5"/>
  <c r="E125" i="5"/>
  <c r="D125" i="5"/>
  <c r="H123" i="5"/>
  <c r="G123" i="5"/>
  <c r="F123" i="5"/>
  <c r="E123" i="5"/>
  <c r="D123" i="5"/>
  <c r="H119" i="5"/>
  <c r="G119" i="5"/>
  <c r="I119" i="5" s="1"/>
  <c r="F119" i="5"/>
  <c r="E119" i="5"/>
  <c r="D119" i="5"/>
  <c r="H109" i="5"/>
  <c r="G109" i="5"/>
  <c r="F109" i="5"/>
  <c r="E109" i="5"/>
  <c r="D109" i="5"/>
  <c r="H99" i="5"/>
  <c r="H98" i="5" s="1"/>
  <c r="G99" i="5"/>
  <c r="F99" i="5"/>
  <c r="F98" i="5" s="1"/>
  <c r="E99" i="5"/>
  <c r="E98" i="5" s="1"/>
  <c r="D99" i="5"/>
  <c r="D98" i="5" s="1"/>
  <c r="H93" i="5"/>
  <c r="H92" i="5" s="1"/>
  <c r="G93" i="5"/>
  <c r="G92" i="5" s="1"/>
  <c r="F93" i="5"/>
  <c r="F92" i="5" s="1"/>
  <c r="E93" i="5"/>
  <c r="E92" i="5" s="1"/>
  <c r="D93" i="5"/>
  <c r="D92" i="5" s="1"/>
  <c r="H77" i="5"/>
  <c r="H76" i="5" s="1"/>
  <c r="G77" i="5"/>
  <c r="I77" i="5" s="1"/>
  <c r="F77" i="5"/>
  <c r="F76" i="5" s="1"/>
  <c r="E77" i="5"/>
  <c r="E76" i="5" s="1"/>
  <c r="D77" i="5"/>
  <c r="D76" i="5" s="1"/>
  <c r="H68" i="5"/>
  <c r="H67" i="5" s="1"/>
  <c r="G68" i="5"/>
  <c r="F68" i="5"/>
  <c r="F67" i="5" s="1"/>
  <c r="E68" i="5"/>
  <c r="E67" i="5" s="1"/>
  <c r="D68" i="5"/>
  <c r="D67" i="5" s="1"/>
  <c r="H64" i="5"/>
  <c r="H63" i="5" s="1"/>
  <c r="G64" i="5"/>
  <c r="G63" i="5" s="1"/>
  <c r="F64" i="5"/>
  <c r="F63" i="5" s="1"/>
  <c r="E64" i="5"/>
  <c r="E63" i="5" s="1"/>
  <c r="D64" i="5"/>
  <c r="D63" i="5" s="1"/>
  <c r="H56" i="5"/>
  <c r="H55" i="5" s="1"/>
  <c r="G56" i="5"/>
  <c r="F56" i="5"/>
  <c r="F55" i="5" s="1"/>
  <c r="E56" i="5"/>
  <c r="D56" i="5"/>
  <c r="D55" i="5" s="1"/>
  <c r="E55" i="5"/>
  <c r="H51" i="5"/>
  <c r="H50" i="5" s="1"/>
  <c r="G51" i="5"/>
  <c r="I51" i="5" s="1"/>
  <c r="F51" i="5"/>
  <c r="E51" i="5"/>
  <c r="E50" i="5" s="1"/>
  <c r="D51" i="5"/>
  <c r="D50" i="5" s="1"/>
  <c r="G50" i="5"/>
  <c r="I50" i="5" s="1"/>
  <c r="F50" i="5"/>
  <c r="H45" i="5"/>
  <c r="G45" i="5"/>
  <c r="F45" i="5"/>
  <c r="E45" i="5"/>
  <c r="D45" i="5"/>
  <c r="H42" i="5"/>
  <c r="G42" i="5"/>
  <c r="F42" i="5"/>
  <c r="F41" i="5" s="1"/>
  <c r="E42" i="5"/>
  <c r="D42" i="5"/>
  <c r="H36" i="5"/>
  <c r="G36" i="5"/>
  <c r="F36" i="5"/>
  <c r="E36" i="5"/>
  <c r="D36" i="5"/>
  <c r="H33" i="5"/>
  <c r="G33" i="5"/>
  <c r="F33" i="5"/>
  <c r="E33" i="5"/>
  <c r="D33" i="5"/>
  <c r="H26" i="5"/>
  <c r="G26" i="5"/>
  <c r="I26" i="5" s="1"/>
  <c r="F26" i="5"/>
  <c r="E26" i="5"/>
  <c r="D26" i="5"/>
  <c r="H22" i="5"/>
  <c r="G22" i="5"/>
  <c r="I22" i="5" s="1"/>
  <c r="F22" i="5"/>
  <c r="F21" i="5" s="1"/>
  <c r="E22" i="5"/>
  <c r="E21" i="5" s="1"/>
  <c r="D22" i="5"/>
  <c r="D21" i="5" s="1"/>
  <c r="H21" i="5"/>
  <c r="H418" i="5"/>
  <c r="H411" i="5"/>
  <c r="H131" i="5"/>
  <c r="H102" i="5"/>
  <c r="G418" i="5"/>
  <c r="I418" i="5" s="1"/>
  <c r="G411" i="5"/>
  <c r="I411" i="5" s="1"/>
  <c r="G131" i="5"/>
  <c r="I131" i="5" s="1"/>
  <c r="G102" i="5"/>
  <c r="I102" i="5" s="1"/>
  <c r="F418" i="5"/>
  <c r="F411" i="5"/>
  <c r="F131" i="5"/>
  <c r="F102" i="5"/>
  <c r="E418" i="5"/>
  <c r="E411" i="5"/>
  <c r="E131" i="5"/>
  <c r="E102" i="5"/>
  <c r="G21" i="5" l="1"/>
  <c r="I21" i="5" s="1"/>
  <c r="I347" i="5"/>
  <c r="H422" i="5"/>
  <c r="I99" i="5"/>
  <c r="I291" i="5"/>
  <c r="I433" i="5"/>
  <c r="F264" i="5"/>
  <c r="F108" i="5"/>
  <c r="I164" i="5"/>
  <c r="F279" i="5"/>
  <c r="G290" i="5"/>
  <c r="I290" i="5" s="1"/>
  <c r="H264" i="5"/>
  <c r="I264" i="5" s="1"/>
  <c r="H25" i="5"/>
  <c r="I42" i="5"/>
  <c r="I68" i="5"/>
  <c r="I123" i="5"/>
  <c r="I162" i="5"/>
  <c r="I210" i="5"/>
  <c r="I247" i="5"/>
  <c r="I271" i="5"/>
  <c r="I280" i="5"/>
  <c r="G321" i="5"/>
  <c r="I390" i="5"/>
  <c r="E399" i="5"/>
  <c r="G425" i="5"/>
  <c r="G424" i="5" s="1"/>
  <c r="I36" i="5"/>
  <c r="I176" i="5"/>
  <c r="I364" i="5"/>
  <c r="F399" i="5"/>
  <c r="D41" i="5"/>
  <c r="I92" i="5"/>
  <c r="I275" i="5"/>
  <c r="I350" i="5"/>
  <c r="E425" i="5"/>
  <c r="E424" i="5" s="1"/>
  <c r="G432" i="5"/>
  <c r="G431" i="5" s="1"/>
  <c r="I33" i="5"/>
  <c r="G41" i="5"/>
  <c r="I56" i="5"/>
  <c r="G98" i="5"/>
  <c r="I98" i="5" s="1"/>
  <c r="H108" i="5"/>
  <c r="I146" i="5"/>
  <c r="I171" i="5"/>
  <c r="E264" i="5"/>
  <c r="G279" i="5"/>
  <c r="E41" i="5"/>
  <c r="H279" i="5"/>
  <c r="I322" i="5"/>
  <c r="H424" i="5"/>
  <c r="I425" i="5"/>
  <c r="H91" i="5"/>
  <c r="F122" i="5"/>
  <c r="F107" i="5" s="1"/>
  <c r="G138" i="5"/>
  <c r="I45" i="5"/>
  <c r="G108" i="5"/>
  <c r="I108" i="5" s="1"/>
  <c r="G122" i="5"/>
  <c r="G107" i="5" s="1"/>
  <c r="H138" i="5"/>
  <c r="I219" i="5"/>
  <c r="H270" i="5"/>
  <c r="F270" i="5"/>
  <c r="H321" i="5"/>
  <c r="I407" i="5"/>
  <c r="I426" i="5"/>
  <c r="D432" i="5"/>
  <c r="I435" i="5"/>
  <c r="I406" i="5"/>
  <c r="H41" i="5"/>
  <c r="I41" i="5" s="1"/>
  <c r="G76" i="5"/>
  <c r="I76" i="5" s="1"/>
  <c r="I109" i="5"/>
  <c r="I155" i="5"/>
  <c r="I192" i="5"/>
  <c r="I325" i="5"/>
  <c r="I382" i="5"/>
  <c r="I400" i="5"/>
  <c r="H54" i="5"/>
  <c r="G55" i="5"/>
  <c r="I55" i="5" s="1"/>
  <c r="G67" i="5"/>
  <c r="I67" i="5" s="1"/>
  <c r="I139" i="5"/>
  <c r="I169" i="5"/>
  <c r="I243" i="5"/>
  <c r="I265" i="5"/>
  <c r="H399" i="5"/>
  <c r="H398" i="5" s="1"/>
  <c r="H356" i="5"/>
  <c r="H355" i="5" s="1"/>
  <c r="F356" i="5"/>
  <c r="F355" i="5" s="1"/>
  <c r="H122" i="5"/>
  <c r="H107" i="5" s="1"/>
  <c r="H161" i="5"/>
  <c r="I63" i="5"/>
  <c r="E422" i="5"/>
  <c r="G25" i="5"/>
  <c r="I25" i="5" s="1"/>
  <c r="H432" i="5"/>
  <c r="H431" i="5" s="1"/>
  <c r="I128" i="5"/>
  <c r="I360" i="5"/>
  <c r="G356" i="5"/>
  <c r="I64" i="5"/>
  <c r="I149" i="5"/>
  <c r="I327" i="5"/>
  <c r="I369" i="5"/>
  <c r="E122" i="5"/>
  <c r="G161" i="5"/>
  <c r="D399" i="5"/>
  <c r="I93" i="5"/>
  <c r="I167" i="5"/>
  <c r="I282" i="5"/>
  <c r="F25" i="5"/>
  <c r="F20" i="5" s="1"/>
  <c r="G270" i="5"/>
  <c r="I270" i="5" s="1"/>
  <c r="G305" i="5"/>
  <c r="I305" i="5" s="1"/>
  <c r="G399" i="5"/>
  <c r="I399" i="5" s="1"/>
  <c r="I267" i="5"/>
  <c r="D108" i="5"/>
  <c r="E108" i="5"/>
  <c r="F432" i="5"/>
  <c r="F431" i="5" s="1"/>
  <c r="F439" i="5" s="1"/>
  <c r="E432" i="5"/>
  <c r="E431" i="5" s="1"/>
  <c r="H439" i="5"/>
  <c r="F422" i="5"/>
  <c r="G422" i="5"/>
  <c r="I422" i="5" s="1"/>
  <c r="F398" i="5"/>
  <c r="E398" i="5"/>
  <c r="E356" i="5"/>
  <c r="E355" i="5" s="1"/>
  <c r="D356" i="5"/>
  <c r="D355" i="5" s="1"/>
  <c r="F321" i="5"/>
  <c r="F278" i="5" s="1"/>
  <c r="E321" i="5"/>
  <c r="D321" i="5"/>
  <c r="E279" i="5"/>
  <c r="D279" i="5"/>
  <c r="E270" i="5"/>
  <c r="D270" i="5"/>
  <c r="H175" i="5"/>
  <c r="G175" i="5"/>
  <c r="F175" i="5"/>
  <c r="E175" i="5"/>
  <c r="D175" i="5"/>
  <c r="F161" i="5"/>
  <c r="E161" i="5"/>
  <c r="D161" i="5"/>
  <c r="F138" i="5"/>
  <c r="E138" i="5"/>
  <c r="D138" i="5"/>
  <c r="D122" i="5"/>
  <c r="G91" i="5"/>
  <c r="F91" i="5"/>
  <c r="E91" i="5"/>
  <c r="F54" i="5"/>
  <c r="E54" i="5"/>
  <c r="E25" i="5"/>
  <c r="E20" i="5" s="1"/>
  <c r="D25" i="5"/>
  <c r="D20" i="5" s="1"/>
  <c r="D398" i="5"/>
  <c r="D131" i="5"/>
  <c r="D411" i="5"/>
  <c r="D54" i="5"/>
  <c r="D91" i="5"/>
  <c r="D102" i="5"/>
  <c r="D418" i="5"/>
  <c r="D424" i="5"/>
  <c r="D431" i="5"/>
  <c r="H278" i="5" l="1"/>
  <c r="I91" i="5"/>
  <c r="E439" i="5"/>
  <c r="I321" i="5"/>
  <c r="I279" i="5"/>
  <c r="H20" i="5"/>
  <c r="H19" i="5" s="1"/>
  <c r="H18" i="5" s="1"/>
  <c r="G439" i="5"/>
  <c r="I439" i="5" s="1"/>
  <c r="G54" i="5"/>
  <c r="I54" i="5" s="1"/>
  <c r="I431" i="5"/>
  <c r="D107" i="5"/>
  <c r="E107" i="5"/>
  <c r="I424" i="5"/>
  <c r="G398" i="5"/>
  <c r="I398" i="5" s="1"/>
  <c r="I432" i="5"/>
  <c r="I138" i="5"/>
  <c r="H137" i="5"/>
  <c r="G20" i="5"/>
  <c r="G19" i="5" s="1"/>
  <c r="I122" i="5"/>
  <c r="I161" i="5"/>
  <c r="F19" i="5"/>
  <c r="F18" i="5" s="1"/>
  <c r="G278" i="5"/>
  <c r="G355" i="5"/>
  <c r="I355" i="5" s="1"/>
  <c r="I356" i="5"/>
  <c r="G137" i="5"/>
  <c r="I137" i="5" s="1"/>
  <c r="I175" i="5"/>
  <c r="I107" i="5"/>
  <c r="D422" i="5"/>
  <c r="E278" i="5"/>
  <c r="D278" i="5"/>
  <c r="F137" i="5"/>
  <c r="F136" i="5" s="1"/>
  <c r="E137" i="5"/>
  <c r="D137" i="5"/>
  <c r="E19" i="5"/>
  <c r="E18" i="5" s="1"/>
  <c r="D439" i="5"/>
  <c r="D19" i="5"/>
  <c r="D18" i="5" s="1"/>
  <c r="H136" i="5" l="1"/>
  <c r="H409" i="5" s="1"/>
  <c r="H438" i="5" s="1"/>
  <c r="H440" i="5" s="1"/>
  <c r="I278" i="5"/>
  <c r="I20" i="5"/>
  <c r="F409" i="5"/>
  <c r="F438" i="5" s="1"/>
  <c r="F440" i="5" s="1"/>
  <c r="G136" i="5"/>
  <c r="G18" i="5"/>
  <c r="I18" i="5" s="1"/>
  <c r="I19" i="5"/>
  <c r="E136" i="5"/>
  <c r="E409" i="5" s="1"/>
  <c r="E438" i="5" s="1"/>
  <c r="E440" i="5" s="1"/>
  <c r="D136" i="5"/>
  <c r="D409" i="5" s="1"/>
  <c r="D438" i="5" s="1"/>
  <c r="D440" i="5" s="1"/>
  <c r="G409" i="5" l="1"/>
  <c r="I136" i="5"/>
  <c r="G438" i="5" l="1"/>
  <c r="I409" i="5"/>
  <c r="G440" i="5" l="1"/>
  <c r="I440" i="5" s="1"/>
  <c r="I438" i="5"/>
</calcChain>
</file>

<file path=xl/sharedStrings.xml><?xml version="1.0" encoding="utf-8"?>
<sst xmlns="http://schemas.openxmlformats.org/spreadsheetml/2006/main" count="430" uniqueCount="414">
  <si>
    <t>I.</t>
  </si>
  <si>
    <t>II.</t>
  </si>
  <si>
    <t>III.</t>
  </si>
  <si>
    <t>IV.</t>
  </si>
  <si>
    <t>OPIS</t>
  </si>
  <si>
    <t>DAVKI NA DOHODEK IN DOBIČEK</t>
  </si>
  <si>
    <t>DAVKI NA PREMOŽENJE</t>
  </si>
  <si>
    <t>DOMAČI DAVKI NA BLAGO IN STORITVE</t>
  </si>
  <si>
    <t>TAKSE IN PRISTOJBINE</t>
  </si>
  <si>
    <t>PRIHODKI OD PRODAJE BLAGA IN STORITEV</t>
  </si>
  <si>
    <t>DRUGI NEDAVČNI PRIHODKI</t>
  </si>
  <si>
    <t>PRIHODKI OD PRODAJE OSNOVNIH SREDSTEV</t>
  </si>
  <si>
    <t>PREJETE DONACIJE IZ TUJINE</t>
  </si>
  <si>
    <t>TRANSFERNI PRIHODKI IZ DRUGIH JAVNOFINANČNIH INSTITUCIJ</t>
  </si>
  <si>
    <t>KONTO</t>
  </si>
  <si>
    <t xml:space="preserve"> </t>
  </si>
  <si>
    <t xml:space="preserve">   </t>
  </si>
  <si>
    <t>DRUGI DAVKI</t>
  </si>
  <si>
    <t xml:space="preserve">UDELEŽBA NA DOBIČKU IN DOHODKI OD PREMOŽENJA </t>
  </si>
  <si>
    <t xml:space="preserve">  </t>
  </si>
  <si>
    <t>PRIHODKI OD PRODAJE ZALOG</t>
  </si>
  <si>
    <t xml:space="preserve">PREJETE DONACIJE IZ DOMAČIH VIROV </t>
  </si>
  <si>
    <t>S K U P A J    O D H O D K I  (40+41+42+43)</t>
  </si>
  <si>
    <t>TEKOČI ODHODKI  (400+401+402+403+409)</t>
  </si>
  <si>
    <t>PLAČE IN DRUGI IZDATKI ZAPOSLENIM</t>
  </si>
  <si>
    <t>PRISPEVKI DELODAJALCEV ZA SOCIALNO VARNOST</t>
  </si>
  <si>
    <t xml:space="preserve">IZDATKI ZA BLAGO IN STORITVE </t>
  </si>
  <si>
    <t>PLAČILA DOMAČIH OBRESTI</t>
  </si>
  <si>
    <t>SUBVENCIJE</t>
  </si>
  <si>
    <t>TRANSFERI POSAMEZNIKOM IN GOSPODINJSTVOM</t>
  </si>
  <si>
    <t xml:space="preserve">DRUGI TEKOČI DOMAČI TRANSFERI </t>
  </si>
  <si>
    <t xml:space="preserve">    </t>
  </si>
  <si>
    <t>NAKUP IN GRADNJA OSNOVNIH SREDSTEV</t>
  </si>
  <si>
    <t>B.   RAČUN FINANČNIH TERJATEV IN NALOŽB</t>
  </si>
  <si>
    <t xml:space="preserve">PREJETA VRAČILA DANIH POSOJIL </t>
  </si>
  <si>
    <t xml:space="preserve">PRODAJA KAPITALSKIH DELEŽEV </t>
  </si>
  <si>
    <t>44</t>
  </si>
  <si>
    <t>V.</t>
  </si>
  <si>
    <t>DANA POSOJILA IN POVEČANJE KAPITALSKIH DELEŽEV  (440+441)</t>
  </si>
  <si>
    <t>DANA POSOJILA</t>
  </si>
  <si>
    <t>VI.</t>
  </si>
  <si>
    <t>VII.</t>
  </si>
  <si>
    <t>VIII.</t>
  </si>
  <si>
    <t>ZADOLŽEVANJE  (500)</t>
  </si>
  <si>
    <t>DOMAČE ZADOLŽEVANJE</t>
  </si>
  <si>
    <t>IX.</t>
  </si>
  <si>
    <t>ODPLAČILA  DOLGA  (550)</t>
  </si>
  <si>
    <t xml:space="preserve">ODPLAČILA DOMAČEGA DOLGA </t>
  </si>
  <si>
    <t>X.</t>
  </si>
  <si>
    <t>INVESTICIJSKI TRANSFERI PRAVNIM IN FIZ.OSEBAM</t>
  </si>
  <si>
    <t>INVESTICIJSKI TRANSFERI PRORAČUNSKIM UPORABNIKOM</t>
  </si>
  <si>
    <t>OSTALA PREJETA SREDSTVA IZ PRORAČUNA EVROPSKE UNIJE</t>
  </si>
  <si>
    <t>752</t>
  </si>
  <si>
    <t>KUPNINE IZ NASLOVA PRIVATIZACIJE</t>
  </si>
  <si>
    <t>PREJETA SREDSTVA IZ DRŽAVNEGA PRORAČUNA IZ SREDSTEV PRORAČUNA EVROPSKE UNIJE</t>
  </si>
  <si>
    <t>REZERVE</t>
  </si>
  <si>
    <t>PREJETA SREDSTVA OD DRUGIH EVROPSKIH INSTITUCIJ</t>
  </si>
  <si>
    <t xml:space="preserve">GLOBE IN DRUGE DENARNE KAZNI </t>
  </si>
  <si>
    <t>TRANSFERI NEPROFITNIM ORGANIZACIJAM IN USTANOVAM</t>
  </si>
  <si>
    <t xml:space="preserve">POVEČANJE KAPITALSKIH DELEŽEV IN FINANČNIH NALOŽB </t>
  </si>
  <si>
    <t>PRIHODKI OD PRODAJE ZEMLJIŠČ IN NEOPREDMETENIHSREDSTEV</t>
  </si>
  <si>
    <t>STANJE SREDSTEV NA RAČUNIH OB KONCU PRETEKLEGA LETA</t>
  </si>
  <si>
    <t>PRORAČUNSKI PRESEŽEK (PRIMANJKLJAJ) (I. - II.)</t>
  </si>
  <si>
    <t>S K U P A J    P R I H O D K I  (70+71+72+73+74+78)</t>
  </si>
  <si>
    <t xml:space="preserve">DAVČNI PRIHODKI  (700+703+704+706)     </t>
  </si>
  <si>
    <t>C.   R A Č U N   F I N A N C I R A N J A</t>
  </si>
  <si>
    <t>A.   BILANCA PRIHODKOV IN ODHODKOV</t>
  </si>
  <si>
    <t>TEKOČI PRIHODKI  (70+71)</t>
  </si>
  <si>
    <t>NEDAVČNI  PRIHODKI  (710+711+712+713+714)</t>
  </si>
  <si>
    <t>PREJETA SREDSTVA IZ EVROPSKE UNIJE  (786+787)</t>
  </si>
  <si>
    <t>KAPITALSKI PRIHODKI  (720+721+722)</t>
  </si>
  <si>
    <t>PREJETE DONACIJE  (730+731)</t>
  </si>
  <si>
    <t xml:space="preserve">TRANSFERNI PRIHODKI  (740+741)   </t>
  </si>
  <si>
    <t>TEKOČI TRANSFERI  (410+411+412+413)</t>
  </si>
  <si>
    <t>INVESTICIJSKI ODHODKI  (420)</t>
  </si>
  <si>
    <t>INVESTICIJSKI TRANSFERI  (431+432)</t>
  </si>
  <si>
    <t>PREJETA VRAČILA DANIH POSOJIL IN PRODAJA KAPITALSKIH DELEŽEV  (750+751+752)</t>
  </si>
  <si>
    <t>PREJETA MINUS DANA POSOJILA IN SPREMEMBE KAPITALSKIH DELEŽEV  (IV. - V.)</t>
  </si>
  <si>
    <t>- OD TEGA PRESEŽEK FINANČNE IZRAVNAVE IZ PRETEKLEGA LETA</t>
  </si>
  <si>
    <t>XI.</t>
  </si>
  <si>
    <t>NETO ZADOLŽEVANJE  (VII. - VIII.)</t>
  </si>
  <si>
    <t>POVEČANJE (ZMANJŠANJE) SREDSTEV NA RAČUNIH (III.+VI.+X.) = (I.+IV.+VII.) - (II.+V.+VIII.)</t>
  </si>
  <si>
    <t>NETO FINANCIRANJE  (VI.+X.-IX.)</t>
  </si>
  <si>
    <t>TEKOČI TRANSFERI V TUJINO</t>
  </si>
  <si>
    <t>Plače in dodatki</t>
  </si>
  <si>
    <t>Osnovne plače za delavce občinske uprave</t>
  </si>
  <si>
    <t>Osnovna plača za županjo občine Črenšovci</t>
  </si>
  <si>
    <t>Plače za javne delavce</t>
  </si>
  <si>
    <t>Dodatek za delovno dobo in dodatek za stalnost za županjo</t>
  </si>
  <si>
    <t>Dodatek za delovno delo za občinsko upravo</t>
  </si>
  <si>
    <t>Dodatki za delo v posebnih pogojih</t>
  </si>
  <si>
    <t>Regres za letni dopust</t>
  </si>
  <si>
    <t>Regres za letni dopust za delavce občinske uprave in JD</t>
  </si>
  <si>
    <t>Regres za županjo</t>
  </si>
  <si>
    <t>Povračila in nadomestila</t>
  </si>
  <si>
    <t>Povračilo stroškov prehrane med delom za delavce občinske uprave</t>
  </si>
  <si>
    <t>Povračilo prehrane med delom za županjo</t>
  </si>
  <si>
    <t>Povračilo stroškov prehrane za javna dela</t>
  </si>
  <si>
    <t>Povračilo stroškov prevoza na delo in iz dela</t>
  </si>
  <si>
    <t>Povračilo stroškov prevoza na delo za županjo</t>
  </si>
  <si>
    <t>Sredstva za delovno uspešnost</t>
  </si>
  <si>
    <t>Sredstva za redno delovno uspešnost</t>
  </si>
  <si>
    <t>Drugi izdatki zaposlenim</t>
  </si>
  <si>
    <t>Jubilejne nagrade</t>
  </si>
  <si>
    <t>Odpravnine</t>
  </si>
  <si>
    <t>Prispevek za pokojninsko in invalidsko zavarovanje</t>
  </si>
  <si>
    <t>Prispevek za zdravstveno zavarovanje</t>
  </si>
  <si>
    <t>Prispevek za obvezno zdravstveno zavarovanje</t>
  </si>
  <si>
    <t>Prispevek za poškodbe pri delu in poklicne bolezni</t>
  </si>
  <si>
    <t>Prispevek za zaposlovanje</t>
  </si>
  <si>
    <t>Prispevek za starševsko varstvo</t>
  </si>
  <si>
    <t>Premije kolektivnega dodatnega pokojninskega zavarovanja, na podlagi ZKDPZJU</t>
  </si>
  <si>
    <t>Premije kolektivnega dodatnega pokojninskega zavarovanja, na podlagi ZKDPZJU za obč. upravo</t>
  </si>
  <si>
    <t>Premije kolektivnega dodatnega PZ za županjo</t>
  </si>
  <si>
    <t>Pisarniški in splošni material in storitve</t>
  </si>
  <si>
    <t>Pisarniški material in storitve</t>
  </si>
  <si>
    <t>Čistilni material in storitve</t>
  </si>
  <si>
    <t>Storitve varovanja zgradb in prostorov</t>
  </si>
  <si>
    <t>Stroški objav sprejetih aktov občine v Ur. glas. slov. občin</t>
  </si>
  <si>
    <t>Tiskanje in oblikovanje izdaje letnega občinskega glasila</t>
  </si>
  <si>
    <t>Monografija občine Črenšovci-dodatni ponatis</t>
  </si>
  <si>
    <t>Časopisi, revije, knjige in strokovna literatura</t>
  </si>
  <si>
    <t>Stroški oglaševalskih storitev in stroški objav</t>
  </si>
  <si>
    <t>Stroški sponzorstev, pokroviteljstev, donacij po odredbi KVIAZ-a</t>
  </si>
  <si>
    <t>Računovodske, revizorske in svetovalne storitve</t>
  </si>
  <si>
    <t>Izdatki za reprezentanco</t>
  </si>
  <si>
    <t>Miklavževanje in dan žena</t>
  </si>
  <si>
    <t>Promocija zdravja na delovnem mestu</t>
  </si>
  <si>
    <t>Drugi splošni material in storitve ter stroški javnih del</t>
  </si>
  <si>
    <t>Vračilo komunalnega prispevka</t>
  </si>
  <si>
    <t>Posebni material in storitve</t>
  </si>
  <si>
    <t>Geodetske storitve, parcelacije, cenitve in druge podobne storitve</t>
  </si>
  <si>
    <t>Drugi posebni materiali in storitve-organizacija občinskega praznika</t>
  </si>
  <si>
    <t>Organizacija slovestnosti ob priključitvi Prekmurja k matični domovini</t>
  </si>
  <si>
    <t>Stroški upravljanja stanovanj v lasti občine</t>
  </si>
  <si>
    <t>Energija, voda, komunalne storitve in komunikacije</t>
  </si>
  <si>
    <t>Stroški električne energije za objekte: Klekov dom, kult. dvorana, stari vrtec, ...</t>
  </si>
  <si>
    <t>Stroški električne energije za ČN Trnje in ČN Bistrica</t>
  </si>
  <si>
    <t>Stroški električne energija za sistem javne razsvetljave v občini Črenšovci</t>
  </si>
  <si>
    <t>Stroški električne energije - odvajanje odpadnih voda</t>
  </si>
  <si>
    <t>Stroški električne energije za mrliške veže, vaške in gasilske domove</t>
  </si>
  <si>
    <t>Poraba kuriv in stroški ogrevanja</t>
  </si>
  <si>
    <t>Plačilo vodarine za občinske objekte</t>
  </si>
  <si>
    <t>Meritve odpadne vode na ČN Bistrica in ČN Črenšovci</t>
  </si>
  <si>
    <t>Odvoz smeti</t>
  </si>
  <si>
    <t>TK storitve, elektronska pošta in RTV naročnina</t>
  </si>
  <si>
    <t>Poštnina in kurirske storitve</t>
  </si>
  <si>
    <t>Prevozni stroški in storitve</t>
  </si>
  <si>
    <t>Goriva in maziva za prevozna sredstva</t>
  </si>
  <si>
    <t>Vzdrževanje in popravila vozil</t>
  </si>
  <si>
    <t>Pristojbine za registracijo vozil</t>
  </si>
  <si>
    <t>Zavarovalne premije za motorna vozila</t>
  </si>
  <si>
    <t>Izdatki za službena potovanja</t>
  </si>
  <si>
    <t>Dnevnice za službena potovanja v državi</t>
  </si>
  <si>
    <t>Kilometrina za službena potovanja / občinska uprava in ostali</t>
  </si>
  <si>
    <t>Kilometrina za službena potovanja za županjo</t>
  </si>
  <si>
    <t>Tekoče vzdrževanje</t>
  </si>
  <si>
    <t>Tekoče vzdrževanje poslovnih objektov</t>
  </si>
  <si>
    <t>Tekoče vzdrževanje stanovanjskih objektov v lasti občine</t>
  </si>
  <si>
    <t>Tekoče vzdrževanje sistema javne razsvetljave</t>
  </si>
  <si>
    <t>Tekoče vzdrževanje cest in zimska služba</t>
  </si>
  <si>
    <t>Tekoče vzdrževanje kanalizacijskega sistema, ČN in vodovoda</t>
  </si>
  <si>
    <t>Tekoče vzdrževanje vseh objektov v lasti občine</t>
  </si>
  <si>
    <t>Obnova belega križa na G. Bistrici - PP 2022</t>
  </si>
  <si>
    <t>Menjava oken in vrat v VG dvorani na SB - PP 2022</t>
  </si>
  <si>
    <t>Naše vaško ognjišče - družabni prostor DB - PP 2022</t>
  </si>
  <si>
    <t>Obveščevalne table in izdelava elaborata</t>
  </si>
  <si>
    <t>Ureditev poljskih poti</t>
  </si>
  <si>
    <t>Razširitev ceste v Trnju pri hišni št. 14</t>
  </si>
  <si>
    <t>Ureditev romskih naselij</t>
  </si>
  <si>
    <t>Tekoče vzdrževanje komunikacijske opreme</t>
  </si>
  <si>
    <t>Tekoče vzdrževanje druge opreme</t>
  </si>
  <si>
    <t>Zavarovalne premije za zavarovanje premoženja občine Črenšovci</t>
  </si>
  <si>
    <t>Tekoče vzdrževanje licenčne programske opreme</t>
  </si>
  <si>
    <t>Tekoče vzdrževanje strojne računalniške opreme</t>
  </si>
  <si>
    <t>Tekoče vzdrževanje operativnega informacijskega okolja</t>
  </si>
  <si>
    <t>Drugi izdatki za tekoče vzdrževanje objektov in okolice</t>
  </si>
  <si>
    <t>Rušenje objekta v Žižkih ( bivši Toko )</t>
  </si>
  <si>
    <t>Poslovne najemnine in zakupnine</t>
  </si>
  <si>
    <t>Druge najemnine, zakupnine in licenčnine</t>
  </si>
  <si>
    <t>Kazni in odškodnine</t>
  </si>
  <si>
    <t>Druge odškodnine - uporabnina za stojna mesta za luči JR-Elektro Maribor</t>
  </si>
  <si>
    <t>Drugi operativni odhodki</t>
  </si>
  <si>
    <t>Plačila po podjemnih pogodbah</t>
  </si>
  <si>
    <t>Sejnine in pripadajoča povračila stroškov za svetnike in člane odborov, komisij,...</t>
  </si>
  <si>
    <t>Sejnine za Nadzorni odbor občine Črenšovci</t>
  </si>
  <si>
    <t>Izdatki za strokovno izobraževanje zaposlenih</t>
  </si>
  <si>
    <t>Sodni stroški, storitve odvetnikov, sodnih izvedencev, tolmačev, notarjev in drugih</t>
  </si>
  <si>
    <t>Članarine v domačih neprofitnih institucijah</t>
  </si>
  <si>
    <t>Plačila bančnih storitev in storitev plačilnega prometa</t>
  </si>
  <si>
    <t>Stroški, povezani z zadolževanjem</t>
  </si>
  <si>
    <t>Plačila storitev Finančni upravi RS</t>
  </si>
  <si>
    <t>Izdatki za izobraževanje z informacijskega področja</t>
  </si>
  <si>
    <t>Sredstva za civilno zaščito in Štab CZ</t>
  </si>
  <si>
    <t>Stroški za vodenje stanovanj v občinski lasti - Stan. podjetje Lendava</t>
  </si>
  <si>
    <t>Vračilo davka na dediščine in darila in preveč izplačanih sredstev v DP</t>
  </si>
  <si>
    <t>Sof. obrambe pred točo - Letališki center MB</t>
  </si>
  <si>
    <t>Stroški lokalnih volitev in povračila stroškov volilnih kampanij</t>
  </si>
  <si>
    <t>Plačila obresti od kreditov - poslovnim bankam</t>
  </si>
  <si>
    <t>Plačila obresti od dolgoročnih kreditov - poslovnim bankam</t>
  </si>
  <si>
    <t>Plačila obresti od kreditov - drugim domačim kreditodajalcem</t>
  </si>
  <si>
    <t>Plačila obresti od dolgoročnih kreditov - javnim skladom</t>
  </si>
  <si>
    <t>Splošna proračunska rezervacija</t>
  </si>
  <si>
    <t>Proračunska rezerva</t>
  </si>
  <si>
    <t>Sredstva za posebne namene</t>
  </si>
  <si>
    <t>Sredstva proračunskih skladov</t>
  </si>
  <si>
    <t>Subvencije javnim podjetjem</t>
  </si>
  <si>
    <t>Subvencioniranje cen javnim podjetjem in drugim izvajalcem gospodarskih javnih služb</t>
  </si>
  <si>
    <t>Subvencije privatnim podjetjem in zasebnikom</t>
  </si>
  <si>
    <t>Kompleksne subvencije in pomoči v kmetijstvu</t>
  </si>
  <si>
    <t>Druge subvencije privatnim podjetjem in zasebnikom</t>
  </si>
  <si>
    <t>Sofinanciranje stroškov investitorjem za odstranitev starega objekta</t>
  </si>
  <si>
    <t>Subvencioniranje oz. sofinanciranje ravnanja z azbestnimi odpadki</t>
  </si>
  <si>
    <t>Subvencija za komunalni prispevek za pravne in fizične osebe</t>
  </si>
  <si>
    <t>Drugi transferi posameznikom</t>
  </si>
  <si>
    <t>Regresiranje prevozov v šolo</t>
  </si>
  <si>
    <t>Stimulacije za študente</t>
  </si>
  <si>
    <t>Oskrbnina za domove starejših, zavetišče za brezdomce in VDC</t>
  </si>
  <si>
    <t>Subvencioniranje stanarin</t>
  </si>
  <si>
    <t>Plačilo razlike med ceno programov v vrtcih in plačili staršev</t>
  </si>
  <si>
    <t>Izplačila družinskemu pomočniku</t>
  </si>
  <si>
    <t>Drugi transferi posameznikom in gospodinjstvom-dotacija Karitas Črenšovci in RK Lendava</t>
  </si>
  <si>
    <t>Mrliški ogledi in obdukcije</t>
  </si>
  <si>
    <t>Denarna pomoč za novorojenčke v občini Črenšovci</t>
  </si>
  <si>
    <t>Dotacija društvu Varnega zavetja Ljutomer in Mozaik - Pomoč na vratih</t>
  </si>
  <si>
    <t>Dotacija za Materinski dom Murska Sobota in Zavod Vitica</t>
  </si>
  <si>
    <t>Plačilo pogrebnin za pokojne, ki so bili prejemniki soc. pomoči</t>
  </si>
  <si>
    <t>Tekoči transferi nepridobitnim organizacijam in ustanovam</t>
  </si>
  <si>
    <t>Dotacije špotnim društvom in OŠ</t>
  </si>
  <si>
    <t>Sofinanciranje delovanja JSKD Lendava in ZKD Lendava</t>
  </si>
  <si>
    <t>Sofinanciranje prireditev Jena Mena in Teden duhovnosti</t>
  </si>
  <si>
    <t>Dotacija za KTD Črenšovci za otroški gled. abonma</t>
  </si>
  <si>
    <t>Dotacija za društvo slepih in slabovidnih Pomurja M. Sobota</t>
  </si>
  <si>
    <t>Dotacija Pomurska turistična zveza</t>
  </si>
  <si>
    <t>Sofinanciranje izvedbe občinskih proslav</t>
  </si>
  <si>
    <t>Dotacija za gledališki abonma za odrasle</t>
  </si>
  <si>
    <t>Sof. dela plače za zaposleno v Društvu gluhih MS</t>
  </si>
  <si>
    <t>Dotacija ARO, skavti, ETNO, Black wings, BD, TD in DU</t>
  </si>
  <si>
    <t>Dotacija za kulturna društva</t>
  </si>
  <si>
    <t>Dotacija vojnim veteranom in borcem</t>
  </si>
  <si>
    <t>Financiranje političnih strank</t>
  </si>
  <si>
    <t>Tekoči transferi občinam</t>
  </si>
  <si>
    <t>Sredstva, prenesena drugim občinam - Medobčinski inšpektorat Beltinci</t>
  </si>
  <si>
    <t>Občina Puconci - vodenje proračunskega sklada CEROP</t>
  </si>
  <si>
    <t>Tekoči transferi v sklade socialnega zavarovanja</t>
  </si>
  <si>
    <t>Prispevek v ZZZS za zdravstveno zavarovanje oseb, ki ga plačujejo občine</t>
  </si>
  <si>
    <t>Tekoči transferi v javne zavode</t>
  </si>
  <si>
    <t>Refundacija stroškov za JD za ostale uporabnike</t>
  </si>
  <si>
    <t>Pomoč družini na domu - izvajalec Dom starejših Lendava</t>
  </si>
  <si>
    <t>Redna dejavnost CSD Lendava - skupina za samopomoč</t>
  </si>
  <si>
    <t>Sofinanciranje plače za zaposleno inv. osebo na OŠ Črenšovci</t>
  </si>
  <si>
    <t>Dodatni program OŠ Črenšovci</t>
  </si>
  <si>
    <t>Refundacija stroškov za JD OŠ Črenšovci in Bistrica</t>
  </si>
  <si>
    <t>Dotacija ZOTKS M.Sobota</t>
  </si>
  <si>
    <t>LAS pri dobrih ljudeh - sofinanciranje dejavnosti</t>
  </si>
  <si>
    <t>Dodatni program OŠ Bistrica</t>
  </si>
  <si>
    <t>Dotacija za Knjižnico Lendava</t>
  </si>
  <si>
    <t>Tekoči transferi v javne zavode - za izdatke za blago in storitve</t>
  </si>
  <si>
    <t>Nujna medicinska pomoč ZD Lendava</t>
  </si>
  <si>
    <t>Obdaritev naših otrok v drugih vrtcih ter obdaritev starejših občanov</t>
  </si>
  <si>
    <t>Materialni stroški za OŠ Črenšovci po pogodbi</t>
  </si>
  <si>
    <t>Materialni stroški za OŠ Bistrica po pogodbi</t>
  </si>
  <si>
    <t>Dotacija GŠ Lendava</t>
  </si>
  <si>
    <t>Dotacija DOŠ II Lendava za mat. stroške in dodatni program</t>
  </si>
  <si>
    <t>Dotacija GŠ Beltinci</t>
  </si>
  <si>
    <t>Dotacija GŠ Murska Sobota</t>
  </si>
  <si>
    <t>Tekoča plačila drugim izvajalcem javnih služb, ki niso posredni proračunski uporabniki</t>
  </si>
  <si>
    <t>Oskrbnina za zapuščene živali</t>
  </si>
  <si>
    <t>Dotacija GZ Črenšovci in PGD na območju občine</t>
  </si>
  <si>
    <t>Tekoči transferi v javne agencije</t>
  </si>
  <si>
    <t>Dotacija RA Sinergija Murska Sobota in RC M. Sobota</t>
  </si>
  <si>
    <t>Nakup zgradb in prostorov</t>
  </si>
  <si>
    <t>Nakup poslovnih stavb</t>
  </si>
  <si>
    <t>Nakup drugih zgradb in prostorov</t>
  </si>
  <si>
    <t>Nakup opreme</t>
  </si>
  <si>
    <t>Nakup pisarniškega pohištva</t>
  </si>
  <si>
    <t>Nakup strojne računalniške opreme</t>
  </si>
  <si>
    <t>Nakup opreme za vzdrževanje parkov in vrtov</t>
  </si>
  <si>
    <t>Nakup drugih osnovnih sredstev</t>
  </si>
  <si>
    <t>Motorni sesalnik z vrečo in motorne škarje</t>
  </si>
  <si>
    <t>Nakup drugih OS - prodajne hiške - projekt: Skrbna skupnost za skupen razvoj</t>
  </si>
  <si>
    <t>Projekt LAS - Odkrij nas - nabava električnih koles</t>
  </si>
  <si>
    <t>Novogradnje, rekonstrukcije in adaptacije</t>
  </si>
  <si>
    <t>Izgradnja kanalizacijskega sistema v občini - sekundarni vodi in inves. dela</t>
  </si>
  <si>
    <t>Novogradnja vrtca na Srednji Bistrici</t>
  </si>
  <si>
    <t>VODOVOD - sistem A - priklop zaselka Jula Marof</t>
  </si>
  <si>
    <t>Kolesarska steza Lendava - V.Polana - Črenšovci</t>
  </si>
  <si>
    <t>Južna kolesarska povezava v občini Beltinci in občini Črenšovci</t>
  </si>
  <si>
    <t>Ureditev vaškega jedra Črenšovci</t>
  </si>
  <si>
    <t>Izgradnja odseka ceste na Dolnji Bistrici hš. 3</t>
  </si>
  <si>
    <t>Izgradnja oz. dograditev sistema JR v občini Črenšovci</t>
  </si>
  <si>
    <t>Rekonstrucija mostu na Dolnji Bistrici</t>
  </si>
  <si>
    <t>LAS projekt: Gibajmo se - Vaško jedro Črenšovci</t>
  </si>
  <si>
    <t>Rekonstrukcija šolske kuhinje OŠ Črenšovci</t>
  </si>
  <si>
    <t>Modernizacija objektov v športnem parku Črenšovci</t>
  </si>
  <si>
    <t>Investicijsko vzdrževanje in obnove</t>
  </si>
  <si>
    <t>Rekonstrukcija čistilne naprave Bistrica</t>
  </si>
  <si>
    <t>Sanacija ČN Trnje</t>
  </si>
  <si>
    <t>Investicijsko vzdrževanje objektov - projekt Kantina</t>
  </si>
  <si>
    <t>Investicijsko vzdrževanje objektov - projekt: Skrbna skupnost za skupen razvoj</t>
  </si>
  <si>
    <t>Ureditev sanitarij in namestitev dvižne ploščadi za dostop invalidov - Klekov dom Črenšovci</t>
  </si>
  <si>
    <t>Obnove - participativni proračun</t>
  </si>
  <si>
    <t>Nakup zemljišč in naravnih bogastev</t>
  </si>
  <si>
    <t>Nakup zemljišč</t>
  </si>
  <si>
    <t>Odkup zemljišča v Žižkih (bivši Toko)</t>
  </si>
  <si>
    <t>Študije o izvedljivosti projektov, projektna dokumentacija, nadzor in investicijski inženiring</t>
  </si>
  <si>
    <t>Načrti in druga projektna dokumentacija ter stroški spremembe OPN in PPN</t>
  </si>
  <si>
    <t>Raziskava podzemnih voda za 3. vodni vir</t>
  </si>
  <si>
    <t>Izdelava PD za razširitev Zdrav. postaje v Črenšovcih</t>
  </si>
  <si>
    <t>Investicijski transferi nepridobitnim organizacijam in ustanovam</t>
  </si>
  <si>
    <t>Investicijski transferi nepridobitnim org. - Župnija Črenšovci</t>
  </si>
  <si>
    <t>Investicijski transferi drugim izvajalcem javnih služb, ki niso posredni proračunski uporabniki</t>
  </si>
  <si>
    <t>Sofinanciranje sanacije objekta stari vaški dom in zbirke  - PGD D. Bistrica</t>
  </si>
  <si>
    <t>Sofinanciranje nabave gasilske opreme</t>
  </si>
  <si>
    <t>Investicijski transferi javnim zavodom</t>
  </si>
  <si>
    <t>Najeti krediti pri poslovnih bankah</t>
  </si>
  <si>
    <t>Najeti krediti pri poslovnih bankah - dolgoročni krediti</t>
  </si>
  <si>
    <t>Najeti krediti pri drugih domačih kreditodajalcih</t>
  </si>
  <si>
    <t>Najeti krediti pri državnem proračunu - dolgoročni krediti</t>
  </si>
  <si>
    <t>Odplačila kreditov poslovnim bankam</t>
  </si>
  <si>
    <t>Odplačila kreditov poslovnim bankam - dolgoročni krediti</t>
  </si>
  <si>
    <t>Odplačila kreditov drugim domačim kreditodajalcem</t>
  </si>
  <si>
    <t>Odplačila kreditov javnim skladom - dolgoročni krediti</t>
  </si>
  <si>
    <t>Odplačila kreditov državnemu proračunu - dolgoročni krediti</t>
  </si>
  <si>
    <t>Dohodnina</t>
  </si>
  <si>
    <t>Dohodnina - občinski vir</t>
  </si>
  <si>
    <t>Davki na nepremičnine</t>
  </si>
  <si>
    <t>Davek od premoženja od stavb - od fizičnih oseb</t>
  </si>
  <si>
    <t>Davek od premoženja od prostorov za počitek in rekreacijo</t>
  </si>
  <si>
    <t>Zamudne obresti od davkov na nepremičnine</t>
  </si>
  <si>
    <t>Nadomestilo za uporabo stavbnega zemljišča - od pravnih oseb</t>
  </si>
  <si>
    <t>Nadomestilo za uporabo stavbnega zemljišča - od fizičnih oseb</t>
  </si>
  <si>
    <t>Zamudne obresti iz naslova nadomestila za uporabo stavbnega zemljišča</t>
  </si>
  <si>
    <t>Davki na dediščine in darila</t>
  </si>
  <si>
    <t>Davek na dediščine in darila</t>
  </si>
  <si>
    <t>Zamudne obresti od davka na dediščine in darila</t>
  </si>
  <si>
    <t>Davki na promet nepremičnin in na finančno premoženje</t>
  </si>
  <si>
    <t>Davek na promet nepremičnin - od pravnih oseb</t>
  </si>
  <si>
    <t>Davek na promet nepremičnin - od fizičnih oseb</t>
  </si>
  <si>
    <t>Zamudne obresti od davka na promet nepremičnin</t>
  </si>
  <si>
    <t>Davki na posebne storitve</t>
  </si>
  <si>
    <t>Davek na dobitke od iger na srečo</t>
  </si>
  <si>
    <t>Zamudne obresti od davka na dobitke od iger na srečo</t>
  </si>
  <si>
    <t>Drugi davki na uporabo blaga in storitev</t>
  </si>
  <si>
    <t>Okoljska dajatev za onesnaževanje okolja zaradi odvajanja odpadnih voda</t>
  </si>
  <si>
    <t>Turistična taksa</t>
  </si>
  <si>
    <t>Pristojbina za vzdrževanje gozdnih cest</t>
  </si>
  <si>
    <t>Drugi davki in prispevki</t>
  </si>
  <si>
    <t>Drugi davki-nerazporejeno</t>
  </si>
  <si>
    <t>Prihodki od premoženja</t>
  </si>
  <si>
    <t>Prihodki od najemnin za poslovne prostore</t>
  </si>
  <si>
    <t>Prihodki od najemnin za stanovanja</t>
  </si>
  <si>
    <t>Prihodki od drugih najemnin-odlagališče CERO Puconci</t>
  </si>
  <si>
    <t>Prihodki od najema vodovodnega sistema občine Črenšovci-Eko park d.o.o.</t>
  </si>
  <si>
    <t>Prihodki od zakupnin-od sončnih elektrarn</t>
  </si>
  <si>
    <t>Upravne takse in pristojbine</t>
  </si>
  <si>
    <t>Upravne takse za dokumente iz upravnih dejanj in drugo</t>
  </si>
  <si>
    <t>Globe in druge denarne kazni</t>
  </si>
  <si>
    <t>Globe za prekrške</t>
  </si>
  <si>
    <t>Denarne kazni v upravnih postopkih</t>
  </si>
  <si>
    <t>Nadomestilo za degradacijo in uzurpacijo prostora</t>
  </si>
  <si>
    <t>Povprečnine oziroma sodne takse ter drugi stroški na podlagi zakona o prekrških</t>
  </si>
  <si>
    <t>Drugi nedavčni prihodki</t>
  </si>
  <si>
    <t>Drugi izredni nedavčni prihodki-prihodki od vodarine</t>
  </si>
  <si>
    <t>Prihodki od kanalščine</t>
  </si>
  <si>
    <t>Drugi izredni prihodki</t>
  </si>
  <si>
    <t>Prispevki za priklop objektov na kanalizacijski sistem in komunalni prispevek</t>
  </si>
  <si>
    <t>Prispevki za grobna mesta</t>
  </si>
  <si>
    <t>Prihodki od Zavarovalnice Triglav - povračila škode in bonusi</t>
  </si>
  <si>
    <t>Omrežnina - vodovod</t>
  </si>
  <si>
    <t>Omrežnina - odvajanje</t>
  </si>
  <si>
    <t>Omrežnina - čiščenje</t>
  </si>
  <si>
    <t>Storitev čiščenje</t>
  </si>
  <si>
    <t>Storitev - odvajanje</t>
  </si>
  <si>
    <t>Prihodki od povračil domske oskrbe po pok. oskrbovancih</t>
  </si>
  <si>
    <t>Prihodki od prodaje zgradb in prostorov</t>
  </si>
  <si>
    <t>Prihodki od prodaje stanovanjskih objektov in stanovanj</t>
  </si>
  <si>
    <t>Prihodki od prodaje stavbnih zemljišč</t>
  </si>
  <si>
    <t>Prejeta sredstva iz državnega proračuna</t>
  </si>
  <si>
    <t>Prejeta sredstva iz državnega proračuna za investicije</t>
  </si>
  <si>
    <t>Prejeta sredstva MGRT RS - 21. člen ZFO</t>
  </si>
  <si>
    <t>Prejeta sredstva iz proračuna RS - kolesarska steza VP- Črenšovci</t>
  </si>
  <si>
    <t>Prejeta sredstva iz proračuna RS - kolesarska steza Beltinci - G. Bistrica</t>
  </si>
  <si>
    <t>Prejeta sredstva Fundacije za šport RS</t>
  </si>
  <si>
    <t>Prejeta sredstva MIZŠ -Novogradnja vrtca na Bistrici</t>
  </si>
  <si>
    <t>Druga prejeta sredstva iz državnega proračuna za tekočo porabo</t>
  </si>
  <si>
    <t>Prejeta sredstva iz državnega proračuna za za uravnoteženje razvitosti občin</t>
  </si>
  <si>
    <t>Prejeta sredstva iz občinskih proračunov</t>
  </si>
  <si>
    <t>Sofinanciranje občin za izgradnjo Pomurskega vodovoda</t>
  </si>
  <si>
    <t>Prejeta sredstva iz državnega proračuna iz sredstev proračuna Evropske unije za izvajanje skupne kmetijske in ribiške politike</t>
  </si>
  <si>
    <t>Prejeta sredstva iz državnega proračuna iz sredstev proračuna Evropske unije za izvajanje skupne kmetijske in ribiške politike za obdobje 2014 - 2020</t>
  </si>
  <si>
    <t>Prejeta sredstva iz državnega proračuna iz sredstev proračuna Evropske unije iz strukturnih skladov</t>
  </si>
  <si>
    <t>Sredstva, pridobljena iz ESRR EU za kolesarsko stezo V. Polana - Črenšovci</t>
  </si>
  <si>
    <t>Sredstva, pridobljena iz ESRR EU za kolesarsko stezo Beltinci - G. Bistrica</t>
  </si>
  <si>
    <t>Prejeta sredstva iz državnega proračuna iz sredstev proračuna Evropske unije iz kohezijskega sklada</t>
  </si>
  <si>
    <t>Prejeta sredstva iz državnega proračuna iz sredstev proračuna Evropske unije iz kohezijskega sklada za obdobje 2014 - 2020</t>
  </si>
  <si>
    <t>Realizacija: 2020 _x000D_
v EUR</t>
  </si>
  <si>
    <t>Sprejeti proračun: 2021
v EUR</t>
  </si>
  <si>
    <t>Realizacija: 1-6/2021 
v EUR</t>
  </si>
  <si>
    <t>Rebalans 2021 v EUR</t>
  </si>
  <si>
    <t>Proračun 2022 v EUR</t>
  </si>
  <si>
    <t>Indeks Plan 2022/Reb. 2021_x000D_
v %</t>
  </si>
  <si>
    <t>Ureditev ceste v Trnju pri h. št. 60 - PP 2022</t>
  </si>
  <si>
    <t>Skupnostni vrtovi v naselju Kamenci - PP 2022</t>
  </si>
  <si>
    <t xml:space="preserve">OBČINE ČRENŠOVCI </t>
  </si>
  <si>
    <t>PRORAČUN</t>
  </si>
  <si>
    <t>ZA LETO 2022</t>
  </si>
  <si>
    <t xml:space="preserve">   OBČINA ČRENŠOVCI</t>
  </si>
  <si>
    <t>Ulica Prekmurske čete 20</t>
  </si>
  <si>
    <t>9232 Črenšovci</t>
  </si>
  <si>
    <t>Stroški organizacije ETM 2021 in 2022  in dan odprtih vrat za starejše</t>
  </si>
  <si>
    <t>Participacija občine za sterilizacijo mačk</t>
  </si>
  <si>
    <t>Prejeta sredstva iz proračuna za investicije za projetk: Gibajmo se</t>
  </si>
  <si>
    <t xml:space="preserve">Investicijski transferi javnim zavodom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</si>
</sst>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 CE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b/>
      <sz val="14"/>
      <name val="Arial CE"/>
      <family val="2"/>
      <charset val="238"/>
    </font>
    <font>
      <sz val="8"/>
      <name val="Arial CE"/>
      <family val="2"/>
      <charset val="238"/>
    </font>
    <font>
      <b/>
      <sz val="11"/>
      <name val="Times New Roman"/>
      <family val="1"/>
    </font>
    <font>
      <sz val="11"/>
      <name val="Arial CE"/>
      <family val="2"/>
      <charset val="238"/>
    </font>
    <font>
      <sz val="10"/>
      <name val="Arial"/>
      <family val="2"/>
      <charset val="238"/>
    </font>
    <font>
      <b/>
      <sz val="8"/>
      <name val="Arial CE"/>
      <family val="2"/>
      <charset val="238"/>
    </font>
    <font>
      <b/>
      <sz val="8"/>
      <color indexed="8"/>
      <name val="Arial"/>
      <family val="2"/>
      <charset val="238"/>
    </font>
    <font>
      <sz val="8"/>
      <name val="Arial CE"/>
      <charset val="238"/>
    </font>
    <font>
      <b/>
      <sz val="9"/>
      <name val="Arial CE"/>
      <charset val="238"/>
    </font>
    <font>
      <b/>
      <sz val="8"/>
      <name val="Arial CE"/>
      <charset val="238"/>
    </font>
    <font>
      <b/>
      <sz val="12"/>
      <name val="Arial Narrow"/>
      <family val="2"/>
      <charset val="238"/>
    </font>
    <font>
      <b/>
      <sz val="10"/>
      <color rgb="FF548DD4"/>
      <name val="Arial Narrow"/>
      <family val="2"/>
      <charset val="238"/>
    </font>
    <font>
      <sz val="12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42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75">
    <xf numFmtId="0" fontId="0" fillId="0" borderId="0" xfId="0"/>
    <xf numFmtId="0" fontId="0" fillId="0" borderId="0" xfId="0" applyFill="1"/>
    <xf numFmtId="0" fontId="3" fillId="0" borderId="0" xfId="0" applyFont="1" applyFill="1"/>
    <xf numFmtId="0" fontId="1" fillId="0" borderId="0" xfId="0" applyFont="1" applyFill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/>
    </xf>
    <xf numFmtId="14" fontId="1" fillId="0" borderId="0" xfId="0" applyNumberFormat="1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/>
    </xf>
    <xf numFmtId="0" fontId="6" fillId="0" borderId="0" xfId="0" applyFont="1" applyFill="1"/>
    <xf numFmtId="0" fontId="5" fillId="0" borderId="0" xfId="0" applyFont="1" applyAlignment="1">
      <alignment horizontal="left"/>
    </xf>
    <xf numFmtId="0" fontId="8" fillId="2" borderId="14" xfId="0" applyFont="1" applyFill="1" applyBorder="1" applyAlignment="1">
      <alignment horizontal="centerContinuous" vertical="center"/>
    </xf>
    <xf numFmtId="0" fontId="8" fillId="2" borderId="3" xfId="0" applyFont="1" applyFill="1" applyBorder="1" applyAlignment="1">
      <alignment horizontal="centerContinuous" vertical="center"/>
    </xf>
    <xf numFmtId="0" fontId="8" fillId="2" borderId="4" xfId="0" applyFont="1" applyFill="1" applyBorder="1" applyAlignment="1">
      <alignment horizontal="centerContinuous" vertical="center"/>
    </xf>
    <xf numFmtId="0" fontId="4" fillId="0" borderId="1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0" fontId="8" fillId="4" borderId="2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Continuous" vertical="center"/>
    </xf>
    <xf numFmtId="0" fontId="4" fillId="2" borderId="2" xfId="0" applyFont="1" applyFill="1" applyBorder="1" applyAlignment="1">
      <alignment horizontal="centerContinuous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vertical="center" wrapText="1"/>
    </xf>
    <xf numFmtId="0" fontId="8" fillId="0" borderId="3" xfId="0" applyFont="1" applyBorder="1" applyAlignment="1">
      <alignment vertical="center"/>
    </xf>
    <xf numFmtId="49" fontId="9" fillId="0" borderId="12" xfId="1" applyNumberFormat="1" applyFont="1" applyBorder="1" applyAlignment="1">
      <alignment horizontal="right"/>
    </xf>
    <xf numFmtId="49" fontId="9" fillId="0" borderId="13" xfId="1" applyNumberFormat="1" applyFont="1" applyBorder="1"/>
    <xf numFmtId="49" fontId="9" fillId="0" borderId="2" xfId="1" applyNumberFormat="1" applyFont="1" applyBorder="1" applyAlignment="1">
      <alignment horizontal="right"/>
    </xf>
    <xf numFmtId="49" fontId="9" fillId="0" borderId="2" xfId="1" applyNumberFormat="1" applyFont="1" applyBorder="1"/>
    <xf numFmtId="0" fontId="8" fillId="4" borderId="1" xfId="0" applyFont="1" applyFill="1" applyBorder="1" applyAlignment="1">
      <alignment horizontal="right"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8" fillId="0" borderId="10" xfId="0" quotePrefix="1" applyFont="1" applyBorder="1" applyAlignment="1">
      <alignment vertical="center" wrapText="1"/>
    </xf>
    <xf numFmtId="0" fontId="10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4" fontId="8" fillId="0" borderId="8" xfId="0" applyNumberFormat="1" applyFont="1" applyBorder="1" applyAlignment="1">
      <alignment vertical="center"/>
    </xf>
    <xf numFmtId="4" fontId="8" fillId="4" borderId="8" xfId="0" applyNumberFormat="1" applyFont="1" applyFill="1" applyBorder="1" applyAlignment="1">
      <alignment vertical="center"/>
    </xf>
    <xf numFmtId="4" fontId="8" fillId="0" borderId="8" xfId="0" applyNumberFormat="1" applyFont="1" applyBorder="1" applyAlignment="1" applyProtection="1">
      <alignment vertical="center"/>
      <protection locked="0"/>
    </xf>
    <xf numFmtId="4" fontId="8" fillId="0" borderId="8" xfId="0" applyNumberFormat="1" applyFont="1" applyFill="1" applyBorder="1" applyAlignment="1">
      <alignment vertical="center"/>
    </xf>
    <xf numFmtId="4" fontId="4" fillId="2" borderId="8" xfId="0" applyNumberFormat="1" applyFont="1" applyFill="1" applyBorder="1" applyAlignment="1">
      <alignment horizontal="centerContinuous" vertical="center"/>
    </xf>
    <xf numFmtId="4" fontId="8" fillId="0" borderId="11" xfId="0" applyNumberFormat="1" applyFont="1" applyBorder="1" applyAlignment="1" applyProtection="1">
      <alignment vertical="center"/>
      <protection locked="0"/>
    </xf>
    <xf numFmtId="0" fontId="11" fillId="5" borderId="1" xfId="0" applyFont="1" applyFill="1" applyBorder="1" applyAlignment="1">
      <alignment vertical="center"/>
    </xf>
    <xf numFmtId="0" fontId="11" fillId="5" borderId="2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vertical="center" wrapText="1"/>
    </xf>
    <xf numFmtId="4" fontId="11" fillId="5" borderId="8" xfId="0" applyNumberFormat="1" applyFont="1" applyFill="1" applyBorder="1" applyAlignment="1">
      <alignment vertical="center"/>
    </xf>
    <xf numFmtId="0" fontId="8" fillId="5" borderId="2" xfId="0" applyFont="1" applyFill="1" applyBorder="1" applyAlignment="1">
      <alignment vertical="center"/>
    </xf>
    <xf numFmtId="4" fontId="8" fillId="5" borderId="8" xfId="0" applyNumberFormat="1" applyFont="1" applyFill="1" applyBorder="1" applyAlignment="1">
      <alignment vertical="center"/>
    </xf>
    <xf numFmtId="0" fontId="11" fillId="5" borderId="2" xfId="0" applyFont="1" applyFill="1" applyBorder="1" applyAlignment="1">
      <alignment vertical="center"/>
    </xf>
    <xf numFmtId="0" fontId="12" fillId="3" borderId="5" xfId="0" applyFont="1" applyFill="1" applyBorder="1" applyAlignment="1">
      <alignment vertical="center"/>
    </xf>
    <xf numFmtId="0" fontId="12" fillId="3" borderId="6" xfId="0" applyFont="1" applyFill="1" applyBorder="1" applyAlignment="1">
      <alignment wrapText="1"/>
    </xf>
    <xf numFmtId="0" fontId="12" fillId="3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 applyProtection="1">
      <alignment horizontal="center" vertical="center" wrapText="1"/>
      <protection locked="0"/>
    </xf>
    <xf numFmtId="4" fontId="8" fillId="5" borderId="8" xfId="0" applyNumberFormat="1" applyFont="1" applyFill="1" applyBorder="1" applyAlignment="1" applyProtection="1">
      <alignment vertical="center"/>
      <protection locked="0"/>
    </xf>
    <xf numFmtId="0" fontId="8" fillId="5" borderId="1" xfId="0" applyFont="1" applyFill="1" applyBorder="1" applyAlignment="1">
      <alignment vertical="center"/>
    </xf>
    <xf numFmtId="4" fontId="0" fillId="0" borderId="0" xfId="0" applyNumberFormat="1" applyFill="1"/>
    <xf numFmtId="0" fontId="0" fillId="0" borderId="0" xfId="0"/>
    <xf numFmtId="0" fontId="0" fillId="0" borderId="0" xfId="0" applyFill="1"/>
    <xf numFmtId="0" fontId="5" fillId="0" borderId="0" xfId="0" applyFont="1" applyAlignment="1">
      <alignment horizontal="left"/>
    </xf>
    <xf numFmtId="0" fontId="13" fillId="0" borderId="0" xfId="0" applyFont="1" applyAlignment="1">
      <alignment horizontal="center" vertical="center"/>
    </xf>
    <xf numFmtId="0" fontId="0" fillId="0" borderId="0" xfId="0"/>
    <xf numFmtId="0" fontId="0" fillId="0" borderId="0" xfId="0" applyFill="1"/>
    <xf numFmtId="0" fontId="5" fillId="0" borderId="0" xfId="0" applyFont="1" applyAlignment="1">
      <alignment horizontal="left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</cellXfs>
  <cellStyles count="2">
    <cellStyle name="Navadno" xfId="0" builtinId="0"/>
    <cellStyle name="Navadno_Proračun spl. del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1104900</xdr:colOff>
      <xdr:row>0</xdr:row>
      <xdr:rowOff>152400</xdr:rowOff>
    </xdr:from>
    <xdr:to>
      <xdr:col>2</xdr:col>
      <xdr:colOff>2209800</xdr:colOff>
      <xdr:row>5</xdr:row>
      <xdr:rowOff>136525</xdr:rowOff>
    </xdr:to>
    <xdr:pic>
      <xdr:nvPicPr>
        <xdr:cNvPr id="3" name="Slika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7700" y="152400"/>
          <a:ext cx="1104900" cy="1254125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N458"/>
  <sheetViews>
    <sheetView tabSelected="1" topLeftCell="A388" zoomScale="75" zoomScaleNormal="120" workbookViewId="0">
      <selection activeCell="C408" sqref="C408"/>
    </sheetView>
  </sheetViews>
  <sheetFormatPr defaultRowHeight="12.75" outlineLevelRow="2" x14ac:dyDescent="0.2"/>
  <cols>
    <col min="1" max="1" width="7.140625" style="40" customWidth="1"/>
    <col min="2" max="2" width="4.85546875" customWidth="1"/>
    <col min="3" max="3" width="49.28515625" customWidth="1"/>
    <col min="4" max="4" width="12.7109375" customWidth="1"/>
    <col min="5" max="7" width="12" customWidth="1"/>
    <col min="8" max="8" width="12.7109375" customWidth="1"/>
    <col min="9" max="9" width="8.7109375" customWidth="1"/>
    <col min="10" max="11" width="9.140625" style="1"/>
    <col min="12" max="12" width="11.5703125" style="1" bestFit="1" customWidth="1"/>
    <col min="13" max="13" width="9.140625" style="1"/>
    <col min="14" max="14" width="11.5703125" style="1" bestFit="1" customWidth="1"/>
    <col min="15" max="16384" width="9.140625" style="1"/>
  </cols>
  <sheetData>
    <row r="1" spans="1:9" ht="19.5" customHeight="1" x14ac:dyDescent="0.2">
      <c r="B1" s="74"/>
      <c r="C1" s="74"/>
    </row>
    <row r="2" spans="1:9" ht="19.5" customHeight="1" x14ac:dyDescent="0.2">
      <c r="B2" s="13"/>
      <c r="C2" s="13"/>
    </row>
    <row r="3" spans="1:9" ht="19.5" customHeight="1" x14ac:dyDescent="0.2">
      <c r="B3" s="13"/>
      <c r="C3" s="13"/>
    </row>
    <row r="4" spans="1:9" ht="19.5" customHeight="1" x14ac:dyDescent="0.2">
      <c r="B4" s="13"/>
      <c r="C4" s="13"/>
    </row>
    <row r="5" spans="1:9" ht="19.5" customHeight="1" x14ac:dyDescent="0.2">
      <c r="B5" s="13"/>
      <c r="C5" s="13"/>
    </row>
    <row r="6" spans="1:9" ht="19.5" customHeight="1" x14ac:dyDescent="0.2">
      <c r="B6" s="13"/>
      <c r="C6" s="13"/>
    </row>
    <row r="7" spans="1:9" s="66" customFormat="1" ht="19.5" customHeight="1" x14ac:dyDescent="0.2">
      <c r="A7" s="40"/>
      <c r="B7" s="67"/>
      <c r="C7" s="67"/>
      <c r="D7" s="65"/>
      <c r="E7" s="65"/>
      <c r="F7" s="65"/>
      <c r="G7" s="65"/>
      <c r="H7" s="65"/>
      <c r="I7" s="65"/>
    </row>
    <row r="8" spans="1:9" s="66" customFormat="1" ht="19.5" customHeight="1" x14ac:dyDescent="0.2">
      <c r="A8" s="40"/>
      <c r="B8" s="67"/>
      <c r="C8" s="72" t="s">
        <v>407</v>
      </c>
      <c r="D8" s="65"/>
      <c r="E8" s="65"/>
      <c r="F8" s="65"/>
      <c r="G8" s="65"/>
      <c r="H8" s="65"/>
      <c r="I8" s="65"/>
    </row>
    <row r="9" spans="1:9" s="66" customFormat="1" ht="19.5" customHeight="1" x14ac:dyDescent="0.2">
      <c r="A9" s="40"/>
      <c r="B9" s="67"/>
      <c r="C9" s="73" t="s">
        <v>408</v>
      </c>
      <c r="D9" s="65"/>
      <c r="E9" s="65"/>
      <c r="F9" s="65"/>
      <c r="G9" s="65"/>
      <c r="H9" s="65"/>
      <c r="I9" s="65"/>
    </row>
    <row r="10" spans="1:9" ht="19.5" customHeight="1" x14ac:dyDescent="0.2">
      <c r="B10" s="13"/>
      <c r="C10" s="73" t="s">
        <v>409</v>
      </c>
    </row>
    <row r="11" spans="1:9" s="70" customFormat="1" ht="19.5" customHeight="1" x14ac:dyDescent="0.2">
      <c r="A11" s="40"/>
      <c r="B11" s="71"/>
      <c r="C11" s="73"/>
      <c r="D11" s="69"/>
      <c r="E11" s="69"/>
      <c r="F11" s="69"/>
      <c r="G11" s="69"/>
      <c r="H11" s="69"/>
      <c r="I11" s="69"/>
    </row>
    <row r="12" spans="1:9" ht="19.5" customHeight="1" x14ac:dyDescent="0.2">
      <c r="B12" s="13"/>
      <c r="C12" s="68" t="s">
        <v>405</v>
      </c>
    </row>
    <row r="13" spans="1:9" ht="19.5" customHeight="1" x14ac:dyDescent="0.2">
      <c r="B13" s="13"/>
      <c r="C13" s="68" t="s">
        <v>404</v>
      </c>
    </row>
    <row r="14" spans="1:9" ht="19.5" customHeight="1" x14ac:dyDescent="0.2">
      <c r="B14" s="13"/>
      <c r="C14" s="68" t="s">
        <v>406</v>
      </c>
    </row>
    <row r="15" spans="1:9" ht="19.5" customHeight="1" thickBot="1" x14ac:dyDescent="0.25">
      <c r="B15" s="74"/>
      <c r="C15" s="74"/>
    </row>
    <row r="16" spans="1:9" s="3" customFormat="1" ht="51" customHeight="1" thickBot="1" x14ac:dyDescent="0.25">
      <c r="A16" s="58" t="s">
        <v>14</v>
      </c>
      <c r="B16" s="59"/>
      <c r="C16" s="60" t="s">
        <v>4</v>
      </c>
      <c r="D16" s="61" t="s">
        <v>396</v>
      </c>
      <c r="E16" s="61" t="s">
        <v>397</v>
      </c>
      <c r="F16" s="61" t="s">
        <v>398</v>
      </c>
      <c r="G16" s="61" t="s">
        <v>399</v>
      </c>
      <c r="H16" s="61" t="s">
        <v>400</v>
      </c>
      <c r="I16" s="61" t="s">
        <v>401</v>
      </c>
    </row>
    <row r="17" spans="1:9" s="2" customFormat="1" ht="20.25" customHeight="1" x14ac:dyDescent="0.25">
      <c r="A17" s="14" t="s">
        <v>66</v>
      </c>
      <c r="B17" s="15"/>
      <c r="C17" s="15"/>
      <c r="D17" s="16"/>
      <c r="E17" s="16"/>
      <c r="F17" s="16"/>
      <c r="G17" s="16"/>
      <c r="H17" s="16"/>
      <c r="I17" s="16"/>
    </row>
    <row r="18" spans="1:9" ht="20.25" customHeight="1" x14ac:dyDescent="0.2">
      <c r="A18" s="51" t="s">
        <v>15</v>
      </c>
      <c r="B18" s="52" t="s">
        <v>0</v>
      </c>
      <c r="C18" s="53" t="s">
        <v>63</v>
      </c>
      <c r="D18" s="54">
        <f>+D19+D91+D102+D107+D131</f>
        <v>3287372.8100000005</v>
      </c>
      <c r="E18" s="54">
        <f>+E19+E91+E102+E107+E131</f>
        <v>3568923</v>
      </c>
      <c r="F18" s="54">
        <f>+F19+F91+F102+F107+F131</f>
        <v>1640459.01</v>
      </c>
      <c r="G18" s="54">
        <f>+G19+G91+G102+G107+G131</f>
        <v>3768151</v>
      </c>
      <c r="H18" s="54">
        <f>+H19+H91+H102+H107+H131</f>
        <v>3785177</v>
      </c>
      <c r="I18" s="54">
        <f t="shared" ref="I18:I23" si="0">IF(G18&lt;&gt;0,H18/G18*100,"-")</f>
        <v>100.45183964230733</v>
      </c>
    </row>
    <row r="19" spans="1:9" x14ac:dyDescent="0.2">
      <c r="A19" s="17"/>
      <c r="B19" s="20" t="s">
        <v>16</v>
      </c>
      <c r="C19" s="21" t="s">
        <v>67</v>
      </c>
      <c r="D19" s="45">
        <f>+D20+D54</f>
        <v>3039797.5100000002</v>
      </c>
      <c r="E19" s="45">
        <f>+E20+E54</f>
        <v>2978861</v>
      </c>
      <c r="F19" s="45">
        <f>+F20+F54</f>
        <v>1474920.96</v>
      </c>
      <c r="G19" s="45">
        <f>+G20+G54</f>
        <v>3045822</v>
      </c>
      <c r="H19" s="45">
        <f>+H20+H54</f>
        <v>3033656</v>
      </c>
      <c r="I19" s="45">
        <f t="shared" si="0"/>
        <v>99.600567597187222</v>
      </c>
    </row>
    <row r="20" spans="1:9" x14ac:dyDescent="0.2">
      <c r="A20" s="22">
        <v>70</v>
      </c>
      <c r="B20" s="23"/>
      <c r="C20" s="23" t="s">
        <v>64</v>
      </c>
      <c r="D20" s="46">
        <f>D21+D25+D41+D50</f>
        <v>2724091.49</v>
      </c>
      <c r="E20" s="46">
        <f>E21+E25+E41+E50</f>
        <v>2662311</v>
      </c>
      <c r="F20" s="46">
        <f>F21+F25+F41+F50</f>
        <v>1303630.3500000001</v>
      </c>
      <c r="G20" s="46">
        <f>G21+G25+G41+G50</f>
        <v>2681122</v>
      </c>
      <c r="H20" s="46">
        <f>H21+H25+H41+H50</f>
        <v>2704956</v>
      </c>
      <c r="I20" s="46">
        <f t="shared" si="0"/>
        <v>100.8889561907291</v>
      </c>
    </row>
    <row r="21" spans="1:9" ht="15.75" customHeight="1" x14ac:dyDescent="0.2">
      <c r="A21" s="24">
        <v>700</v>
      </c>
      <c r="B21" s="21"/>
      <c r="C21" s="21" t="s">
        <v>5</v>
      </c>
      <c r="D21" s="45">
        <f t="shared" ref="D21:H22" si="1">+D22</f>
        <v>2501446</v>
      </c>
      <c r="E21" s="45">
        <f t="shared" si="1"/>
        <v>2510275</v>
      </c>
      <c r="F21" s="45">
        <f t="shared" si="1"/>
        <v>1255150</v>
      </c>
      <c r="G21" s="45">
        <f t="shared" si="1"/>
        <v>2510275</v>
      </c>
      <c r="H21" s="45">
        <f t="shared" si="1"/>
        <v>2543109</v>
      </c>
      <c r="I21" s="45">
        <f t="shared" si="0"/>
        <v>101.30798418499964</v>
      </c>
    </row>
    <row r="22" spans="1:9" ht="15.75" customHeight="1" outlineLevel="1" x14ac:dyDescent="0.2">
      <c r="A22" s="24">
        <v>7000</v>
      </c>
      <c r="B22" s="21"/>
      <c r="C22" s="21" t="s">
        <v>324</v>
      </c>
      <c r="D22" s="45">
        <f t="shared" si="1"/>
        <v>2501446</v>
      </c>
      <c r="E22" s="45">
        <f t="shared" si="1"/>
        <v>2510275</v>
      </c>
      <c r="F22" s="45">
        <f t="shared" si="1"/>
        <v>1255150</v>
      </c>
      <c r="G22" s="45">
        <f t="shared" si="1"/>
        <v>2510275</v>
      </c>
      <c r="H22" s="45">
        <f t="shared" si="1"/>
        <v>2543109</v>
      </c>
      <c r="I22" s="45">
        <f t="shared" si="0"/>
        <v>101.30798418499964</v>
      </c>
    </row>
    <row r="23" spans="1:9" ht="15.75" customHeight="1" outlineLevel="2" x14ac:dyDescent="0.2">
      <c r="A23" s="24">
        <v>700020</v>
      </c>
      <c r="B23" s="21"/>
      <c r="C23" s="21" t="s">
        <v>325</v>
      </c>
      <c r="D23" s="45">
        <v>2501446</v>
      </c>
      <c r="E23" s="45">
        <v>2510275</v>
      </c>
      <c r="F23" s="45">
        <v>1255150</v>
      </c>
      <c r="G23" s="45">
        <v>2510275</v>
      </c>
      <c r="H23" s="45">
        <v>2543109</v>
      </c>
      <c r="I23" s="45">
        <f t="shared" si="0"/>
        <v>101.30798418499964</v>
      </c>
    </row>
    <row r="24" spans="1:9" ht="15.75" customHeight="1" outlineLevel="2" x14ac:dyDescent="0.2">
      <c r="A24" s="24"/>
      <c r="B24" s="21"/>
      <c r="C24" s="21"/>
      <c r="D24" s="45"/>
      <c r="E24" s="45"/>
      <c r="F24" s="45"/>
      <c r="G24" s="45"/>
      <c r="H24" s="45"/>
      <c r="I24" s="45"/>
    </row>
    <row r="25" spans="1:9" x14ac:dyDescent="0.2">
      <c r="A25" s="24">
        <v>703</v>
      </c>
      <c r="B25" s="21"/>
      <c r="C25" s="21" t="s">
        <v>6</v>
      </c>
      <c r="D25" s="45">
        <f>+D26+D33+D36</f>
        <v>132355.37999999998</v>
      </c>
      <c r="E25" s="45">
        <f>+E26+E33+E36</f>
        <v>135836</v>
      </c>
      <c r="F25" s="45">
        <f>+F26+F33+F36</f>
        <v>45538.1</v>
      </c>
      <c r="G25" s="45">
        <f>+G26+G33+G36</f>
        <v>153586</v>
      </c>
      <c r="H25" s="45">
        <f>+H26+H33+H36</f>
        <v>144586</v>
      </c>
      <c r="I25" s="45">
        <f t="shared" ref="I25:I39" si="2">IF(G25&lt;&gt;0,H25/G25*100,"-")</f>
        <v>94.140090893701242</v>
      </c>
    </row>
    <row r="26" spans="1:9" outlineLevel="1" x14ac:dyDescent="0.2">
      <c r="A26" s="24">
        <v>7030</v>
      </c>
      <c r="B26" s="21"/>
      <c r="C26" s="21" t="s">
        <v>326</v>
      </c>
      <c r="D26" s="45">
        <f>+D27+D28+D29+D30+D31+D32</f>
        <v>111184.85999999999</v>
      </c>
      <c r="E26" s="45">
        <f>+E27+E28+E29+E30+E31+E32</f>
        <v>116631</v>
      </c>
      <c r="F26" s="45">
        <f>+F27+F28+F29+F30+F31+F32</f>
        <v>32332.550000000003</v>
      </c>
      <c r="G26" s="45">
        <f>+G27+G28+G29+G30+G31+G32</f>
        <v>117231</v>
      </c>
      <c r="H26" s="45">
        <f>+H27+H28+H29+H30+H31+H32</f>
        <v>117231</v>
      </c>
      <c r="I26" s="45">
        <f t="shared" si="2"/>
        <v>100</v>
      </c>
    </row>
    <row r="27" spans="1:9" outlineLevel="2" x14ac:dyDescent="0.2">
      <c r="A27" s="24">
        <v>703000</v>
      </c>
      <c r="B27" s="21"/>
      <c r="C27" s="21" t="s">
        <v>327</v>
      </c>
      <c r="D27" s="45">
        <v>2447.37</v>
      </c>
      <c r="E27" s="45">
        <v>2200</v>
      </c>
      <c r="F27" s="45">
        <v>1833.52</v>
      </c>
      <c r="G27" s="45">
        <v>2700</v>
      </c>
      <c r="H27" s="45">
        <v>2700</v>
      </c>
      <c r="I27" s="45">
        <f t="shared" si="2"/>
        <v>100</v>
      </c>
    </row>
    <row r="28" spans="1:9" outlineLevel="2" x14ac:dyDescent="0.2">
      <c r="A28" s="24">
        <v>703001</v>
      </c>
      <c r="B28" s="21"/>
      <c r="C28" s="21" t="s">
        <v>328</v>
      </c>
      <c r="D28" s="45">
        <v>151.43</v>
      </c>
      <c r="E28" s="45">
        <v>200</v>
      </c>
      <c r="F28" s="45">
        <v>151.38999999999999</v>
      </c>
      <c r="G28" s="45">
        <v>200</v>
      </c>
      <c r="H28" s="45">
        <v>200</v>
      </c>
      <c r="I28" s="45">
        <f t="shared" si="2"/>
        <v>100</v>
      </c>
    </row>
    <row r="29" spans="1:9" outlineLevel="2" x14ac:dyDescent="0.2">
      <c r="A29" s="24">
        <v>703002</v>
      </c>
      <c r="B29" s="21"/>
      <c r="C29" s="21" t="s">
        <v>329</v>
      </c>
      <c r="D29" s="45">
        <v>1.04</v>
      </c>
      <c r="E29" s="45">
        <v>5</v>
      </c>
      <c r="F29" s="45">
        <v>1.1399999999999999</v>
      </c>
      <c r="G29" s="45">
        <v>5</v>
      </c>
      <c r="H29" s="45">
        <v>5</v>
      </c>
      <c r="I29" s="45">
        <f t="shared" si="2"/>
        <v>100</v>
      </c>
    </row>
    <row r="30" spans="1:9" outlineLevel="2" x14ac:dyDescent="0.2">
      <c r="A30" s="24">
        <v>703003</v>
      </c>
      <c r="B30" s="21"/>
      <c r="C30" s="21" t="s">
        <v>330</v>
      </c>
      <c r="D30" s="45">
        <v>5552.75</v>
      </c>
      <c r="E30" s="45">
        <v>5564</v>
      </c>
      <c r="F30" s="45">
        <v>1694.49</v>
      </c>
      <c r="G30" s="45">
        <v>5564</v>
      </c>
      <c r="H30" s="45">
        <v>5564</v>
      </c>
      <c r="I30" s="45">
        <f t="shared" si="2"/>
        <v>100</v>
      </c>
    </row>
    <row r="31" spans="1:9" outlineLevel="2" x14ac:dyDescent="0.2">
      <c r="A31" s="24">
        <v>703004</v>
      </c>
      <c r="B31" s="21"/>
      <c r="C31" s="21" t="s">
        <v>331</v>
      </c>
      <c r="D31" s="45">
        <v>102606.23</v>
      </c>
      <c r="E31" s="45">
        <v>108262</v>
      </c>
      <c r="F31" s="45">
        <v>28440.61</v>
      </c>
      <c r="G31" s="45">
        <v>108262</v>
      </c>
      <c r="H31" s="45">
        <v>108262</v>
      </c>
      <c r="I31" s="45">
        <f t="shared" si="2"/>
        <v>100</v>
      </c>
    </row>
    <row r="32" spans="1:9" outlineLevel="2" x14ac:dyDescent="0.2">
      <c r="A32" s="24">
        <v>703005</v>
      </c>
      <c r="B32" s="21"/>
      <c r="C32" s="21" t="s">
        <v>332</v>
      </c>
      <c r="D32" s="45">
        <v>426.04</v>
      </c>
      <c r="E32" s="45">
        <v>400</v>
      </c>
      <c r="F32" s="45">
        <v>211.4</v>
      </c>
      <c r="G32" s="45">
        <v>500</v>
      </c>
      <c r="H32" s="45">
        <v>500</v>
      </c>
      <c r="I32" s="45">
        <f t="shared" si="2"/>
        <v>100</v>
      </c>
    </row>
    <row r="33" spans="1:9" outlineLevel="1" x14ac:dyDescent="0.2">
      <c r="A33" s="24">
        <v>7032</v>
      </c>
      <c r="B33" s="21"/>
      <c r="C33" s="21" t="s">
        <v>333</v>
      </c>
      <c r="D33" s="45">
        <f>+D34+D35</f>
        <v>0</v>
      </c>
      <c r="E33" s="45">
        <f>+E34+E35</f>
        <v>4000</v>
      </c>
      <c r="F33" s="45">
        <f>+F34+F35</f>
        <v>4004.9799999999996</v>
      </c>
      <c r="G33" s="45">
        <f>+G34+G35</f>
        <v>12100</v>
      </c>
      <c r="H33" s="45">
        <f>+H34+H35</f>
        <v>12100</v>
      </c>
      <c r="I33" s="45">
        <f t="shared" si="2"/>
        <v>100</v>
      </c>
    </row>
    <row r="34" spans="1:9" outlineLevel="2" x14ac:dyDescent="0.2">
      <c r="A34" s="24">
        <v>703200</v>
      </c>
      <c r="B34" s="21"/>
      <c r="C34" s="21" t="s">
        <v>334</v>
      </c>
      <c r="D34" s="45">
        <v>0</v>
      </c>
      <c r="E34" s="45">
        <v>4000</v>
      </c>
      <c r="F34" s="45">
        <v>3933.74</v>
      </c>
      <c r="G34" s="45">
        <v>12000</v>
      </c>
      <c r="H34" s="45">
        <v>12000</v>
      </c>
      <c r="I34" s="45">
        <f t="shared" si="2"/>
        <v>100</v>
      </c>
    </row>
    <row r="35" spans="1:9" outlineLevel="2" x14ac:dyDescent="0.2">
      <c r="A35" s="24">
        <v>703202</v>
      </c>
      <c r="B35" s="21"/>
      <c r="C35" s="21" t="s">
        <v>335</v>
      </c>
      <c r="D35" s="45">
        <v>0</v>
      </c>
      <c r="E35" s="45">
        <v>0</v>
      </c>
      <c r="F35" s="45">
        <v>71.239999999999995</v>
      </c>
      <c r="G35" s="45">
        <v>100</v>
      </c>
      <c r="H35" s="45">
        <v>100</v>
      </c>
      <c r="I35" s="45">
        <f t="shared" si="2"/>
        <v>100</v>
      </c>
    </row>
    <row r="36" spans="1:9" outlineLevel="1" x14ac:dyDescent="0.2">
      <c r="A36" s="24">
        <v>7033</v>
      </c>
      <c r="B36" s="21"/>
      <c r="C36" s="21" t="s">
        <v>336</v>
      </c>
      <c r="D36" s="45">
        <f>+D37+D38+D39</f>
        <v>21170.52</v>
      </c>
      <c r="E36" s="45">
        <f>+E37+E38+E39</f>
        <v>15205</v>
      </c>
      <c r="F36" s="45">
        <f>+F37+F38+F39</f>
        <v>9200.57</v>
      </c>
      <c r="G36" s="45">
        <f>+G37+G38+G39</f>
        <v>24255</v>
      </c>
      <c r="H36" s="45">
        <f>+H37+H38+H39</f>
        <v>15255</v>
      </c>
      <c r="I36" s="45">
        <f t="shared" si="2"/>
        <v>62.894248608534319</v>
      </c>
    </row>
    <row r="37" spans="1:9" outlineLevel="2" x14ac:dyDescent="0.2">
      <c r="A37" s="24">
        <v>703300</v>
      </c>
      <c r="B37" s="21"/>
      <c r="C37" s="21" t="s">
        <v>337</v>
      </c>
      <c r="D37" s="45">
        <v>6408.14</v>
      </c>
      <c r="E37" s="45">
        <v>2200</v>
      </c>
      <c r="F37" s="45">
        <v>81.37</v>
      </c>
      <c r="G37" s="45">
        <v>250</v>
      </c>
      <c r="H37" s="45">
        <v>250</v>
      </c>
      <c r="I37" s="45">
        <f t="shared" si="2"/>
        <v>100</v>
      </c>
    </row>
    <row r="38" spans="1:9" outlineLevel="2" x14ac:dyDescent="0.2">
      <c r="A38" s="24">
        <v>703301</v>
      </c>
      <c r="B38" s="21"/>
      <c r="C38" s="21" t="s">
        <v>338</v>
      </c>
      <c r="D38" s="45">
        <v>14758.7</v>
      </c>
      <c r="E38" s="45">
        <v>13000</v>
      </c>
      <c r="F38" s="45">
        <v>9119.0499999999993</v>
      </c>
      <c r="G38" s="45">
        <v>24000</v>
      </c>
      <c r="H38" s="45">
        <v>15000</v>
      </c>
      <c r="I38" s="45">
        <f t="shared" si="2"/>
        <v>62.5</v>
      </c>
    </row>
    <row r="39" spans="1:9" outlineLevel="2" x14ac:dyDescent="0.2">
      <c r="A39" s="24">
        <v>703303</v>
      </c>
      <c r="B39" s="21"/>
      <c r="C39" s="21" t="s">
        <v>339</v>
      </c>
      <c r="D39" s="45">
        <v>3.68</v>
      </c>
      <c r="E39" s="45">
        <v>5</v>
      </c>
      <c r="F39" s="45">
        <v>0.15</v>
      </c>
      <c r="G39" s="45">
        <v>5</v>
      </c>
      <c r="H39" s="45">
        <v>5</v>
      </c>
      <c r="I39" s="45">
        <f t="shared" si="2"/>
        <v>100</v>
      </c>
    </row>
    <row r="40" spans="1:9" outlineLevel="2" x14ac:dyDescent="0.2">
      <c r="A40" s="24"/>
      <c r="B40" s="21"/>
      <c r="C40" s="21"/>
      <c r="D40" s="45"/>
      <c r="E40" s="45"/>
      <c r="F40" s="45"/>
      <c r="G40" s="45"/>
      <c r="H40" s="45"/>
      <c r="I40" s="45"/>
    </row>
    <row r="41" spans="1:9" x14ac:dyDescent="0.2">
      <c r="A41" s="24">
        <v>704</v>
      </c>
      <c r="B41" s="21"/>
      <c r="C41" s="21" t="s">
        <v>7</v>
      </c>
      <c r="D41" s="45">
        <f>+D42+D45</f>
        <v>88876.12</v>
      </c>
      <c r="E41" s="45">
        <f>+E42+E45</f>
        <v>16200</v>
      </c>
      <c r="F41" s="45">
        <f>+F42+F45</f>
        <v>9627.6099999999988</v>
      </c>
      <c r="G41" s="45">
        <f>+G42+G45</f>
        <v>17261</v>
      </c>
      <c r="H41" s="45">
        <f>+H42+H45</f>
        <v>17261</v>
      </c>
      <c r="I41" s="45">
        <f t="shared" ref="I41:I48" si="3">IF(G41&lt;&gt;0,H41/G41*100,"-")</f>
        <v>100</v>
      </c>
    </row>
    <row r="42" spans="1:9" outlineLevel="1" x14ac:dyDescent="0.2">
      <c r="A42" s="24">
        <v>7044</v>
      </c>
      <c r="B42" s="21"/>
      <c r="C42" s="21" t="s">
        <v>340</v>
      </c>
      <c r="D42" s="45">
        <f>+D43+D44</f>
        <v>74878.87</v>
      </c>
      <c r="E42" s="45">
        <f>+E43+E44</f>
        <v>2000</v>
      </c>
      <c r="F42" s="45">
        <f>+F43+F44</f>
        <v>1747.99</v>
      </c>
      <c r="G42" s="45">
        <f>+G43+G44</f>
        <v>3001</v>
      </c>
      <c r="H42" s="45">
        <f>+H43+H44</f>
        <v>3001</v>
      </c>
      <c r="I42" s="45">
        <f t="shared" si="3"/>
        <v>100</v>
      </c>
    </row>
    <row r="43" spans="1:9" outlineLevel="2" x14ac:dyDescent="0.2">
      <c r="A43" s="24">
        <v>704403</v>
      </c>
      <c r="B43" s="21"/>
      <c r="C43" s="21" t="s">
        <v>341</v>
      </c>
      <c r="D43" s="45">
        <v>74878.87</v>
      </c>
      <c r="E43" s="45">
        <v>2000</v>
      </c>
      <c r="F43" s="45">
        <v>1747.94</v>
      </c>
      <c r="G43" s="45">
        <v>3000</v>
      </c>
      <c r="H43" s="45">
        <v>3000</v>
      </c>
      <c r="I43" s="45">
        <f t="shared" si="3"/>
        <v>100</v>
      </c>
    </row>
    <row r="44" spans="1:9" outlineLevel="2" x14ac:dyDescent="0.2">
      <c r="A44" s="24">
        <v>704405</v>
      </c>
      <c r="B44" s="21"/>
      <c r="C44" s="21" t="s">
        <v>342</v>
      </c>
      <c r="D44" s="45">
        <v>0</v>
      </c>
      <c r="E44" s="45">
        <v>0</v>
      </c>
      <c r="F44" s="45">
        <v>0.05</v>
      </c>
      <c r="G44" s="45">
        <v>1</v>
      </c>
      <c r="H44" s="45">
        <v>1</v>
      </c>
      <c r="I44" s="45">
        <f t="shared" si="3"/>
        <v>100</v>
      </c>
    </row>
    <row r="45" spans="1:9" outlineLevel="1" x14ac:dyDescent="0.2">
      <c r="A45" s="24">
        <v>7047</v>
      </c>
      <c r="B45" s="21"/>
      <c r="C45" s="21" t="s">
        <v>343</v>
      </c>
      <c r="D45" s="45">
        <f>+D46+D47+D48</f>
        <v>13997.25</v>
      </c>
      <c r="E45" s="45">
        <f>+E46+E47+E48</f>
        <v>14200</v>
      </c>
      <c r="F45" s="45">
        <f>+F46+F47+F48</f>
        <v>7879.619999999999</v>
      </c>
      <c r="G45" s="45">
        <f>+G46+G47+G48</f>
        <v>14260</v>
      </c>
      <c r="H45" s="45">
        <f>+H46+H47+H48</f>
        <v>14260</v>
      </c>
      <c r="I45" s="45">
        <f t="shared" si="3"/>
        <v>100</v>
      </c>
    </row>
    <row r="46" spans="1:9" outlineLevel="2" x14ac:dyDescent="0.2">
      <c r="A46" s="24">
        <v>704700</v>
      </c>
      <c r="B46" s="21"/>
      <c r="C46" s="21" t="s">
        <v>344</v>
      </c>
      <c r="D46" s="45">
        <v>8302.69</v>
      </c>
      <c r="E46" s="45">
        <v>9500</v>
      </c>
      <c r="F46" s="45">
        <v>5093.6499999999996</v>
      </c>
      <c r="G46" s="45">
        <v>9500</v>
      </c>
      <c r="H46" s="45">
        <v>9500</v>
      </c>
      <c r="I46" s="45">
        <f t="shared" si="3"/>
        <v>100</v>
      </c>
    </row>
    <row r="47" spans="1:9" outlineLevel="2" x14ac:dyDescent="0.2">
      <c r="A47" s="24">
        <v>704704</v>
      </c>
      <c r="B47" s="21"/>
      <c r="C47" s="21" t="s">
        <v>345</v>
      </c>
      <c r="D47" s="45">
        <v>313.2</v>
      </c>
      <c r="E47" s="45">
        <v>200</v>
      </c>
      <c r="F47" s="45">
        <v>0</v>
      </c>
      <c r="G47" s="45">
        <v>260</v>
      </c>
      <c r="H47" s="45">
        <v>260</v>
      </c>
      <c r="I47" s="45">
        <f t="shared" si="3"/>
        <v>100</v>
      </c>
    </row>
    <row r="48" spans="1:9" outlineLevel="2" x14ac:dyDescent="0.2">
      <c r="A48" s="24">
        <v>704708</v>
      </c>
      <c r="B48" s="21"/>
      <c r="C48" s="21" t="s">
        <v>346</v>
      </c>
      <c r="D48" s="45">
        <v>5381.36</v>
      </c>
      <c r="E48" s="45">
        <v>4500</v>
      </c>
      <c r="F48" s="45">
        <v>2785.97</v>
      </c>
      <c r="G48" s="45">
        <v>4500</v>
      </c>
      <c r="H48" s="45">
        <v>4500</v>
      </c>
      <c r="I48" s="45">
        <f t="shared" si="3"/>
        <v>100</v>
      </c>
    </row>
    <row r="49" spans="1:9" outlineLevel="2" x14ac:dyDescent="0.2">
      <c r="A49" s="24"/>
      <c r="B49" s="21"/>
      <c r="C49" s="21"/>
      <c r="D49" s="45"/>
      <c r="E49" s="45"/>
      <c r="F49" s="45"/>
      <c r="G49" s="45"/>
      <c r="H49" s="45"/>
      <c r="I49" s="45"/>
    </row>
    <row r="50" spans="1:9" x14ac:dyDescent="0.2">
      <c r="A50" s="24">
        <v>706</v>
      </c>
      <c r="B50" s="21"/>
      <c r="C50" s="21" t="s">
        <v>17</v>
      </c>
      <c r="D50" s="45">
        <f t="shared" ref="D50:H51" si="4">+D51</f>
        <v>1413.99</v>
      </c>
      <c r="E50" s="45">
        <f t="shared" si="4"/>
        <v>0</v>
      </c>
      <c r="F50" s="45">
        <f t="shared" si="4"/>
        <v>-6685.36</v>
      </c>
      <c r="G50" s="45">
        <f t="shared" si="4"/>
        <v>0</v>
      </c>
      <c r="H50" s="45">
        <f t="shared" si="4"/>
        <v>0</v>
      </c>
      <c r="I50" s="45" t="str">
        <f>IF(G50&lt;&gt;0,H50/G50*100,"-")</f>
        <v>-</v>
      </c>
    </row>
    <row r="51" spans="1:9" outlineLevel="1" x14ac:dyDescent="0.2">
      <c r="A51" s="24">
        <v>7060</v>
      </c>
      <c r="B51" s="21"/>
      <c r="C51" s="21" t="s">
        <v>347</v>
      </c>
      <c r="D51" s="45">
        <f t="shared" si="4"/>
        <v>1413.99</v>
      </c>
      <c r="E51" s="45">
        <f t="shared" si="4"/>
        <v>0</v>
      </c>
      <c r="F51" s="45">
        <f t="shared" si="4"/>
        <v>-6685.36</v>
      </c>
      <c r="G51" s="45">
        <f t="shared" si="4"/>
        <v>0</v>
      </c>
      <c r="H51" s="45">
        <f t="shared" si="4"/>
        <v>0</v>
      </c>
      <c r="I51" s="45" t="str">
        <f>IF(G51&lt;&gt;0,H51/G51*100,"-")</f>
        <v>-</v>
      </c>
    </row>
    <row r="52" spans="1:9" outlineLevel="2" x14ac:dyDescent="0.2">
      <c r="A52" s="24">
        <v>7060998</v>
      </c>
      <c r="B52" s="21"/>
      <c r="C52" s="21" t="s">
        <v>348</v>
      </c>
      <c r="D52" s="45">
        <v>1413.99</v>
      </c>
      <c r="E52" s="45">
        <v>0</v>
      </c>
      <c r="F52" s="45">
        <v>-6685.36</v>
      </c>
      <c r="G52" s="45">
        <v>0</v>
      </c>
      <c r="H52" s="45">
        <v>0</v>
      </c>
      <c r="I52" s="45" t="str">
        <f>IF(G52&lt;&gt;0,H52/G52*100,"-")</f>
        <v>-</v>
      </c>
    </row>
    <row r="53" spans="1:9" outlineLevel="2" x14ac:dyDescent="0.2">
      <c r="A53" s="24"/>
      <c r="B53" s="21"/>
      <c r="C53" s="21"/>
      <c r="D53" s="45"/>
      <c r="E53" s="45"/>
      <c r="F53" s="45"/>
      <c r="G53" s="45"/>
      <c r="H53" s="45"/>
      <c r="I53" s="45"/>
    </row>
    <row r="54" spans="1:9" x14ac:dyDescent="0.2">
      <c r="A54" s="22">
        <v>71</v>
      </c>
      <c r="B54" s="23"/>
      <c r="C54" s="23" t="s">
        <v>68</v>
      </c>
      <c r="D54" s="46">
        <f>+D55+D63+D67+D74+D76</f>
        <v>315706.02</v>
      </c>
      <c r="E54" s="46">
        <f>+E55+E63+E67+E74+E76</f>
        <v>316550</v>
      </c>
      <c r="F54" s="46">
        <f>+F55+F63+F67+F74+F76</f>
        <v>171290.61</v>
      </c>
      <c r="G54" s="46">
        <f>+G55+G63+G67+G74+G76</f>
        <v>364700</v>
      </c>
      <c r="H54" s="46">
        <f>+H55+H63+H67+H74+H76</f>
        <v>328700</v>
      </c>
      <c r="I54" s="46">
        <f t="shared" ref="I54:I61" si="5">IF(G54&lt;&gt;0,H54/G54*100,"-")</f>
        <v>90.12887304633945</v>
      </c>
    </row>
    <row r="55" spans="1:9" x14ac:dyDescent="0.2">
      <c r="A55" s="24">
        <v>710</v>
      </c>
      <c r="B55" s="21"/>
      <c r="C55" s="21" t="s">
        <v>18</v>
      </c>
      <c r="D55" s="45">
        <f>+D56</f>
        <v>134078.03</v>
      </c>
      <c r="E55" s="45">
        <f>+E56</f>
        <v>125000</v>
      </c>
      <c r="F55" s="45">
        <f>+F56</f>
        <v>62614.299999999996</v>
      </c>
      <c r="G55" s="45">
        <f>+G56</f>
        <v>115500</v>
      </c>
      <c r="H55" s="45">
        <f>+H56</f>
        <v>115500</v>
      </c>
      <c r="I55" s="45">
        <f t="shared" si="5"/>
        <v>100</v>
      </c>
    </row>
    <row r="56" spans="1:9" outlineLevel="1" x14ac:dyDescent="0.2">
      <c r="A56" s="24">
        <v>7103</v>
      </c>
      <c r="B56" s="21"/>
      <c r="C56" s="21" t="s">
        <v>349</v>
      </c>
      <c r="D56" s="45">
        <f>+D57+D58+D59+D60+D61</f>
        <v>134078.03</v>
      </c>
      <c r="E56" s="45">
        <f>+E57+E58+E59+E60+E61</f>
        <v>125000</v>
      </c>
      <c r="F56" s="45">
        <f>+F57+F58+F59+F60+F61</f>
        <v>62614.299999999996</v>
      </c>
      <c r="G56" s="45">
        <f>+G57+G58+G59+G60+G61</f>
        <v>115500</v>
      </c>
      <c r="H56" s="45">
        <f>+H57+H58+H59+H60+H61</f>
        <v>115500</v>
      </c>
      <c r="I56" s="45">
        <f t="shared" si="5"/>
        <v>100</v>
      </c>
    </row>
    <row r="57" spans="1:9" outlineLevel="2" x14ac:dyDescent="0.2">
      <c r="A57" s="24">
        <v>710301</v>
      </c>
      <c r="B57" s="21"/>
      <c r="C57" s="21" t="s">
        <v>350</v>
      </c>
      <c r="D57" s="45">
        <v>3171</v>
      </c>
      <c r="E57" s="45">
        <v>3000</v>
      </c>
      <c r="F57" s="45">
        <v>1679.3</v>
      </c>
      <c r="G57" s="45">
        <v>3500</v>
      </c>
      <c r="H57" s="45">
        <v>3500</v>
      </c>
      <c r="I57" s="45">
        <f t="shared" si="5"/>
        <v>100</v>
      </c>
    </row>
    <row r="58" spans="1:9" outlineLevel="2" x14ac:dyDescent="0.2">
      <c r="A58" s="24">
        <v>710302</v>
      </c>
      <c r="B58" s="21"/>
      <c r="C58" s="21" t="s">
        <v>351</v>
      </c>
      <c r="D58" s="45">
        <v>35281.39</v>
      </c>
      <c r="E58" s="45">
        <v>35000</v>
      </c>
      <c r="F58" s="45">
        <v>15966.55</v>
      </c>
      <c r="G58" s="45">
        <v>33000</v>
      </c>
      <c r="H58" s="45">
        <v>33000</v>
      </c>
      <c r="I58" s="45">
        <f t="shared" si="5"/>
        <v>100</v>
      </c>
    </row>
    <row r="59" spans="1:9" outlineLevel="2" x14ac:dyDescent="0.2">
      <c r="A59" s="24">
        <v>710304</v>
      </c>
      <c r="B59" s="21"/>
      <c r="C59" s="21" t="s">
        <v>352</v>
      </c>
      <c r="D59" s="45">
        <v>47792.95</v>
      </c>
      <c r="E59" s="45">
        <v>43000</v>
      </c>
      <c r="F59" s="45">
        <v>20570.849999999999</v>
      </c>
      <c r="G59" s="45">
        <v>36000</v>
      </c>
      <c r="H59" s="45">
        <v>36000</v>
      </c>
      <c r="I59" s="45">
        <f t="shared" si="5"/>
        <v>100</v>
      </c>
    </row>
    <row r="60" spans="1:9" outlineLevel="2" x14ac:dyDescent="0.2">
      <c r="A60" s="24">
        <v>7103040</v>
      </c>
      <c r="B60" s="21"/>
      <c r="C60" s="21" t="s">
        <v>353</v>
      </c>
      <c r="D60" s="45">
        <v>41472.959999999999</v>
      </c>
      <c r="E60" s="45">
        <v>39000</v>
      </c>
      <c r="F60" s="45">
        <v>20743.96</v>
      </c>
      <c r="G60" s="45">
        <v>39000</v>
      </c>
      <c r="H60" s="45">
        <v>39000</v>
      </c>
      <c r="I60" s="45">
        <f t="shared" si="5"/>
        <v>100</v>
      </c>
    </row>
    <row r="61" spans="1:9" outlineLevel="2" x14ac:dyDescent="0.2">
      <c r="A61" s="24">
        <v>710305</v>
      </c>
      <c r="B61" s="21"/>
      <c r="C61" s="21" t="s">
        <v>354</v>
      </c>
      <c r="D61" s="45">
        <v>6359.73</v>
      </c>
      <c r="E61" s="45">
        <v>5000</v>
      </c>
      <c r="F61" s="45">
        <v>3653.64</v>
      </c>
      <c r="G61" s="45">
        <v>4000</v>
      </c>
      <c r="H61" s="45">
        <v>4000</v>
      </c>
      <c r="I61" s="45">
        <f t="shared" si="5"/>
        <v>100</v>
      </c>
    </row>
    <row r="62" spans="1:9" outlineLevel="2" x14ac:dyDescent="0.2">
      <c r="A62" s="24"/>
      <c r="B62" s="21"/>
      <c r="C62" s="21"/>
      <c r="D62" s="45"/>
      <c r="E62" s="45"/>
      <c r="F62" s="45"/>
      <c r="G62" s="45"/>
      <c r="H62" s="45"/>
      <c r="I62" s="45"/>
    </row>
    <row r="63" spans="1:9" x14ac:dyDescent="0.2">
      <c r="A63" s="24">
        <v>711</v>
      </c>
      <c r="B63" s="21"/>
      <c r="C63" s="21" t="s">
        <v>8</v>
      </c>
      <c r="D63" s="45">
        <f t="shared" ref="D63:H64" si="6">+D64</f>
        <v>4645.8</v>
      </c>
      <c r="E63" s="45">
        <f t="shared" si="6"/>
        <v>5000</v>
      </c>
      <c r="F63" s="45">
        <f t="shared" si="6"/>
        <v>3411</v>
      </c>
      <c r="G63" s="45">
        <f t="shared" si="6"/>
        <v>6500</v>
      </c>
      <c r="H63" s="45">
        <f t="shared" si="6"/>
        <v>6500</v>
      </c>
      <c r="I63" s="45">
        <f>IF(G63&lt;&gt;0,H63/G63*100,"-")</f>
        <v>100</v>
      </c>
    </row>
    <row r="64" spans="1:9" outlineLevel="1" x14ac:dyDescent="0.2">
      <c r="A64" s="24">
        <v>7111</v>
      </c>
      <c r="B64" s="21"/>
      <c r="C64" s="21" t="s">
        <v>355</v>
      </c>
      <c r="D64" s="45">
        <f t="shared" si="6"/>
        <v>4645.8</v>
      </c>
      <c r="E64" s="45">
        <f t="shared" si="6"/>
        <v>5000</v>
      </c>
      <c r="F64" s="45">
        <f t="shared" si="6"/>
        <v>3411</v>
      </c>
      <c r="G64" s="45">
        <f t="shared" si="6"/>
        <v>6500</v>
      </c>
      <c r="H64" s="45">
        <f t="shared" si="6"/>
        <v>6500</v>
      </c>
      <c r="I64" s="45">
        <f>IF(G64&lt;&gt;0,H64/G64*100,"-")</f>
        <v>100</v>
      </c>
    </row>
    <row r="65" spans="1:9" outlineLevel="2" x14ac:dyDescent="0.2">
      <c r="A65" s="24">
        <v>711100</v>
      </c>
      <c r="B65" s="21"/>
      <c r="C65" s="21" t="s">
        <v>356</v>
      </c>
      <c r="D65" s="45">
        <v>4645.8</v>
      </c>
      <c r="E65" s="45">
        <v>5000</v>
      </c>
      <c r="F65" s="45">
        <v>3411</v>
      </c>
      <c r="G65" s="45">
        <v>6500</v>
      </c>
      <c r="H65" s="45">
        <v>6500</v>
      </c>
      <c r="I65" s="45">
        <f>IF(G65&lt;&gt;0,H65/G65*100,"-")</f>
        <v>100</v>
      </c>
    </row>
    <row r="66" spans="1:9" outlineLevel="2" x14ac:dyDescent="0.2">
      <c r="A66" s="24"/>
      <c r="B66" s="21"/>
      <c r="C66" s="21"/>
      <c r="D66" s="45"/>
      <c r="E66" s="45"/>
      <c r="F66" s="45"/>
      <c r="G66" s="45"/>
      <c r="H66" s="45"/>
      <c r="I66" s="45"/>
    </row>
    <row r="67" spans="1:9" x14ac:dyDescent="0.2">
      <c r="A67" s="24">
        <v>712</v>
      </c>
      <c r="B67" s="21"/>
      <c r="C67" s="21" t="s">
        <v>57</v>
      </c>
      <c r="D67" s="45">
        <f>+D68</f>
        <v>1117.18</v>
      </c>
      <c r="E67" s="45">
        <f>+E68</f>
        <v>1800</v>
      </c>
      <c r="F67" s="45">
        <f>+F68</f>
        <v>456.66</v>
      </c>
      <c r="G67" s="45">
        <f>+G68</f>
        <v>1350</v>
      </c>
      <c r="H67" s="45">
        <f>+H68</f>
        <v>1350</v>
      </c>
      <c r="I67" s="45">
        <f t="shared" ref="I67:I72" si="7">IF(G67&lt;&gt;0,H67/G67*100,"-")</f>
        <v>100</v>
      </c>
    </row>
    <row r="68" spans="1:9" outlineLevel="1" x14ac:dyDescent="0.2">
      <c r="A68" s="24">
        <v>7120</v>
      </c>
      <c r="B68" s="21"/>
      <c r="C68" s="21" t="s">
        <v>357</v>
      </c>
      <c r="D68" s="45">
        <f>+D69+D70+D71+D72</f>
        <v>1117.18</v>
      </c>
      <c r="E68" s="45">
        <f>+E69+E70+E71+E72</f>
        <v>1800</v>
      </c>
      <c r="F68" s="45">
        <f>+F69+F70+F71+F72</f>
        <v>456.66</v>
      </c>
      <c r="G68" s="45">
        <f>+G69+G70+G71+G72</f>
        <v>1350</v>
      </c>
      <c r="H68" s="45">
        <f>+H69+H70+H71+H72</f>
        <v>1350</v>
      </c>
      <c r="I68" s="45">
        <f t="shared" si="7"/>
        <v>100</v>
      </c>
    </row>
    <row r="69" spans="1:9" outlineLevel="2" x14ac:dyDescent="0.2">
      <c r="A69" s="24">
        <v>712001</v>
      </c>
      <c r="B69" s="21"/>
      <c r="C69" s="21" t="s">
        <v>358</v>
      </c>
      <c r="D69" s="45">
        <v>0</v>
      </c>
      <c r="E69" s="45">
        <v>250</v>
      </c>
      <c r="F69" s="45">
        <v>0</v>
      </c>
      <c r="G69" s="45">
        <v>0</v>
      </c>
      <c r="H69" s="45">
        <v>0</v>
      </c>
      <c r="I69" s="45" t="str">
        <f t="shared" si="7"/>
        <v>-</v>
      </c>
    </row>
    <row r="70" spans="1:9" outlineLevel="2" x14ac:dyDescent="0.2">
      <c r="A70" s="24">
        <v>712005</v>
      </c>
      <c r="B70" s="21"/>
      <c r="C70" s="21" t="s">
        <v>359</v>
      </c>
      <c r="D70" s="45">
        <v>0</v>
      </c>
      <c r="E70" s="45">
        <v>500</v>
      </c>
      <c r="F70" s="45">
        <v>0</v>
      </c>
      <c r="G70" s="45">
        <v>0</v>
      </c>
      <c r="H70" s="45">
        <v>0</v>
      </c>
      <c r="I70" s="45" t="str">
        <f t="shared" si="7"/>
        <v>-</v>
      </c>
    </row>
    <row r="71" spans="1:9" outlineLevel="2" x14ac:dyDescent="0.2">
      <c r="A71" s="24">
        <v>712007</v>
      </c>
      <c r="B71" s="21"/>
      <c r="C71" s="21" t="s">
        <v>360</v>
      </c>
      <c r="D71" s="45">
        <v>1112.8800000000001</v>
      </c>
      <c r="E71" s="45">
        <v>1000</v>
      </c>
      <c r="F71" s="45">
        <v>426.66</v>
      </c>
      <c r="G71" s="45">
        <v>1100</v>
      </c>
      <c r="H71" s="45">
        <v>1100</v>
      </c>
      <c r="I71" s="45">
        <f t="shared" si="7"/>
        <v>100</v>
      </c>
    </row>
    <row r="72" spans="1:9" outlineLevel="2" x14ac:dyDescent="0.2">
      <c r="A72" s="24">
        <v>712008</v>
      </c>
      <c r="B72" s="21"/>
      <c r="C72" s="21" t="s">
        <v>361</v>
      </c>
      <c r="D72" s="45">
        <v>4.3</v>
      </c>
      <c r="E72" s="45">
        <v>50</v>
      </c>
      <c r="F72" s="45">
        <v>30</v>
      </c>
      <c r="G72" s="45">
        <v>250</v>
      </c>
      <c r="H72" s="45">
        <v>250</v>
      </c>
      <c r="I72" s="45">
        <f t="shared" si="7"/>
        <v>100</v>
      </c>
    </row>
    <row r="73" spans="1:9" outlineLevel="2" x14ac:dyDescent="0.2">
      <c r="A73" s="24"/>
      <c r="B73" s="21"/>
      <c r="C73" s="21"/>
      <c r="D73" s="45"/>
      <c r="E73" s="45"/>
      <c r="F73" s="45"/>
      <c r="G73" s="45"/>
      <c r="H73" s="45"/>
      <c r="I73" s="45"/>
    </row>
    <row r="74" spans="1:9" x14ac:dyDescent="0.2">
      <c r="A74" s="24">
        <v>713</v>
      </c>
      <c r="B74" s="21"/>
      <c r="C74" s="21" t="s">
        <v>9</v>
      </c>
      <c r="D74" s="45">
        <v>0</v>
      </c>
      <c r="E74" s="45">
        <v>0</v>
      </c>
      <c r="F74" s="45">
        <v>0</v>
      </c>
      <c r="G74" s="45">
        <v>0</v>
      </c>
      <c r="H74" s="45">
        <v>0</v>
      </c>
      <c r="I74" s="45" t="str">
        <f>IF(G74&lt;&gt;0,H74/G74*100,"-")</f>
        <v>-</v>
      </c>
    </row>
    <row r="75" spans="1:9" x14ac:dyDescent="0.2">
      <c r="A75" s="24"/>
      <c r="B75" s="21"/>
      <c r="C75" s="21"/>
      <c r="D75" s="45"/>
      <c r="E75" s="45"/>
      <c r="F75" s="45"/>
      <c r="G75" s="45"/>
      <c r="H75" s="45"/>
      <c r="I75" s="45"/>
    </row>
    <row r="76" spans="1:9" x14ac:dyDescent="0.2">
      <c r="A76" s="24">
        <v>714</v>
      </c>
      <c r="B76" s="21"/>
      <c r="C76" s="21" t="s">
        <v>10</v>
      </c>
      <c r="D76" s="45">
        <f>+D77</f>
        <v>175865.01</v>
      </c>
      <c r="E76" s="45">
        <f>+E77</f>
        <v>184750</v>
      </c>
      <c r="F76" s="45">
        <f>+F77</f>
        <v>104808.65</v>
      </c>
      <c r="G76" s="45">
        <f>+G77</f>
        <v>241350</v>
      </c>
      <c r="H76" s="45">
        <f>+H77</f>
        <v>205350</v>
      </c>
      <c r="I76" s="45">
        <f t="shared" ref="I76:I89" si="8">IF(G76&lt;&gt;0,H76/G76*100,"-")</f>
        <v>85.083903045369794</v>
      </c>
    </row>
    <row r="77" spans="1:9" outlineLevel="1" x14ac:dyDescent="0.2">
      <c r="A77" s="24">
        <v>7141</v>
      </c>
      <c r="B77" s="21"/>
      <c r="C77" s="21" t="s">
        <v>362</v>
      </c>
      <c r="D77" s="45">
        <f>+D78+D79+D80+D81+D82+D83+D84+D85+D86+D87+D88+D89</f>
        <v>175865.01</v>
      </c>
      <c r="E77" s="45">
        <f>+E78+E79+E80+E81+E82+E83+E84+E85+E86+E87+E88+E89</f>
        <v>184750</v>
      </c>
      <c r="F77" s="45">
        <f>+F78+F79+F80+F81+F82+F83+F84+F85+F86+F87+F88+F89</f>
        <v>104808.65</v>
      </c>
      <c r="G77" s="45">
        <f>+G78+G79+G80+G81+G82+G83+G84+G85+G86+G87+G88+G89</f>
        <v>241350</v>
      </c>
      <c r="H77" s="45">
        <f>+H78+H79+H80+H81+H82+H83+H84+H85+H86+H87+H88+H89</f>
        <v>205350</v>
      </c>
      <c r="I77" s="45">
        <f t="shared" si="8"/>
        <v>85.083903045369794</v>
      </c>
    </row>
    <row r="78" spans="1:9" outlineLevel="2" x14ac:dyDescent="0.2">
      <c r="A78" s="24">
        <v>714199</v>
      </c>
      <c r="B78" s="21"/>
      <c r="C78" s="21" t="s">
        <v>363</v>
      </c>
      <c r="D78" s="45">
        <v>624.69000000000005</v>
      </c>
      <c r="E78" s="45">
        <v>500</v>
      </c>
      <c r="F78" s="45">
        <v>25.14</v>
      </c>
      <c r="G78" s="45">
        <v>100</v>
      </c>
      <c r="H78" s="45">
        <v>100</v>
      </c>
      <c r="I78" s="45">
        <f t="shared" si="8"/>
        <v>100</v>
      </c>
    </row>
    <row r="79" spans="1:9" outlineLevel="2" x14ac:dyDescent="0.2">
      <c r="A79" s="24">
        <v>7141990</v>
      </c>
      <c r="B79" s="21"/>
      <c r="C79" s="21" t="s">
        <v>364</v>
      </c>
      <c r="D79" s="45">
        <v>37.25</v>
      </c>
      <c r="E79" s="45">
        <v>100</v>
      </c>
      <c r="F79" s="45">
        <v>0</v>
      </c>
      <c r="G79" s="45">
        <v>100</v>
      </c>
      <c r="H79" s="45">
        <v>100</v>
      </c>
      <c r="I79" s="45">
        <f t="shared" si="8"/>
        <v>100</v>
      </c>
    </row>
    <row r="80" spans="1:9" outlineLevel="2" x14ac:dyDescent="0.2">
      <c r="A80" s="24">
        <v>7141991</v>
      </c>
      <c r="B80" s="21"/>
      <c r="C80" s="21" t="s">
        <v>365</v>
      </c>
      <c r="D80" s="45">
        <v>8860.67</v>
      </c>
      <c r="E80" s="45">
        <v>5000</v>
      </c>
      <c r="F80" s="45">
        <v>8358.6299999999992</v>
      </c>
      <c r="G80" s="45">
        <v>35000</v>
      </c>
      <c r="H80" s="45">
        <v>15000</v>
      </c>
      <c r="I80" s="45">
        <f t="shared" si="8"/>
        <v>42.857142857142854</v>
      </c>
    </row>
    <row r="81" spans="1:9" outlineLevel="2" x14ac:dyDescent="0.2">
      <c r="A81" s="24">
        <v>7141992</v>
      </c>
      <c r="B81" s="21"/>
      <c r="C81" s="21" t="s">
        <v>366</v>
      </c>
      <c r="D81" s="45">
        <v>33400.660000000003</v>
      </c>
      <c r="E81" s="45">
        <v>50000</v>
      </c>
      <c r="F81" s="45">
        <v>26739.53</v>
      </c>
      <c r="G81" s="45">
        <v>60000</v>
      </c>
      <c r="H81" s="45">
        <v>50000</v>
      </c>
      <c r="I81" s="45">
        <f t="shared" si="8"/>
        <v>83.333333333333343</v>
      </c>
    </row>
    <row r="82" spans="1:9" outlineLevel="2" x14ac:dyDescent="0.2">
      <c r="A82" s="24">
        <v>7141993</v>
      </c>
      <c r="B82" s="21"/>
      <c r="C82" s="21" t="s">
        <v>367</v>
      </c>
      <c r="D82" s="45">
        <v>11060.93</v>
      </c>
      <c r="E82" s="45">
        <v>12000</v>
      </c>
      <c r="F82" s="45">
        <v>238.33</v>
      </c>
      <c r="G82" s="45">
        <v>12000</v>
      </c>
      <c r="H82" s="45">
        <v>12000</v>
      </c>
      <c r="I82" s="45">
        <f t="shared" si="8"/>
        <v>100</v>
      </c>
    </row>
    <row r="83" spans="1:9" outlineLevel="2" x14ac:dyDescent="0.2">
      <c r="A83" s="24">
        <v>7141996</v>
      </c>
      <c r="B83" s="21"/>
      <c r="C83" s="21" t="s">
        <v>368</v>
      </c>
      <c r="D83" s="45">
        <v>6200.47</v>
      </c>
      <c r="E83" s="45">
        <v>5000</v>
      </c>
      <c r="F83" s="45">
        <v>1704.74</v>
      </c>
      <c r="G83" s="45">
        <v>7000</v>
      </c>
      <c r="H83" s="45">
        <v>7000</v>
      </c>
      <c r="I83" s="45">
        <f t="shared" si="8"/>
        <v>100</v>
      </c>
    </row>
    <row r="84" spans="1:9" outlineLevel="2" x14ac:dyDescent="0.2">
      <c r="A84" s="24">
        <v>7141997</v>
      </c>
      <c r="B84" s="21"/>
      <c r="C84" s="21" t="s">
        <v>369</v>
      </c>
      <c r="D84" s="45">
        <v>115.23</v>
      </c>
      <c r="E84" s="45">
        <v>150</v>
      </c>
      <c r="F84" s="45">
        <v>14.67</v>
      </c>
      <c r="G84" s="45">
        <v>150</v>
      </c>
      <c r="H84" s="45">
        <v>150</v>
      </c>
      <c r="I84" s="45">
        <f t="shared" si="8"/>
        <v>100</v>
      </c>
    </row>
    <row r="85" spans="1:9" outlineLevel="2" x14ac:dyDescent="0.2">
      <c r="A85" s="24">
        <v>7141998</v>
      </c>
      <c r="B85" s="21"/>
      <c r="C85" s="21" t="s">
        <v>370</v>
      </c>
      <c r="D85" s="45">
        <v>28728.69</v>
      </c>
      <c r="E85" s="45">
        <v>28000</v>
      </c>
      <c r="F85" s="45">
        <v>16448.13</v>
      </c>
      <c r="G85" s="45">
        <v>30000</v>
      </c>
      <c r="H85" s="45">
        <v>30000</v>
      </c>
      <c r="I85" s="45">
        <f t="shared" si="8"/>
        <v>100</v>
      </c>
    </row>
    <row r="86" spans="1:9" outlineLevel="2" x14ac:dyDescent="0.2">
      <c r="A86" s="24">
        <v>71419991</v>
      </c>
      <c r="B86" s="21"/>
      <c r="C86" s="21" t="s">
        <v>371</v>
      </c>
      <c r="D86" s="45">
        <v>30908.33</v>
      </c>
      <c r="E86" s="45">
        <v>32000</v>
      </c>
      <c r="F86" s="45">
        <v>17689.03</v>
      </c>
      <c r="G86" s="45">
        <v>32000</v>
      </c>
      <c r="H86" s="45">
        <v>32000</v>
      </c>
      <c r="I86" s="45">
        <f t="shared" si="8"/>
        <v>100</v>
      </c>
    </row>
    <row r="87" spans="1:9" outlineLevel="2" x14ac:dyDescent="0.2">
      <c r="A87" s="24">
        <v>71419992</v>
      </c>
      <c r="B87" s="21"/>
      <c r="C87" s="21" t="s">
        <v>372</v>
      </c>
      <c r="D87" s="45">
        <v>37614.959999999999</v>
      </c>
      <c r="E87" s="45">
        <v>35000</v>
      </c>
      <c r="F87" s="45">
        <v>22696.91</v>
      </c>
      <c r="G87" s="45">
        <v>40000</v>
      </c>
      <c r="H87" s="45">
        <v>40000</v>
      </c>
      <c r="I87" s="45">
        <f t="shared" si="8"/>
        <v>100</v>
      </c>
    </row>
    <row r="88" spans="1:9" outlineLevel="2" x14ac:dyDescent="0.2">
      <c r="A88" s="24">
        <v>71419993</v>
      </c>
      <c r="B88" s="21"/>
      <c r="C88" s="21" t="s">
        <v>373</v>
      </c>
      <c r="D88" s="45">
        <v>18038.189999999999</v>
      </c>
      <c r="E88" s="45">
        <v>17000</v>
      </c>
      <c r="F88" s="45">
        <v>10893.54</v>
      </c>
      <c r="G88" s="45">
        <v>19000</v>
      </c>
      <c r="H88" s="45">
        <v>19000</v>
      </c>
      <c r="I88" s="45">
        <f t="shared" si="8"/>
        <v>100</v>
      </c>
    </row>
    <row r="89" spans="1:9" outlineLevel="2" x14ac:dyDescent="0.2">
      <c r="A89" s="24">
        <v>71419994</v>
      </c>
      <c r="B89" s="21"/>
      <c r="C89" s="21" t="s">
        <v>374</v>
      </c>
      <c r="D89" s="45">
        <v>274.94</v>
      </c>
      <c r="E89" s="45">
        <v>0</v>
      </c>
      <c r="F89" s="45">
        <v>0</v>
      </c>
      <c r="G89" s="45">
        <v>6000</v>
      </c>
      <c r="H89" s="45">
        <v>0</v>
      </c>
      <c r="I89" s="45">
        <f t="shared" si="8"/>
        <v>0</v>
      </c>
    </row>
    <row r="90" spans="1:9" outlineLevel="2" x14ac:dyDescent="0.2">
      <c r="A90" s="24"/>
      <c r="B90" s="21"/>
      <c r="C90" s="21"/>
      <c r="D90" s="45"/>
      <c r="E90" s="45"/>
      <c r="F90" s="45"/>
      <c r="G90" s="45"/>
      <c r="H90" s="45"/>
      <c r="I90" s="45"/>
    </row>
    <row r="91" spans="1:9" x14ac:dyDescent="0.2">
      <c r="A91" s="22">
        <v>72</v>
      </c>
      <c r="B91" s="23" t="s">
        <v>19</v>
      </c>
      <c r="C91" s="23" t="s">
        <v>70</v>
      </c>
      <c r="D91" s="46">
        <f>+D92+D96+D98</f>
        <v>57885.91</v>
      </c>
      <c r="E91" s="46">
        <f>+E92+E96+E98</f>
        <v>35000</v>
      </c>
      <c r="F91" s="46">
        <f>+F92+F96+F98</f>
        <v>30287.49</v>
      </c>
      <c r="G91" s="46">
        <f>+G92+G96+G98</f>
        <v>67900</v>
      </c>
      <c r="H91" s="46">
        <f>+H92+H96+H98</f>
        <v>15000</v>
      </c>
      <c r="I91" s="46">
        <f>IF(G91&lt;&gt;0,H91/G91*100,"-")</f>
        <v>22.091310751104565</v>
      </c>
    </row>
    <row r="92" spans="1:9" x14ac:dyDescent="0.2">
      <c r="A92" s="24">
        <v>720</v>
      </c>
      <c r="B92" s="21"/>
      <c r="C92" s="21" t="s">
        <v>11</v>
      </c>
      <c r="D92" s="45">
        <f t="shared" ref="D92:H93" si="9">+D93</f>
        <v>46710</v>
      </c>
      <c r="E92" s="45">
        <f t="shared" si="9"/>
        <v>25000</v>
      </c>
      <c r="F92" s="45">
        <f t="shared" si="9"/>
        <v>0</v>
      </c>
      <c r="G92" s="45">
        <f t="shared" si="9"/>
        <v>36400</v>
      </c>
      <c r="H92" s="45">
        <f t="shared" si="9"/>
        <v>0</v>
      </c>
      <c r="I92" s="45">
        <f>IF(G92&lt;&gt;0,H92/G92*100,"-")</f>
        <v>0</v>
      </c>
    </row>
    <row r="93" spans="1:9" outlineLevel="1" x14ac:dyDescent="0.2">
      <c r="A93" s="24">
        <v>7200</v>
      </c>
      <c r="B93" s="21"/>
      <c r="C93" s="21" t="s">
        <v>375</v>
      </c>
      <c r="D93" s="45">
        <f t="shared" si="9"/>
        <v>46710</v>
      </c>
      <c r="E93" s="45">
        <f t="shared" si="9"/>
        <v>25000</v>
      </c>
      <c r="F93" s="45">
        <f t="shared" si="9"/>
        <v>0</v>
      </c>
      <c r="G93" s="45">
        <f t="shared" si="9"/>
        <v>36400</v>
      </c>
      <c r="H93" s="45">
        <f t="shared" si="9"/>
        <v>0</v>
      </c>
      <c r="I93" s="45">
        <f>IF(G93&lt;&gt;0,H93/G93*100,"-")</f>
        <v>0</v>
      </c>
    </row>
    <row r="94" spans="1:9" outlineLevel="2" x14ac:dyDescent="0.2">
      <c r="A94" s="24">
        <v>720001</v>
      </c>
      <c r="B94" s="21"/>
      <c r="C94" s="21" t="s">
        <v>376</v>
      </c>
      <c r="D94" s="45">
        <v>46710</v>
      </c>
      <c r="E94" s="45">
        <v>25000</v>
      </c>
      <c r="F94" s="45">
        <v>0</v>
      </c>
      <c r="G94" s="45">
        <v>36400</v>
      </c>
      <c r="H94" s="45">
        <v>0</v>
      </c>
      <c r="I94" s="45">
        <f>IF(G94&lt;&gt;0,H94/G94*100,"-")</f>
        <v>0</v>
      </c>
    </row>
    <row r="95" spans="1:9" outlineLevel="2" x14ac:dyDescent="0.2">
      <c r="A95" s="24"/>
      <c r="B95" s="21"/>
      <c r="C95" s="21"/>
      <c r="D95" s="45"/>
      <c r="E95" s="45"/>
      <c r="F95" s="45"/>
      <c r="G95" s="45"/>
      <c r="H95" s="45"/>
      <c r="I95" s="45"/>
    </row>
    <row r="96" spans="1:9" x14ac:dyDescent="0.2">
      <c r="A96" s="24">
        <v>721</v>
      </c>
      <c r="B96" s="21"/>
      <c r="C96" s="21" t="s">
        <v>20</v>
      </c>
      <c r="D96" s="45">
        <v>0</v>
      </c>
      <c r="E96" s="45">
        <v>0</v>
      </c>
      <c r="F96" s="45">
        <v>0</v>
      </c>
      <c r="G96" s="45">
        <v>0</v>
      </c>
      <c r="H96" s="45">
        <v>0</v>
      </c>
      <c r="I96" s="45" t="str">
        <f>IF(G96&lt;&gt;0,H96/G96*100,"-")</f>
        <v>-</v>
      </c>
    </row>
    <row r="97" spans="1:9" x14ac:dyDescent="0.2">
      <c r="A97" s="24"/>
      <c r="B97" s="21"/>
      <c r="C97" s="21"/>
      <c r="D97" s="45"/>
      <c r="E97" s="45"/>
      <c r="F97" s="45"/>
      <c r="G97" s="45"/>
      <c r="H97" s="45"/>
      <c r="I97" s="45"/>
    </row>
    <row r="98" spans="1:9" ht="22.5" x14ac:dyDescent="0.2">
      <c r="A98" s="24">
        <v>722</v>
      </c>
      <c r="B98" s="21"/>
      <c r="C98" s="19" t="s">
        <v>60</v>
      </c>
      <c r="D98" s="45">
        <f t="shared" ref="D98:H99" si="10">+D99</f>
        <v>11175.91</v>
      </c>
      <c r="E98" s="45">
        <f t="shared" si="10"/>
        <v>10000</v>
      </c>
      <c r="F98" s="45">
        <f t="shared" si="10"/>
        <v>30287.49</v>
      </c>
      <c r="G98" s="45">
        <f t="shared" si="10"/>
        <v>31500</v>
      </c>
      <c r="H98" s="45">
        <f t="shared" si="10"/>
        <v>15000</v>
      </c>
      <c r="I98" s="45">
        <f>IF(G98&lt;&gt;0,H98/G98*100,"-")</f>
        <v>47.619047619047613</v>
      </c>
    </row>
    <row r="99" spans="1:9" ht="16.5" customHeight="1" outlineLevel="1" x14ac:dyDescent="0.2">
      <c r="A99" s="24">
        <v>7221</v>
      </c>
      <c r="B99" s="21"/>
      <c r="C99" s="19" t="s">
        <v>377</v>
      </c>
      <c r="D99" s="45">
        <f t="shared" si="10"/>
        <v>11175.91</v>
      </c>
      <c r="E99" s="45">
        <f t="shared" si="10"/>
        <v>10000</v>
      </c>
      <c r="F99" s="45">
        <f t="shared" si="10"/>
        <v>30287.49</v>
      </c>
      <c r="G99" s="45">
        <f t="shared" si="10"/>
        <v>31500</v>
      </c>
      <c r="H99" s="45">
        <f t="shared" si="10"/>
        <v>15000</v>
      </c>
      <c r="I99" s="45">
        <f>IF(G99&lt;&gt;0,H99/G99*100,"-")</f>
        <v>47.619047619047613</v>
      </c>
    </row>
    <row r="100" spans="1:9" ht="16.5" customHeight="1" outlineLevel="2" x14ac:dyDescent="0.2">
      <c r="A100" s="24">
        <v>722100</v>
      </c>
      <c r="B100" s="21"/>
      <c r="C100" s="19" t="s">
        <v>377</v>
      </c>
      <c r="D100" s="45">
        <v>11175.91</v>
      </c>
      <c r="E100" s="45">
        <v>10000</v>
      </c>
      <c r="F100" s="45">
        <v>30287.49</v>
      </c>
      <c r="G100" s="45">
        <v>31500</v>
      </c>
      <c r="H100" s="45">
        <v>15000</v>
      </c>
      <c r="I100" s="45">
        <f>IF(G100&lt;&gt;0,H100/G100*100,"-")</f>
        <v>47.619047619047613</v>
      </c>
    </row>
    <row r="101" spans="1:9" ht="16.5" customHeight="1" outlineLevel="2" x14ac:dyDescent="0.2">
      <c r="A101" s="24"/>
      <c r="B101" s="21"/>
      <c r="C101" s="19"/>
      <c r="D101" s="45"/>
      <c r="E101" s="45"/>
      <c r="F101" s="45"/>
      <c r="G101" s="45"/>
      <c r="H101" s="45"/>
      <c r="I101" s="45"/>
    </row>
    <row r="102" spans="1:9" x14ac:dyDescent="0.2">
      <c r="A102" s="22">
        <v>73</v>
      </c>
      <c r="B102" s="23" t="s">
        <v>16</v>
      </c>
      <c r="C102" s="23" t="s">
        <v>71</v>
      </c>
      <c r="D102" s="46">
        <f>+D103+D105</f>
        <v>0</v>
      </c>
      <c r="E102" s="46">
        <f>+E103+E105</f>
        <v>0</v>
      </c>
      <c r="F102" s="46">
        <f>+F103+F105</f>
        <v>0</v>
      </c>
      <c r="G102" s="46">
        <f>+G103+G105</f>
        <v>0</v>
      </c>
      <c r="H102" s="46">
        <f>+H103+H105</f>
        <v>0</v>
      </c>
      <c r="I102" s="46" t="str">
        <f>IF(G102&lt;&gt;0,H102/G102*100,"-")</f>
        <v>-</v>
      </c>
    </row>
    <row r="103" spans="1:9" x14ac:dyDescent="0.2">
      <c r="A103" s="24">
        <v>730</v>
      </c>
      <c r="B103" s="21"/>
      <c r="C103" s="21" t="s">
        <v>21</v>
      </c>
      <c r="D103" s="45">
        <v>0</v>
      </c>
      <c r="E103" s="45">
        <v>0</v>
      </c>
      <c r="F103" s="45">
        <v>0</v>
      </c>
      <c r="G103" s="45">
        <v>0</v>
      </c>
      <c r="H103" s="45">
        <v>0</v>
      </c>
      <c r="I103" s="45" t="str">
        <f>IF(G103&lt;&gt;0,H103/G103*100,"-")</f>
        <v>-</v>
      </c>
    </row>
    <row r="104" spans="1:9" x14ac:dyDescent="0.2">
      <c r="A104" s="24"/>
      <c r="B104" s="21"/>
      <c r="C104" s="21"/>
      <c r="D104" s="45"/>
      <c r="E104" s="45"/>
      <c r="F104" s="45"/>
      <c r="G104" s="45"/>
      <c r="H104" s="45"/>
      <c r="I104" s="45"/>
    </row>
    <row r="105" spans="1:9" x14ac:dyDescent="0.2">
      <c r="A105" s="24">
        <v>731</v>
      </c>
      <c r="B105" s="21"/>
      <c r="C105" s="21" t="s">
        <v>12</v>
      </c>
      <c r="D105" s="45">
        <v>0</v>
      </c>
      <c r="E105" s="45">
        <v>0</v>
      </c>
      <c r="F105" s="45">
        <v>0</v>
      </c>
      <c r="G105" s="45">
        <v>0</v>
      </c>
      <c r="H105" s="45">
        <v>0</v>
      </c>
      <c r="I105" s="45" t="str">
        <f>IF(G105&lt;&gt;0,H105/G105*100,"-")</f>
        <v>-</v>
      </c>
    </row>
    <row r="106" spans="1:9" x14ac:dyDescent="0.2">
      <c r="A106" s="24"/>
      <c r="B106" s="21"/>
      <c r="C106" s="21"/>
      <c r="D106" s="45"/>
      <c r="E106" s="45"/>
      <c r="F106" s="45"/>
      <c r="G106" s="45"/>
      <c r="H106" s="45"/>
      <c r="I106" s="45"/>
    </row>
    <row r="107" spans="1:9" x14ac:dyDescent="0.2">
      <c r="A107" s="22">
        <v>74</v>
      </c>
      <c r="B107" s="23" t="s">
        <v>16</v>
      </c>
      <c r="C107" s="23" t="s">
        <v>72</v>
      </c>
      <c r="D107" s="46">
        <f>+D108+D122</f>
        <v>189689.38999999998</v>
      </c>
      <c r="E107" s="46">
        <f>+E108+E122</f>
        <v>555062</v>
      </c>
      <c r="F107" s="46">
        <f>+F108+F122</f>
        <v>135250.56</v>
      </c>
      <c r="G107" s="46">
        <f>+G108+G122</f>
        <v>654429</v>
      </c>
      <c r="H107" s="46">
        <f>+H108+H122</f>
        <v>736521</v>
      </c>
      <c r="I107" s="46">
        <f t="shared" ref="I107:I120" si="11">IF(G107&lt;&gt;0,H107/G107*100,"-")</f>
        <v>112.54406513158798</v>
      </c>
    </row>
    <row r="108" spans="1:9" ht="15.75" customHeight="1" x14ac:dyDescent="0.2">
      <c r="A108" s="24">
        <v>740</v>
      </c>
      <c r="B108" s="21"/>
      <c r="C108" s="19" t="s">
        <v>13</v>
      </c>
      <c r="D108" s="45">
        <f>+D109+D119</f>
        <v>186410.68</v>
      </c>
      <c r="E108" s="45">
        <f>+E109+E119</f>
        <v>301254</v>
      </c>
      <c r="F108" s="45">
        <f>+F109+F119</f>
        <v>135250.56</v>
      </c>
      <c r="G108" s="45">
        <f>+G109+G119</f>
        <v>401929</v>
      </c>
      <c r="H108" s="45">
        <f>+H109+H119</f>
        <v>591521</v>
      </c>
      <c r="I108" s="45">
        <f t="shared" si="11"/>
        <v>147.17052016649708</v>
      </c>
    </row>
    <row r="109" spans="1:9" ht="15.75" customHeight="1" outlineLevel="1" x14ac:dyDescent="0.2">
      <c r="A109" s="24">
        <v>7400</v>
      </c>
      <c r="B109" s="21"/>
      <c r="C109" s="19" t="s">
        <v>378</v>
      </c>
      <c r="D109" s="45">
        <f>+D110+D111+D112+D113+D114+D115+D116+D117+D118</f>
        <v>186410.68</v>
      </c>
      <c r="E109" s="45">
        <f>+E110+E111+E112+E113+E114+E115+E116+E117+E118</f>
        <v>301254</v>
      </c>
      <c r="F109" s="45">
        <f>+F110+F111+F112+F113+F114+F115+F116+F117+F118</f>
        <v>135250.56</v>
      </c>
      <c r="G109" s="45">
        <f>+G110+G111+G112+G113+G114+G115+G116+G117+G118</f>
        <v>401929</v>
      </c>
      <c r="H109" s="45">
        <f>+H110+H111+H112+H113+H114+H115+H116+H117+H118</f>
        <v>591521</v>
      </c>
      <c r="I109" s="45">
        <f t="shared" si="11"/>
        <v>147.17052016649708</v>
      </c>
    </row>
    <row r="110" spans="1:9" ht="15.75" customHeight="1" outlineLevel="2" x14ac:dyDescent="0.2">
      <c r="A110" s="24">
        <v>740001</v>
      </c>
      <c r="B110" s="21"/>
      <c r="C110" s="19" t="s">
        <v>379</v>
      </c>
      <c r="D110" s="45">
        <v>8118.89</v>
      </c>
      <c r="E110" s="45">
        <v>6800</v>
      </c>
      <c r="F110" s="45">
        <v>2953.5</v>
      </c>
      <c r="G110" s="45">
        <v>52000</v>
      </c>
      <c r="H110" s="45">
        <v>6800</v>
      </c>
      <c r="I110" s="45">
        <f t="shared" si="11"/>
        <v>13.076923076923078</v>
      </c>
    </row>
    <row r="111" spans="1:9" ht="15.75" customHeight="1" outlineLevel="2" x14ac:dyDescent="0.2">
      <c r="A111" s="24">
        <v>7400013</v>
      </c>
      <c r="B111" s="21"/>
      <c r="C111" s="19" t="s">
        <v>380</v>
      </c>
      <c r="D111" s="45">
        <v>101846</v>
      </c>
      <c r="E111" s="45">
        <v>0</v>
      </c>
      <c r="F111" s="45">
        <v>0</v>
      </c>
      <c r="G111" s="45">
        <v>0</v>
      </c>
      <c r="H111" s="45">
        <v>0</v>
      </c>
      <c r="I111" s="45" t="str">
        <f t="shared" si="11"/>
        <v>-</v>
      </c>
    </row>
    <row r="112" spans="1:9" ht="15" customHeight="1" outlineLevel="2" x14ac:dyDescent="0.2">
      <c r="A112" s="24">
        <v>7400015</v>
      </c>
      <c r="B112" s="21"/>
      <c r="C112" s="19" t="s">
        <v>381</v>
      </c>
      <c r="D112" s="45">
        <v>0</v>
      </c>
      <c r="E112" s="45">
        <v>17500</v>
      </c>
      <c r="F112" s="45">
        <v>0</v>
      </c>
      <c r="G112" s="45">
        <v>20327</v>
      </c>
      <c r="H112" s="45">
        <v>0</v>
      </c>
      <c r="I112" s="45">
        <f t="shared" si="11"/>
        <v>0</v>
      </c>
    </row>
    <row r="113" spans="1:9" ht="22.5" outlineLevel="2" x14ac:dyDescent="0.2">
      <c r="A113" s="24">
        <v>7400016</v>
      </c>
      <c r="B113" s="21"/>
      <c r="C113" s="19" t="s">
        <v>382</v>
      </c>
      <c r="D113" s="45">
        <v>0</v>
      </c>
      <c r="E113" s="45">
        <v>23200</v>
      </c>
      <c r="F113" s="45">
        <v>0</v>
      </c>
      <c r="G113" s="45">
        <v>28048</v>
      </c>
      <c r="H113" s="45">
        <v>0</v>
      </c>
      <c r="I113" s="45">
        <f t="shared" si="11"/>
        <v>0</v>
      </c>
    </row>
    <row r="114" spans="1:9" ht="22.5" outlineLevel="2" x14ac:dyDescent="0.2">
      <c r="A114" s="24">
        <v>7400017</v>
      </c>
      <c r="B114" s="21"/>
      <c r="C114" s="19" t="s">
        <v>412</v>
      </c>
      <c r="D114" s="45">
        <v>819.68</v>
      </c>
      <c r="E114" s="45">
        <v>8500</v>
      </c>
      <c r="F114" s="45">
        <v>0</v>
      </c>
      <c r="G114" s="45">
        <v>0</v>
      </c>
      <c r="H114" s="45">
        <v>8500</v>
      </c>
      <c r="I114" s="45" t="str">
        <f t="shared" si="11"/>
        <v>-</v>
      </c>
    </row>
    <row r="115" spans="1:9" ht="15.75" customHeight="1" outlineLevel="2" x14ac:dyDescent="0.2">
      <c r="A115" s="24">
        <v>7400018</v>
      </c>
      <c r="B115" s="21"/>
      <c r="C115" s="19" t="s">
        <v>383</v>
      </c>
      <c r="D115" s="45">
        <v>0</v>
      </c>
      <c r="E115" s="45">
        <v>33000</v>
      </c>
      <c r="F115" s="45">
        <v>0</v>
      </c>
      <c r="G115" s="45">
        <v>45000</v>
      </c>
      <c r="H115" s="45">
        <v>0</v>
      </c>
      <c r="I115" s="45">
        <f t="shared" si="11"/>
        <v>0</v>
      </c>
    </row>
    <row r="116" spans="1:9" ht="15.75" customHeight="1" outlineLevel="2" x14ac:dyDescent="0.2">
      <c r="A116" s="24">
        <v>7400019</v>
      </c>
      <c r="B116" s="21"/>
      <c r="C116" s="19" t="s">
        <v>384</v>
      </c>
      <c r="D116" s="45">
        <v>0</v>
      </c>
      <c r="E116" s="45">
        <v>0</v>
      </c>
      <c r="F116" s="45">
        <v>0</v>
      </c>
      <c r="G116" s="45">
        <v>0</v>
      </c>
      <c r="H116" s="45">
        <v>300000</v>
      </c>
      <c r="I116" s="45" t="str">
        <f t="shared" si="11"/>
        <v>-</v>
      </c>
    </row>
    <row r="117" spans="1:9" ht="15.75" customHeight="1" outlineLevel="2" x14ac:dyDescent="0.2">
      <c r="A117" s="24">
        <v>740004</v>
      </c>
      <c r="B117" s="21"/>
      <c r="C117" s="19" t="s">
        <v>385</v>
      </c>
      <c r="D117" s="45">
        <v>75626.11</v>
      </c>
      <c r="E117" s="45">
        <v>56700</v>
      </c>
      <c r="F117" s="45">
        <v>54519.06</v>
      </c>
      <c r="G117" s="45">
        <v>101000</v>
      </c>
      <c r="H117" s="45">
        <v>70000</v>
      </c>
      <c r="I117" s="45">
        <f t="shared" si="11"/>
        <v>69.306930693069305</v>
      </c>
    </row>
    <row r="118" spans="1:9" ht="22.5" outlineLevel="2" x14ac:dyDescent="0.2">
      <c r="A118" s="24">
        <v>740019</v>
      </c>
      <c r="B118" s="21"/>
      <c r="C118" s="19" t="s">
        <v>386</v>
      </c>
      <c r="D118" s="45">
        <v>0</v>
      </c>
      <c r="E118" s="45">
        <v>155554</v>
      </c>
      <c r="F118" s="45">
        <v>77778</v>
      </c>
      <c r="G118" s="45">
        <v>155554</v>
      </c>
      <c r="H118" s="45">
        <v>206221</v>
      </c>
      <c r="I118" s="45">
        <f t="shared" si="11"/>
        <v>132.57196857682862</v>
      </c>
    </row>
    <row r="119" spans="1:9" ht="15.75" customHeight="1" outlineLevel="1" x14ac:dyDescent="0.2">
      <c r="A119" s="24">
        <v>7401</v>
      </c>
      <c r="B119" s="21"/>
      <c r="C119" s="19" t="s">
        <v>387</v>
      </c>
      <c r="D119" s="45">
        <f>+D120</f>
        <v>0</v>
      </c>
      <c r="E119" s="45">
        <f>+E120</f>
        <v>0</v>
      </c>
      <c r="F119" s="45">
        <f>+F120</f>
        <v>0</v>
      </c>
      <c r="G119" s="45">
        <f>+G120</f>
        <v>0</v>
      </c>
      <c r="H119" s="45">
        <f>+H120</f>
        <v>0</v>
      </c>
      <c r="I119" s="45" t="str">
        <f t="shared" si="11"/>
        <v>-</v>
      </c>
    </row>
    <row r="120" spans="1:9" ht="15.75" customHeight="1" outlineLevel="2" x14ac:dyDescent="0.2">
      <c r="A120" s="24">
        <v>7401010</v>
      </c>
      <c r="B120" s="21"/>
      <c r="C120" s="19" t="s">
        <v>388</v>
      </c>
      <c r="D120" s="45">
        <v>0</v>
      </c>
      <c r="E120" s="45">
        <v>0</v>
      </c>
      <c r="F120" s="45">
        <v>0</v>
      </c>
      <c r="G120" s="45">
        <v>0</v>
      </c>
      <c r="H120" s="45">
        <v>0</v>
      </c>
      <c r="I120" s="45" t="str">
        <f t="shared" si="11"/>
        <v>-</v>
      </c>
    </row>
    <row r="121" spans="1:9" ht="15.75" customHeight="1" outlineLevel="2" x14ac:dyDescent="0.2">
      <c r="A121" s="24"/>
      <c r="B121" s="21"/>
      <c r="C121" s="19"/>
      <c r="D121" s="45"/>
      <c r="E121" s="45"/>
      <c r="F121" s="45"/>
      <c r="G121" s="45"/>
      <c r="H121" s="45"/>
      <c r="I121" s="45"/>
    </row>
    <row r="122" spans="1:9" ht="21" customHeight="1" x14ac:dyDescent="0.2">
      <c r="A122" s="24">
        <v>741</v>
      </c>
      <c r="B122" s="21"/>
      <c r="C122" s="19" t="s">
        <v>54</v>
      </c>
      <c r="D122" s="45">
        <f>+D123+D125+D128</f>
        <v>3278.71</v>
      </c>
      <c r="E122" s="45">
        <f>+E123+E125+E128</f>
        <v>253808</v>
      </c>
      <c r="F122" s="45">
        <f>+F123+F125+F128</f>
        <v>0</v>
      </c>
      <c r="G122" s="45">
        <f>+G123+G125+G128</f>
        <v>252500</v>
      </c>
      <c r="H122" s="45">
        <f>+H123+H125+H128</f>
        <v>145000</v>
      </c>
      <c r="I122" s="45">
        <f t="shared" ref="I122:I129" si="12">IF(G122&lt;&gt;0,H122/G122*100,"-")</f>
        <v>57.42574257425742</v>
      </c>
    </row>
    <row r="123" spans="1:9" ht="21" customHeight="1" outlineLevel="1" x14ac:dyDescent="0.2">
      <c r="A123" s="24">
        <v>7411</v>
      </c>
      <c r="B123" s="21"/>
      <c r="C123" s="19" t="s">
        <v>389</v>
      </c>
      <c r="D123" s="45">
        <f>+D124</f>
        <v>3278.71</v>
      </c>
      <c r="E123" s="45">
        <f>+E124</f>
        <v>90720</v>
      </c>
      <c r="F123" s="45">
        <f>+F124</f>
        <v>0</v>
      </c>
      <c r="G123" s="45">
        <f>+G124</f>
        <v>59000</v>
      </c>
      <c r="H123" s="45">
        <f>+H124</f>
        <v>145000</v>
      </c>
      <c r="I123" s="45">
        <f t="shared" si="12"/>
        <v>245.76271186440678</v>
      </c>
    </row>
    <row r="124" spans="1:9" ht="21" customHeight="1" outlineLevel="2" x14ac:dyDescent="0.2">
      <c r="A124" s="24">
        <v>741101</v>
      </c>
      <c r="B124" s="21"/>
      <c r="C124" s="19" t="s">
        <v>390</v>
      </c>
      <c r="D124" s="45">
        <v>3278.71</v>
      </c>
      <c r="E124" s="45">
        <v>90720</v>
      </c>
      <c r="F124" s="45">
        <v>0</v>
      </c>
      <c r="G124" s="45">
        <v>59000</v>
      </c>
      <c r="H124" s="45">
        <v>145000</v>
      </c>
      <c r="I124" s="45">
        <f t="shared" si="12"/>
        <v>245.76271186440678</v>
      </c>
    </row>
    <row r="125" spans="1:9" ht="21" customHeight="1" outlineLevel="1" x14ac:dyDescent="0.2">
      <c r="A125" s="24">
        <v>7412</v>
      </c>
      <c r="B125" s="21"/>
      <c r="C125" s="19" t="s">
        <v>391</v>
      </c>
      <c r="D125" s="45">
        <f>+D126+D127</f>
        <v>0</v>
      </c>
      <c r="E125" s="45">
        <f>+E126+E127</f>
        <v>163088</v>
      </c>
      <c r="F125" s="45">
        <f>+F126+F127</f>
        <v>0</v>
      </c>
      <c r="G125" s="45">
        <f>+G126+G127</f>
        <v>0</v>
      </c>
      <c r="H125" s="45">
        <f>+H126+H127</f>
        <v>0</v>
      </c>
      <c r="I125" s="45" t="str">
        <f t="shared" si="12"/>
        <v>-</v>
      </c>
    </row>
    <row r="126" spans="1:9" ht="21" customHeight="1" outlineLevel="2" x14ac:dyDescent="0.2">
      <c r="A126" s="24">
        <v>7412001</v>
      </c>
      <c r="B126" s="21"/>
      <c r="C126" s="19" t="s">
        <v>392</v>
      </c>
      <c r="D126" s="45">
        <v>0</v>
      </c>
      <c r="E126" s="45">
        <v>69958</v>
      </c>
      <c r="F126" s="45">
        <v>0</v>
      </c>
      <c r="G126" s="45">
        <v>0</v>
      </c>
      <c r="H126" s="45">
        <v>0</v>
      </c>
      <c r="I126" s="45" t="str">
        <f t="shared" si="12"/>
        <v>-</v>
      </c>
    </row>
    <row r="127" spans="1:9" ht="21" customHeight="1" outlineLevel="2" x14ac:dyDescent="0.2">
      <c r="A127" s="24">
        <v>7412002</v>
      </c>
      <c r="B127" s="21"/>
      <c r="C127" s="19" t="s">
        <v>393</v>
      </c>
      <c r="D127" s="45">
        <v>0</v>
      </c>
      <c r="E127" s="45">
        <v>93130</v>
      </c>
      <c r="F127" s="45">
        <v>0</v>
      </c>
      <c r="G127" s="45">
        <v>0</v>
      </c>
      <c r="H127" s="45">
        <v>0</v>
      </c>
      <c r="I127" s="45" t="str">
        <f t="shared" si="12"/>
        <v>-</v>
      </c>
    </row>
    <row r="128" spans="1:9" ht="21" customHeight="1" outlineLevel="1" x14ac:dyDescent="0.2">
      <c r="A128" s="24">
        <v>7413</v>
      </c>
      <c r="B128" s="21"/>
      <c r="C128" s="19" t="s">
        <v>394</v>
      </c>
      <c r="D128" s="45">
        <f>+D129</f>
        <v>0</v>
      </c>
      <c r="E128" s="45">
        <f>+E129</f>
        <v>0</v>
      </c>
      <c r="F128" s="45">
        <f>+F129</f>
        <v>0</v>
      </c>
      <c r="G128" s="45">
        <f>+G129</f>
        <v>193500</v>
      </c>
      <c r="H128" s="45">
        <f>+H129</f>
        <v>0</v>
      </c>
      <c r="I128" s="45">
        <f t="shared" si="12"/>
        <v>0</v>
      </c>
    </row>
    <row r="129" spans="1:9" ht="21" customHeight="1" outlineLevel="2" x14ac:dyDescent="0.2">
      <c r="A129" s="24">
        <v>741301</v>
      </c>
      <c r="B129" s="21"/>
      <c r="C129" s="19" t="s">
        <v>395</v>
      </c>
      <c r="D129" s="45">
        <v>0</v>
      </c>
      <c r="E129" s="45">
        <v>0</v>
      </c>
      <c r="F129" s="45">
        <v>0</v>
      </c>
      <c r="G129" s="45">
        <v>193500</v>
      </c>
      <c r="H129" s="45">
        <v>0</v>
      </c>
      <c r="I129" s="45">
        <f t="shared" si="12"/>
        <v>0</v>
      </c>
    </row>
    <row r="130" spans="1:9" ht="21" customHeight="1" outlineLevel="2" x14ac:dyDescent="0.2">
      <c r="A130" s="24"/>
      <c r="B130" s="21"/>
      <c r="C130" s="19"/>
      <c r="D130" s="45"/>
      <c r="E130" s="45"/>
      <c r="F130" s="45"/>
      <c r="G130" s="45"/>
      <c r="H130" s="45"/>
      <c r="I130" s="45"/>
    </row>
    <row r="131" spans="1:9" ht="15.75" customHeight="1" x14ac:dyDescent="0.2">
      <c r="A131" s="22">
        <v>78</v>
      </c>
      <c r="B131" s="23" t="s">
        <v>16</v>
      </c>
      <c r="C131" s="23" t="s">
        <v>69</v>
      </c>
      <c r="D131" s="46">
        <f>+D132+D134</f>
        <v>0</v>
      </c>
      <c r="E131" s="46">
        <f>+E132+E134</f>
        <v>0</v>
      </c>
      <c r="F131" s="46">
        <f>+F132+F134</f>
        <v>0</v>
      </c>
      <c r="G131" s="46">
        <f>+G132+G134</f>
        <v>0</v>
      </c>
      <c r="H131" s="46">
        <f>+H132+H134</f>
        <v>0</v>
      </c>
      <c r="I131" s="46" t="str">
        <f>IF(G131&lt;&gt;0,H131/G131*100,"-")</f>
        <v>-</v>
      </c>
    </row>
    <row r="132" spans="1:9" ht="15.75" customHeight="1" x14ac:dyDescent="0.2">
      <c r="A132" s="24">
        <v>786</v>
      </c>
      <c r="B132" s="21"/>
      <c r="C132" s="19" t="s">
        <v>51</v>
      </c>
      <c r="D132" s="45">
        <v>0</v>
      </c>
      <c r="E132" s="45">
        <v>0</v>
      </c>
      <c r="F132" s="45">
        <v>0</v>
      </c>
      <c r="G132" s="45">
        <v>0</v>
      </c>
      <c r="H132" s="45">
        <v>0</v>
      </c>
      <c r="I132" s="45" t="str">
        <f>IF(G132&lt;&gt;0,H132/G132*100,"-")</f>
        <v>-</v>
      </c>
    </row>
    <row r="133" spans="1:9" ht="15.75" customHeight="1" x14ac:dyDescent="0.2">
      <c r="A133" s="24"/>
      <c r="B133" s="21"/>
      <c r="C133" s="19"/>
      <c r="D133" s="45"/>
      <c r="E133" s="45"/>
      <c r="F133" s="45"/>
      <c r="G133" s="45"/>
      <c r="H133" s="45"/>
      <c r="I133" s="45"/>
    </row>
    <row r="134" spans="1:9" ht="15.75" customHeight="1" x14ac:dyDescent="0.2">
      <c r="A134" s="24">
        <v>787</v>
      </c>
      <c r="B134" s="21"/>
      <c r="C134" s="19" t="s">
        <v>56</v>
      </c>
      <c r="D134" s="45">
        <v>0</v>
      </c>
      <c r="E134" s="45">
        <v>0</v>
      </c>
      <c r="F134" s="45">
        <v>0</v>
      </c>
      <c r="G134" s="45">
        <v>0</v>
      </c>
      <c r="H134" s="45">
        <v>0</v>
      </c>
      <c r="I134" s="45" t="str">
        <f>IF(G134&lt;&gt;0,H134/G134*100,"-")</f>
        <v>-</v>
      </c>
    </row>
    <row r="135" spans="1:9" ht="15.75" customHeight="1" x14ac:dyDescent="0.2">
      <c r="A135" s="24"/>
      <c r="B135" s="21"/>
      <c r="C135" s="19"/>
      <c r="D135" s="45"/>
      <c r="E135" s="45"/>
      <c r="F135" s="45"/>
      <c r="G135" s="45"/>
      <c r="H135" s="45"/>
      <c r="I135" s="45"/>
    </row>
    <row r="136" spans="1:9" x14ac:dyDescent="0.2">
      <c r="A136" s="51" t="s">
        <v>15</v>
      </c>
      <c r="B136" s="52" t="s">
        <v>1</v>
      </c>
      <c r="C136" s="57" t="s">
        <v>22</v>
      </c>
      <c r="D136" s="54">
        <f>D137+D278+D355+D398</f>
        <v>3343265.65</v>
      </c>
      <c r="E136" s="54">
        <f>E137+E278+E355+E398</f>
        <v>4215702.93</v>
      </c>
      <c r="F136" s="54">
        <f>F137+F278+F355+F398</f>
        <v>1361106.0599999998</v>
      </c>
      <c r="G136" s="54">
        <f>G137+G278+G355+G398</f>
        <v>4214930.93</v>
      </c>
      <c r="H136" s="54">
        <f>H137+H278+H355+H398</f>
        <v>4390093</v>
      </c>
      <c r="I136" s="54">
        <f t="shared" ref="I136:I159" si="13">IF(G136&lt;&gt;0,H136/G136*100,"-")</f>
        <v>104.15575184763468</v>
      </c>
    </row>
    <row r="137" spans="1:9" x14ac:dyDescent="0.2">
      <c r="A137" s="22">
        <v>40</v>
      </c>
      <c r="B137" s="23" t="s">
        <v>19</v>
      </c>
      <c r="C137" s="23" t="s">
        <v>23</v>
      </c>
      <c r="D137" s="46">
        <f>+D138+D161+D175+D264+D270</f>
        <v>1110449.19</v>
      </c>
      <c r="E137" s="46">
        <f>+E138+E161+E175+E264+E270</f>
        <v>1309527</v>
      </c>
      <c r="F137" s="46">
        <f>+F138+F161+F175+F264+F270</f>
        <v>575033.29999999993</v>
      </c>
      <c r="G137" s="46">
        <f>+G138+G161+G175+G264+G270</f>
        <v>1299893</v>
      </c>
      <c r="H137" s="46">
        <f>+H138+H161+H175+H264+H270</f>
        <v>1362756</v>
      </c>
      <c r="I137" s="46">
        <f t="shared" si="13"/>
        <v>104.83601342572042</v>
      </c>
    </row>
    <row r="138" spans="1:9" x14ac:dyDescent="0.2">
      <c r="A138" s="24">
        <v>400</v>
      </c>
      <c r="B138" s="21"/>
      <c r="C138" s="21" t="s">
        <v>24</v>
      </c>
      <c r="D138" s="47">
        <f>+D139+D146+D149+D155+D157</f>
        <v>279203.45999999996</v>
      </c>
      <c r="E138" s="47">
        <f>+E139+E146+E149+E155+E157</f>
        <v>304180</v>
      </c>
      <c r="F138" s="47">
        <f>+F139+F146+F149+F155+F157</f>
        <v>180027.71000000002</v>
      </c>
      <c r="G138" s="47">
        <f>+G139+G146+G149+G155+G157</f>
        <v>335286</v>
      </c>
      <c r="H138" s="47">
        <f>+H139+H146+H149+H155+H157</f>
        <v>297048</v>
      </c>
      <c r="I138" s="47">
        <f t="shared" si="13"/>
        <v>88.595408099353989</v>
      </c>
    </row>
    <row r="139" spans="1:9" outlineLevel="1" x14ac:dyDescent="0.2">
      <c r="A139" s="24">
        <v>4000</v>
      </c>
      <c r="B139" s="21"/>
      <c r="C139" s="21" t="s">
        <v>84</v>
      </c>
      <c r="D139" s="47">
        <f>+D140+D141+D142+D143+D144+D145</f>
        <v>254558.15999999997</v>
      </c>
      <c r="E139" s="47">
        <f>+E140+E141+E142+E143+E144+E145</f>
        <v>266600</v>
      </c>
      <c r="F139" s="47">
        <f>+F140+F141+F142+F143+F144+F145</f>
        <v>150657.29999999999</v>
      </c>
      <c r="G139" s="47">
        <f>+G140+G141+G142+G143+G144+G145</f>
        <v>296021</v>
      </c>
      <c r="H139" s="47">
        <f>+H140+H141+H142+H143+H144+H145</f>
        <v>264700</v>
      </c>
      <c r="I139" s="47">
        <f t="shared" si="13"/>
        <v>89.419331736599773</v>
      </c>
    </row>
    <row r="140" spans="1:9" outlineLevel="2" x14ac:dyDescent="0.2">
      <c r="A140" s="24">
        <v>400000</v>
      </c>
      <c r="B140" s="21"/>
      <c r="C140" s="21" t="s">
        <v>85</v>
      </c>
      <c r="D140" s="47">
        <v>161908.99</v>
      </c>
      <c r="E140" s="47">
        <v>188000</v>
      </c>
      <c r="F140" s="47">
        <v>92479.83</v>
      </c>
      <c r="G140" s="47">
        <v>185000</v>
      </c>
      <c r="H140" s="47">
        <v>190000</v>
      </c>
      <c r="I140" s="47">
        <f t="shared" si="13"/>
        <v>102.70270270270269</v>
      </c>
    </row>
    <row r="141" spans="1:9" outlineLevel="2" x14ac:dyDescent="0.2">
      <c r="A141" s="24">
        <v>4000000</v>
      </c>
      <c r="B141" s="21"/>
      <c r="C141" s="21" t="s">
        <v>86</v>
      </c>
      <c r="D141" s="47">
        <v>34868.1</v>
      </c>
      <c r="E141" s="47">
        <v>36600</v>
      </c>
      <c r="F141" s="47">
        <v>17432.099999999999</v>
      </c>
      <c r="G141" s="47">
        <v>36600</v>
      </c>
      <c r="H141" s="47">
        <v>36600</v>
      </c>
      <c r="I141" s="47">
        <f t="shared" si="13"/>
        <v>100</v>
      </c>
    </row>
    <row r="142" spans="1:9" outlineLevel="2" x14ac:dyDescent="0.2">
      <c r="A142" s="24">
        <v>4000001</v>
      </c>
      <c r="B142" s="21"/>
      <c r="C142" s="21" t="s">
        <v>87</v>
      </c>
      <c r="D142" s="47">
        <v>35230.129999999997</v>
      </c>
      <c r="E142" s="47">
        <v>20000</v>
      </c>
      <c r="F142" s="47">
        <v>15334.48</v>
      </c>
      <c r="G142" s="47">
        <v>35500</v>
      </c>
      <c r="H142" s="47">
        <v>20000</v>
      </c>
      <c r="I142" s="47">
        <f t="shared" si="13"/>
        <v>56.338028169014088</v>
      </c>
    </row>
    <row r="143" spans="1:9" outlineLevel="2" x14ac:dyDescent="0.2">
      <c r="A143" s="24">
        <v>400001</v>
      </c>
      <c r="B143" s="21"/>
      <c r="C143" s="21" t="s">
        <v>88</v>
      </c>
      <c r="D143" s="47">
        <v>3425.49</v>
      </c>
      <c r="E143" s="47">
        <v>3600</v>
      </c>
      <c r="F143" s="47">
        <v>1762.46</v>
      </c>
      <c r="G143" s="47">
        <v>3600</v>
      </c>
      <c r="H143" s="47">
        <v>3600</v>
      </c>
      <c r="I143" s="47">
        <f t="shared" si="13"/>
        <v>100</v>
      </c>
    </row>
    <row r="144" spans="1:9" outlineLevel="2" x14ac:dyDescent="0.2">
      <c r="A144" s="24">
        <v>4000010</v>
      </c>
      <c r="B144" s="21"/>
      <c r="C144" s="21" t="s">
        <v>89</v>
      </c>
      <c r="D144" s="47">
        <v>11926.49</v>
      </c>
      <c r="E144" s="47">
        <v>14400</v>
      </c>
      <c r="F144" s="47">
        <v>6758.6</v>
      </c>
      <c r="G144" s="47">
        <v>13800</v>
      </c>
      <c r="H144" s="47">
        <v>14500</v>
      </c>
      <c r="I144" s="47">
        <f t="shared" si="13"/>
        <v>105.07246376811594</v>
      </c>
    </row>
    <row r="145" spans="1:9" outlineLevel="2" x14ac:dyDescent="0.2">
      <c r="A145" s="24">
        <v>400002</v>
      </c>
      <c r="B145" s="21"/>
      <c r="C145" s="21" t="s">
        <v>90</v>
      </c>
      <c r="D145" s="47">
        <v>7198.96</v>
      </c>
      <c r="E145" s="47">
        <v>4000</v>
      </c>
      <c r="F145" s="47">
        <v>16889.830000000002</v>
      </c>
      <c r="G145" s="47">
        <v>21521</v>
      </c>
      <c r="H145" s="47">
        <v>0</v>
      </c>
      <c r="I145" s="47">
        <f t="shared" si="13"/>
        <v>0</v>
      </c>
    </row>
    <row r="146" spans="1:9" outlineLevel="1" x14ac:dyDescent="0.2">
      <c r="A146" s="24">
        <v>4001</v>
      </c>
      <c r="B146" s="21"/>
      <c r="C146" s="21" t="s">
        <v>91</v>
      </c>
      <c r="D146" s="47">
        <f>+D147+D148</f>
        <v>12329.68</v>
      </c>
      <c r="E146" s="47">
        <f>+E147+E148</f>
        <v>13000</v>
      </c>
      <c r="F146" s="47">
        <f>+F147+F148</f>
        <v>15221.97</v>
      </c>
      <c r="G146" s="47">
        <f>+G147+G148</f>
        <v>15550</v>
      </c>
      <c r="H146" s="47">
        <f>+H147+H148</f>
        <v>13650</v>
      </c>
      <c r="I146" s="47">
        <f t="shared" si="13"/>
        <v>87.781350482315119</v>
      </c>
    </row>
    <row r="147" spans="1:9" outlineLevel="2" x14ac:dyDescent="0.2">
      <c r="A147" s="24">
        <v>400100</v>
      </c>
      <c r="B147" s="21"/>
      <c r="C147" s="21" t="s">
        <v>92</v>
      </c>
      <c r="D147" s="47">
        <v>11389.1</v>
      </c>
      <c r="E147" s="47">
        <v>12000</v>
      </c>
      <c r="F147" s="47">
        <v>14171.97</v>
      </c>
      <c r="G147" s="47">
        <v>14500</v>
      </c>
      <c r="H147" s="47">
        <v>12600</v>
      </c>
      <c r="I147" s="47">
        <f t="shared" si="13"/>
        <v>86.896551724137922</v>
      </c>
    </row>
    <row r="148" spans="1:9" outlineLevel="2" x14ac:dyDescent="0.2">
      <c r="A148" s="24">
        <v>4001000</v>
      </c>
      <c r="B148" s="21"/>
      <c r="C148" s="21" t="s">
        <v>93</v>
      </c>
      <c r="D148" s="47">
        <v>940.58</v>
      </c>
      <c r="E148" s="47">
        <v>1000</v>
      </c>
      <c r="F148" s="47">
        <v>1050</v>
      </c>
      <c r="G148" s="47">
        <v>1050</v>
      </c>
      <c r="H148" s="47">
        <v>1050</v>
      </c>
      <c r="I148" s="47">
        <f t="shared" si="13"/>
        <v>100</v>
      </c>
    </row>
    <row r="149" spans="1:9" outlineLevel="1" x14ac:dyDescent="0.2">
      <c r="A149" s="24">
        <v>4002</v>
      </c>
      <c r="B149" s="21"/>
      <c r="C149" s="21" t="s">
        <v>94</v>
      </c>
      <c r="D149" s="47">
        <f>+D150+D151+D152+D153+D154</f>
        <v>12315.620000000003</v>
      </c>
      <c r="E149" s="47">
        <f>+E150+E151+E152+E153+E154</f>
        <v>15520</v>
      </c>
      <c r="F149" s="47">
        <f>+F150+F151+F152+F153+F154</f>
        <v>6730.07</v>
      </c>
      <c r="G149" s="47">
        <f>+G150+G151+G152+G153+G154</f>
        <v>14820</v>
      </c>
      <c r="H149" s="47">
        <f>+H150+H151+H152+H153+H154</f>
        <v>15020</v>
      </c>
      <c r="I149" s="47">
        <f t="shared" si="13"/>
        <v>101.34952766531713</v>
      </c>
    </row>
    <row r="150" spans="1:9" outlineLevel="2" x14ac:dyDescent="0.2">
      <c r="A150" s="24">
        <v>400202</v>
      </c>
      <c r="B150" s="21"/>
      <c r="C150" s="21" t="s">
        <v>95</v>
      </c>
      <c r="D150" s="47">
        <v>7348.31</v>
      </c>
      <c r="E150" s="47">
        <v>10000</v>
      </c>
      <c r="F150" s="47">
        <v>4193.03</v>
      </c>
      <c r="G150" s="47">
        <v>9000</v>
      </c>
      <c r="H150" s="47">
        <v>9600</v>
      </c>
      <c r="I150" s="47">
        <f t="shared" si="13"/>
        <v>106.66666666666667</v>
      </c>
    </row>
    <row r="151" spans="1:9" outlineLevel="2" x14ac:dyDescent="0.2">
      <c r="A151" s="24">
        <v>4002020</v>
      </c>
      <c r="B151" s="21"/>
      <c r="C151" s="21" t="s">
        <v>96</v>
      </c>
      <c r="D151" s="47">
        <v>862.4</v>
      </c>
      <c r="E151" s="47">
        <v>1000</v>
      </c>
      <c r="F151" s="47">
        <v>440</v>
      </c>
      <c r="G151" s="47">
        <v>900</v>
      </c>
      <c r="H151" s="47">
        <v>900</v>
      </c>
      <c r="I151" s="47">
        <f t="shared" si="13"/>
        <v>100</v>
      </c>
    </row>
    <row r="152" spans="1:9" outlineLevel="2" x14ac:dyDescent="0.2">
      <c r="A152" s="24">
        <v>4002021</v>
      </c>
      <c r="B152" s="21"/>
      <c r="C152" s="21" t="s">
        <v>97</v>
      </c>
      <c r="D152" s="47">
        <v>2636.01</v>
      </c>
      <c r="E152" s="47">
        <v>2100</v>
      </c>
      <c r="F152" s="47">
        <v>1219.7</v>
      </c>
      <c r="G152" s="47">
        <v>2500</v>
      </c>
      <c r="H152" s="47">
        <v>2000</v>
      </c>
      <c r="I152" s="47">
        <f t="shared" si="13"/>
        <v>80</v>
      </c>
    </row>
    <row r="153" spans="1:9" outlineLevel="2" x14ac:dyDescent="0.2">
      <c r="A153" s="24">
        <v>400203</v>
      </c>
      <c r="B153" s="21"/>
      <c r="C153" s="21" t="s">
        <v>98</v>
      </c>
      <c r="D153" s="47">
        <v>1216.04</v>
      </c>
      <c r="E153" s="47">
        <v>2100</v>
      </c>
      <c r="F153" s="47">
        <v>750.02</v>
      </c>
      <c r="G153" s="47">
        <v>2100</v>
      </c>
      <c r="H153" s="47">
        <v>2200</v>
      </c>
      <c r="I153" s="47">
        <f t="shared" si="13"/>
        <v>104.76190476190477</v>
      </c>
    </row>
    <row r="154" spans="1:9" outlineLevel="2" x14ac:dyDescent="0.2">
      <c r="A154" s="24">
        <v>4002031</v>
      </c>
      <c r="B154" s="21"/>
      <c r="C154" s="21" t="s">
        <v>99</v>
      </c>
      <c r="D154" s="47">
        <v>252.86</v>
      </c>
      <c r="E154" s="47">
        <v>320</v>
      </c>
      <c r="F154" s="47">
        <v>127.32</v>
      </c>
      <c r="G154" s="47">
        <v>320</v>
      </c>
      <c r="H154" s="47">
        <v>320</v>
      </c>
      <c r="I154" s="47">
        <f t="shared" si="13"/>
        <v>100</v>
      </c>
    </row>
    <row r="155" spans="1:9" outlineLevel="1" x14ac:dyDescent="0.2">
      <c r="A155" s="24">
        <v>4003</v>
      </c>
      <c r="B155" s="21"/>
      <c r="C155" s="21" t="s">
        <v>100</v>
      </c>
      <c r="D155" s="47">
        <f>+D156</f>
        <v>0</v>
      </c>
      <c r="E155" s="47">
        <f>+E156</f>
        <v>3760</v>
      </c>
      <c r="F155" s="47">
        <f>+F156</f>
        <v>1473.89</v>
      </c>
      <c r="G155" s="47">
        <f>+G156</f>
        <v>2950</v>
      </c>
      <c r="H155" s="47">
        <f>+H156</f>
        <v>3100</v>
      </c>
      <c r="I155" s="47">
        <f t="shared" si="13"/>
        <v>105.08474576271188</v>
      </c>
    </row>
    <row r="156" spans="1:9" outlineLevel="2" x14ac:dyDescent="0.2">
      <c r="A156" s="24">
        <v>400301</v>
      </c>
      <c r="B156" s="21"/>
      <c r="C156" s="21" t="s">
        <v>101</v>
      </c>
      <c r="D156" s="47">
        <v>0</v>
      </c>
      <c r="E156" s="47">
        <v>3760</v>
      </c>
      <c r="F156" s="47">
        <v>1473.89</v>
      </c>
      <c r="G156" s="47">
        <v>2950</v>
      </c>
      <c r="H156" s="47">
        <v>3100</v>
      </c>
      <c r="I156" s="47">
        <f t="shared" si="13"/>
        <v>105.08474576271188</v>
      </c>
    </row>
    <row r="157" spans="1:9" outlineLevel="1" x14ac:dyDescent="0.2">
      <c r="A157" s="24">
        <v>4009</v>
      </c>
      <c r="B157" s="21"/>
      <c r="C157" s="21" t="s">
        <v>102</v>
      </c>
      <c r="D157" s="47">
        <f>+D158+D159</f>
        <v>0</v>
      </c>
      <c r="E157" s="47">
        <f>+E158+E159</f>
        <v>5300</v>
      </c>
      <c r="F157" s="47">
        <f>+F158+F159</f>
        <v>5944.48</v>
      </c>
      <c r="G157" s="47">
        <f>+G158+G159</f>
        <v>5945</v>
      </c>
      <c r="H157" s="47">
        <f>+H158+H159</f>
        <v>578</v>
      </c>
      <c r="I157" s="47">
        <f t="shared" si="13"/>
        <v>9.722455845248108</v>
      </c>
    </row>
    <row r="158" spans="1:9" outlineLevel="2" x14ac:dyDescent="0.2">
      <c r="A158" s="24">
        <v>400900</v>
      </c>
      <c r="B158" s="21"/>
      <c r="C158" s="21" t="s">
        <v>103</v>
      </c>
      <c r="D158" s="47">
        <v>0</v>
      </c>
      <c r="E158" s="47">
        <v>0</v>
      </c>
      <c r="F158" s="47">
        <v>0</v>
      </c>
      <c r="G158" s="47">
        <v>0</v>
      </c>
      <c r="H158" s="47">
        <v>578</v>
      </c>
      <c r="I158" s="47" t="str">
        <f t="shared" si="13"/>
        <v>-</v>
      </c>
    </row>
    <row r="159" spans="1:9" outlineLevel="2" x14ac:dyDescent="0.2">
      <c r="A159" s="24">
        <v>400901</v>
      </c>
      <c r="B159" s="21"/>
      <c r="C159" s="21" t="s">
        <v>104</v>
      </c>
      <c r="D159" s="47">
        <v>0</v>
      </c>
      <c r="E159" s="47">
        <v>5300</v>
      </c>
      <c r="F159" s="47">
        <v>5944.48</v>
      </c>
      <c r="G159" s="47">
        <v>5945</v>
      </c>
      <c r="H159" s="47">
        <v>0</v>
      </c>
      <c r="I159" s="47">
        <f t="shared" si="13"/>
        <v>0</v>
      </c>
    </row>
    <row r="160" spans="1:9" outlineLevel="2" x14ac:dyDescent="0.2">
      <c r="A160" s="24"/>
      <c r="B160" s="21"/>
      <c r="C160" s="21"/>
      <c r="D160" s="47"/>
      <c r="E160" s="47"/>
      <c r="F160" s="47"/>
      <c r="G160" s="47"/>
      <c r="H160" s="47"/>
      <c r="I160" s="47"/>
    </row>
    <row r="161" spans="1:9" x14ac:dyDescent="0.2">
      <c r="A161" s="24">
        <v>401</v>
      </c>
      <c r="B161" s="21"/>
      <c r="C161" s="21" t="s">
        <v>25</v>
      </c>
      <c r="D161" s="47">
        <f>+D162+D164+D167+D169+D171</f>
        <v>46757.62</v>
      </c>
      <c r="E161" s="47">
        <f>+E162+E164+E167+E169+E171</f>
        <v>47780</v>
      </c>
      <c r="F161" s="47">
        <f>+F162+F164+F167+F169+F171</f>
        <v>28123.849999999995</v>
      </c>
      <c r="G161" s="47">
        <f>+G162+G164+G167+G169+G171</f>
        <v>54970</v>
      </c>
      <c r="H161" s="47">
        <f>+H162+H164+H167+H169+H171</f>
        <v>51850</v>
      </c>
      <c r="I161" s="47">
        <f t="shared" ref="I161:I173" si="14">IF(G161&lt;&gt;0,H161/G161*100,"-")</f>
        <v>94.324176823722027</v>
      </c>
    </row>
    <row r="162" spans="1:9" outlineLevel="1" x14ac:dyDescent="0.2">
      <c r="A162" s="24">
        <v>4010</v>
      </c>
      <c r="B162" s="21"/>
      <c r="C162" s="21" t="s">
        <v>105</v>
      </c>
      <c r="D162" s="47">
        <f>+D163</f>
        <v>23428</v>
      </c>
      <c r="E162" s="47">
        <f>+E163</f>
        <v>24045</v>
      </c>
      <c r="F162" s="47">
        <f>+F163</f>
        <v>13654.57</v>
      </c>
      <c r="G162" s="47">
        <f>+G163</f>
        <v>27000</v>
      </c>
      <c r="H162" s="47">
        <f>+H163</f>
        <v>25900</v>
      </c>
      <c r="I162" s="47">
        <f t="shared" si="14"/>
        <v>95.925925925925924</v>
      </c>
    </row>
    <row r="163" spans="1:9" outlineLevel="2" x14ac:dyDescent="0.2">
      <c r="A163" s="24">
        <v>401001</v>
      </c>
      <c r="B163" s="21"/>
      <c r="C163" s="21" t="s">
        <v>105</v>
      </c>
      <c r="D163" s="47">
        <v>23428</v>
      </c>
      <c r="E163" s="47">
        <v>24045</v>
      </c>
      <c r="F163" s="47">
        <v>13654.57</v>
      </c>
      <c r="G163" s="47">
        <v>27000</v>
      </c>
      <c r="H163" s="47">
        <v>25900</v>
      </c>
      <c r="I163" s="47">
        <f t="shared" si="14"/>
        <v>95.925925925925924</v>
      </c>
    </row>
    <row r="164" spans="1:9" outlineLevel="1" x14ac:dyDescent="0.2">
      <c r="A164" s="24">
        <v>4011</v>
      </c>
      <c r="B164" s="21"/>
      <c r="C164" s="21" t="s">
        <v>106</v>
      </c>
      <c r="D164" s="47">
        <f>+D165+D166</f>
        <v>18966.189999999999</v>
      </c>
      <c r="E164" s="47">
        <f>+E165+E166</f>
        <v>18850</v>
      </c>
      <c r="F164" s="47">
        <f>+F165+F166</f>
        <v>11959.13</v>
      </c>
      <c r="G164" s="47">
        <f>+G165+G166</f>
        <v>23050</v>
      </c>
      <c r="H164" s="47">
        <f>+H165+H166</f>
        <v>20715</v>
      </c>
      <c r="I164" s="47">
        <f t="shared" si="14"/>
        <v>89.869848156182215</v>
      </c>
    </row>
    <row r="165" spans="1:9" outlineLevel="2" x14ac:dyDescent="0.2">
      <c r="A165" s="24">
        <v>401100</v>
      </c>
      <c r="B165" s="21"/>
      <c r="C165" s="21" t="s">
        <v>107</v>
      </c>
      <c r="D165" s="47">
        <v>17557.37</v>
      </c>
      <c r="E165" s="47">
        <v>17400</v>
      </c>
      <c r="F165" s="47">
        <v>11118.8</v>
      </c>
      <c r="G165" s="47">
        <v>21300</v>
      </c>
      <c r="H165" s="47">
        <v>18900</v>
      </c>
      <c r="I165" s="47">
        <f t="shared" si="14"/>
        <v>88.732394366197184</v>
      </c>
    </row>
    <row r="166" spans="1:9" outlineLevel="2" x14ac:dyDescent="0.2">
      <c r="A166" s="24">
        <v>401101</v>
      </c>
      <c r="B166" s="21"/>
      <c r="C166" s="21" t="s">
        <v>108</v>
      </c>
      <c r="D166" s="47">
        <v>1408.82</v>
      </c>
      <c r="E166" s="47">
        <v>1450</v>
      </c>
      <c r="F166" s="47">
        <v>840.33</v>
      </c>
      <c r="G166" s="47">
        <v>1750</v>
      </c>
      <c r="H166" s="47">
        <v>1815</v>
      </c>
      <c r="I166" s="47">
        <f t="shared" si="14"/>
        <v>103.71428571428571</v>
      </c>
    </row>
    <row r="167" spans="1:9" outlineLevel="1" x14ac:dyDescent="0.2">
      <c r="A167" s="24">
        <v>4012</v>
      </c>
      <c r="B167" s="21"/>
      <c r="C167" s="21" t="s">
        <v>109</v>
      </c>
      <c r="D167" s="47">
        <f>+D168</f>
        <v>159.35</v>
      </c>
      <c r="E167" s="47">
        <f>+E168</f>
        <v>205</v>
      </c>
      <c r="F167" s="47">
        <f>+F168</f>
        <v>95.26</v>
      </c>
      <c r="G167" s="47">
        <f>+G168</f>
        <v>205</v>
      </c>
      <c r="H167" s="47">
        <f>+H168</f>
        <v>145</v>
      </c>
      <c r="I167" s="47">
        <f t="shared" si="14"/>
        <v>70.731707317073173</v>
      </c>
    </row>
    <row r="168" spans="1:9" outlineLevel="2" x14ac:dyDescent="0.2">
      <c r="A168" s="24">
        <v>401200</v>
      </c>
      <c r="B168" s="21"/>
      <c r="C168" s="21" t="s">
        <v>109</v>
      </c>
      <c r="D168" s="47">
        <v>159.35</v>
      </c>
      <c r="E168" s="47">
        <v>205</v>
      </c>
      <c r="F168" s="47">
        <v>95.26</v>
      </c>
      <c r="G168" s="47">
        <v>205</v>
      </c>
      <c r="H168" s="47">
        <v>145</v>
      </c>
      <c r="I168" s="47">
        <f t="shared" si="14"/>
        <v>70.731707317073173</v>
      </c>
    </row>
    <row r="169" spans="1:9" outlineLevel="1" x14ac:dyDescent="0.2">
      <c r="A169" s="24">
        <v>4013</v>
      </c>
      <c r="B169" s="21"/>
      <c r="C169" s="21" t="s">
        <v>110</v>
      </c>
      <c r="D169" s="47">
        <f>+D170</f>
        <v>257.51</v>
      </c>
      <c r="E169" s="47">
        <f>+E170</f>
        <v>280</v>
      </c>
      <c r="F169" s="47">
        <f>+F170</f>
        <v>158.63999999999999</v>
      </c>
      <c r="G169" s="47">
        <f>+G170</f>
        <v>315</v>
      </c>
      <c r="H169" s="47">
        <f>+H170</f>
        <v>290</v>
      </c>
      <c r="I169" s="47">
        <f t="shared" si="14"/>
        <v>92.063492063492063</v>
      </c>
    </row>
    <row r="170" spans="1:9" outlineLevel="2" x14ac:dyDescent="0.2">
      <c r="A170" s="24">
        <v>401300</v>
      </c>
      <c r="B170" s="21"/>
      <c r="C170" s="21" t="s">
        <v>110</v>
      </c>
      <c r="D170" s="47">
        <v>257.51</v>
      </c>
      <c r="E170" s="47">
        <v>280</v>
      </c>
      <c r="F170" s="47">
        <v>158.63999999999999</v>
      </c>
      <c r="G170" s="47">
        <v>315</v>
      </c>
      <c r="H170" s="47">
        <v>290</v>
      </c>
      <c r="I170" s="47">
        <f t="shared" si="14"/>
        <v>92.063492063492063</v>
      </c>
    </row>
    <row r="171" spans="1:9" outlineLevel="1" x14ac:dyDescent="0.2">
      <c r="A171" s="24">
        <v>4015</v>
      </c>
      <c r="B171" s="21"/>
      <c r="C171" s="21" t="s">
        <v>111</v>
      </c>
      <c r="D171" s="47">
        <f>+D172+D173</f>
        <v>3946.5699999999997</v>
      </c>
      <c r="E171" s="47">
        <f>+E172+E173</f>
        <v>4400</v>
      </c>
      <c r="F171" s="47">
        <f>+F172+F173</f>
        <v>2256.25</v>
      </c>
      <c r="G171" s="47">
        <f>+G172+G173</f>
        <v>4400</v>
      </c>
      <c r="H171" s="47">
        <f>+H172+H173</f>
        <v>4800</v>
      </c>
      <c r="I171" s="47">
        <f t="shared" si="14"/>
        <v>109.09090909090908</v>
      </c>
    </row>
    <row r="172" spans="1:9" outlineLevel="2" x14ac:dyDescent="0.2">
      <c r="A172" s="24">
        <v>401500</v>
      </c>
      <c r="B172" s="21"/>
      <c r="C172" s="21" t="s">
        <v>112</v>
      </c>
      <c r="D172" s="47">
        <v>3581.47</v>
      </c>
      <c r="E172" s="47">
        <v>4000</v>
      </c>
      <c r="F172" s="47">
        <v>2064.8200000000002</v>
      </c>
      <c r="G172" s="47">
        <v>4000</v>
      </c>
      <c r="H172" s="47">
        <v>4400</v>
      </c>
      <c r="I172" s="47">
        <f t="shared" si="14"/>
        <v>110.00000000000001</v>
      </c>
    </row>
    <row r="173" spans="1:9" outlineLevel="2" x14ac:dyDescent="0.2">
      <c r="A173" s="24">
        <v>4015000</v>
      </c>
      <c r="B173" s="21"/>
      <c r="C173" s="21" t="s">
        <v>113</v>
      </c>
      <c r="D173" s="47">
        <v>365.1</v>
      </c>
      <c r="E173" s="47">
        <v>400</v>
      </c>
      <c r="F173" s="47">
        <v>191.43</v>
      </c>
      <c r="G173" s="47">
        <v>400</v>
      </c>
      <c r="H173" s="47">
        <v>400</v>
      </c>
      <c r="I173" s="47">
        <f t="shared" si="14"/>
        <v>100</v>
      </c>
    </row>
    <row r="174" spans="1:9" outlineLevel="2" x14ac:dyDescent="0.2">
      <c r="A174" s="24"/>
      <c r="B174" s="21"/>
      <c r="C174" s="21"/>
      <c r="D174" s="47"/>
      <c r="E174" s="47"/>
      <c r="F174" s="47"/>
      <c r="G174" s="47"/>
      <c r="H174" s="47"/>
      <c r="I174" s="47"/>
    </row>
    <row r="175" spans="1:9" x14ac:dyDescent="0.2">
      <c r="A175" s="24">
        <v>402</v>
      </c>
      <c r="B175" s="21"/>
      <c r="C175" s="21" t="s">
        <v>26</v>
      </c>
      <c r="D175" s="45">
        <f>+D176+D192+D198+D210+D215+D219+D243+D245+D247</f>
        <v>760451.69</v>
      </c>
      <c r="E175" s="45">
        <f>+E176+E192+E198+E210+E215+E219+E243+E245+E247</f>
        <v>899250</v>
      </c>
      <c r="F175" s="45">
        <f>+F176+F192+F198+F210+F215+F219+F243+F245+F247</f>
        <v>353930.44</v>
      </c>
      <c r="G175" s="45">
        <f>+G176+G192+G198+G210+G215+G219+G243+G245+G247</f>
        <v>852020</v>
      </c>
      <c r="H175" s="45">
        <f>+H176+H192+H198+H210+H215+H219+H243+H245+H247</f>
        <v>954741</v>
      </c>
      <c r="I175" s="45">
        <f t="shared" ref="I175:I206" si="15">IF(G175&lt;&gt;0,H175/G175*100,"-")</f>
        <v>112.05617239031949</v>
      </c>
    </row>
    <row r="176" spans="1:9" outlineLevel="1" x14ac:dyDescent="0.2">
      <c r="A176" s="24">
        <v>4020</v>
      </c>
      <c r="B176" s="21"/>
      <c r="C176" s="21" t="s">
        <v>114</v>
      </c>
      <c r="D176" s="45">
        <f>+D177+D178+D179+D180+D181+D182+D183+D184+D185+D186+D187+D188+D189+D190+D191</f>
        <v>57115.279999999992</v>
      </c>
      <c r="E176" s="45">
        <f>+E177+E178+E179+E180+E181+E182+E183+E184+E185+E186+E187+E188+E189+E190+E191</f>
        <v>66900</v>
      </c>
      <c r="F176" s="45">
        <f>+F177+F178+F179+F180+F181+F182+F183+F184+F185+F186+F187+F188+F189+F190+F191</f>
        <v>24189.899999999998</v>
      </c>
      <c r="G176" s="45">
        <f>+G177+G178+G179+G180+G181+G182+G183+G184+G185+G186+G187+G188+G189+G190+G191</f>
        <v>66050</v>
      </c>
      <c r="H176" s="45">
        <f>+H177+H178+H179+H180+H181+H182+H183+H184+H185+H186+H187+H188+H189+H190+H191</f>
        <v>68050</v>
      </c>
      <c r="I176" s="45">
        <f t="shared" si="15"/>
        <v>103.02800908402725</v>
      </c>
    </row>
    <row r="177" spans="1:9" outlineLevel="2" x14ac:dyDescent="0.2">
      <c r="A177" s="24">
        <v>402000</v>
      </c>
      <c r="B177" s="21"/>
      <c r="C177" s="21" t="s">
        <v>115</v>
      </c>
      <c r="D177" s="45">
        <v>5885.24</v>
      </c>
      <c r="E177" s="45">
        <v>6000</v>
      </c>
      <c r="F177" s="45">
        <v>2483.08</v>
      </c>
      <c r="G177" s="45">
        <v>9000</v>
      </c>
      <c r="H177" s="45">
        <v>9000</v>
      </c>
      <c r="I177" s="45">
        <f t="shared" si="15"/>
        <v>100</v>
      </c>
    </row>
    <row r="178" spans="1:9" outlineLevel="2" x14ac:dyDescent="0.2">
      <c r="A178" s="24">
        <v>402001</v>
      </c>
      <c r="B178" s="21"/>
      <c r="C178" s="21" t="s">
        <v>116</v>
      </c>
      <c r="D178" s="45">
        <v>1820.93</v>
      </c>
      <c r="E178" s="45">
        <v>1600</v>
      </c>
      <c r="F178" s="45">
        <v>427.92</v>
      </c>
      <c r="G178" s="45">
        <v>1200</v>
      </c>
      <c r="H178" s="45">
        <v>1200</v>
      </c>
      <c r="I178" s="45">
        <f t="shared" si="15"/>
        <v>100</v>
      </c>
    </row>
    <row r="179" spans="1:9" outlineLevel="2" x14ac:dyDescent="0.2">
      <c r="A179" s="24">
        <v>402002</v>
      </c>
      <c r="B179" s="21"/>
      <c r="C179" s="21" t="s">
        <v>117</v>
      </c>
      <c r="D179" s="45">
        <v>737.42</v>
      </c>
      <c r="E179" s="45">
        <v>700</v>
      </c>
      <c r="F179" s="45">
        <v>320.51</v>
      </c>
      <c r="G179" s="45">
        <v>900</v>
      </c>
      <c r="H179" s="45">
        <v>900</v>
      </c>
      <c r="I179" s="45">
        <f t="shared" si="15"/>
        <v>100</v>
      </c>
    </row>
    <row r="180" spans="1:9" outlineLevel="2" x14ac:dyDescent="0.2">
      <c r="A180" s="24">
        <v>402003</v>
      </c>
      <c r="B180" s="21"/>
      <c r="C180" s="21" t="s">
        <v>118</v>
      </c>
      <c r="D180" s="45">
        <v>4888.78</v>
      </c>
      <c r="E180" s="45">
        <v>5000</v>
      </c>
      <c r="F180" s="45">
        <v>1786.5</v>
      </c>
      <c r="G180" s="45">
        <v>5000</v>
      </c>
      <c r="H180" s="45">
        <v>5000</v>
      </c>
      <c r="I180" s="45">
        <f t="shared" si="15"/>
        <v>100</v>
      </c>
    </row>
    <row r="181" spans="1:9" outlineLevel="2" x14ac:dyDescent="0.2">
      <c r="A181" s="24">
        <v>4020030</v>
      </c>
      <c r="B181" s="21"/>
      <c r="C181" s="21" t="s">
        <v>119</v>
      </c>
      <c r="D181" s="45">
        <v>2919.22</v>
      </c>
      <c r="E181" s="45">
        <v>3000</v>
      </c>
      <c r="F181" s="45">
        <v>0</v>
      </c>
      <c r="G181" s="45">
        <v>3000</v>
      </c>
      <c r="H181" s="45">
        <v>3000</v>
      </c>
      <c r="I181" s="45">
        <f t="shared" si="15"/>
        <v>100</v>
      </c>
    </row>
    <row r="182" spans="1:9" outlineLevel="2" x14ac:dyDescent="0.2">
      <c r="A182" s="24">
        <v>4020031</v>
      </c>
      <c r="B182" s="21"/>
      <c r="C182" s="21" t="s">
        <v>120</v>
      </c>
      <c r="D182" s="45">
        <v>320.72000000000003</v>
      </c>
      <c r="E182" s="45">
        <v>4000</v>
      </c>
      <c r="F182" s="45">
        <v>0</v>
      </c>
      <c r="G182" s="45">
        <v>0</v>
      </c>
      <c r="H182" s="45">
        <v>4000</v>
      </c>
      <c r="I182" s="45" t="str">
        <f t="shared" si="15"/>
        <v>-</v>
      </c>
    </row>
    <row r="183" spans="1:9" outlineLevel="2" x14ac:dyDescent="0.2">
      <c r="A183" s="24">
        <v>402004</v>
      </c>
      <c r="B183" s="21"/>
      <c r="C183" s="21" t="s">
        <v>121</v>
      </c>
      <c r="D183" s="45">
        <v>742.01</v>
      </c>
      <c r="E183" s="45">
        <v>900</v>
      </c>
      <c r="F183" s="45">
        <v>321.60000000000002</v>
      </c>
      <c r="G183" s="45">
        <v>750</v>
      </c>
      <c r="H183" s="45">
        <v>750</v>
      </c>
      <c r="I183" s="45">
        <f t="shared" si="15"/>
        <v>100</v>
      </c>
    </row>
    <row r="184" spans="1:9" outlineLevel="2" x14ac:dyDescent="0.2">
      <c r="A184" s="24">
        <v>402006</v>
      </c>
      <c r="B184" s="21"/>
      <c r="C184" s="21" t="s">
        <v>122</v>
      </c>
      <c r="D184" s="45">
        <v>2098.4</v>
      </c>
      <c r="E184" s="45">
        <v>2500</v>
      </c>
      <c r="F184" s="45">
        <v>1128.5</v>
      </c>
      <c r="G184" s="45">
        <v>2500</v>
      </c>
      <c r="H184" s="45">
        <v>2500</v>
      </c>
      <c r="I184" s="45">
        <f t="shared" si="15"/>
        <v>100</v>
      </c>
    </row>
    <row r="185" spans="1:9" outlineLevel="2" x14ac:dyDescent="0.2">
      <c r="A185" s="24">
        <v>4020060</v>
      </c>
      <c r="B185" s="21"/>
      <c r="C185" s="21" t="s">
        <v>123</v>
      </c>
      <c r="D185" s="45">
        <v>6641</v>
      </c>
      <c r="E185" s="45">
        <v>7000</v>
      </c>
      <c r="F185" s="45">
        <v>2230</v>
      </c>
      <c r="G185" s="45">
        <v>8500</v>
      </c>
      <c r="H185" s="45">
        <v>8500</v>
      </c>
      <c r="I185" s="45">
        <f t="shared" si="15"/>
        <v>100</v>
      </c>
    </row>
    <row r="186" spans="1:9" outlineLevel="2" x14ac:dyDescent="0.2">
      <c r="A186" s="24">
        <v>402008</v>
      </c>
      <c r="B186" s="21"/>
      <c r="C186" s="21" t="s">
        <v>124</v>
      </c>
      <c r="D186" s="45">
        <v>2900</v>
      </c>
      <c r="E186" s="45">
        <v>3000</v>
      </c>
      <c r="F186" s="45">
        <v>189.5</v>
      </c>
      <c r="G186" s="45">
        <v>3000</v>
      </c>
      <c r="H186" s="45">
        <v>3000</v>
      </c>
      <c r="I186" s="45">
        <f t="shared" si="15"/>
        <v>100</v>
      </c>
    </row>
    <row r="187" spans="1:9" outlineLevel="2" x14ac:dyDescent="0.2">
      <c r="A187" s="24">
        <v>402009</v>
      </c>
      <c r="B187" s="21"/>
      <c r="C187" s="21" t="s">
        <v>125</v>
      </c>
      <c r="D187" s="45">
        <v>2774.53</v>
      </c>
      <c r="E187" s="45">
        <v>5000</v>
      </c>
      <c r="F187" s="45">
        <v>1237.02</v>
      </c>
      <c r="G187" s="45">
        <v>5000</v>
      </c>
      <c r="H187" s="45">
        <v>5000</v>
      </c>
      <c r="I187" s="45">
        <f t="shared" si="15"/>
        <v>100</v>
      </c>
    </row>
    <row r="188" spans="1:9" outlineLevel="2" x14ac:dyDescent="0.2">
      <c r="A188" s="24">
        <v>4020091</v>
      </c>
      <c r="B188" s="21"/>
      <c r="C188" s="21" t="s">
        <v>126</v>
      </c>
      <c r="D188" s="45">
        <v>7191.55</v>
      </c>
      <c r="E188" s="45">
        <v>9200</v>
      </c>
      <c r="F188" s="45">
        <v>6855.15</v>
      </c>
      <c r="G188" s="45">
        <v>11200</v>
      </c>
      <c r="H188" s="45">
        <v>11200</v>
      </c>
      <c r="I188" s="45">
        <f t="shared" si="15"/>
        <v>100</v>
      </c>
    </row>
    <row r="189" spans="1:9" outlineLevel="2" x14ac:dyDescent="0.2">
      <c r="A189" s="24">
        <v>40200998</v>
      </c>
      <c r="B189" s="21"/>
      <c r="C189" s="21" t="s">
        <v>127</v>
      </c>
      <c r="D189" s="45">
        <v>0</v>
      </c>
      <c r="E189" s="45">
        <v>2000</v>
      </c>
      <c r="F189" s="45">
        <v>0</v>
      </c>
      <c r="G189" s="45">
        <v>1000</v>
      </c>
      <c r="H189" s="45">
        <v>1000</v>
      </c>
      <c r="I189" s="45">
        <f t="shared" si="15"/>
        <v>100</v>
      </c>
    </row>
    <row r="190" spans="1:9" outlineLevel="2" x14ac:dyDescent="0.2">
      <c r="A190" s="24">
        <v>402099</v>
      </c>
      <c r="B190" s="21"/>
      <c r="C190" s="21" t="s">
        <v>128</v>
      </c>
      <c r="D190" s="45">
        <v>15998.41</v>
      </c>
      <c r="E190" s="45">
        <v>17000</v>
      </c>
      <c r="F190" s="45">
        <v>7210.12</v>
      </c>
      <c r="G190" s="45">
        <v>15000</v>
      </c>
      <c r="H190" s="45">
        <v>13000</v>
      </c>
      <c r="I190" s="45">
        <f t="shared" si="15"/>
        <v>86.666666666666671</v>
      </c>
    </row>
    <row r="191" spans="1:9" outlineLevel="2" x14ac:dyDescent="0.2">
      <c r="A191" s="24">
        <v>4020995</v>
      </c>
      <c r="B191" s="21"/>
      <c r="C191" s="21" t="s">
        <v>129</v>
      </c>
      <c r="D191" s="45">
        <v>2197.0700000000002</v>
      </c>
      <c r="E191" s="45">
        <v>0</v>
      </c>
      <c r="F191" s="45">
        <v>0</v>
      </c>
      <c r="G191" s="45">
        <v>0</v>
      </c>
      <c r="H191" s="45">
        <v>0</v>
      </c>
      <c r="I191" s="45" t="str">
        <f t="shared" si="15"/>
        <v>-</v>
      </c>
    </row>
    <row r="192" spans="1:9" outlineLevel="1" x14ac:dyDescent="0.2">
      <c r="A192" s="24">
        <v>4021</v>
      </c>
      <c r="B192" s="21"/>
      <c r="C192" s="21" t="s">
        <v>130</v>
      </c>
      <c r="D192" s="45">
        <f>+D193+D194+D195+D196+D197</f>
        <v>21987.81</v>
      </c>
      <c r="E192" s="45">
        <f>+E193+E194+E195+E196+E197</f>
        <v>27500</v>
      </c>
      <c r="F192" s="45">
        <f>+F193+F194+F195+F196+F197</f>
        <v>12758.23</v>
      </c>
      <c r="G192" s="45">
        <f>+G193+G194+G195+G196+G197</f>
        <v>39520</v>
      </c>
      <c r="H192" s="45">
        <f>+H193+H194+H195+H196+H197</f>
        <v>39700</v>
      </c>
      <c r="I192" s="45">
        <f t="shared" si="15"/>
        <v>100.45546558704453</v>
      </c>
    </row>
    <row r="193" spans="1:9" outlineLevel="2" x14ac:dyDescent="0.2">
      <c r="A193" s="24">
        <v>402113</v>
      </c>
      <c r="B193" s="21"/>
      <c r="C193" s="21" t="s">
        <v>131</v>
      </c>
      <c r="D193" s="45">
        <v>3223.23</v>
      </c>
      <c r="E193" s="45">
        <v>4500</v>
      </c>
      <c r="F193" s="45">
        <v>2387.14</v>
      </c>
      <c r="G193" s="45">
        <v>4500</v>
      </c>
      <c r="H193" s="45">
        <v>4500</v>
      </c>
      <c r="I193" s="45">
        <f t="shared" si="15"/>
        <v>100</v>
      </c>
    </row>
    <row r="194" spans="1:9" outlineLevel="2" x14ac:dyDescent="0.2">
      <c r="A194" s="24">
        <v>402199</v>
      </c>
      <c r="B194" s="21"/>
      <c r="C194" s="21" t="s">
        <v>132</v>
      </c>
      <c r="D194" s="45">
        <v>0</v>
      </c>
      <c r="E194" s="45">
        <v>4000</v>
      </c>
      <c r="F194" s="45">
        <v>4556.6499999999996</v>
      </c>
      <c r="G194" s="45">
        <v>6200</v>
      </c>
      <c r="H194" s="45">
        <v>6200</v>
      </c>
      <c r="I194" s="45">
        <f t="shared" si="15"/>
        <v>100</v>
      </c>
    </row>
    <row r="195" spans="1:9" outlineLevel="2" x14ac:dyDescent="0.2">
      <c r="A195" s="24">
        <v>4021990</v>
      </c>
      <c r="B195" s="21"/>
      <c r="C195" s="21" t="s">
        <v>133</v>
      </c>
      <c r="D195" s="45">
        <v>1906.27</v>
      </c>
      <c r="E195" s="45">
        <v>4000</v>
      </c>
      <c r="F195" s="45">
        <v>84.18</v>
      </c>
      <c r="G195" s="45">
        <v>4000</v>
      </c>
      <c r="H195" s="45">
        <v>4000</v>
      </c>
      <c r="I195" s="45">
        <f t="shared" si="15"/>
        <v>100</v>
      </c>
    </row>
    <row r="196" spans="1:9" outlineLevel="2" x14ac:dyDescent="0.2">
      <c r="A196" s="24">
        <v>4021991</v>
      </c>
      <c r="B196" s="21"/>
      <c r="C196" s="21" t="s">
        <v>134</v>
      </c>
      <c r="D196" s="45">
        <v>16858.310000000001</v>
      </c>
      <c r="E196" s="45">
        <v>15000</v>
      </c>
      <c r="F196" s="45">
        <v>5730.26</v>
      </c>
      <c r="G196" s="45">
        <v>15000</v>
      </c>
      <c r="H196" s="45">
        <v>15000</v>
      </c>
      <c r="I196" s="45">
        <f t="shared" si="15"/>
        <v>100</v>
      </c>
    </row>
    <row r="197" spans="1:9" outlineLevel="2" x14ac:dyDescent="0.2">
      <c r="A197" s="24">
        <v>4021992</v>
      </c>
      <c r="B197" s="21"/>
      <c r="C197" s="21" t="s">
        <v>410</v>
      </c>
      <c r="D197" s="45">
        <v>0</v>
      </c>
      <c r="E197" s="45">
        <v>0</v>
      </c>
      <c r="F197" s="45">
        <v>0</v>
      </c>
      <c r="G197" s="45">
        <v>9820</v>
      </c>
      <c r="H197" s="45">
        <v>10000</v>
      </c>
      <c r="I197" s="45">
        <f t="shared" si="15"/>
        <v>101.83299389002036</v>
      </c>
    </row>
    <row r="198" spans="1:9" outlineLevel="1" x14ac:dyDescent="0.2">
      <c r="A198" s="24">
        <v>4022</v>
      </c>
      <c r="B198" s="21"/>
      <c r="C198" s="21" t="s">
        <v>135</v>
      </c>
      <c r="D198" s="45">
        <f>+D199+D200+D201+D202+D203+D204+D205+D206+D207+D208+D209</f>
        <v>116830.82999999999</v>
      </c>
      <c r="E198" s="45">
        <f>+E199+E200+E201+E202+E203+E204+E205+E206+E207+E208+E209</f>
        <v>122000</v>
      </c>
      <c r="F198" s="45">
        <f>+F199+F200+F201+F202+F203+F204+F205+F206+F207+F208+F209</f>
        <v>56488.630000000005</v>
      </c>
      <c r="G198" s="45">
        <f>+G199+G200+G201+G202+G203+G204+G205+G206+G207+G208+G209</f>
        <v>117200</v>
      </c>
      <c r="H198" s="45">
        <f>+H199+H200+H201+H202+H203+H204+H205+H206+H207+H208+H209</f>
        <v>140700</v>
      </c>
      <c r="I198" s="45">
        <f t="shared" si="15"/>
        <v>120.05119453924915</v>
      </c>
    </row>
    <row r="199" spans="1:9" outlineLevel="2" x14ac:dyDescent="0.2">
      <c r="A199" s="24">
        <v>402200</v>
      </c>
      <c r="B199" s="21"/>
      <c r="C199" s="21" t="s">
        <v>136</v>
      </c>
      <c r="D199" s="45">
        <v>6197.52</v>
      </c>
      <c r="E199" s="45">
        <v>7500</v>
      </c>
      <c r="F199" s="45">
        <v>3949</v>
      </c>
      <c r="G199" s="45">
        <v>8000</v>
      </c>
      <c r="H199" s="45">
        <v>8000</v>
      </c>
      <c r="I199" s="45">
        <f t="shared" si="15"/>
        <v>100</v>
      </c>
    </row>
    <row r="200" spans="1:9" outlineLevel="2" x14ac:dyDescent="0.2">
      <c r="A200" s="24">
        <v>4022000</v>
      </c>
      <c r="B200" s="21"/>
      <c r="C200" s="21" t="s">
        <v>137</v>
      </c>
      <c r="D200" s="45">
        <v>12888.02</v>
      </c>
      <c r="E200" s="45">
        <v>12000</v>
      </c>
      <c r="F200" s="45">
        <v>6499.47</v>
      </c>
      <c r="G200" s="45">
        <v>14500</v>
      </c>
      <c r="H200" s="45">
        <v>16000</v>
      </c>
      <c r="I200" s="45">
        <f t="shared" si="15"/>
        <v>110.34482758620689</v>
      </c>
    </row>
    <row r="201" spans="1:9" outlineLevel="2" x14ac:dyDescent="0.2">
      <c r="A201" s="24">
        <v>4022001</v>
      </c>
      <c r="B201" s="21"/>
      <c r="C201" s="21" t="s">
        <v>138</v>
      </c>
      <c r="D201" s="45">
        <v>23262.75</v>
      </c>
      <c r="E201" s="45">
        <v>22000</v>
      </c>
      <c r="F201" s="45">
        <v>11946.34</v>
      </c>
      <c r="G201" s="45">
        <v>21000</v>
      </c>
      <c r="H201" s="45">
        <v>24000</v>
      </c>
      <c r="I201" s="45">
        <f t="shared" si="15"/>
        <v>114.28571428571428</v>
      </c>
    </row>
    <row r="202" spans="1:9" outlineLevel="2" x14ac:dyDescent="0.2">
      <c r="A202" s="24">
        <v>40220013</v>
      </c>
      <c r="B202" s="21"/>
      <c r="C202" s="21" t="s">
        <v>139</v>
      </c>
      <c r="D202" s="45">
        <v>7809.84</v>
      </c>
      <c r="E202" s="45">
        <v>8000</v>
      </c>
      <c r="F202" s="45">
        <v>3562.88</v>
      </c>
      <c r="G202" s="45">
        <v>8000</v>
      </c>
      <c r="H202" s="45">
        <v>8000</v>
      </c>
      <c r="I202" s="45">
        <f t="shared" si="15"/>
        <v>100</v>
      </c>
    </row>
    <row r="203" spans="1:9" outlineLevel="2" x14ac:dyDescent="0.2">
      <c r="A203" s="24">
        <v>4022004</v>
      </c>
      <c r="B203" s="21"/>
      <c r="C203" s="21" t="s">
        <v>140</v>
      </c>
      <c r="D203" s="45">
        <v>14131.83</v>
      </c>
      <c r="E203" s="45">
        <v>15000</v>
      </c>
      <c r="F203" s="45">
        <v>8637.15</v>
      </c>
      <c r="G203" s="45">
        <v>16500</v>
      </c>
      <c r="H203" s="45">
        <v>16500</v>
      </c>
      <c r="I203" s="45">
        <f t="shared" si="15"/>
        <v>100</v>
      </c>
    </row>
    <row r="204" spans="1:9" outlineLevel="2" x14ac:dyDescent="0.2">
      <c r="A204" s="24">
        <v>402201</v>
      </c>
      <c r="B204" s="21"/>
      <c r="C204" s="21" t="s">
        <v>141</v>
      </c>
      <c r="D204" s="45">
        <v>17763.84</v>
      </c>
      <c r="E204" s="45">
        <v>22000</v>
      </c>
      <c r="F204" s="45">
        <v>12217.83</v>
      </c>
      <c r="G204" s="45">
        <v>22000</v>
      </c>
      <c r="H204" s="45">
        <v>22000</v>
      </c>
      <c r="I204" s="45">
        <f t="shared" si="15"/>
        <v>100</v>
      </c>
    </row>
    <row r="205" spans="1:9" outlineLevel="2" x14ac:dyDescent="0.2">
      <c r="A205" s="24">
        <v>4022030</v>
      </c>
      <c r="B205" s="21"/>
      <c r="C205" s="21" t="s">
        <v>142</v>
      </c>
      <c r="D205" s="45">
        <v>6954.32</v>
      </c>
      <c r="E205" s="45">
        <v>4500</v>
      </c>
      <c r="F205" s="45">
        <v>1697.7</v>
      </c>
      <c r="G205" s="45">
        <v>4500</v>
      </c>
      <c r="H205" s="45">
        <v>4500</v>
      </c>
      <c r="I205" s="45">
        <f t="shared" si="15"/>
        <v>100</v>
      </c>
    </row>
    <row r="206" spans="1:9" outlineLevel="2" x14ac:dyDescent="0.2">
      <c r="A206" s="24">
        <v>4022031</v>
      </c>
      <c r="B206" s="21"/>
      <c r="C206" s="21" t="s">
        <v>143</v>
      </c>
      <c r="D206" s="45">
        <v>7870.76</v>
      </c>
      <c r="E206" s="45">
        <v>9000</v>
      </c>
      <c r="F206" s="45">
        <v>1406.65</v>
      </c>
      <c r="G206" s="45">
        <v>5000</v>
      </c>
      <c r="H206" s="45">
        <v>24000</v>
      </c>
      <c r="I206" s="45">
        <f t="shared" si="15"/>
        <v>480</v>
      </c>
    </row>
    <row r="207" spans="1:9" outlineLevel="2" x14ac:dyDescent="0.2">
      <c r="A207" s="24">
        <v>402204</v>
      </c>
      <c r="B207" s="21"/>
      <c r="C207" s="21" t="s">
        <v>144</v>
      </c>
      <c r="D207" s="45">
        <v>7525.16</v>
      </c>
      <c r="E207" s="45">
        <v>10000</v>
      </c>
      <c r="F207" s="45">
        <v>1443.91</v>
      </c>
      <c r="G207" s="45">
        <v>5000</v>
      </c>
      <c r="H207" s="45">
        <v>5000</v>
      </c>
      <c r="I207" s="45">
        <f t="shared" ref="I207:I238" si="16">IF(G207&lt;&gt;0,H207/G207*100,"-")</f>
        <v>100</v>
      </c>
    </row>
    <row r="208" spans="1:9" outlineLevel="2" x14ac:dyDescent="0.2">
      <c r="A208" s="24">
        <v>402205</v>
      </c>
      <c r="B208" s="21"/>
      <c r="C208" s="21" t="s">
        <v>145</v>
      </c>
      <c r="D208" s="45">
        <v>6585.51</v>
      </c>
      <c r="E208" s="45">
        <v>6000</v>
      </c>
      <c r="F208" s="45">
        <v>2844.24</v>
      </c>
      <c r="G208" s="45">
        <v>6700</v>
      </c>
      <c r="H208" s="45">
        <v>6700</v>
      </c>
      <c r="I208" s="45">
        <f t="shared" si="16"/>
        <v>100</v>
      </c>
    </row>
    <row r="209" spans="1:9" outlineLevel="2" x14ac:dyDescent="0.2">
      <c r="A209" s="24">
        <v>402206</v>
      </c>
      <c r="B209" s="21"/>
      <c r="C209" s="21" t="s">
        <v>146</v>
      </c>
      <c r="D209" s="45">
        <v>5841.28</v>
      </c>
      <c r="E209" s="45">
        <v>6000</v>
      </c>
      <c r="F209" s="45">
        <v>2283.46</v>
      </c>
      <c r="G209" s="45">
        <v>6000</v>
      </c>
      <c r="H209" s="45">
        <v>6000</v>
      </c>
      <c r="I209" s="45">
        <f t="shared" si="16"/>
        <v>100</v>
      </c>
    </row>
    <row r="210" spans="1:9" outlineLevel="1" x14ac:dyDescent="0.2">
      <c r="A210" s="24">
        <v>4023</v>
      </c>
      <c r="B210" s="21"/>
      <c r="C210" s="21" t="s">
        <v>147</v>
      </c>
      <c r="D210" s="45">
        <f>+D211+D212+D213+D214</f>
        <v>10040.25</v>
      </c>
      <c r="E210" s="45">
        <f>+E211+E212+E213+E214</f>
        <v>11600</v>
      </c>
      <c r="F210" s="45">
        <f>+F211+F212+F213+F214</f>
        <v>4343.92</v>
      </c>
      <c r="G210" s="45">
        <f>+G211+G212+G213+G214</f>
        <v>11800</v>
      </c>
      <c r="H210" s="45">
        <f>+H211+H212+H213+H214</f>
        <v>13700</v>
      </c>
      <c r="I210" s="45">
        <f t="shared" si="16"/>
        <v>116.10169491525424</v>
      </c>
    </row>
    <row r="211" spans="1:9" outlineLevel="2" x14ac:dyDescent="0.2">
      <c r="A211" s="24">
        <v>402300</v>
      </c>
      <c r="B211" s="21"/>
      <c r="C211" s="21" t="s">
        <v>148</v>
      </c>
      <c r="D211" s="45">
        <v>6236.49</v>
      </c>
      <c r="E211" s="45">
        <v>6000</v>
      </c>
      <c r="F211" s="45">
        <v>2016.19</v>
      </c>
      <c r="G211" s="45">
        <v>6000</v>
      </c>
      <c r="H211" s="45">
        <v>7000</v>
      </c>
      <c r="I211" s="45">
        <f t="shared" si="16"/>
        <v>116.66666666666667</v>
      </c>
    </row>
    <row r="212" spans="1:9" outlineLevel="2" x14ac:dyDescent="0.2">
      <c r="A212" s="24">
        <v>402301</v>
      </c>
      <c r="B212" s="21"/>
      <c r="C212" s="21" t="s">
        <v>149</v>
      </c>
      <c r="D212" s="45">
        <v>2242.2800000000002</v>
      </c>
      <c r="E212" s="45">
        <v>3000</v>
      </c>
      <c r="F212" s="45">
        <v>1467.06</v>
      </c>
      <c r="G212" s="45">
        <v>3000</v>
      </c>
      <c r="H212" s="45">
        <v>3500</v>
      </c>
      <c r="I212" s="45">
        <f t="shared" si="16"/>
        <v>116.66666666666667</v>
      </c>
    </row>
    <row r="213" spans="1:9" outlineLevel="2" x14ac:dyDescent="0.2">
      <c r="A213" s="24">
        <v>402304</v>
      </c>
      <c r="B213" s="21"/>
      <c r="C213" s="21" t="s">
        <v>150</v>
      </c>
      <c r="D213" s="45">
        <v>387.38</v>
      </c>
      <c r="E213" s="45">
        <v>800</v>
      </c>
      <c r="F213" s="45">
        <v>158.31</v>
      </c>
      <c r="G213" s="45">
        <v>800</v>
      </c>
      <c r="H213" s="45">
        <v>900</v>
      </c>
      <c r="I213" s="45">
        <f t="shared" si="16"/>
        <v>112.5</v>
      </c>
    </row>
    <row r="214" spans="1:9" outlineLevel="2" x14ac:dyDescent="0.2">
      <c r="A214" s="24">
        <v>402305</v>
      </c>
      <c r="B214" s="21"/>
      <c r="C214" s="21" t="s">
        <v>151</v>
      </c>
      <c r="D214" s="45">
        <v>1174.0999999999999</v>
      </c>
      <c r="E214" s="45">
        <v>1800</v>
      </c>
      <c r="F214" s="45">
        <v>702.36</v>
      </c>
      <c r="G214" s="45">
        <v>2000</v>
      </c>
      <c r="H214" s="45">
        <v>2300</v>
      </c>
      <c r="I214" s="45">
        <f t="shared" si="16"/>
        <v>114.99999999999999</v>
      </c>
    </row>
    <row r="215" spans="1:9" outlineLevel="1" x14ac:dyDescent="0.2">
      <c r="A215" s="24">
        <v>4024</v>
      </c>
      <c r="B215" s="21"/>
      <c r="C215" s="21" t="s">
        <v>152</v>
      </c>
      <c r="D215" s="45">
        <f>+D216+D217+D218</f>
        <v>3101.22</v>
      </c>
      <c r="E215" s="45">
        <f>+E216+E217+E218</f>
        <v>4100</v>
      </c>
      <c r="F215" s="45">
        <f>+F216+F217+F218</f>
        <v>1040.08</v>
      </c>
      <c r="G215" s="45">
        <f>+G216+G217+G218</f>
        <v>5100</v>
      </c>
      <c r="H215" s="45">
        <f>+H216+H217+H218</f>
        <v>8100</v>
      </c>
      <c r="I215" s="45">
        <f t="shared" si="16"/>
        <v>158.8235294117647</v>
      </c>
    </row>
    <row r="216" spans="1:9" outlineLevel="2" x14ac:dyDescent="0.2">
      <c r="A216" s="24">
        <v>402400</v>
      </c>
      <c r="B216" s="21"/>
      <c r="C216" s="21" t="s">
        <v>153</v>
      </c>
      <c r="D216" s="45">
        <v>148.55000000000001</v>
      </c>
      <c r="E216" s="45">
        <v>100</v>
      </c>
      <c r="F216" s="45">
        <v>0</v>
      </c>
      <c r="G216" s="45">
        <v>100</v>
      </c>
      <c r="H216" s="45">
        <v>100</v>
      </c>
      <c r="I216" s="45">
        <f t="shared" si="16"/>
        <v>100</v>
      </c>
    </row>
    <row r="217" spans="1:9" outlineLevel="2" x14ac:dyDescent="0.2">
      <c r="A217" s="24">
        <v>402402</v>
      </c>
      <c r="B217" s="21"/>
      <c r="C217" s="21" t="s">
        <v>154</v>
      </c>
      <c r="D217" s="45">
        <v>1536.34</v>
      </c>
      <c r="E217" s="45">
        <v>2000</v>
      </c>
      <c r="F217" s="45">
        <v>428.22</v>
      </c>
      <c r="G217" s="45">
        <v>2000</v>
      </c>
      <c r="H217" s="45">
        <v>4000</v>
      </c>
      <c r="I217" s="45">
        <f t="shared" si="16"/>
        <v>200</v>
      </c>
    </row>
    <row r="218" spans="1:9" outlineLevel="2" x14ac:dyDescent="0.2">
      <c r="A218" s="24">
        <v>4024020</v>
      </c>
      <c r="B218" s="21"/>
      <c r="C218" s="21" t="s">
        <v>155</v>
      </c>
      <c r="D218" s="45">
        <v>1416.33</v>
      </c>
      <c r="E218" s="45">
        <v>2000</v>
      </c>
      <c r="F218" s="45">
        <v>611.86</v>
      </c>
      <c r="G218" s="45">
        <v>3000</v>
      </c>
      <c r="H218" s="45">
        <v>4000</v>
      </c>
      <c r="I218" s="45">
        <f t="shared" si="16"/>
        <v>133.33333333333331</v>
      </c>
    </row>
    <row r="219" spans="1:9" outlineLevel="1" x14ac:dyDescent="0.2">
      <c r="A219" s="24">
        <v>4025</v>
      </c>
      <c r="B219" s="21"/>
      <c r="C219" s="21" t="s">
        <v>156</v>
      </c>
      <c r="D219" s="45">
        <f>+D220+D221+D222+D223+D224+D225+D227+D228+D229+D230+D231+D232+D233+D234+D235+D236+D237+D238+D239+D240+D241+D242</f>
        <v>447565.3</v>
      </c>
      <c r="E219" s="45">
        <f>+E220+E221+E222+E223+E224+E225+E227+E228+E229+E230+E231+E232+E233+E234+E235+E236+E237+E238+E239+E240+E241+E242</f>
        <v>585550</v>
      </c>
      <c r="F219" s="45">
        <f>+F220+F221+F222+F223+F224+F225+F227+F228+F229+F230+F231+F232+F233+F234+F235+F236+F237+F238+F239+F240+F241+F242</f>
        <v>221627.65999999997</v>
      </c>
      <c r="G219" s="45">
        <f>+G220+G221+G222+G223+G224+G225+G227+G228+G229+G230+G231+G232+G233+G234+G235+G236+G237+G238+G239+G240+G241+G242</f>
        <v>527750</v>
      </c>
      <c r="H219" s="45">
        <f>+H220+H221+H222+H223+H224+H225+H227+H228+H229+H230+H231+H232+H233+H234+H235+H236+H237+H238+H239+H240+H241+H242+H226</f>
        <v>588591</v>
      </c>
      <c r="I219" s="45">
        <f t="shared" si="16"/>
        <v>111.52837517764094</v>
      </c>
    </row>
    <row r="220" spans="1:9" outlineLevel="2" x14ac:dyDescent="0.2">
      <c r="A220" s="24">
        <v>402500</v>
      </c>
      <c r="B220" s="21"/>
      <c r="C220" s="21" t="s">
        <v>157</v>
      </c>
      <c r="D220" s="45">
        <v>1420.08</v>
      </c>
      <c r="E220" s="45">
        <v>13000</v>
      </c>
      <c r="F220" s="45">
        <v>196.2</v>
      </c>
      <c r="G220" s="45">
        <v>5000</v>
      </c>
      <c r="H220" s="45">
        <v>5000</v>
      </c>
      <c r="I220" s="45">
        <f t="shared" si="16"/>
        <v>100</v>
      </c>
    </row>
    <row r="221" spans="1:9" outlineLevel="2" x14ac:dyDescent="0.2">
      <c r="A221" s="24">
        <v>402501</v>
      </c>
      <c r="B221" s="21"/>
      <c r="C221" s="21" t="s">
        <v>158</v>
      </c>
      <c r="D221" s="45">
        <v>4989.51</v>
      </c>
      <c r="E221" s="45">
        <v>5000</v>
      </c>
      <c r="F221" s="45">
        <v>0</v>
      </c>
      <c r="G221" s="45">
        <v>5000</v>
      </c>
      <c r="H221" s="45">
        <v>5000</v>
      </c>
      <c r="I221" s="45">
        <f t="shared" si="16"/>
        <v>100</v>
      </c>
    </row>
    <row r="222" spans="1:9" outlineLevel="2" x14ac:dyDescent="0.2">
      <c r="A222" s="24">
        <v>402503</v>
      </c>
      <c r="B222" s="21"/>
      <c r="C222" s="21" t="s">
        <v>159</v>
      </c>
      <c r="D222" s="45">
        <v>14028.91</v>
      </c>
      <c r="E222" s="45">
        <v>15000</v>
      </c>
      <c r="F222" s="45">
        <v>11726.26</v>
      </c>
      <c r="G222" s="45">
        <v>17000</v>
      </c>
      <c r="H222" s="45">
        <v>17000</v>
      </c>
      <c r="I222" s="45">
        <f t="shared" si="16"/>
        <v>100</v>
      </c>
    </row>
    <row r="223" spans="1:9" outlineLevel="2" x14ac:dyDescent="0.2">
      <c r="A223" s="24">
        <v>4025030</v>
      </c>
      <c r="B223" s="21"/>
      <c r="C223" s="21" t="s">
        <v>160</v>
      </c>
      <c r="D223" s="45">
        <v>220931.8</v>
      </c>
      <c r="E223" s="45">
        <v>180000</v>
      </c>
      <c r="F223" s="45">
        <v>94021.77</v>
      </c>
      <c r="G223" s="45">
        <v>191000</v>
      </c>
      <c r="H223" s="45">
        <v>180000</v>
      </c>
      <c r="I223" s="45">
        <f t="shared" si="16"/>
        <v>94.240837696335078</v>
      </c>
    </row>
    <row r="224" spans="1:9" outlineLevel="2" x14ac:dyDescent="0.2">
      <c r="A224" s="24">
        <v>4025031</v>
      </c>
      <c r="B224" s="21"/>
      <c r="C224" s="21" t="s">
        <v>161</v>
      </c>
      <c r="D224" s="45">
        <v>48458.22</v>
      </c>
      <c r="E224" s="45">
        <v>52000</v>
      </c>
      <c r="F224" s="45">
        <v>26726.39</v>
      </c>
      <c r="G224" s="45">
        <v>60000</v>
      </c>
      <c r="H224" s="45">
        <v>60000</v>
      </c>
      <c r="I224" s="45">
        <f t="shared" si="16"/>
        <v>100</v>
      </c>
    </row>
    <row r="225" spans="1:14" outlineLevel="2" x14ac:dyDescent="0.2">
      <c r="A225" s="24">
        <v>4025032</v>
      </c>
      <c r="B225" s="21"/>
      <c r="C225" s="21" t="s">
        <v>162</v>
      </c>
      <c r="D225" s="45">
        <v>54908.19</v>
      </c>
      <c r="E225" s="45">
        <v>70000</v>
      </c>
      <c r="F225" s="45">
        <v>17882.12</v>
      </c>
      <c r="G225" s="45">
        <v>70000</v>
      </c>
      <c r="H225" s="45">
        <v>60000</v>
      </c>
      <c r="I225" s="45">
        <f t="shared" si="16"/>
        <v>85.714285714285708</v>
      </c>
      <c r="L225" s="64"/>
    </row>
    <row r="226" spans="1:14" outlineLevel="2" x14ac:dyDescent="0.2">
      <c r="A226" s="63">
        <v>40250340</v>
      </c>
      <c r="B226" s="55"/>
      <c r="C226" s="55" t="s">
        <v>402</v>
      </c>
      <c r="D226" s="56">
        <v>0</v>
      </c>
      <c r="E226" s="56">
        <v>0</v>
      </c>
      <c r="F226" s="56">
        <v>0</v>
      </c>
      <c r="G226" s="56">
        <v>0</v>
      </c>
      <c r="H226" s="56">
        <v>3440</v>
      </c>
      <c r="I226" s="56" t="str">
        <f t="shared" si="16"/>
        <v>-</v>
      </c>
      <c r="N226" s="64"/>
    </row>
    <row r="227" spans="1:14" outlineLevel="2" x14ac:dyDescent="0.2">
      <c r="A227" s="63">
        <v>40250341</v>
      </c>
      <c r="B227" s="55"/>
      <c r="C227" s="55" t="s">
        <v>163</v>
      </c>
      <c r="D227" s="56">
        <v>0</v>
      </c>
      <c r="E227" s="56">
        <v>0</v>
      </c>
      <c r="F227" s="56">
        <v>0</v>
      </c>
      <c r="G227" s="56">
        <v>0</v>
      </c>
      <c r="H227" s="56">
        <v>3901</v>
      </c>
      <c r="I227" s="56" t="str">
        <f t="shared" si="16"/>
        <v>-</v>
      </c>
    </row>
    <row r="228" spans="1:14" outlineLevel="2" x14ac:dyDescent="0.2">
      <c r="A228" s="63">
        <v>40250342</v>
      </c>
      <c r="B228" s="55"/>
      <c r="C228" s="55" t="s">
        <v>164</v>
      </c>
      <c r="D228" s="56">
        <v>0</v>
      </c>
      <c r="E228" s="56">
        <v>0</v>
      </c>
      <c r="F228" s="56">
        <v>0</v>
      </c>
      <c r="G228" s="56">
        <v>0</v>
      </c>
      <c r="H228" s="56">
        <v>4500</v>
      </c>
      <c r="I228" s="56" t="str">
        <f t="shared" si="16"/>
        <v>-</v>
      </c>
    </row>
    <row r="229" spans="1:14" outlineLevel="2" x14ac:dyDescent="0.2">
      <c r="A229" s="63">
        <v>40250343</v>
      </c>
      <c r="B229" s="55"/>
      <c r="C229" s="55" t="s">
        <v>165</v>
      </c>
      <c r="D229" s="56">
        <v>0</v>
      </c>
      <c r="E229" s="56">
        <v>0</v>
      </c>
      <c r="F229" s="56">
        <v>0</v>
      </c>
      <c r="G229" s="56">
        <v>0</v>
      </c>
      <c r="H229" s="56">
        <v>5000</v>
      </c>
      <c r="I229" s="56" t="str">
        <f t="shared" si="16"/>
        <v>-</v>
      </c>
    </row>
    <row r="230" spans="1:14" outlineLevel="2" x14ac:dyDescent="0.2">
      <c r="A230" s="63">
        <v>40250344</v>
      </c>
      <c r="B230" s="55"/>
      <c r="C230" s="55" t="s">
        <v>403</v>
      </c>
      <c r="D230" s="56">
        <v>0</v>
      </c>
      <c r="E230" s="56">
        <v>0</v>
      </c>
      <c r="F230" s="56">
        <v>0</v>
      </c>
      <c r="G230" s="56">
        <v>0</v>
      </c>
      <c r="H230" s="56">
        <v>5000</v>
      </c>
      <c r="I230" s="56" t="str">
        <f t="shared" si="16"/>
        <v>-</v>
      </c>
    </row>
    <row r="231" spans="1:14" outlineLevel="2" x14ac:dyDescent="0.2">
      <c r="A231" s="24">
        <v>4025036</v>
      </c>
      <c r="B231" s="21"/>
      <c r="C231" s="21" t="s">
        <v>166</v>
      </c>
      <c r="D231" s="45">
        <v>14554.6</v>
      </c>
      <c r="E231" s="45">
        <v>15000</v>
      </c>
      <c r="F231" s="45">
        <v>5619.58</v>
      </c>
      <c r="G231" s="45">
        <v>10000</v>
      </c>
      <c r="H231" s="45">
        <v>10000</v>
      </c>
      <c r="I231" s="45">
        <f t="shared" si="16"/>
        <v>100</v>
      </c>
    </row>
    <row r="232" spans="1:14" outlineLevel="2" x14ac:dyDescent="0.2">
      <c r="A232" s="24">
        <v>4025037</v>
      </c>
      <c r="B232" s="21"/>
      <c r="C232" s="21" t="s">
        <v>167</v>
      </c>
      <c r="D232" s="45">
        <v>0</v>
      </c>
      <c r="E232" s="45">
        <v>50000</v>
      </c>
      <c r="F232" s="45">
        <v>21074</v>
      </c>
      <c r="G232" s="45">
        <v>50000</v>
      </c>
      <c r="H232" s="45">
        <v>30000</v>
      </c>
      <c r="I232" s="45">
        <f t="shared" si="16"/>
        <v>60</v>
      </c>
    </row>
    <row r="233" spans="1:14" outlineLevel="2" x14ac:dyDescent="0.2">
      <c r="A233" s="24">
        <v>4025039</v>
      </c>
      <c r="B233" s="21"/>
      <c r="C233" s="21" t="s">
        <v>168</v>
      </c>
      <c r="D233" s="45">
        <v>0</v>
      </c>
      <c r="E233" s="45">
        <v>30000</v>
      </c>
      <c r="F233" s="45">
        <v>0</v>
      </c>
      <c r="G233" s="45">
        <v>0</v>
      </c>
      <c r="H233" s="45">
        <v>80000</v>
      </c>
      <c r="I233" s="45" t="str">
        <f t="shared" si="16"/>
        <v>-</v>
      </c>
    </row>
    <row r="234" spans="1:14" outlineLevel="2" x14ac:dyDescent="0.2">
      <c r="A234" s="24">
        <v>40250390</v>
      </c>
      <c r="B234" s="21"/>
      <c r="C234" s="21" t="s">
        <v>169</v>
      </c>
      <c r="D234" s="45">
        <v>0</v>
      </c>
      <c r="E234" s="45">
        <v>0</v>
      </c>
      <c r="F234" s="45">
        <v>3056.45</v>
      </c>
      <c r="G234" s="45">
        <v>21700</v>
      </c>
      <c r="H234" s="45">
        <v>21700</v>
      </c>
      <c r="I234" s="45">
        <f t="shared" si="16"/>
        <v>100</v>
      </c>
    </row>
    <row r="235" spans="1:14" outlineLevel="2" x14ac:dyDescent="0.2">
      <c r="A235" s="24">
        <v>402510</v>
      </c>
      <c r="B235" s="21"/>
      <c r="C235" s="21" t="s">
        <v>170</v>
      </c>
      <c r="D235" s="45">
        <v>4385.79</v>
      </c>
      <c r="E235" s="45">
        <v>4300</v>
      </c>
      <c r="F235" s="45">
        <v>1982.06</v>
      </c>
      <c r="G235" s="45">
        <v>4300</v>
      </c>
      <c r="H235" s="45">
        <v>4300</v>
      </c>
      <c r="I235" s="45">
        <f t="shared" si="16"/>
        <v>100</v>
      </c>
    </row>
    <row r="236" spans="1:14" outlineLevel="2" x14ac:dyDescent="0.2">
      <c r="A236" s="24">
        <v>402511</v>
      </c>
      <c r="B236" s="21"/>
      <c r="C236" s="21" t="s">
        <v>171</v>
      </c>
      <c r="D236" s="45">
        <v>9924.7800000000007</v>
      </c>
      <c r="E236" s="45">
        <v>10000</v>
      </c>
      <c r="F236" s="45">
        <v>2710.8</v>
      </c>
      <c r="G236" s="45">
        <v>9000</v>
      </c>
      <c r="H236" s="45">
        <v>9000</v>
      </c>
      <c r="I236" s="45">
        <f t="shared" si="16"/>
        <v>100</v>
      </c>
    </row>
    <row r="237" spans="1:14" outlineLevel="2" x14ac:dyDescent="0.2">
      <c r="A237" s="24">
        <v>402512</v>
      </c>
      <c r="B237" s="21"/>
      <c r="C237" s="21" t="s">
        <v>172</v>
      </c>
      <c r="D237" s="45">
        <v>16316.57</v>
      </c>
      <c r="E237" s="45">
        <v>17500</v>
      </c>
      <c r="F237" s="45">
        <v>17928.03</v>
      </c>
      <c r="G237" s="45">
        <v>18500</v>
      </c>
      <c r="H237" s="45">
        <v>18500</v>
      </c>
      <c r="I237" s="45">
        <f t="shared" si="16"/>
        <v>100</v>
      </c>
    </row>
    <row r="238" spans="1:14" outlineLevel="2" x14ac:dyDescent="0.2">
      <c r="A238" s="24">
        <v>402514</v>
      </c>
      <c r="B238" s="21"/>
      <c r="C238" s="21" t="s">
        <v>173</v>
      </c>
      <c r="D238" s="45">
        <v>14454.66</v>
      </c>
      <c r="E238" s="45">
        <v>13500</v>
      </c>
      <c r="F238" s="45">
        <v>9450.2900000000009</v>
      </c>
      <c r="G238" s="45">
        <v>18000</v>
      </c>
      <c r="H238" s="45">
        <v>18000</v>
      </c>
      <c r="I238" s="45">
        <f t="shared" si="16"/>
        <v>100</v>
      </c>
    </row>
    <row r="239" spans="1:14" outlineLevel="2" x14ac:dyDescent="0.2">
      <c r="A239" s="24">
        <v>402515</v>
      </c>
      <c r="B239" s="21"/>
      <c r="C239" s="21" t="s">
        <v>174</v>
      </c>
      <c r="D239" s="45">
        <v>228.38</v>
      </c>
      <c r="E239" s="45">
        <v>250</v>
      </c>
      <c r="F239" s="45">
        <v>0</v>
      </c>
      <c r="G239" s="45">
        <v>250</v>
      </c>
      <c r="H239" s="45">
        <v>250</v>
      </c>
      <c r="I239" s="45">
        <f t="shared" ref="I239:I262" si="17">IF(G239&lt;&gt;0,H239/G239*100,"-")</f>
        <v>100</v>
      </c>
    </row>
    <row r="240" spans="1:14" outlineLevel="2" x14ac:dyDescent="0.2">
      <c r="A240" s="24">
        <v>402516</v>
      </c>
      <c r="B240" s="21"/>
      <c r="C240" s="21" t="s">
        <v>175</v>
      </c>
      <c r="D240" s="45">
        <v>6428.36</v>
      </c>
      <c r="E240" s="45">
        <v>8000</v>
      </c>
      <c r="F240" s="45">
        <v>7857.9</v>
      </c>
      <c r="G240" s="45">
        <v>13000</v>
      </c>
      <c r="H240" s="45">
        <v>13000</v>
      </c>
      <c r="I240" s="45">
        <f t="shared" si="17"/>
        <v>100</v>
      </c>
    </row>
    <row r="241" spans="1:9" outlineLevel="2" x14ac:dyDescent="0.2">
      <c r="A241" s="24">
        <v>402599</v>
      </c>
      <c r="B241" s="21"/>
      <c r="C241" s="21" t="s">
        <v>176</v>
      </c>
      <c r="D241" s="45">
        <v>36535.449999999997</v>
      </c>
      <c r="E241" s="45">
        <v>42000</v>
      </c>
      <c r="F241" s="45">
        <v>1395.81</v>
      </c>
      <c r="G241" s="45">
        <v>35000</v>
      </c>
      <c r="H241" s="45">
        <v>35000</v>
      </c>
      <c r="I241" s="45">
        <f t="shared" si="17"/>
        <v>100</v>
      </c>
    </row>
    <row r="242" spans="1:9" outlineLevel="2" x14ac:dyDescent="0.2">
      <c r="A242" s="24">
        <v>4025990</v>
      </c>
      <c r="B242" s="21"/>
      <c r="C242" s="21" t="s">
        <v>177</v>
      </c>
      <c r="D242" s="45">
        <v>0</v>
      </c>
      <c r="E242" s="45">
        <v>60000</v>
      </c>
      <c r="F242" s="45">
        <v>0</v>
      </c>
      <c r="G242" s="45">
        <v>0</v>
      </c>
      <c r="H242" s="45">
        <v>0</v>
      </c>
      <c r="I242" s="45" t="str">
        <f t="shared" si="17"/>
        <v>-</v>
      </c>
    </row>
    <row r="243" spans="1:9" outlineLevel="1" x14ac:dyDescent="0.2">
      <c r="A243" s="24">
        <v>4026</v>
      </c>
      <c r="B243" s="21"/>
      <c r="C243" s="21" t="s">
        <v>178</v>
      </c>
      <c r="D243" s="45">
        <f>+D244</f>
        <v>0</v>
      </c>
      <c r="E243" s="45">
        <f>+E244</f>
        <v>4000</v>
      </c>
      <c r="F243" s="45">
        <f>+F244</f>
        <v>0</v>
      </c>
      <c r="G243" s="45">
        <f>+G244</f>
        <v>4000</v>
      </c>
      <c r="H243" s="45">
        <f>+H244</f>
        <v>0</v>
      </c>
      <c r="I243" s="45">
        <f t="shared" si="17"/>
        <v>0</v>
      </c>
    </row>
    <row r="244" spans="1:9" outlineLevel="2" x14ac:dyDescent="0.2">
      <c r="A244" s="24">
        <v>402699</v>
      </c>
      <c r="B244" s="21"/>
      <c r="C244" s="21" t="s">
        <v>179</v>
      </c>
      <c r="D244" s="45">
        <v>0</v>
      </c>
      <c r="E244" s="45">
        <v>4000</v>
      </c>
      <c r="F244" s="45">
        <v>0</v>
      </c>
      <c r="G244" s="45">
        <v>4000</v>
      </c>
      <c r="H244" s="45">
        <v>0</v>
      </c>
      <c r="I244" s="45">
        <f t="shared" si="17"/>
        <v>0</v>
      </c>
    </row>
    <row r="245" spans="1:9" outlineLevel="1" x14ac:dyDescent="0.2">
      <c r="A245" s="24">
        <v>4027</v>
      </c>
      <c r="B245" s="21"/>
      <c r="C245" s="21" t="s">
        <v>180</v>
      </c>
      <c r="D245" s="45">
        <f>+D246</f>
        <v>7111.68</v>
      </c>
      <c r="E245" s="45">
        <f>+E246</f>
        <v>7300</v>
      </c>
      <c r="F245" s="45">
        <f>+F246</f>
        <v>3555.84</v>
      </c>
      <c r="G245" s="45">
        <f>+G246</f>
        <v>7300</v>
      </c>
      <c r="H245" s="45">
        <f>+H246</f>
        <v>7300</v>
      </c>
      <c r="I245" s="45">
        <f t="shared" si="17"/>
        <v>100</v>
      </c>
    </row>
    <row r="246" spans="1:9" outlineLevel="2" x14ac:dyDescent="0.2">
      <c r="A246" s="24">
        <v>402799</v>
      </c>
      <c r="B246" s="21"/>
      <c r="C246" s="21" t="s">
        <v>181</v>
      </c>
      <c r="D246" s="45">
        <v>7111.68</v>
      </c>
      <c r="E246" s="45">
        <v>7300</v>
      </c>
      <c r="F246" s="45">
        <v>3555.84</v>
      </c>
      <c r="G246" s="45">
        <v>7300</v>
      </c>
      <c r="H246" s="45">
        <v>7300</v>
      </c>
      <c r="I246" s="45">
        <f t="shared" si="17"/>
        <v>100</v>
      </c>
    </row>
    <row r="247" spans="1:9" outlineLevel="1" x14ac:dyDescent="0.2">
      <c r="A247" s="24">
        <v>4029</v>
      </c>
      <c r="B247" s="21"/>
      <c r="C247" s="21" t="s">
        <v>182</v>
      </c>
      <c r="D247" s="45">
        <f>+D248+D249+D250+D251+D252+D253+D254+D255+D256+D257+D258+D259+D260+D261+D262</f>
        <v>96699.319999999992</v>
      </c>
      <c r="E247" s="45">
        <f>+E248+E249+E250+E251+E252+E253+E254+E255+E256+E257+E258+E259+E260+E261+E262</f>
        <v>70300</v>
      </c>
      <c r="F247" s="45">
        <f>+F248+F249+F250+F251+F252+F253+F254+F255+F256+F257+F258+F259+F260+F261+F262</f>
        <v>29926.18</v>
      </c>
      <c r="G247" s="45">
        <f>+G248+G249+G250+G251+G252+G253+G254+G255+G256+G257+G258+G259+G260+G261+G262</f>
        <v>73300</v>
      </c>
      <c r="H247" s="45">
        <f>+H248+H249+H250+H251+H252+H253+H254+H255+H256+H257+H258+H259+H260+H261+H262</f>
        <v>88600</v>
      </c>
      <c r="I247" s="45">
        <f t="shared" si="17"/>
        <v>120.87312414733971</v>
      </c>
    </row>
    <row r="248" spans="1:9" outlineLevel="2" x14ac:dyDescent="0.2">
      <c r="A248" s="24">
        <v>402902</v>
      </c>
      <c r="B248" s="21"/>
      <c r="C248" s="21" t="s">
        <v>183</v>
      </c>
      <c r="D248" s="45">
        <v>8738.2199999999993</v>
      </c>
      <c r="E248" s="45">
        <v>10500</v>
      </c>
      <c r="F248" s="45">
        <v>6370.51</v>
      </c>
      <c r="G248" s="45">
        <v>10500</v>
      </c>
      <c r="H248" s="45">
        <v>11500</v>
      </c>
      <c r="I248" s="45">
        <f t="shared" si="17"/>
        <v>109.52380952380953</v>
      </c>
    </row>
    <row r="249" spans="1:9" outlineLevel="2" x14ac:dyDescent="0.2">
      <c r="A249" s="24">
        <v>402905</v>
      </c>
      <c r="B249" s="21"/>
      <c r="C249" s="21" t="s">
        <v>184</v>
      </c>
      <c r="D249" s="45">
        <v>21069.119999999999</v>
      </c>
      <c r="E249" s="45">
        <v>30000</v>
      </c>
      <c r="F249" s="45">
        <v>13426.61</v>
      </c>
      <c r="G249" s="45">
        <v>25000</v>
      </c>
      <c r="H249" s="45">
        <v>25000</v>
      </c>
      <c r="I249" s="45">
        <f t="shared" si="17"/>
        <v>100</v>
      </c>
    </row>
    <row r="250" spans="1:9" outlineLevel="2" x14ac:dyDescent="0.2">
      <c r="A250" s="24">
        <v>4029054</v>
      </c>
      <c r="B250" s="21"/>
      <c r="C250" s="21" t="s">
        <v>185</v>
      </c>
      <c r="D250" s="45">
        <v>782.06</v>
      </c>
      <c r="E250" s="45">
        <v>1200</v>
      </c>
      <c r="F250" s="45">
        <v>391.03</v>
      </c>
      <c r="G250" s="45">
        <v>1200</v>
      </c>
      <c r="H250" s="45">
        <v>1200</v>
      </c>
      <c r="I250" s="45">
        <f t="shared" si="17"/>
        <v>100</v>
      </c>
    </row>
    <row r="251" spans="1:9" outlineLevel="2" x14ac:dyDescent="0.2">
      <c r="A251" s="24">
        <v>402907</v>
      </c>
      <c r="B251" s="21"/>
      <c r="C251" s="21" t="s">
        <v>186</v>
      </c>
      <c r="D251" s="45">
        <v>527.6</v>
      </c>
      <c r="E251" s="45">
        <v>700</v>
      </c>
      <c r="F251" s="45">
        <v>158</v>
      </c>
      <c r="G251" s="45">
        <v>1700</v>
      </c>
      <c r="H251" s="45">
        <v>1000</v>
      </c>
      <c r="I251" s="45">
        <f t="shared" si="17"/>
        <v>58.82352941176471</v>
      </c>
    </row>
    <row r="252" spans="1:9" outlineLevel="2" x14ac:dyDescent="0.2">
      <c r="A252" s="24">
        <v>402920</v>
      </c>
      <c r="B252" s="21"/>
      <c r="C252" s="21" t="s">
        <v>187</v>
      </c>
      <c r="D252" s="45">
        <v>2112.7199999999998</v>
      </c>
      <c r="E252" s="45">
        <v>3000</v>
      </c>
      <c r="F252" s="45">
        <v>5109.71</v>
      </c>
      <c r="G252" s="45">
        <v>8500</v>
      </c>
      <c r="H252" s="45">
        <v>6500</v>
      </c>
      <c r="I252" s="45">
        <f t="shared" si="17"/>
        <v>76.470588235294116</v>
      </c>
    </row>
    <row r="253" spans="1:9" outlineLevel="2" x14ac:dyDescent="0.2">
      <c r="A253" s="24">
        <v>402922</v>
      </c>
      <c r="B253" s="21"/>
      <c r="C253" s="21" t="s">
        <v>188</v>
      </c>
      <c r="D253" s="45">
        <v>1244.9000000000001</v>
      </c>
      <c r="E253" s="45">
        <v>1300</v>
      </c>
      <c r="F253" s="45">
        <v>359.61</v>
      </c>
      <c r="G253" s="45">
        <v>1300</v>
      </c>
      <c r="H253" s="45">
        <v>1300</v>
      </c>
      <c r="I253" s="45">
        <f t="shared" si="17"/>
        <v>100</v>
      </c>
    </row>
    <row r="254" spans="1:9" outlineLevel="2" x14ac:dyDescent="0.2">
      <c r="A254" s="24">
        <v>402931</v>
      </c>
      <c r="B254" s="21"/>
      <c r="C254" s="21" t="s">
        <v>189</v>
      </c>
      <c r="D254" s="45">
        <v>3225.4</v>
      </c>
      <c r="E254" s="45">
        <v>3200</v>
      </c>
      <c r="F254" s="45">
        <v>1616.21</v>
      </c>
      <c r="G254" s="45">
        <v>3200</v>
      </c>
      <c r="H254" s="45">
        <v>3200</v>
      </c>
      <c r="I254" s="45">
        <f t="shared" si="17"/>
        <v>100</v>
      </c>
    </row>
    <row r="255" spans="1:9" outlineLevel="2" x14ac:dyDescent="0.2">
      <c r="A255" s="24">
        <v>402932</v>
      </c>
      <c r="B255" s="21"/>
      <c r="C255" s="21" t="s">
        <v>190</v>
      </c>
      <c r="D255" s="45">
        <v>84</v>
      </c>
      <c r="E255" s="45">
        <v>500</v>
      </c>
      <c r="F255" s="45">
        <v>42</v>
      </c>
      <c r="G255" s="45">
        <v>500</v>
      </c>
      <c r="H255" s="45">
        <v>500</v>
      </c>
      <c r="I255" s="45">
        <f t="shared" si="17"/>
        <v>100</v>
      </c>
    </row>
    <row r="256" spans="1:9" outlineLevel="2" x14ac:dyDescent="0.2">
      <c r="A256" s="24">
        <v>402934</v>
      </c>
      <c r="B256" s="21"/>
      <c r="C256" s="21" t="s">
        <v>191</v>
      </c>
      <c r="D256" s="45">
        <v>78.84</v>
      </c>
      <c r="E256" s="45">
        <v>200</v>
      </c>
      <c r="F256" s="45">
        <v>129.43</v>
      </c>
      <c r="G256" s="45">
        <v>200</v>
      </c>
      <c r="H256" s="45">
        <v>200</v>
      </c>
      <c r="I256" s="45">
        <f t="shared" si="17"/>
        <v>100</v>
      </c>
    </row>
    <row r="257" spans="1:9" outlineLevel="2" x14ac:dyDescent="0.2">
      <c r="A257" s="24">
        <v>402941</v>
      </c>
      <c r="B257" s="21"/>
      <c r="C257" s="21" t="s">
        <v>192</v>
      </c>
      <c r="D257" s="45">
        <v>0</v>
      </c>
      <c r="E257" s="45">
        <v>0</v>
      </c>
      <c r="F257" s="45">
        <v>0</v>
      </c>
      <c r="G257" s="45">
        <v>2500</v>
      </c>
      <c r="H257" s="45">
        <v>2500</v>
      </c>
      <c r="I257" s="45">
        <f t="shared" si="17"/>
        <v>100</v>
      </c>
    </row>
    <row r="258" spans="1:9" outlineLevel="2" x14ac:dyDescent="0.2">
      <c r="A258" s="24">
        <v>4029991</v>
      </c>
      <c r="B258" s="21"/>
      <c r="C258" s="21" t="s">
        <v>193</v>
      </c>
      <c r="D258" s="45">
        <v>9298.14</v>
      </c>
      <c r="E258" s="45">
        <v>12000</v>
      </c>
      <c r="F258" s="45">
        <v>594.12</v>
      </c>
      <c r="G258" s="45">
        <v>10000</v>
      </c>
      <c r="H258" s="45">
        <v>7000</v>
      </c>
      <c r="I258" s="45">
        <f t="shared" si="17"/>
        <v>70</v>
      </c>
    </row>
    <row r="259" spans="1:9" outlineLevel="2" x14ac:dyDescent="0.2">
      <c r="A259" s="24">
        <v>4029993</v>
      </c>
      <c r="B259" s="21"/>
      <c r="C259" s="21" t="s">
        <v>194</v>
      </c>
      <c r="D259" s="45">
        <v>4293.3599999999997</v>
      </c>
      <c r="E259" s="45">
        <v>4700</v>
      </c>
      <c r="F259" s="45">
        <v>1728.95</v>
      </c>
      <c r="G259" s="45">
        <v>4700</v>
      </c>
      <c r="H259" s="45">
        <v>4700</v>
      </c>
      <c r="I259" s="45">
        <f t="shared" si="17"/>
        <v>100</v>
      </c>
    </row>
    <row r="260" spans="1:9" outlineLevel="2" x14ac:dyDescent="0.2">
      <c r="A260" s="24">
        <v>4029994</v>
      </c>
      <c r="B260" s="21"/>
      <c r="C260" s="21" t="s">
        <v>195</v>
      </c>
      <c r="D260" s="45">
        <v>42269.07</v>
      </c>
      <c r="E260" s="45">
        <v>0</v>
      </c>
      <c r="F260" s="45">
        <v>0</v>
      </c>
      <c r="G260" s="45">
        <v>0</v>
      </c>
      <c r="H260" s="45">
        <v>0</v>
      </c>
      <c r="I260" s="45" t="str">
        <f t="shared" si="17"/>
        <v>-</v>
      </c>
    </row>
    <row r="261" spans="1:9" outlineLevel="2" x14ac:dyDescent="0.2">
      <c r="A261" s="24">
        <v>4029999</v>
      </c>
      <c r="B261" s="21"/>
      <c r="C261" s="21" t="s">
        <v>196</v>
      </c>
      <c r="D261" s="45">
        <v>2975.89</v>
      </c>
      <c r="E261" s="45">
        <v>3000</v>
      </c>
      <c r="F261" s="45">
        <v>0</v>
      </c>
      <c r="G261" s="45">
        <v>4000</v>
      </c>
      <c r="H261" s="45">
        <v>4000</v>
      </c>
      <c r="I261" s="45">
        <f t="shared" si="17"/>
        <v>100</v>
      </c>
    </row>
    <row r="262" spans="1:9" outlineLevel="2" x14ac:dyDescent="0.2">
      <c r="A262" s="24">
        <v>40299999</v>
      </c>
      <c r="B262" s="21"/>
      <c r="C262" s="21" t="s">
        <v>197</v>
      </c>
      <c r="D262" s="45">
        <v>0</v>
      </c>
      <c r="E262" s="45">
        <v>0</v>
      </c>
      <c r="F262" s="45">
        <v>0</v>
      </c>
      <c r="G262" s="45">
        <v>0</v>
      </c>
      <c r="H262" s="45">
        <v>20000</v>
      </c>
      <c r="I262" s="45" t="str">
        <f t="shared" si="17"/>
        <v>-</v>
      </c>
    </row>
    <row r="263" spans="1:9" outlineLevel="2" x14ac:dyDescent="0.2">
      <c r="A263" s="24"/>
      <c r="B263" s="21"/>
      <c r="C263" s="21"/>
      <c r="D263" s="45"/>
      <c r="E263" s="45"/>
      <c r="F263" s="45"/>
      <c r="G263" s="45"/>
      <c r="H263" s="45"/>
      <c r="I263" s="45"/>
    </row>
    <row r="264" spans="1:9" x14ac:dyDescent="0.2">
      <c r="A264" s="24">
        <v>403</v>
      </c>
      <c r="B264" s="21"/>
      <c r="C264" s="21" t="s">
        <v>27</v>
      </c>
      <c r="D264" s="45">
        <f>+D265+D267</f>
        <v>2057.29</v>
      </c>
      <c r="E264" s="45">
        <f>+E265+E267</f>
        <v>2700</v>
      </c>
      <c r="F264" s="45">
        <f>+F265+F267</f>
        <v>890.72</v>
      </c>
      <c r="G264" s="45">
        <f>+G265+G267</f>
        <v>2000</v>
      </c>
      <c r="H264" s="45">
        <f>+H265+H267</f>
        <v>3500</v>
      </c>
      <c r="I264" s="45">
        <f>IF(G264&lt;&gt;0,H264/G264*100,"-")</f>
        <v>175</v>
      </c>
    </row>
    <row r="265" spans="1:9" outlineLevel="1" x14ac:dyDescent="0.2">
      <c r="A265" s="24">
        <v>4031</v>
      </c>
      <c r="B265" s="21"/>
      <c r="C265" s="21" t="s">
        <v>198</v>
      </c>
      <c r="D265" s="45">
        <f>+D266</f>
        <v>957</v>
      </c>
      <c r="E265" s="45">
        <f>+E266</f>
        <v>1700</v>
      </c>
      <c r="F265" s="45">
        <f>+F266</f>
        <v>422.87</v>
      </c>
      <c r="G265" s="45">
        <f>+G266</f>
        <v>1000</v>
      </c>
      <c r="H265" s="45">
        <f>+H266</f>
        <v>2500</v>
      </c>
      <c r="I265" s="45">
        <f>IF(G265&lt;&gt;0,H265/G265*100,"-")</f>
        <v>250</v>
      </c>
    </row>
    <row r="266" spans="1:9" outlineLevel="2" x14ac:dyDescent="0.2">
      <c r="A266" s="24">
        <v>403101</v>
      </c>
      <c r="B266" s="21"/>
      <c r="C266" s="21" t="s">
        <v>199</v>
      </c>
      <c r="D266" s="45">
        <v>957</v>
      </c>
      <c r="E266" s="45">
        <v>1700</v>
      </c>
      <c r="F266" s="45">
        <v>422.87</v>
      </c>
      <c r="G266" s="45">
        <v>1000</v>
      </c>
      <c r="H266" s="45">
        <v>2500</v>
      </c>
      <c r="I266" s="45">
        <f>IF(G266&lt;&gt;0,H266/G266*100,"-")</f>
        <v>250</v>
      </c>
    </row>
    <row r="267" spans="1:9" outlineLevel="1" x14ac:dyDescent="0.2">
      <c r="A267" s="24">
        <v>4033</v>
      </c>
      <c r="B267" s="21"/>
      <c r="C267" s="21" t="s">
        <v>200</v>
      </c>
      <c r="D267" s="45">
        <f>+D268</f>
        <v>1100.29</v>
      </c>
      <c r="E267" s="45">
        <f>+E268</f>
        <v>1000</v>
      </c>
      <c r="F267" s="45">
        <f>+F268</f>
        <v>467.85</v>
      </c>
      <c r="G267" s="45">
        <f>+G268</f>
        <v>1000</v>
      </c>
      <c r="H267" s="45">
        <f>+H268</f>
        <v>1000</v>
      </c>
      <c r="I267" s="45">
        <f>IF(G267&lt;&gt;0,H267/G267*100,"-")</f>
        <v>100</v>
      </c>
    </row>
    <row r="268" spans="1:9" outlineLevel="2" x14ac:dyDescent="0.2">
      <c r="A268" s="24">
        <v>403305</v>
      </c>
      <c r="B268" s="21"/>
      <c r="C268" s="21" t="s">
        <v>201</v>
      </c>
      <c r="D268" s="45">
        <v>1100.29</v>
      </c>
      <c r="E268" s="45">
        <v>1000</v>
      </c>
      <c r="F268" s="45">
        <v>467.85</v>
      </c>
      <c r="G268" s="45">
        <v>1000</v>
      </c>
      <c r="H268" s="45">
        <v>1000</v>
      </c>
      <c r="I268" s="45">
        <f>IF(G268&lt;&gt;0,H268/G268*100,"-")</f>
        <v>100</v>
      </c>
    </row>
    <row r="269" spans="1:9" outlineLevel="2" x14ac:dyDescent="0.2">
      <c r="A269" s="24"/>
      <c r="B269" s="21"/>
      <c r="C269" s="21"/>
      <c r="D269" s="45"/>
      <c r="E269" s="45"/>
      <c r="F269" s="45"/>
      <c r="G269" s="45"/>
      <c r="H269" s="45"/>
      <c r="I269" s="45"/>
    </row>
    <row r="270" spans="1:9" x14ac:dyDescent="0.2">
      <c r="A270" s="24">
        <v>409</v>
      </c>
      <c r="B270" s="21"/>
      <c r="C270" s="21" t="s">
        <v>55</v>
      </c>
      <c r="D270" s="47">
        <f>+D271+D273+D275</f>
        <v>21979.13</v>
      </c>
      <c r="E270" s="47">
        <f>+E271+E273+E275</f>
        <v>55617</v>
      </c>
      <c r="F270" s="47">
        <f>+F271+F273+F275</f>
        <v>12060.58</v>
      </c>
      <c r="G270" s="47">
        <f>+G271+G273+G275</f>
        <v>55617</v>
      </c>
      <c r="H270" s="47">
        <f>+H271+H273+H275</f>
        <v>55617</v>
      </c>
      <c r="I270" s="47">
        <f t="shared" ref="I270:I276" si="18">IF(G270&lt;&gt;0,H270/G270*100,"-")</f>
        <v>100</v>
      </c>
    </row>
    <row r="271" spans="1:9" outlineLevel="1" x14ac:dyDescent="0.2">
      <c r="A271" s="24">
        <v>4090</v>
      </c>
      <c r="B271" s="21"/>
      <c r="C271" s="21" t="s">
        <v>202</v>
      </c>
      <c r="D271" s="47">
        <f>+D272</f>
        <v>1000</v>
      </c>
      <c r="E271" s="47">
        <f>+E272</f>
        <v>15917</v>
      </c>
      <c r="F271" s="47">
        <f>+F272</f>
        <v>0</v>
      </c>
      <c r="G271" s="47">
        <f>+G272</f>
        <v>15917</v>
      </c>
      <c r="H271" s="47">
        <f>+H272</f>
        <v>15917</v>
      </c>
      <c r="I271" s="47">
        <f t="shared" si="18"/>
        <v>100</v>
      </c>
    </row>
    <row r="272" spans="1:9" outlineLevel="2" x14ac:dyDescent="0.2">
      <c r="A272" s="24">
        <v>409000</v>
      </c>
      <c r="B272" s="21"/>
      <c r="C272" s="21" t="s">
        <v>202</v>
      </c>
      <c r="D272" s="47">
        <v>1000</v>
      </c>
      <c r="E272" s="47">
        <v>15917</v>
      </c>
      <c r="F272" s="47">
        <v>0</v>
      </c>
      <c r="G272" s="47">
        <v>15917</v>
      </c>
      <c r="H272" s="47">
        <v>15917</v>
      </c>
      <c r="I272" s="47">
        <f t="shared" si="18"/>
        <v>100</v>
      </c>
    </row>
    <row r="273" spans="1:9" outlineLevel="1" x14ac:dyDescent="0.2">
      <c r="A273" s="24">
        <v>4091</v>
      </c>
      <c r="B273" s="21"/>
      <c r="C273" s="21" t="s">
        <v>203</v>
      </c>
      <c r="D273" s="47">
        <f>+D274</f>
        <v>0</v>
      </c>
      <c r="E273" s="47">
        <f>+E274</f>
        <v>15700</v>
      </c>
      <c r="F273" s="47">
        <f>+F274</f>
        <v>0</v>
      </c>
      <c r="G273" s="47">
        <f>+G274</f>
        <v>15700</v>
      </c>
      <c r="H273" s="47">
        <f>+H274</f>
        <v>15700</v>
      </c>
      <c r="I273" s="47">
        <f t="shared" si="18"/>
        <v>100</v>
      </c>
    </row>
    <row r="274" spans="1:9" outlineLevel="2" x14ac:dyDescent="0.2">
      <c r="A274" s="24">
        <v>409100</v>
      </c>
      <c r="B274" s="21"/>
      <c r="C274" s="21" t="s">
        <v>203</v>
      </c>
      <c r="D274" s="47">
        <v>0</v>
      </c>
      <c r="E274" s="47">
        <v>15700</v>
      </c>
      <c r="F274" s="47">
        <v>0</v>
      </c>
      <c r="G274" s="47">
        <v>15700</v>
      </c>
      <c r="H274" s="47">
        <v>15700</v>
      </c>
      <c r="I274" s="47">
        <f t="shared" si="18"/>
        <v>100</v>
      </c>
    </row>
    <row r="275" spans="1:9" outlineLevel="1" x14ac:dyDescent="0.2">
      <c r="A275" s="24">
        <v>4093</v>
      </c>
      <c r="B275" s="21"/>
      <c r="C275" s="21" t="s">
        <v>204</v>
      </c>
      <c r="D275" s="47">
        <f>+D276</f>
        <v>20979.13</v>
      </c>
      <c r="E275" s="47">
        <f>+E276</f>
        <v>24000</v>
      </c>
      <c r="F275" s="47">
        <f>+F276</f>
        <v>12060.58</v>
      </c>
      <c r="G275" s="47">
        <f>+G276</f>
        <v>24000</v>
      </c>
      <c r="H275" s="47">
        <f>+H276</f>
        <v>24000</v>
      </c>
      <c r="I275" s="47">
        <f t="shared" si="18"/>
        <v>100</v>
      </c>
    </row>
    <row r="276" spans="1:9" outlineLevel="2" x14ac:dyDescent="0.2">
      <c r="A276" s="24">
        <v>409300</v>
      </c>
      <c r="B276" s="21"/>
      <c r="C276" s="21" t="s">
        <v>205</v>
      </c>
      <c r="D276" s="47">
        <v>20979.13</v>
      </c>
      <c r="E276" s="47">
        <v>24000</v>
      </c>
      <c r="F276" s="47">
        <v>12060.58</v>
      </c>
      <c r="G276" s="47">
        <v>24000</v>
      </c>
      <c r="H276" s="47">
        <v>24000</v>
      </c>
      <c r="I276" s="47">
        <f t="shared" si="18"/>
        <v>100</v>
      </c>
    </row>
    <row r="277" spans="1:9" outlineLevel="2" x14ac:dyDescent="0.2">
      <c r="A277" s="24"/>
      <c r="B277" s="21"/>
      <c r="C277" s="21"/>
      <c r="D277" s="47"/>
      <c r="E277" s="47"/>
      <c r="F277" s="47"/>
      <c r="G277" s="47"/>
      <c r="H277" s="47"/>
      <c r="I277" s="47"/>
    </row>
    <row r="278" spans="1:9" x14ac:dyDescent="0.2">
      <c r="A278" s="22">
        <v>41</v>
      </c>
      <c r="B278" s="23"/>
      <c r="C278" s="23" t="s">
        <v>73</v>
      </c>
      <c r="D278" s="46">
        <f>+D279+D290+D305+D321</f>
        <v>1409741.03</v>
      </c>
      <c r="E278" s="46">
        <f>+E279+E290+E305+E321</f>
        <v>1383005</v>
      </c>
      <c r="F278" s="46">
        <f>+F279+F290+F305+F321</f>
        <v>587266.30999999994</v>
      </c>
      <c r="G278" s="46">
        <f>+G279+G290+G305+G321</f>
        <v>1423892</v>
      </c>
      <c r="H278" s="46">
        <f>+H279+H290+H305+H321</f>
        <v>1393337</v>
      </c>
      <c r="I278" s="46">
        <f t="shared" ref="I278:I287" si="19">IF(G278&lt;&gt;0,H278/G278*100,"-")</f>
        <v>97.854120958612029</v>
      </c>
    </row>
    <row r="279" spans="1:9" x14ac:dyDescent="0.2">
      <c r="A279" s="24">
        <v>410</v>
      </c>
      <c r="B279" s="21"/>
      <c r="C279" s="21" t="s">
        <v>28</v>
      </c>
      <c r="D279" s="45">
        <f>+D280+D282</f>
        <v>76816.679999999993</v>
      </c>
      <c r="E279" s="45">
        <f>+E280+E282</f>
        <v>92000</v>
      </c>
      <c r="F279" s="45">
        <f>+F280+F282</f>
        <v>34717.21</v>
      </c>
      <c r="G279" s="45">
        <f>+G280+G282</f>
        <v>114000</v>
      </c>
      <c r="H279" s="45">
        <f>+H280+H282</f>
        <v>110000</v>
      </c>
      <c r="I279" s="45">
        <f t="shared" si="19"/>
        <v>96.491228070175438</v>
      </c>
    </row>
    <row r="280" spans="1:9" outlineLevel="1" x14ac:dyDescent="0.2">
      <c r="A280" s="24">
        <v>4100</v>
      </c>
      <c r="B280" s="21"/>
      <c r="C280" s="21" t="s">
        <v>206</v>
      </c>
      <c r="D280" s="45">
        <f>+D281</f>
        <v>35892.879999999997</v>
      </c>
      <c r="E280" s="45">
        <f>+E281</f>
        <v>35000</v>
      </c>
      <c r="F280" s="45">
        <f>+F281</f>
        <v>18419.48</v>
      </c>
      <c r="G280" s="45">
        <f>+G281</f>
        <v>40000</v>
      </c>
      <c r="H280" s="45">
        <f>+H281</f>
        <v>40000</v>
      </c>
      <c r="I280" s="45">
        <f t="shared" si="19"/>
        <v>100</v>
      </c>
    </row>
    <row r="281" spans="1:9" outlineLevel="2" x14ac:dyDescent="0.2">
      <c r="A281" s="24">
        <v>410000</v>
      </c>
      <c r="B281" s="21"/>
      <c r="C281" s="21" t="s">
        <v>207</v>
      </c>
      <c r="D281" s="45">
        <v>35892.879999999997</v>
      </c>
      <c r="E281" s="45">
        <v>35000</v>
      </c>
      <c r="F281" s="45">
        <v>18419.48</v>
      </c>
      <c r="G281" s="45">
        <v>40000</v>
      </c>
      <c r="H281" s="45">
        <v>40000</v>
      </c>
      <c r="I281" s="45">
        <f t="shared" si="19"/>
        <v>100</v>
      </c>
    </row>
    <row r="282" spans="1:9" outlineLevel="1" x14ac:dyDescent="0.2">
      <c r="A282" s="24">
        <v>4102</v>
      </c>
      <c r="B282" s="21"/>
      <c r="C282" s="21" t="s">
        <v>208</v>
      </c>
      <c r="D282" s="45">
        <f>+D283+D284+D285+D286+D287</f>
        <v>40923.799999999996</v>
      </c>
      <c r="E282" s="45">
        <f>+E283+E284+E285+E286+E287</f>
        <v>57000</v>
      </c>
      <c r="F282" s="45">
        <f>+F283+F284+F285+F286+F287</f>
        <v>16297.73</v>
      </c>
      <c r="G282" s="45">
        <f>+G283+G284+G285+G286+G287</f>
        <v>74000</v>
      </c>
      <c r="H282" s="45">
        <f>+H283+H284+H285+H286+H287+H288</f>
        <v>70000</v>
      </c>
      <c r="I282" s="45">
        <f t="shared" si="19"/>
        <v>94.594594594594597</v>
      </c>
    </row>
    <row r="283" spans="1:9" outlineLevel="2" x14ac:dyDescent="0.2">
      <c r="A283" s="24">
        <v>410217</v>
      </c>
      <c r="B283" s="21"/>
      <c r="C283" s="21" t="s">
        <v>209</v>
      </c>
      <c r="D283" s="45">
        <v>7941.49</v>
      </c>
      <c r="E283" s="45">
        <v>10000</v>
      </c>
      <c r="F283" s="45">
        <v>0</v>
      </c>
      <c r="G283" s="45">
        <v>10000</v>
      </c>
      <c r="H283" s="45">
        <v>10000</v>
      </c>
      <c r="I283" s="45">
        <f t="shared" si="19"/>
        <v>100</v>
      </c>
    </row>
    <row r="284" spans="1:9" outlineLevel="2" x14ac:dyDescent="0.2">
      <c r="A284" s="24">
        <v>410299</v>
      </c>
      <c r="B284" s="21"/>
      <c r="C284" s="21" t="s">
        <v>210</v>
      </c>
      <c r="D284" s="45">
        <v>21955.14</v>
      </c>
      <c r="E284" s="45">
        <v>25000</v>
      </c>
      <c r="F284" s="45">
        <v>0</v>
      </c>
      <c r="G284" s="45">
        <v>25000</v>
      </c>
      <c r="H284" s="45">
        <v>20000</v>
      </c>
      <c r="I284" s="45">
        <f t="shared" si="19"/>
        <v>80</v>
      </c>
    </row>
    <row r="285" spans="1:9" outlineLevel="2" x14ac:dyDescent="0.2">
      <c r="A285" s="24">
        <v>4102990</v>
      </c>
      <c r="B285" s="21"/>
      <c r="C285" s="21" t="s">
        <v>211</v>
      </c>
      <c r="D285" s="45">
        <v>6500</v>
      </c>
      <c r="E285" s="45">
        <v>6000</v>
      </c>
      <c r="F285" s="45">
        <v>3500</v>
      </c>
      <c r="G285" s="45">
        <v>6000</v>
      </c>
      <c r="H285" s="45">
        <v>8000</v>
      </c>
      <c r="I285" s="45">
        <f t="shared" si="19"/>
        <v>133.33333333333331</v>
      </c>
    </row>
    <row r="286" spans="1:9" outlineLevel="2" x14ac:dyDescent="0.2">
      <c r="A286" s="24">
        <v>4102991</v>
      </c>
      <c r="B286" s="21"/>
      <c r="C286" s="21" t="s">
        <v>212</v>
      </c>
      <c r="D286" s="45">
        <v>4527.17</v>
      </c>
      <c r="E286" s="45">
        <v>6000</v>
      </c>
      <c r="F286" s="45">
        <v>2246.56</v>
      </c>
      <c r="G286" s="45">
        <v>6000</v>
      </c>
      <c r="H286" s="45">
        <v>6000</v>
      </c>
      <c r="I286" s="45">
        <f t="shared" si="19"/>
        <v>100</v>
      </c>
    </row>
    <row r="287" spans="1:9" outlineLevel="2" x14ac:dyDescent="0.2">
      <c r="A287" s="24">
        <v>4102992</v>
      </c>
      <c r="B287" s="21"/>
      <c r="C287" s="21" t="s">
        <v>213</v>
      </c>
      <c r="D287" s="45">
        <v>0</v>
      </c>
      <c r="E287" s="45">
        <v>10000</v>
      </c>
      <c r="F287" s="45">
        <v>10551.17</v>
      </c>
      <c r="G287" s="45">
        <v>27000</v>
      </c>
      <c r="H287" s="45">
        <v>25000</v>
      </c>
      <c r="I287" s="45">
        <f t="shared" si="19"/>
        <v>92.592592592592595</v>
      </c>
    </row>
    <row r="288" spans="1:9" s="70" customFormat="1" outlineLevel="2" x14ac:dyDescent="0.2">
      <c r="A288" s="24">
        <v>4102993</v>
      </c>
      <c r="B288" s="21"/>
      <c r="C288" s="21" t="s">
        <v>411</v>
      </c>
      <c r="D288" s="45"/>
      <c r="E288" s="45"/>
      <c r="F288" s="45"/>
      <c r="G288" s="45"/>
      <c r="H288" s="45">
        <v>1000</v>
      </c>
      <c r="I288" s="45"/>
    </row>
    <row r="289" spans="1:9" outlineLevel="2" x14ac:dyDescent="0.2">
      <c r="A289" s="24"/>
      <c r="B289" s="21"/>
      <c r="C289" s="21"/>
      <c r="D289" s="45"/>
      <c r="E289" s="45"/>
      <c r="F289" s="45"/>
      <c r="G289" s="45"/>
      <c r="H289" s="45"/>
      <c r="I289" s="45"/>
    </row>
    <row r="290" spans="1:9" x14ac:dyDescent="0.2">
      <c r="A290" s="24">
        <v>411</v>
      </c>
      <c r="B290" s="21"/>
      <c r="C290" s="21" t="s">
        <v>29</v>
      </c>
      <c r="D290" s="45">
        <f>+D291</f>
        <v>925299.05999999994</v>
      </c>
      <c r="E290" s="45">
        <f>+E291</f>
        <v>939903</v>
      </c>
      <c r="F290" s="45">
        <f>+F291</f>
        <v>422389.26</v>
      </c>
      <c r="G290" s="45">
        <f>+G291</f>
        <v>941187</v>
      </c>
      <c r="H290" s="45">
        <f>+H291</f>
        <v>918203</v>
      </c>
      <c r="I290" s="45">
        <f t="shared" ref="I290:I303" si="20">IF(G290&lt;&gt;0,H290/G290*100,"-")</f>
        <v>97.557977320128728</v>
      </c>
    </row>
    <row r="291" spans="1:9" outlineLevel="1" x14ac:dyDescent="0.2">
      <c r="A291" s="24">
        <v>4119</v>
      </c>
      <c r="B291" s="21"/>
      <c r="C291" s="21" t="s">
        <v>214</v>
      </c>
      <c r="D291" s="45">
        <f>+D292+D293+D294+D295+D296+D297+D298+D299+D300+D301+D302+D303</f>
        <v>925299.05999999994</v>
      </c>
      <c r="E291" s="45">
        <f>+E292+E293+E294+E295+E296+E297+E298+E299+E300+E301+E302+E303</f>
        <v>939903</v>
      </c>
      <c r="F291" s="45">
        <f>+F292+F293+F294+F295+F296+F297+F298+F299+F300+F301+F302+F303</f>
        <v>422389.26</v>
      </c>
      <c r="G291" s="45">
        <f>+G292+G293+G294+G295+G296+G297+G298+G299+G300+G301+G302+G303</f>
        <v>941187</v>
      </c>
      <c r="H291" s="45">
        <f>+H292+H293+H294+H295+H296+H297+H298+H299+H300+H301+H302+H303</f>
        <v>918203</v>
      </c>
      <c r="I291" s="45">
        <f t="shared" si="20"/>
        <v>97.557977320128728</v>
      </c>
    </row>
    <row r="292" spans="1:9" outlineLevel="2" x14ac:dyDescent="0.2">
      <c r="A292" s="24">
        <v>411900</v>
      </c>
      <c r="B292" s="21"/>
      <c r="C292" s="21" t="s">
        <v>215</v>
      </c>
      <c r="D292" s="45">
        <v>16367.37</v>
      </c>
      <c r="E292" s="45">
        <v>19500</v>
      </c>
      <c r="F292" s="45">
        <v>5386.52</v>
      </c>
      <c r="G292" s="45">
        <v>15500</v>
      </c>
      <c r="H292" s="45">
        <v>15500</v>
      </c>
      <c r="I292" s="45">
        <f t="shared" si="20"/>
        <v>100</v>
      </c>
    </row>
    <row r="293" spans="1:9" outlineLevel="2" x14ac:dyDescent="0.2">
      <c r="A293" s="24">
        <v>411908</v>
      </c>
      <c r="B293" s="21"/>
      <c r="C293" s="21" t="s">
        <v>216</v>
      </c>
      <c r="D293" s="45">
        <v>21292.5</v>
      </c>
      <c r="E293" s="45">
        <v>22000</v>
      </c>
      <c r="F293" s="45">
        <v>16182.5</v>
      </c>
      <c r="G293" s="45">
        <v>17000</v>
      </c>
      <c r="H293" s="45">
        <v>17000</v>
      </c>
      <c r="I293" s="45">
        <f t="shared" si="20"/>
        <v>100</v>
      </c>
    </row>
    <row r="294" spans="1:9" outlineLevel="2" x14ac:dyDescent="0.2">
      <c r="A294" s="24">
        <v>4119090</v>
      </c>
      <c r="B294" s="21"/>
      <c r="C294" s="21" t="s">
        <v>217</v>
      </c>
      <c r="D294" s="45">
        <v>121774.94</v>
      </c>
      <c r="E294" s="45">
        <v>120000</v>
      </c>
      <c r="F294" s="45">
        <v>44658.94</v>
      </c>
      <c r="G294" s="45">
        <v>120000</v>
      </c>
      <c r="H294" s="45">
        <v>120000</v>
      </c>
      <c r="I294" s="45">
        <f t="shared" si="20"/>
        <v>100</v>
      </c>
    </row>
    <row r="295" spans="1:9" outlineLevel="2" x14ac:dyDescent="0.2">
      <c r="A295" s="24">
        <v>411920</v>
      </c>
      <c r="B295" s="21"/>
      <c r="C295" s="21" t="s">
        <v>218</v>
      </c>
      <c r="D295" s="45">
        <v>368.9</v>
      </c>
      <c r="E295" s="45">
        <v>1000</v>
      </c>
      <c r="F295" s="45">
        <v>204</v>
      </c>
      <c r="G295" s="45">
        <v>2000</v>
      </c>
      <c r="H295" s="45">
        <v>2000</v>
      </c>
      <c r="I295" s="45">
        <f t="shared" si="20"/>
        <v>100</v>
      </c>
    </row>
    <row r="296" spans="1:9" outlineLevel="2" x14ac:dyDescent="0.2">
      <c r="A296" s="24">
        <v>411921</v>
      </c>
      <c r="B296" s="21"/>
      <c r="C296" s="21" t="s">
        <v>219</v>
      </c>
      <c r="D296" s="45">
        <v>749178.06</v>
      </c>
      <c r="E296" s="45">
        <v>760000</v>
      </c>
      <c r="F296" s="45">
        <v>350274.3</v>
      </c>
      <c r="G296" s="45">
        <v>770000</v>
      </c>
      <c r="H296" s="45">
        <v>750000</v>
      </c>
      <c r="I296" s="45">
        <f t="shared" si="20"/>
        <v>97.402597402597408</v>
      </c>
    </row>
    <row r="297" spans="1:9" outlineLevel="2" x14ac:dyDescent="0.2">
      <c r="A297" s="24">
        <v>411922</v>
      </c>
      <c r="B297" s="21"/>
      <c r="C297" s="21" t="s">
        <v>220</v>
      </c>
      <c r="D297" s="45">
        <v>0</v>
      </c>
      <c r="E297" s="45">
        <v>0</v>
      </c>
      <c r="F297" s="45">
        <v>2480.5100000000002</v>
      </c>
      <c r="G297" s="45">
        <v>2481</v>
      </c>
      <c r="H297" s="45">
        <v>0</v>
      </c>
      <c r="I297" s="45">
        <f t="shared" si="20"/>
        <v>0</v>
      </c>
    </row>
    <row r="298" spans="1:9" outlineLevel="2" x14ac:dyDescent="0.2">
      <c r="A298" s="24">
        <v>411999</v>
      </c>
      <c r="B298" s="21"/>
      <c r="C298" s="21" t="s">
        <v>221</v>
      </c>
      <c r="D298" s="45">
        <v>3828</v>
      </c>
      <c r="E298" s="45">
        <v>3828</v>
      </c>
      <c r="F298" s="45">
        <v>0</v>
      </c>
      <c r="G298" s="45">
        <v>3828</v>
      </c>
      <c r="H298" s="45">
        <v>3828</v>
      </c>
      <c r="I298" s="45">
        <f t="shared" si="20"/>
        <v>100</v>
      </c>
    </row>
    <row r="299" spans="1:9" outlineLevel="2" x14ac:dyDescent="0.2">
      <c r="A299" s="24">
        <v>4119990</v>
      </c>
      <c r="B299" s="21"/>
      <c r="C299" s="21" t="s">
        <v>222</v>
      </c>
      <c r="D299" s="45">
        <v>4420.72</v>
      </c>
      <c r="E299" s="45">
        <v>1200</v>
      </c>
      <c r="F299" s="45">
        <v>902.49</v>
      </c>
      <c r="G299" s="45">
        <v>903</v>
      </c>
      <c r="H299" s="45">
        <v>0</v>
      </c>
      <c r="I299" s="45">
        <f t="shared" si="20"/>
        <v>0</v>
      </c>
    </row>
    <row r="300" spans="1:9" outlineLevel="2" x14ac:dyDescent="0.2">
      <c r="A300" s="24">
        <v>4119991</v>
      </c>
      <c r="B300" s="21"/>
      <c r="C300" s="21" t="s">
        <v>223</v>
      </c>
      <c r="D300" s="45">
        <v>5100</v>
      </c>
      <c r="E300" s="45">
        <v>7000</v>
      </c>
      <c r="F300" s="45">
        <v>1800</v>
      </c>
      <c r="G300" s="45">
        <v>5600</v>
      </c>
      <c r="H300" s="45">
        <v>6000</v>
      </c>
      <c r="I300" s="45">
        <f t="shared" si="20"/>
        <v>107.14285714285714</v>
      </c>
    </row>
    <row r="301" spans="1:9" outlineLevel="2" x14ac:dyDescent="0.2">
      <c r="A301" s="24">
        <v>4119992</v>
      </c>
      <c r="B301" s="21"/>
      <c r="C301" s="21" t="s">
        <v>224</v>
      </c>
      <c r="D301" s="45">
        <v>1000</v>
      </c>
      <c r="E301" s="45">
        <v>1500</v>
      </c>
      <c r="F301" s="45">
        <v>500</v>
      </c>
      <c r="G301" s="45">
        <v>1500</v>
      </c>
      <c r="H301" s="45">
        <v>1500</v>
      </c>
      <c r="I301" s="45">
        <f t="shared" si="20"/>
        <v>100</v>
      </c>
    </row>
    <row r="302" spans="1:9" outlineLevel="2" x14ac:dyDescent="0.2">
      <c r="A302" s="24">
        <v>4119993</v>
      </c>
      <c r="B302" s="21"/>
      <c r="C302" s="21" t="s">
        <v>225</v>
      </c>
      <c r="D302" s="45">
        <v>770</v>
      </c>
      <c r="E302" s="45">
        <v>875</v>
      </c>
      <c r="F302" s="45">
        <v>0</v>
      </c>
      <c r="G302" s="45">
        <v>875</v>
      </c>
      <c r="H302" s="45">
        <v>875</v>
      </c>
      <c r="I302" s="45">
        <f t="shared" si="20"/>
        <v>100</v>
      </c>
    </row>
    <row r="303" spans="1:9" outlineLevel="2" x14ac:dyDescent="0.2">
      <c r="A303" s="24">
        <v>4119996</v>
      </c>
      <c r="B303" s="21"/>
      <c r="C303" s="21" t="s">
        <v>226</v>
      </c>
      <c r="D303" s="45">
        <v>1198.57</v>
      </c>
      <c r="E303" s="45">
        <v>3000</v>
      </c>
      <c r="F303" s="45">
        <v>0</v>
      </c>
      <c r="G303" s="45">
        <v>1500</v>
      </c>
      <c r="H303" s="45">
        <v>1500</v>
      </c>
      <c r="I303" s="45">
        <f t="shared" si="20"/>
        <v>100</v>
      </c>
    </row>
    <row r="304" spans="1:9" outlineLevel="2" x14ac:dyDescent="0.2">
      <c r="A304" s="24"/>
      <c r="B304" s="21"/>
      <c r="C304" s="21"/>
      <c r="D304" s="45"/>
      <c r="E304" s="45"/>
      <c r="F304" s="45"/>
      <c r="G304" s="45"/>
      <c r="H304" s="45"/>
      <c r="I304" s="45"/>
    </row>
    <row r="305" spans="1:9" x14ac:dyDescent="0.2">
      <c r="A305" s="24">
        <v>412</v>
      </c>
      <c r="B305" s="21"/>
      <c r="C305" s="21" t="s">
        <v>58</v>
      </c>
      <c r="D305" s="45">
        <f>+D306</f>
        <v>43720.490000000005</v>
      </c>
      <c r="E305" s="45">
        <f>+E306</f>
        <v>71428</v>
      </c>
      <c r="F305" s="45">
        <f>+F306</f>
        <v>8807.73</v>
      </c>
      <c r="G305" s="45">
        <f>+G306</f>
        <v>71428</v>
      </c>
      <c r="H305" s="45">
        <f>+H306</f>
        <v>71428</v>
      </c>
      <c r="I305" s="45">
        <f t="shared" ref="I305:I319" si="21">IF(G305&lt;&gt;0,H305/G305*100,"-")</f>
        <v>100</v>
      </c>
    </row>
    <row r="306" spans="1:9" outlineLevel="1" x14ac:dyDescent="0.2">
      <c r="A306" s="24">
        <v>4120</v>
      </c>
      <c r="B306" s="21"/>
      <c r="C306" s="21" t="s">
        <v>227</v>
      </c>
      <c r="D306" s="45">
        <f>+D307+D308+D309+D310+D311+D312+D313+D314+D315+D316+D317+D318+D319</f>
        <v>43720.490000000005</v>
      </c>
      <c r="E306" s="45">
        <f>+E307+E308+E309+E310+E311+E312+E313+E314+E315+E316+E317+E318+E319</f>
        <v>71428</v>
      </c>
      <c r="F306" s="45">
        <f>+F307+F308+F309+F310+F311+F312+F313+F314+F315+F316+F317+F318+F319</f>
        <v>8807.73</v>
      </c>
      <c r="G306" s="45">
        <f>+G307+G308+G309+G310+G311+G312+G313+G314+G315+G316+G317+G318+G319</f>
        <v>71428</v>
      </c>
      <c r="H306" s="45">
        <f>+H307+H308+H309+H310+H311+H312+H313+H314+H315+H316+H317+H318+H319</f>
        <v>71428</v>
      </c>
      <c r="I306" s="45">
        <f t="shared" si="21"/>
        <v>100</v>
      </c>
    </row>
    <row r="307" spans="1:9" outlineLevel="2" x14ac:dyDescent="0.2">
      <c r="A307" s="24">
        <v>4120001</v>
      </c>
      <c r="B307" s="21"/>
      <c r="C307" s="21" t="s">
        <v>228</v>
      </c>
      <c r="D307" s="45">
        <v>16916.36</v>
      </c>
      <c r="E307" s="45">
        <v>29828</v>
      </c>
      <c r="F307" s="45">
        <v>2700</v>
      </c>
      <c r="G307" s="45">
        <v>29828</v>
      </c>
      <c r="H307" s="45">
        <v>29828</v>
      </c>
      <c r="I307" s="45">
        <f t="shared" si="21"/>
        <v>100</v>
      </c>
    </row>
    <row r="308" spans="1:9" outlineLevel="2" x14ac:dyDescent="0.2">
      <c r="A308" s="24">
        <v>41200010</v>
      </c>
      <c r="B308" s="21"/>
      <c r="C308" s="21" t="s">
        <v>229</v>
      </c>
      <c r="D308" s="45">
        <v>1200</v>
      </c>
      <c r="E308" s="45">
        <v>1200</v>
      </c>
      <c r="F308" s="45">
        <v>500</v>
      </c>
      <c r="G308" s="45">
        <v>1200</v>
      </c>
      <c r="H308" s="45">
        <v>1200</v>
      </c>
      <c r="I308" s="45">
        <f t="shared" si="21"/>
        <v>100</v>
      </c>
    </row>
    <row r="309" spans="1:9" outlineLevel="2" x14ac:dyDescent="0.2">
      <c r="A309" s="24">
        <v>41200012</v>
      </c>
      <c r="B309" s="21"/>
      <c r="C309" s="21" t="s">
        <v>230</v>
      </c>
      <c r="D309" s="45">
        <v>0</v>
      </c>
      <c r="E309" s="45">
        <v>4800</v>
      </c>
      <c r="F309" s="45">
        <v>0</v>
      </c>
      <c r="G309" s="45">
        <v>4800</v>
      </c>
      <c r="H309" s="45">
        <v>4800</v>
      </c>
      <c r="I309" s="45">
        <f t="shared" si="21"/>
        <v>100</v>
      </c>
    </row>
    <row r="310" spans="1:9" outlineLevel="2" x14ac:dyDescent="0.2">
      <c r="A310" s="24">
        <v>41200013</v>
      </c>
      <c r="B310" s="21"/>
      <c r="C310" s="21" t="s">
        <v>231</v>
      </c>
      <c r="D310" s="45">
        <v>1000</v>
      </c>
      <c r="E310" s="45">
        <v>1000</v>
      </c>
      <c r="F310" s="45">
        <v>0</v>
      </c>
      <c r="G310" s="45">
        <v>1000</v>
      </c>
      <c r="H310" s="45">
        <v>1000</v>
      </c>
      <c r="I310" s="45">
        <f t="shared" si="21"/>
        <v>100</v>
      </c>
    </row>
    <row r="311" spans="1:9" outlineLevel="2" x14ac:dyDescent="0.2">
      <c r="A311" s="24">
        <v>41200015</v>
      </c>
      <c r="B311" s="21"/>
      <c r="C311" s="21" t="s">
        <v>232</v>
      </c>
      <c r="D311" s="45">
        <v>400</v>
      </c>
      <c r="E311" s="45">
        <v>330</v>
      </c>
      <c r="F311" s="45">
        <v>0</v>
      </c>
      <c r="G311" s="45">
        <v>330</v>
      </c>
      <c r="H311" s="45">
        <v>330</v>
      </c>
      <c r="I311" s="45">
        <f t="shared" si="21"/>
        <v>100</v>
      </c>
    </row>
    <row r="312" spans="1:9" outlineLevel="2" x14ac:dyDescent="0.2">
      <c r="A312" s="24">
        <v>41200016</v>
      </c>
      <c r="B312" s="21"/>
      <c r="C312" s="21" t="s">
        <v>233</v>
      </c>
      <c r="D312" s="45">
        <v>835</v>
      </c>
      <c r="E312" s="45">
        <v>835</v>
      </c>
      <c r="F312" s="45">
        <v>835</v>
      </c>
      <c r="G312" s="45">
        <v>835</v>
      </c>
      <c r="H312" s="45">
        <v>835</v>
      </c>
      <c r="I312" s="45">
        <f t="shared" si="21"/>
        <v>100</v>
      </c>
    </row>
    <row r="313" spans="1:9" outlineLevel="2" x14ac:dyDescent="0.2">
      <c r="A313" s="24">
        <v>41200017</v>
      </c>
      <c r="B313" s="21"/>
      <c r="C313" s="21" t="s">
        <v>234</v>
      </c>
      <c r="D313" s="45">
        <v>1080</v>
      </c>
      <c r="E313" s="45">
        <v>1440</v>
      </c>
      <c r="F313" s="45">
        <v>0</v>
      </c>
      <c r="G313" s="45">
        <v>1440</v>
      </c>
      <c r="H313" s="45">
        <v>1440</v>
      </c>
      <c r="I313" s="45">
        <f t="shared" si="21"/>
        <v>100</v>
      </c>
    </row>
    <row r="314" spans="1:9" outlineLevel="2" x14ac:dyDescent="0.2">
      <c r="A314" s="24">
        <v>41200018</v>
      </c>
      <c r="B314" s="21"/>
      <c r="C314" s="21" t="s">
        <v>235</v>
      </c>
      <c r="D314" s="45">
        <v>2000</v>
      </c>
      <c r="E314" s="45">
        <v>2000</v>
      </c>
      <c r="F314" s="45">
        <v>0</v>
      </c>
      <c r="G314" s="45">
        <v>2000</v>
      </c>
      <c r="H314" s="45">
        <v>2000</v>
      </c>
      <c r="I314" s="45">
        <f t="shared" si="21"/>
        <v>100</v>
      </c>
    </row>
    <row r="315" spans="1:9" outlineLevel="2" x14ac:dyDescent="0.2">
      <c r="A315" s="24">
        <v>4120004</v>
      </c>
      <c r="B315" s="21"/>
      <c r="C315" s="21" t="s">
        <v>236</v>
      </c>
      <c r="D315" s="45">
        <v>1170</v>
      </c>
      <c r="E315" s="45">
        <v>1500</v>
      </c>
      <c r="F315" s="45">
        <v>0</v>
      </c>
      <c r="G315" s="45">
        <v>1500</v>
      </c>
      <c r="H315" s="45">
        <v>1500</v>
      </c>
      <c r="I315" s="45">
        <f t="shared" si="21"/>
        <v>100</v>
      </c>
    </row>
    <row r="316" spans="1:9" outlineLevel="2" x14ac:dyDescent="0.2">
      <c r="A316" s="24">
        <v>4120005</v>
      </c>
      <c r="B316" s="21"/>
      <c r="C316" s="21" t="s">
        <v>237</v>
      </c>
      <c r="D316" s="45">
        <v>6539.48</v>
      </c>
      <c r="E316" s="45">
        <v>10960</v>
      </c>
      <c r="F316" s="45">
        <v>0</v>
      </c>
      <c r="G316" s="45">
        <v>10960</v>
      </c>
      <c r="H316" s="45">
        <v>10960</v>
      </c>
      <c r="I316" s="45">
        <f t="shared" si="21"/>
        <v>100</v>
      </c>
    </row>
    <row r="317" spans="1:9" outlineLevel="2" x14ac:dyDescent="0.2">
      <c r="A317" s="24">
        <v>4120006</v>
      </c>
      <c r="B317" s="21"/>
      <c r="C317" s="21" t="s">
        <v>238</v>
      </c>
      <c r="D317" s="45">
        <v>3866.89</v>
      </c>
      <c r="E317" s="45">
        <v>8622</v>
      </c>
      <c r="F317" s="45">
        <v>0</v>
      </c>
      <c r="G317" s="45">
        <v>8622</v>
      </c>
      <c r="H317" s="45">
        <v>8622</v>
      </c>
      <c r="I317" s="45">
        <f t="shared" si="21"/>
        <v>100</v>
      </c>
    </row>
    <row r="318" spans="1:9" outlineLevel="2" x14ac:dyDescent="0.2">
      <c r="A318" s="24">
        <v>4120007</v>
      </c>
      <c r="B318" s="21"/>
      <c r="C318" s="21" t="s">
        <v>239</v>
      </c>
      <c r="D318" s="45">
        <v>800</v>
      </c>
      <c r="E318" s="45">
        <v>1000</v>
      </c>
      <c r="F318" s="45">
        <v>200</v>
      </c>
      <c r="G318" s="45">
        <v>1000</v>
      </c>
      <c r="H318" s="45">
        <v>1000</v>
      </c>
      <c r="I318" s="45">
        <f t="shared" si="21"/>
        <v>100</v>
      </c>
    </row>
    <row r="319" spans="1:9" outlineLevel="2" x14ac:dyDescent="0.2">
      <c r="A319" s="24">
        <v>4120009</v>
      </c>
      <c r="B319" s="21"/>
      <c r="C319" s="21" t="s">
        <v>240</v>
      </c>
      <c r="D319" s="45">
        <v>7912.76</v>
      </c>
      <c r="E319" s="45">
        <v>7913</v>
      </c>
      <c r="F319" s="45">
        <v>4572.7299999999996</v>
      </c>
      <c r="G319" s="45">
        <v>7913</v>
      </c>
      <c r="H319" s="45">
        <v>7913</v>
      </c>
      <c r="I319" s="45">
        <f t="shared" si="21"/>
        <v>100</v>
      </c>
    </row>
    <row r="320" spans="1:9" outlineLevel="2" x14ac:dyDescent="0.2">
      <c r="A320" s="24"/>
      <c r="B320" s="21"/>
      <c r="C320" s="21"/>
      <c r="D320" s="45"/>
      <c r="E320" s="45"/>
      <c r="F320" s="45"/>
      <c r="G320" s="45"/>
      <c r="H320" s="45"/>
      <c r="I320" s="45"/>
    </row>
    <row r="321" spans="1:9" x14ac:dyDescent="0.2">
      <c r="A321" s="24">
        <v>413</v>
      </c>
      <c r="B321" s="21"/>
      <c r="C321" s="21" t="s">
        <v>30</v>
      </c>
      <c r="D321" s="45">
        <f>+D322+D325+D327+D347+D350</f>
        <v>363904.8</v>
      </c>
      <c r="E321" s="45">
        <f>+E322+E325+E327+E347+E350</f>
        <v>279674</v>
      </c>
      <c r="F321" s="45">
        <f>+F322+F325+F327+F347+F350</f>
        <v>121352.10999999997</v>
      </c>
      <c r="G321" s="45">
        <f>+G322+G325+G327+G347+G350</f>
        <v>297277</v>
      </c>
      <c r="H321" s="45">
        <f>+H322+H325+H327+H347+H350</f>
        <v>293706</v>
      </c>
      <c r="I321" s="45">
        <f t="shared" ref="I321:I351" si="22">IF(G321&lt;&gt;0,H321/G321*100,"-")</f>
        <v>98.798763442849605</v>
      </c>
    </row>
    <row r="322" spans="1:9" outlineLevel="1" x14ac:dyDescent="0.2">
      <c r="A322" s="24">
        <v>4130</v>
      </c>
      <c r="B322" s="21"/>
      <c r="C322" s="21" t="s">
        <v>241</v>
      </c>
      <c r="D322" s="45">
        <f>+D323+D324</f>
        <v>19186.169999999998</v>
      </c>
      <c r="E322" s="45">
        <f>+E323+E324</f>
        <v>17955</v>
      </c>
      <c r="F322" s="45">
        <f>+F323+F324</f>
        <v>8067.0199999999995</v>
      </c>
      <c r="G322" s="45">
        <f>+G323+G324</f>
        <v>19955</v>
      </c>
      <c r="H322" s="45">
        <f>+H323+H324</f>
        <v>19955</v>
      </c>
      <c r="I322" s="45">
        <f t="shared" si="22"/>
        <v>100</v>
      </c>
    </row>
    <row r="323" spans="1:9" outlineLevel="2" x14ac:dyDescent="0.2">
      <c r="A323" s="24">
        <v>413003</v>
      </c>
      <c r="B323" s="21"/>
      <c r="C323" s="21" t="s">
        <v>242</v>
      </c>
      <c r="D323" s="45">
        <v>18233.009999999998</v>
      </c>
      <c r="E323" s="45">
        <v>17000</v>
      </c>
      <c r="F323" s="45">
        <v>7669.87</v>
      </c>
      <c r="G323" s="45">
        <v>19000</v>
      </c>
      <c r="H323" s="45">
        <v>19000</v>
      </c>
      <c r="I323" s="45">
        <f t="shared" si="22"/>
        <v>100</v>
      </c>
    </row>
    <row r="324" spans="1:9" outlineLevel="2" x14ac:dyDescent="0.2">
      <c r="A324" s="24">
        <v>4130031</v>
      </c>
      <c r="B324" s="21"/>
      <c r="C324" s="21" t="s">
        <v>243</v>
      </c>
      <c r="D324" s="45">
        <v>953.16</v>
      </c>
      <c r="E324" s="45">
        <v>955</v>
      </c>
      <c r="F324" s="45">
        <v>397.15</v>
      </c>
      <c r="G324" s="45">
        <v>955</v>
      </c>
      <c r="H324" s="45">
        <v>955</v>
      </c>
      <c r="I324" s="45">
        <f t="shared" si="22"/>
        <v>100</v>
      </c>
    </row>
    <row r="325" spans="1:9" outlineLevel="1" x14ac:dyDescent="0.2">
      <c r="A325" s="24">
        <v>4131</v>
      </c>
      <c r="B325" s="21"/>
      <c r="C325" s="21" t="s">
        <v>244</v>
      </c>
      <c r="D325" s="45">
        <f>+D326</f>
        <v>81087.28</v>
      </c>
      <c r="E325" s="45">
        <f>+E326</f>
        <v>10000</v>
      </c>
      <c r="F325" s="45">
        <f>+F326</f>
        <v>7000.83</v>
      </c>
      <c r="G325" s="45">
        <f>+G326</f>
        <v>7001</v>
      </c>
      <c r="H325" s="45">
        <f>+H326</f>
        <v>0</v>
      </c>
      <c r="I325" s="45">
        <f t="shared" si="22"/>
        <v>0</v>
      </c>
    </row>
    <row r="326" spans="1:9" outlineLevel="2" x14ac:dyDescent="0.2">
      <c r="A326" s="24">
        <v>413105</v>
      </c>
      <c r="B326" s="21"/>
      <c r="C326" s="21" t="s">
        <v>245</v>
      </c>
      <c r="D326" s="45">
        <v>81087.28</v>
      </c>
      <c r="E326" s="45">
        <v>10000</v>
      </c>
      <c r="F326" s="45">
        <v>7000.83</v>
      </c>
      <c r="G326" s="45">
        <v>7001</v>
      </c>
      <c r="H326" s="45">
        <v>0</v>
      </c>
      <c r="I326" s="45">
        <f t="shared" si="22"/>
        <v>0</v>
      </c>
    </row>
    <row r="327" spans="1:9" outlineLevel="1" x14ac:dyDescent="0.2">
      <c r="A327" s="24">
        <v>4133</v>
      </c>
      <c r="B327" s="21"/>
      <c r="C327" s="21" t="s">
        <v>246</v>
      </c>
      <c r="D327" s="45">
        <f>+D328+D329+D330+D331+D332+D333+D334+D335+D336+D337+D338+D339+D340+D341+D342+D343+D344+D345+D346</f>
        <v>220395.09</v>
      </c>
      <c r="E327" s="45">
        <f>+E328+E329+E330+E331+E332+E333+E334+E335+E336+E337+E338+E339+E340+E341+E342+E343+E344+E345+E346</f>
        <v>208699</v>
      </c>
      <c r="F327" s="45">
        <f>+F328+F329+F330+F331+F332+F333+F334+F335+F336+F337+F338+F339+F340+F341+F342+F343+F344+F345+F346</f>
        <v>98311.559999999983</v>
      </c>
      <c r="G327" s="45">
        <f>+G328+G329+G330+G331+G332+G333+G334+G335+G336+G337+G338+G339+G340+G341+G342+G343+G344+G345+G346</f>
        <v>228301</v>
      </c>
      <c r="H327" s="45">
        <f>+H328+H329+H330+H331+H332+H333+H334+H335+H336+H337+H338+H339+H340+H341+H342+H343+H344+H345+H346</f>
        <v>232731</v>
      </c>
      <c r="I327" s="45">
        <f t="shared" si="22"/>
        <v>101.94042076031205</v>
      </c>
    </row>
    <row r="328" spans="1:9" outlineLevel="2" x14ac:dyDescent="0.2">
      <c r="A328" s="24">
        <v>4133000</v>
      </c>
      <c r="B328" s="21"/>
      <c r="C328" s="21" t="s">
        <v>247</v>
      </c>
      <c r="D328" s="45">
        <v>4523.18</v>
      </c>
      <c r="E328" s="45">
        <v>5000</v>
      </c>
      <c r="F328" s="45">
        <v>1315.75</v>
      </c>
      <c r="G328" s="45">
        <v>3000</v>
      </c>
      <c r="H328" s="45">
        <v>13000</v>
      </c>
      <c r="I328" s="45">
        <f t="shared" si="22"/>
        <v>433.33333333333331</v>
      </c>
    </row>
    <row r="329" spans="1:9" outlineLevel="2" x14ac:dyDescent="0.2">
      <c r="A329" s="24">
        <v>41330001</v>
      </c>
      <c r="B329" s="21"/>
      <c r="C329" s="21" t="s">
        <v>248</v>
      </c>
      <c r="D329" s="45">
        <v>30633.29</v>
      </c>
      <c r="E329" s="45">
        <v>27500</v>
      </c>
      <c r="F329" s="45">
        <v>11936.74</v>
      </c>
      <c r="G329" s="45">
        <v>28500</v>
      </c>
      <c r="H329" s="45">
        <v>28500</v>
      </c>
      <c r="I329" s="45">
        <f t="shared" si="22"/>
        <v>100</v>
      </c>
    </row>
    <row r="330" spans="1:9" outlineLevel="2" x14ac:dyDescent="0.2">
      <c r="A330" s="24">
        <v>41330002</v>
      </c>
      <c r="B330" s="21"/>
      <c r="C330" s="21" t="s">
        <v>249</v>
      </c>
      <c r="D330" s="45">
        <v>200</v>
      </c>
      <c r="E330" s="45">
        <v>200</v>
      </c>
      <c r="F330" s="45">
        <v>200</v>
      </c>
      <c r="G330" s="45">
        <v>200</v>
      </c>
      <c r="H330" s="45">
        <v>200</v>
      </c>
      <c r="I330" s="45">
        <f t="shared" si="22"/>
        <v>100</v>
      </c>
    </row>
    <row r="331" spans="1:9" outlineLevel="2" x14ac:dyDescent="0.2">
      <c r="A331" s="24">
        <v>41330010</v>
      </c>
      <c r="B331" s="21"/>
      <c r="C331" s="21" t="s">
        <v>250</v>
      </c>
      <c r="D331" s="45">
        <v>5900.1</v>
      </c>
      <c r="E331" s="45">
        <v>6000</v>
      </c>
      <c r="F331" s="45">
        <v>4342.3</v>
      </c>
      <c r="G331" s="45">
        <v>8000</v>
      </c>
      <c r="H331" s="45">
        <v>8000</v>
      </c>
      <c r="I331" s="45">
        <f t="shared" si="22"/>
        <v>100</v>
      </c>
    </row>
    <row r="332" spans="1:9" outlineLevel="2" x14ac:dyDescent="0.2">
      <c r="A332" s="24">
        <v>4133002</v>
      </c>
      <c r="B332" s="21"/>
      <c r="C332" s="21" t="s">
        <v>251</v>
      </c>
      <c r="D332" s="45">
        <v>7362.25</v>
      </c>
      <c r="E332" s="45">
        <v>7230</v>
      </c>
      <c r="F332" s="45">
        <v>0</v>
      </c>
      <c r="G332" s="45">
        <v>7647</v>
      </c>
      <c r="H332" s="45">
        <v>7647</v>
      </c>
      <c r="I332" s="45">
        <f t="shared" si="22"/>
        <v>100</v>
      </c>
    </row>
    <row r="333" spans="1:9" outlineLevel="2" x14ac:dyDescent="0.2">
      <c r="A333" s="24">
        <v>4133004</v>
      </c>
      <c r="B333" s="21"/>
      <c r="C333" s="21" t="s">
        <v>252</v>
      </c>
      <c r="D333" s="45">
        <v>20072.009999999998</v>
      </c>
      <c r="E333" s="45">
        <v>15000</v>
      </c>
      <c r="F333" s="45">
        <v>13992.3</v>
      </c>
      <c r="G333" s="45">
        <v>25000</v>
      </c>
      <c r="H333" s="45">
        <v>20000</v>
      </c>
      <c r="I333" s="45">
        <f t="shared" si="22"/>
        <v>80</v>
      </c>
    </row>
    <row r="334" spans="1:9" outlineLevel="2" x14ac:dyDescent="0.2">
      <c r="A334" s="24">
        <v>4133007</v>
      </c>
      <c r="B334" s="21"/>
      <c r="C334" s="21" t="s">
        <v>253</v>
      </c>
      <c r="D334" s="45">
        <v>1425</v>
      </c>
      <c r="E334" s="45">
        <v>1425</v>
      </c>
      <c r="F334" s="45">
        <v>0</v>
      </c>
      <c r="G334" s="45">
        <v>1425</v>
      </c>
      <c r="H334" s="45">
        <v>1425</v>
      </c>
      <c r="I334" s="45">
        <f t="shared" si="22"/>
        <v>100</v>
      </c>
    </row>
    <row r="335" spans="1:9" outlineLevel="2" x14ac:dyDescent="0.2">
      <c r="A335" s="24">
        <v>4133010</v>
      </c>
      <c r="B335" s="21"/>
      <c r="C335" s="21" t="s">
        <v>254</v>
      </c>
      <c r="D335" s="45">
        <v>3199.32</v>
      </c>
      <c r="E335" s="45">
        <v>3200</v>
      </c>
      <c r="F335" s="45">
        <v>0</v>
      </c>
      <c r="G335" s="45">
        <v>3200</v>
      </c>
      <c r="H335" s="45">
        <v>3200</v>
      </c>
      <c r="I335" s="45">
        <f t="shared" si="22"/>
        <v>100</v>
      </c>
    </row>
    <row r="336" spans="1:9" outlineLevel="2" x14ac:dyDescent="0.2">
      <c r="A336" s="24">
        <v>4133011</v>
      </c>
      <c r="B336" s="21"/>
      <c r="C336" s="21" t="s">
        <v>255</v>
      </c>
      <c r="D336" s="45">
        <v>6460.75</v>
      </c>
      <c r="E336" s="45">
        <v>6594</v>
      </c>
      <c r="F336" s="45">
        <v>0</v>
      </c>
      <c r="G336" s="45">
        <v>6594</v>
      </c>
      <c r="H336" s="45">
        <v>6594</v>
      </c>
      <c r="I336" s="45">
        <f t="shared" si="22"/>
        <v>100</v>
      </c>
    </row>
    <row r="337" spans="1:9" outlineLevel="2" x14ac:dyDescent="0.2">
      <c r="A337" s="24">
        <v>4133015</v>
      </c>
      <c r="B337" s="21"/>
      <c r="C337" s="21" t="s">
        <v>256</v>
      </c>
      <c r="D337" s="45">
        <v>8000</v>
      </c>
      <c r="E337" s="45">
        <v>6000</v>
      </c>
      <c r="F337" s="45">
        <v>3000</v>
      </c>
      <c r="G337" s="45">
        <v>6000</v>
      </c>
      <c r="H337" s="45">
        <v>6000</v>
      </c>
      <c r="I337" s="45">
        <f t="shared" si="22"/>
        <v>100</v>
      </c>
    </row>
    <row r="338" spans="1:9" outlineLevel="2" x14ac:dyDescent="0.2">
      <c r="A338" s="24">
        <v>413302</v>
      </c>
      <c r="B338" s="21"/>
      <c r="C338" s="21" t="s">
        <v>257</v>
      </c>
      <c r="D338" s="45">
        <v>0</v>
      </c>
      <c r="E338" s="45">
        <v>0</v>
      </c>
      <c r="F338" s="45">
        <v>0</v>
      </c>
      <c r="G338" s="45">
        <v>0</v>
      </c>
      <c r="H338" s="45">
        <v>250</v>
      </c>
      <c r="I338" s="45" t="str">
        <f t="shared" si="22"/>
        <v>-</v>
      </c>
    </row>
    <row r="339" spans="1:9" outlineLevel="2" x14ac:dyDescent="0.2">
      <c r="A339" s="24">
        <v>4133020</v>
      </c>
      <c r="B339" s="21"/>
      <c r="C339" s="21" t="s">
        <v>258</v>
      </c>
      <c r="D339" s="45">
        <v>0</v>
      </c>
      <c r="E339" s="45">
        <v>250</v>
      </c>
      <c r="F339" s="45">
        <v>0</v>
      </c>
      <c r="G339" s="45">
        <v>250</v>
      </c>
      <c r="H339" s="45">
        <v>0</v>
      </c>
      <c r="I339" s="45">
        <f t="shared" si="22"/>
        <v>0</v>
      </c>
    </row>
    <row r="340" spans="1:9" outlineLevel="2" x14ac:dyDescent="0.2">
      <c r="A340" s="24">
        <v>41330200</v>
      </c>
      <c r="B340" s="21"/>
      <c r="C340" s="21" t="s">
        <v>259</v>
      </c>
      <c r="D340" s="45">
        <v>992.27</v>
      </c>
      <c r="E340" s="45">
        <v>1100</v>
      </c>
      <c r="F340" s="45">
        <v>0</v>
      </c>
      <c r="G340" s="45">
        <v>1100</v>
      </c>
      <c r="H340" s="45">
        <v>1100</v>
      </c>
      <c r="I340" s="45">
        <f t="shared" si="22"/>
        <v>100</v>
      </c>
    </row>
    <row r="341" spans="1:9" outlineLevel="2" x14ac:dyDescent="0.2">
      <c r="A341" s="24">
        <v>4133026</v>
      </c>
      <c r="B341" s="21"/>
      <c r="C341" s="21" t="s">
        <v>260</v>
      </c>
      <c r="D341" s="45">
        <v>70029</v>
      </c>
      <c r="E341" s="45">
        <v>67000</v>
      </c>
      <c r="F341" s="45">
        <v>34509.660000000003</v>
      </c>
      <c r="G341" s="45">
        <v>72000</v>
      </c>
      <c r="H341" s="45">
        <v>72000</v>
      </c>
      <c r="I341" s="45">
        <f t="shared" si="22"/>
        <v>100</v>
      </c>
    </row>
    <row r="342" spans="1:9" outlineLevel="2" x14ac:dyDescent="0.2">
      <c r="A342" s="24">
        <v>4133027</v>
      </c>
      <c r="B342" s="21"/>
      <c r="C342" s="21" t="s">
        <v>261</v>
      </c>
      <c r="D342" s="45">
        <v>43576</v>
      </c>
      <c r="E342" s="45">
        <v>43000</v>
      </c>
      <c r="F342" s="45">
        <v>21787.98</v>
      </c>
      <c r="G342" s="45">
        <v>48000</v>
      </c>
      <c r="H342" s="45">
        <v>48000</v>
      </c>
      <c r="I342" s="45">
        <f t="shared" si="22"/>
        <v>100</v>
      </c>
    </row>
    <row r="343" spans="1:9" outlineLevel="2" x14ac:dyDescent="0.2">
      <c r="A343" s="24">
        <v>4133028</v>
      </c>
      <c r="B343" s="21"/>
      <c r="C343" s="21" t="s">
        <v>262</v>
      </c>
      <c r="D343" s="45">
        <v>8575.99</v>
      </c>
      <c r="E343" s="45">
        <v>7000</v>
      </c>
      <c r="F343" s="45">
        <v>2904.65</v>
      </c>
      <c r="G343" s="45">
        <v>7200</v>
      </c>
      <c r="H343" s="45">
        <v>7200</v>
      </c>
      <c r="I343" s="45">
        <f t="shared" si="22"/>
        <v>100</v>
      </c>
    </row>
    <row r="344" spans="1:9" outlineLevel="2" x14ac:dyDescent="0.2">
      <c r="A344" s="24">
        <v>41330280</v>
      </c>
      <c r="B344" s="21"/>
      <c r="C344" s="21" t="s">
        <v>263</v>
      </c>
      <c r="D344" s="45">
        <v>5204.34</v>
      </c>
      <c r="E344" s="45">
        <v>8500</v>
      </c>
      <c r="F344" s="45">
        <v>2833.93</v>
      </c>
      <c r="G344" s="45">
        <v>6000</v>
      </c>
      <c r="H344" s="45">
        <v>6000</v>
      </c>
      <c r="I344" s="45">
        <f t="shared" si="22"/>
        <v>100</v>
      </c>
    </row>
    <row r="345" spans="1:9" outlineLevel="2" x14ac:dyDescent="0.2">
      <c r="A345" s="24">
        <v>41330281</v>
      </c>
      <c r="B345" s="21"/>
      <c r="C345" s="21" t="s">
        <v>264</v>
      </c>
      <c r="D345" s="45">
        <v>3617.59</v>
      </c>
      <c r="E345" s="45">
        <v>3000</v>
      </c>
      <c r="F345" s="45">
        <v>303.14999999999998</v>
      </c>
      <c r="G345" s="45">
        <v>3000</v>
      </c>
      <c r="H345" s="45">
        <v>2430</v>
      </c>
      <c r="I345" s="45">
        <f t="shared" si="22"/>
        <v>81</v>
      </c>
    </row>
    <row r="346" spans="1:9" outlineLevel="2" x14ac:dyDescent="0.2">
      <c r="A346" s="24">
        <v>41330282</v>
      </c>
      <c r="B346" s="21"/>
      <c r="C346" s="21" t="s">
        <v>265</v>
      </c>
      <c r="D346" s="45">
        <v>624</v>
      </c>
      <c r="E346" s="45">
        <v>700</v>
      </c>
      <c r="F346" s="45">
        <v>1185.0999999999999</v>
      </c>
      <c r="G346" s="45">
        <v>1185</v>
      </c>
      <c r="H346" s="45">
        <v>1185</v>
      </c>
      <c r="I346" s="45">
        <f t="shared" si="22"/>
        <v>100</v>
      </c>
    </row>
    <row r="347" spans="1:9" outlineLevel="1" x14ac:dyDescent="0.2">
      <c r="A347" s="24">
        <v>4135</v>
      </c>
      <c r="B347" s="21"/>
      <c r="C347" s="21" t="s">
        <v>266</v>
      </c>
      <c r="D347" s="45">
        <f>+D348+D349</f>
        <v>40026.870000000003</v>
      </c>
      <c r="E347" s="45">
        <f>+E348+E349</f>
        <v>39100</v>
      </c>
      <c r="F347" s="45">
        <f>+F348+F349</f>
        <v>6722.7</v>
      </c>
      <c r="G347" s="45">
        <f>+G348+G349</f>
        <v>38100</v>
      </c>
      <c r="H347" s="45">
        <f>+H348+H349</f>
        <v>37100</v>
      </c>
      <c r="I347" s="45">
        <f t="shared" si="22"/>
        <v>97.375328083989501</v>
      </c>
    </row>
    <row r="348" spans="1:9" outlineLevel="2" x14ac:dyDescent="0.2">
      <c r="A348" s="24">
        <v>4135001</v>
      </c>
      <c r="B348" s="21"/>
      <c r="C348" s="21" t="s">
        <v>267</v>
      </c>
      <c r="D348" s="45">
        <v>6426.87</v>
      </c>
      <c r="E348" s="45">
        <v>5500</v>
      </c>
      <c r="F348" s="45">
        <v>1722.7</v>
      </c>
      <c r="G348" s="45">
        <v>4500</v>
      </c>
      <c r="H348" s="45">
        <v>3500</v>
      </c>
      <c r="I348" s="45">
        <f t="shared" si="22"/>
        <v>77.777777777777786</v>
      </c>
    </row>
    <row r="349" spans="1:9" outlineLevel="2" x14ac:dyDescent="0.2">
      <c r="A349" s="24">
        <v>4135004</v>
      </c>
      <c r="B349" s="21"/>
      <c r="C349" s="21" t="s">
        <v>268</v>
      </c>
      <c r="D349" s="45">
        <v>33600</v>
      </c>
      <c r="E349" s="45">
        <v>33600</v>
      </c>
      <c r="F349" s="45">
        <v>5000</v>
      </c>
      <c r="G349" s="45">
        <v>33600</v>
      </c>
      <c r="H349" s="45">
        <v>33600</v>
      </c>
      <c r="I349" s="45">
        <f t="shared" si="22"/>
        <v>100</v>
      </c>
    </row>
    <row r="350" spans="1:9" outlineLevel="1" x14ac:dyDescent="0.2">
      <c r="A350" s="24">
        <v>4136</v>
      </c>
      <c r="B350" s="21"/>
      <c r="C350" s="21" t="s">
        <v>269</v>
      </c>
      <c r="D350" s="45">
        <f>+D351</f>
        <v>3209.39</v>
      </c>
      <c r="E350" s="45">
        <f>+E351</f>
        <v>3920</v>
      </c>
      <c r="F350" s="45">
        <f>+F351</f>
        <v>1250</v>
      </c>
      <c r="G350" s="45">
        <f>+G351</f>
        <v>3920</v>
      </c>
      <c r="H350" s="45">
        <f>+H351</f>
        <v>3920</v>
      </c>
      <c r="I350" s="45">
        <f t="shared" si="22"/>
        <v>100</v>
      </c>
    </row>
    <row r="351" spans="1:9" outlineLevel="2" x14ac:dyDescent="0.2">
      <c r="A351" s="24">
        <v>4136002</v>
      </c>
      <c r="B351" s="21"/>
      <c r="C351" s="21" t="s">
        <v>270</v>
      </c>
      <c r="D351" s="45">
        <v>3209.39</v>
      </c>
      <c r="E351" s="45">
        <v>3920</v>
      </c>
      <c r="F351" s="45">
        <v>1250</v>
      </c>
      <c r="G351" s="45">
        <v>3920</v>
      </c>
      <c r="H351" s="45">
        <v>3920</v>
      </c>
      <c r="I351" s="45">
        <f t="shared" si="22"/>
        <v>100</v>
      </c>
    </row>
    <row r="352" spans="1:9" outlineLevel="2" x14ac:dyDescent="0.2">
      <c r="A352" s="24"/>
      <c r="B352" s="21"/>
      <c r="C352" s="21"/>
      <c r="D352" s="45"/>
      <c r="E352" s="45"/>
      <c r="F352" s="45"/>
      <c r="G352" s="45"/>
      <c r="H352" s="45"/>
      <c r="I352" s="45"/>
    </row>
    <row r="353" spans="1:9" x14ac:dyDescent="0.2">
      <c r="A353" s="24">
        <v>414</v>
      </c>
      <c r="B353" s="21"/>
      <c r="C353" s="21" t="s">
        <v>83</v>
      </c>
      <c r="D353" s="45">
        <v>0</v>
      </c>
      <c r="E353" s="45">
        <v>0</v>
      </c>
      <c r="F353" s="45">
        <v>0</v>
      </c>
      <c r="G353" s="45">
        <v>0</v>
      </c>
      <c r="H353" s="45">
        <v>0</v>
      </c>
      <c r="I353" s="45" t="str">
        <f>IF(G353&lt;&gt;0,H353/G353*100,"-")</f>
        <v>-</v>
      </c>
    </row>
    <row r="354" spans="1:9" x14ac:dyDescent="0.2">
      <c r="A354" s="24"/>
      <c r="B354" s="21"/>
      <c r="C354" s="21"/>
      <c r="D354" s="45"/>
      <c r="E354" s="45"/>
      <c r="F354" s="45"/>
      <c r="G354" s="45"/>
      <c r="H354" s="45"/>
      <c r="I354" s="45"/>
    </row>
    <row r="355" spans="1:9" x14ac:dyDescent="0.2">
      <c r="A355" s="22">
        <v>42</v>
      </c>
      <c r="B355" s="23" t="s">
        <v>31</v>
      </c>
      <c r="C355" s="23" t="s">
        <v>74</v>
      </c>
      <c r="D355" s="46">
        <f>+D356</f>
        <v>758075.43</v>
      </c>
      <c r="E355" s="46">
        <f>+E356</f>
        <v>1475170.93</v>
      </c>
      <c r="F355" s="46">
        <f>+F356</f>
        <v>195806.44999999998</v>
      </c>
      <c r="G355" s="46">
        <f>+G356</f>
        <v>1443145.93</v>
      </c>
      <c r="H355" s="46">
        <f>+H356</f>
        <v>1589000</v>
      </c>
      <c r="I355" s="46">
        <f t="shared" ref="I355:I396" si="23">IF(G355&lt;&gt;0,H355/G355*100,"-")</f>
        <v>110.10667507477918</v>
      </c>
    </row>
    <row r="356" spans="1:9" x14ac:dyDescent="0.2">
      <c r="A356" s="24">
        <v>420</v>
      </c>
      <c r="B356" s="21"/>
      <c r="C356" s="21" t="s">
        <v>32</v>
      </c>
      <c r="D356" s="45">
        <f>+D357+D360+D364+D369+D382+D390+D393</f>
        <v>758075.43</v>
      </c>
      <c r="E356" s="45">
        <f>+E357+E360+E364+E369+E382+E390+E393</f>
        <v>1475170.93</v>
      </c>
      <c r="F356" s="45">
        <f>+F357+F360+F364+F369+F382+F390+F393</f>
        <v>195806.44999999998</v>
      </c>
      <c r="G356" s="45">
        <f>+G357+G360+G364+G369+G382+G390+G393</f>
        <v>1443145.93</v>
      </c>
      <c r="H356" s="45">
        <f>+H357+H360+H364+H369+H382+H390+H393</f>
        <v>1589000</v>
      </c>
      <c r="I356" s="45">
        <f t="shared" si="23"/>
        <v>110.10667507477918</v>
      </c>
    </row>
    <row r="357" spans="1:9" outlineLevel="1" x14ac:dyDescent="0.2">
      <c r="A357" s="24">
        <v>4200</v>
      </c>
      <c r="B357" s="21"/>
      <c r="C357" s="21" t="s">
        <v>271</v>
      </c>
      <c r="D357" s="45">
        <f>+D358+D359</f>
        <v>0</v>
      </c>
      <c r="E357" s="45">
        <f>+E358+E359</f>
        <v>32000</v>
      </c>
      <c r="F357" s="45">
        <f>+F358+F359</f>
        <v>0</v>
      </c>
      <c r="G357" s="45">
        <f>+G358+G359</f>
        <v>0</v>
      </c>
      <c r="H357" s="45">
        <f>+H358+H359</f>
        <v>20000</v>
      </c>
      <c r="I357" s="45" t="str">
        <f t="shared" si="23"/>
        <v>-</v>
      </c>
    </row>
    <row r="358" spans="1:9" outlineLevel="2" x14ac:dyDescent="0.2">
      <c r="A358" s="24">
        <v>420000</v>
      </c>
      <c r="B358" s="21"/>
      <c r="C358" s="21" t="s">
        <v>272</v>
      </c>
      <c r="D358" s="45">
        <v>0</v>
      </c>
      <c r="E358" s="45">
        <v>0</v>
      </c>
      <c r="F358" s="45">
        <v>0</v>
      </c>
      <c r="G358" s="45">
        <v>0</v>
      </c>
      <c r="H358" s="45">
        <v>0</v>
      </c>
      <c r="I358" s="45" t="str">
        <f t="shared" si="23"/>
        <v>-</v>
      </c>
    </row>
    <row r="359" spans="1:9" outlineLevel="2" x14ac:dyDescent="0.2">
      <c r="A359" s="24">
        <v>420099</v>
      </c>
      <c r="B359" s="21"/>
      <c r="C359" s="21" t="s">
        <v>273</v>
      </c>
      <c r="D359" s="45">
        <v>0</v>
      </c>
      <c r="E359" s="45">
        <v>32000</v>
      </c>
      <c r="F359" s="45">
        <v>0</v>
      </c>
      <c r="G359" s="45">
        <v>0</v>
      </c>
      <c r="H359" s="45">
        <v>20000</v>
      </c>
      <c r="I359" s="45" t="str">
        <f t="shared" si="23"/>
        <v>-</v>
      </c>
    </row>
    <row r="360" spans="1:9" outlineLevel="1" x14ac:dyDescent="0.2">
      <c r="A360" s="24">
        <v>4202</v>
      </c>
      <c r="B360" s="21"/>
      <c r="C360" s="21" t="s">
        <v>274</v>
      </c>
      <c r="D360" s="45">
        <f>+D361+D362+D363</f>
        <v>1463.46</v>
      </c>
      <c r="E360" s="45">
        <f>+E361+E362+E363</f>
        <v>25000</v>
      </c>
      <c r="F360" s="45">
        <f>+F361+F362+F363</f>
        <v>2506.0700000000002</v>
      </c>
      <c r="G360" s="45">
        <f>+G361+G362+G363</f>
        <v>24097</v>
      </c>
      <c r="H360" s="45">
        <f>+H361+H362+H363</f>
        <v>4000</v>
      </c>
      <c r="I360" s="45">
        <f t="shared" si="23"/>
        <v>16.599576710793876</v>
      </c>
    </row>
    <row r="361" spans="1:9" outlineLevel="2" x14ac:dyDescent="0.2">
      <c r="A361" s="24">
        <v>420200</v>
      </c>
      <c r="B361" s="21"/>
      <c r="C361" s="21" t="s">
        <v>275</v>
      </c>
      <c r="D361" s="45">
        <v>671.34</v>
      </c>
      <c r="E361" s="45">
        <v>2000</v>
      </c>
      <c r="F361" s="45">
        <v>2506.0700000000002</v>
      </c>
      <c r="G361" s="45">
        <v>3675</v>
      </c>
      <c r="H361" s="45">
        <v>2000</v>
      </c>
      <c r="I361" s="45">
        <f t="shared" si="23"/>
        <v>54.421768707482997</v>
      </c>
    </row>
    <row r="362" spans="1:9" outlineLevel="2" x14ac:dyDescent="0.2">
      <c r="A362" s="24">
        <v>420202</v>
      </c>
      <c r="B362" s="21"/>
      <c r="C362" s="21" t="s">
        <v>276</v>
      </c>
      <c r="D362" s="45">
        <v>441.6</v>
      </c>
      <c r="E362" s="45">
        <v>3000</v>
      </c>
      <c r="F362" s="45">
        <v>0</v>
      </c>
      <c r="G362" s="45">
        <v>2000</v>
      </c>
      <c r="H362" s="45">
        <v>2000</v>
      </c>
      <c r="I362" s="45">
        <f t="shared" si="23"/>
        <v>100</v>
      </c>
    </row>
    <row r="363" spans="1:9" outlineLevel="2" x14ac:dyDescent="0.2">
      <c r="A363" s="24">
        <v>420230</v>
      </c>
      <c r="B363" s="21"/>
      <c r="C363" s="21" t="s">
        <v>277</v>
      </c>
      <c r="D363" s="45">
        <v>350.52</v>
      </c>
      <c r="E363" s="45">
        <v>20000</v>
      </c>
      <c r="F363" s="45">
        <v>0</v>
      </c>
      <c r="G363" s="45">
        <v>18422</v>
      </c>
      <c r="H363" s="45">
        <v>0</v>
      </c>
      <c r="I363" s="45">
        <f t="shared" si="23"/>
        <v>0</v>
      </c>
    </row>
    <row r="364" spans="1:9" outlineLevel="1" x14ac:dyDescent="0.2">
      <c r="A364" s="24">
        <v>4203</v>
      </c>
      <c r="B364" s="21"/>
      <c r="C364" s="21" t="s">
        <v>278</v>
      </c>
      <c r="D364" s="45">
        <f>+D365+D366+D367+D368</f>
        <v>3947.7200000000003</v>
      </c>
      <c r="E364" s="45">
        <f>+E365+E366+E367+E368</f>
        <v>17000</v>
      </c>
      <c r="F364" s="45">
        <f>+F365+F366+F367+F368</f>
        <v>0</v>
      </c>
      <c r="G364" s="45">
        <f>+G365+G366+G367+G368</f>
        <v>24520</v>
      </c>
      <c r="H364" s="45">
        <f>+H365+H366+H367+H368</f>
        <v>26000</v>
      </c>
      <c r="I364" s="45">
        <f t="shared" si="23"/>
        <v>106.03588907014682</v>
      </c>
    </row>
    <row r="365" spans="1:9" outlineLevel="2" x14ac:dyDescent="0.2">
      <c r="A365" s="24">
        <v>420300</v>
      </c>
      <c r="B365" s="21"/>
      <c r="C365" s="21" t="s">
        <v>278</v>
      </c>
      <c r="D365" s="45">
        <v>2586.4</v>
      </c>
      <c r="E365" s="45">
        <v>0</v>
      </c>
      <c r="F365" s="45">
        <v>0</v>
      </c>
      <c r="G365" s="45">
        <v>1000</v>
      </c>
      <c r="H365" s="45">
        <v>1000</v>
      </c>
      <c r="I365" s="45">
        <f t="shared" si="23"/>
        <v>100</v>
      </c>
    </row>
    <row r="366" spans="1:9" outlineLevel="2" x14ac:dyDescent="0.2">
      <c r="A366" s="24">
        <v>4203002</v>
      </c>
      <c r="B366" s="21"/>
      <c r="C366" s="21" t="s">
        <v>279</v>
      </c>
      <c r="D366" s="45">
        <v>1361.32</v>
      </c>
      <c r="E366" s="45">
        <v>0</v>
      </c>
      <c r="F366" s="45">
        <v>0</v>
      </c>
      <c r="G366" s="45">
        <v>0</v>
      </c>
      <c r="H366" s="45">
        <v>0</v>
      </c>
      <c r="I366" s="45" t="str">
        <f t="shared" si="23"/>
        <v>-</v>
      </c>
    </row>
    <row r="367" spans="1:9" outlineLevel="2" x14ac:dyDescent="0.2">
      <c r="A367" s="24">
        <v>4203003</v>
      </c>
      <c r="B367" s="21"/>
      <c r="C367" s="21" t="s">
        <v>280</v>
      </c>
      <c r="D367" s="45">
        <v>0</v>
      </c>
      <c r="E367" s="45">
        <v>17000</v>
      </c>
      <c r="F367" s="45">
        <v>0</v>
      </c>
      <c r="G367" s="45">
        <v>23520</v>
      </c>
      <c r="H367" s="45">
        <v>0</v>
      </c>
      <c r="I367" s="45">
        <f t="shared" si="23"/>
        <v>0</v>
      </c>
    </row>
    <row r="368" spans="1:9" outlineLevel="2" x14ac:dyDescent="0.2">
      <c r="A368" s="24">
        <v>4203005</v>
      </c>
      <c r="B368" s="21"/>
      <c r="C368" s="21" t="s">
        <v>281</v>
      </c>
      <c r="D368" s="45">
        <v>0</v>
      </c>
      <c r="E368" s="45">
        <v>0</v>
      </c>
      <c r="F368" s="45">
        <v>0</v>
      </c>
      <c r="G368" s="45">
        <v>0</v>
      </c>
      <c r="H368" s="45">
        <v>25000</v>
      </c>
      <c r="I368" s="45" t="str">
        <f t="shared" si="23"/>
        <v>-</v>
      </c>
    </row>
    <row r="369" spans="1:9" outlineLevel="1" x14ac:dyDescent="0.2">
      <c r="A369" s="24">
        <v>4204</v>
      </c>
      <c r="B369" s="21"/>
      <c r="C369" s="21" t="s">
        <v>282</v>
      </c>
      <c r="D369" s="45">
        <f>+D370+D371+D372+D373+D374+D375+D376+D377+D378+D379+D380+D381</f>
        <v>243592.08000000002</v>
      </c>
      <c r="E369" s="45">
        <f>+E370+E371+E372+E373+E374+E375+E376+E377+E378+E379+E380+E381</f>
        <v>688900</v>
      </c>
      <c r="F369" s="45">
        <f>+F370+F371+F372+F373+F374+F375+F376+F377+F378+F379+F380+F381</f>
        <v>48984.229999999996</v>
      </c>
      <c r="G369" s="45">
        <f>+G370+G371+G372+G373+G374+G375+G376+G377+G378+G379+G380+G381</f>
        <v>673526</v>
      </c>
      <c r="H369" s="45">
        <f>+H370+H371+H372+H373+H374+H375+H376+H377+H378+H379+H380+H381</f>
        <v>648000</v>
      </c>
      <c r="I369" s="45">
        <f t="shared" si="23"/>
        <v>96.210094339342504</v>
      </c>
    </row>
    <row r="370" spans="1:9" outlineLevel="2" x14ac:dyDescent="0.2">
      <c r="A370" s="24">
        <v>4204010</v>
      </c>
      <c r="B370" s="21"/>
      <c r="C370" s="21" t="s">
        <v>283</v>
      </c>
      <c r="D370" s="45">
        <v>11312.52</v>
      </c>
      <c r="E370" s="45">
        <v>12000</v>
      </c>
      <c r="F370" s="45">
        <v>12151.54</v>
      </c>
      <c r="G370" s="45">
        <v>18000</v>
      </c>
      <c r="H370" s="45">
        <v>18000</v>
      </c>
      <c r="I370" s="45">
        <f t="shared" si="23"/>
        <v>100</v>
      </c>
    </row>
    <row r="371" spans="1:9" outlineLevel="2" x14ac:dyDescent="0.2">
      <c r="A371" s="24">
        <v>42040110</v>
      </c>
      <c r="B371" s="21"/>
      <c r="C371" s="21" t="s">
        <v>284</v>
      </c>
      <c r="D371" s="45">
        <v>0</v>
      </c>
      <c r="E371" s="45">
        <v>0</v>
      </c>
      <c r="F371" s="45">
        <v>0</v>
      </c>
      <c r="G371" s="45">
        <v>0</v>
      </c>
      <c r="H371" s="45">
        <v>300000</v>
      </c>
      <c r="I371" s="45" t="str">
        <f t="shared" si="23"/>
        <v>-</v>
      </c>
    </row>
    <row r="372" spans="1:9" outlineLevel="2" x14ac:dyDescent="0.2">
      <c r="A372" s="24">
        <v>4204018</v>
      </c>
      <c r="B372" s="21"/>
      <c r="C372" s="21" t="s">
        <v>285</v>
      </c>
      <c r="D372" s="45">
        <v>11642.1</v>
      </c>
      <c r="E372" s="45">
        <v>0</v>
      </c>
      <c r="F372" s="45">
        <v>0</v>
      </c>
      <c r="G372" s="45">
        <v>0</v>
      </c>
      <c r="H372" s="45">
        <v>0</v>
      </c>
      <c r="I372" s="45" t="str">
        <f t="shared" si="23"/>
        <v>-</v>
      </c>
    </row>
    <row r="373" spans="1:9" outlineLevel="2" x14ac:dyDescent="0.2">
      <c r="A373" s="24">
        <v>42040185</v>
      </c>
      <c r="B373" s="21"/>
      <c r="C373" s="21" t="s">
        <v>286</v>
      </c>
      <c r="D373" s="45">
        <v>578.52</v>
      </c>
      <c r="E373" s="45">
        <v>170000</v>
      </c>
      <c r="F373" s="45">
        <v>114.63</v>
      </c>
      <c r="G373" s="45">
        <v>160000</v>
      </c>
      <c r="H373" s="45">
        <v>20000</v>
      </c>
      <c r="I373" s="45">
        <f t="shared" si="23"/>
        <v>12.5</v>
      </c>
    </row>
    <row r="374" spans="1:9" outlineLevel="2" x14ac:dyDescent="0.2">
      <c r="A374" s="24">
        <v>42040186</v>
      </c>
      <c r="B374" s="21"/>
      <c r="C374" s="21" t="s">
        <v>287</v>
      </c>
      <c r="D374" s="45">
        <v>6451.89</v>
      </c>
      <c r="E374" s="45">
        <v>250000</v>
      </c>
      <c r="F374" s="45">
        <v>1189.5</v>
      </c>
      <c r="G374" s="45">
        <v>300000</v>
      </c>
      <c r="H374" s="45">
        <v>35000</v>
      </c>
      <c r="I374" s="45">
        <f t="shared" si="23"/>
        <v>11.666666666666666</v>
      </c>
    </row>
    <row r="375" spans="1:9" outlineLevel="2" x14ac:dyDescent="0.2">
      <c r="A375" s="24">
        <v>42040188</v>
      </c>
      <c r="B375" s="21"/>
      <c r="C375" s="21" t="s">
        <v>288</v>
      </c>
      <c r="D375" s="45">
        <v>0</v>
      </c>
      <c r="E375" s="45">
        <v>152900</v>
      </c>
      <c r="F375" s="45">
        <v>1050</v>
      </c>
      <c r="G375" s="45">
        <v>2000</v>
      </c>
      <c r="H375" s="45">
        <v>150000</v>
      </c>
      <c r="I375" s="45">
        <f t="shared" si="23"/>
        <v>7500</v>
      </c>
    </row>
    <row r="376" spans="1:9" outlineLevel="2" x14ac:dyDescent="0.2">
      <c r="A376" s="24">
        <v>42040210</v>
      </c>
      <c r="B376" s="21"/>
      <c r="C376" s="21" t="s">
        <v>289</v>
      </c>
      <c r="D376" s="45">
        <v>0</v>
      </c>
      <c r="E376" s="45">
        <v>12000</v>
      </c>
      <c r="F376" s="45">
        <v>11525.6</v>
      </c>
      <c r="G376" s="45">
        <v>11526</v>
      </c>
      <c r="H376" s="45">
        <v>0</v>
      </c>
      <c r="I376" s="45">
        <f t="shared" si="23"/>
        <v>0</v>
      </c>
    </row>
    <row r="377" spans="1:9" outlineLevel="2" x14ac:dyDescent="0.2">
      <c r="A377" s="24">
        <v>4204023</v>
      </c>
      <c r="B377" s="21"/>
      <c r="C377" s="21" t="s">
        <v>290</v>
      </c>
      <c r="D377" s="45">
        <v>5932.05</v>
      </c>
      <c r="E377" s="45">
        <v>12000</v>
      </c>
      <c r="F377" s="45">
        <v>22952.959999999999</v>
      </c>
      <c r="G377" s="45">
        <v>27000</v>
      </c>
      <c r="H377" s="45">
        <v>25000</v>
      </c>
      <c r="I377" s="45">
        <f t="shared" si="23"/>
        <v>92.592592592592595</v>
      </c>
    </row>
    <row r="378" spans="1:9" outlineLevel="2" x14ac:dyDescent="0.2">
      <c r="A378" s="24">
        <v>4204024</v>
      </c>
      <c r="B378" s="21"/>
      <c r="C378" s="21" t="s">
        <v>291</v>
      </c>
      <c r="D378" s="45">
        <v>585.6</v>
      </c>
      <c r="E378" s="45">
        <v>0</v>
      </c>
      <c r="F378" s="45">
        <v>0</v>
      </c>
      <c r="G378" s="45">
        <v>0</v>
      </c>
      <c r="H378" s="45">
        <v>0</v>
      </c>
      <c r="I378" s="45" t="str">
        <f t="shared" si="23"/>
        <v>-</v>
      </c>
    </row>
    <row r="379" spans="1:9" outlineLevel="2" x14ac:dyDescent="0.2">
      <c r="A379" s="24">
        <v>4204026</v>
      </c>
      <c r="B379" s="21"/>
      <c r="C379" s="21" t="s">
        <v>292</v>
      </c>
      <c r="D379" s="45">
        <v>77112.320000000007</v>
      </c>
      <c r="E379" s="45">
        <v>0</v>
      </c>
      <c r="F379" s="45">
        <v>0</v>
      </c>
      <c r="G379" s="45">
        <v>0</v>
      </c>
      <c r="H379" s="45">
        <v>0</v>
      </c>
      <c r="I379" s="45" t="str">
        <f t="shared" si="23"/>
        <v>-</v>
      </c>
    </row>
    <row r="380" spans="1:9" outlineLevel="2" x14ac:dyDescent="0.2">
      <c r="A380" s="24">
        <v>4204028</v>
      </c>
      <c r="B380" s="21"/>
      <c r="C380" s="21" t="s">
        <v>293</v>
      </c>
      <c r="D380" s="45">
        <v>129977.08</v>
      </c>
      <c r="E380" s="45">
        <v>0</v>
      </c>
      <c r="F380" s="45">
        <v>0</v>
      </c>
      <c r="G380" s="45">
        <v>0</v>
      </c>
      <c r="H380" s="45">
        <v>0</v>
      </c>
      <c r="I380" s="45" t="str">
        <f t="shared" si="23"/>
        <v>-</v>
      </c>
    </row>
    <row r="381" spans="1:9" outlineLevel="2" x14ac:dyDescent="0.2">
      <c r="A381" s="24">
        <v>4204029</v>
      </c>
      <c r="B381" s="21"/>
      <c r="C381" s="21" t="s">
        <v>294</v>
      </c>
      <c r="D381" s="45">
        <v>0</v>
      </c>
      <c r="E381" s="45">
        <v>80000</v>
      </c>
      <c r="F381" s="45">
        <v>0</v>
      </c>
      <c r="G381" s="45">
        <v>155000</v>
      </c>
      <c r="H381" s="45">
        <v>100000</v>
      </c>
      <c r="I381" s="45">
        <f t="shared" si="23"/>
        <v>64.516129032258064</v>
      </c>
    </row>
    <row r="382" spans="1:9" outlineLevel="1" x14ac:dyDescent="0.2">
      <c r="A382" s="24">
        <v>4205</v>
      </c>
      <c r="B382" s="21"/>
      <c r="C382" s="21" t="s">
        <v>295</v>
      </c>
      <c r="D382" s="45">
        <f>+D383+D384+D385+D386+D387+D388+D389</f>
        <v>413164.89</v>
      </c>
      <c r="E382" s="45">
        <f>+E383+E384+E385+E386+E387+E388+E389</f>
        <v>410000</v>
      </c>
      <c r="F382" s="45">
        <f>+F383+F384+F385+F386+F387+F388+F389</f>
        <v>142684.15</v>
      </c>
      <c r="G382" s="45">
        <f>+G383+G384+G385+G386+G387+G388+G389</f>
        <v>630020</v>
      </c>
      <c r="H382" s="45">
        <f>+H383+H384+H385+H386+H387+H388+H389</f>
        <v>620000</v>
      </c>
      <c r="I382" s="45">
        <f t="shared" si="23"/>
        <v>98.409574299228595</v>
      </c>
    </row>
    <row r="383" spans="1:9" outlineLevel="2" x14ac:dyDescent="0.2">
      <c r="A383" s="24">
        <v>42050020</v>
      </c>
      <c r="B383" s="21"/>
      <c r="C383" s="21" t="s">
        <v>296</v>
      </c>
      <c r="D383" s="45">
        <v>410814.89</v>
      </c>
      <c r="E383" s="45">
        <v>200000</v>
      </c>
      <c r="F383" s="45">
        <v>117470.31</v>
      </c>
      <c r="G383" s="45">
        <v>145000</v>
      </c>
      <c r="H383" s="45">
        <v>20000</v>
      </c>
      <c r="I383" s="45">
        <f t="shared" si="23"/>
        <v>13.793103448275861</v>
      </c>
    </row>
    <row r="384" spans="1:9" outlineLevel="2" x14ac:dyDescent="0.2">
      <c r="A384" s="24">
        <v>42050021</v>
      </c>
      <c r="B384" s="21"/>
      <c r="C384" s="21" t="s">
        <v>297</v>
      </c>
      <c r="D384" s="45">
        <v>2350</v>
      </c>
      <c r="E384" s="45">
        <v>130000</v>
      </c>
      <c r="F384" s="45">
        <v>25213.84</v>
      </c>
      <c r="G384" s="45">
        <v>360000</v>
      </c>
      <c r="H384" s="45">
        <v>600000</v>
      </c>
      <c r="I384" s="45">
        <f t="shared" si="23"/>
        <v>166.66666666666669</v>
      </c>
    </row>
    <row r="385" spans="1:9" outlineLevel="2" x14ac:dyDescent="0.2">
      <c r="A385" s="24">
        <v>42050036</v>
      </c>
      <c r="B385" s="21"/>
      <c r="C385" s="21" t="s">
        <v>298</v>
      </c>
      <c r="D385" s="45">
        <v>0</v>
      </c>
      <c r="E385" s="45">
        <v>55000</v>
      </c>
      <c r="F385" s="45">
        <v>0</v>
      </c>
      <c r="G385" s="45">
        <v>57000</v>
      </c>
      <c r="H385" s="45">
        <v>0</v>
      </c>
      <c r="I385" s="45">
        <f t="shared" si="23"/>
        <v>0</v>
      </c>
    </row>
    <row r="386" spans="1:9" outlineLevel="2" x14ac:dyDescent="0.2">
      <c r="A386" s="24">
        <v>42050037</v>
      </c>
      <c r="B386" s="21"/>
      <c r="C386" s="21" t="s">
        <v>299</v>
      </c>
      <c r="D386" s="45">
        <v>0</v>
      </c>
      <c r="E386" s="45">
        <v>15000</v>
      </c>
      <c r="F386" s="45">
        <v>0</v>
      </c>
      <c r="G386" s="45">
        <v>18020</v>
      </c>
      <c r="H386" s="45">
        <v>0</v>
      </c>
      <c r="I386" s="45">
        <f t="shared" si="23"/>
        <v>0</v>
      </c>
    </row>
    <row r="387" spans="1:9" outlineLevel="2" x14ac:dyDescent="0.2">
      <c r="A387" s="24">
        <v>42050038</v>
      </c>
      <c r="B387" s="21"/>
      <c r="C387" s="21" t="s">
        <v>300</v>
      </c>
      <c r="D387" s="45">
        <v>0</v>
      </c>
      <c r="E387" s="45">
        <v>0</v>
      </c>
      <c r="F387" s="45">
        <v>0</v>
      </c>
      <c r="G387" s="45">
        <v>50000</v>
      </c>
      <c r="H387" s="45">
        <v>0</v>
      </c>
      <c r="I387" s="45">
        <f t="shared" si="23"/>
        <v>0</v>
      </c>
    </row>
    <row r="388" spans="1:9" outlineLevel="2" x14ac:dyDescent="0.2">
      <c r="A388" s="24">
        <v>420501</v>
      </c>
      <c r="B388" s="21"/>
      <c r="C388" s="21" t="s">
        <v>301</v>
      </c>
      <c r="D388" s="45">
        <v>0</v>
      </c>
      <c r="E388" s="45">
        <v>10000</v>
      </c>
      <c r="F388" s="45">
        <v>0</v>
      </c>
      <c r="G388" s="45">
        <v>0</v>
      </c>
      <c r="H388" s="45">
        <v>0</v>
      </c>
      <c r="I388" s="45" t="str">
        <f t="shared" si="23"/>
        <v>-</v>
      </c>
    </row>
    <row r="389" spans="1:9" outlineLevel="2" x14ac:dyDescent="0.2">
      <c r="A389" s="24"/>
      <c r="B389" s="21"/>
      <c r="C389" s="21"/>
      <c r="D389" s="45"/>
      <c r="E389" s="45"/>
      <c r="F389" s="45"/>
      <c r="G389" s="45"/>
      <c r="H389" s="45"/>
      <c r="I389" s="45" t="str">
        <f t="shared" si="23"/>
        <v>-</v>
      </c>
    </row>
    <row r="390" spans="1:9" outlineLevel="1" x14ac:dyDescent="0.2">
      <c r="A390" s="24">
        <v>4206</v>
      </c>
      <c r="B390" s="21"/>
      <c r="C390" s="21" t="s">
        <v>302</v>
      </c>
      <c r="D390" s="45">
        <f>+D391+D392</f>
        <v>19675.509999999998</v>
      </c>
      <c r="E390" s="45">
        <f>+E391+E392</f>
        <v>149200</v>
      </c>
      <c r="F390" s="45">
        <f>+F391+F392</f>
        <v>900</v>
      </c>
      <c r="G390" s="45">
        <f>+G391+G392</f>
        <v>5000</v>
      </c>
      <c r="H390" s="45">
        <f>+H391+H392</f>
        <v>171000</v>
      </c>
      <c r="I390" s="45">
        <f t="shared" si="23"/>
        <v>3420.0000000000005</v>
      </c>
    </row>
    <row r="391" spans="1:9" outlineLevel="2" x14ac:dyDescent="0.2">
      <c r="A391" s="24">
        <v>420600</v>
      </c>
      <c r="B391" s="21"/>
      <c r="C391" s="21" t="s">
        <v>303</v>
      </c>
      <c r="D391" s="45">
        <v>19675.509999999998</v>
      </c>
      <c r="E391" s="45">
        <v>15000</v>
      </c>
      <c r="F391" s="45">
        <v>900</v>
      </c>
      <c r="G391" s="45">
        <v>5000</v>
      </c>
      <c r="H391" s="45">
        <v>0</v>
      </c>
      <c r="I391" s="45">
        <f t="shared" si="23"/>
        <v>0</v>
      </c>
    </row>
    <row r="392" spans="1:9" outlineLevel="2" x14ac:dyDescent="0.2">
      <c r="A392" s="24">
        <v>4206000</v>
      </c>
      <c r="B392" s="21"/>
      <c r="C392" s="21" t="s">
        <v>304</v>
      </c>
      <c r="D392" s="45">
        <v>0</v>
      </c>
      <c r="E392" s="45">
        <v>134200</v>
      </c>
      <c r="F392" s="45">
        <v>0</v>
      </c>
      <c r="G392" s="45">
        <v>0</v>
      </c>
      <c r="H392" s="45">
        <v>171000</v>
      </c>
      <c r="I392" s="45" t="str">
        <f t="shared" si="23"/>
        <v>-</v>
      </c>
    </row>
    <row r="393" spans="1:9" outlineLevel="1" x14ac:dyDescent="0.2">
      <c r="A393" s="24">
        <v>4208</v>
      </c>
      <c r="B393" s="21"/>
      <c r="C393" s="21" t="s">
        <v>305</v>
      </c>
      <c r="D393" s="45">
        <f>+D394+D395+D396</f>
        <v>76231.77</v>
      </c>
      <c r="E393" s="45">
        <f>+E394+E395+E396</f>
        <v>153070.93</v>
      </c>
      <c r="F393" s="45">
        <f>+F394+F395+F396</f>
        <v>732</v>
      </c>
      <c r="G393" s="45">
        <f>+G394+G395+G396</f>
        <v>85982.93</v>
      </c>
      <c r="H393" s="45">
        <f>+H394+H395+H396</f>
        <v>100000</v>
      </c>
      <c r="I393" s="45">
        <f t="shared" si="23"/>
        <v>116.30215439273819</v>
      </c>
    </row>
    <row r="394" spans="1:9" outlineLevel="2" x14ac:dyDescent="0.2">
      <c r="A394" s="24">
        <v>420804</v>
      </c>
      <c r="B394" s="21"/>
      <c r="C394" s="21" t="s">
        <v>306</v>
      </c>
      <c r="D394" s="45">
        <v>76231.77</v>
      </c>
      <c r="E394" s="45">
        <v>137070.93</v>
      </c>
      <c r="F394" s="45">
        <v>732</v>
      </c>
      <c r="G394" s="45">
        <v>69982.929999999993</v>
      </c>
      <c r="H394" s="45">
        <v>50000</v>
      </c>
      <c r="I394" s="45">
        <f t="shared" si="23"/>
        <v>71.445994044547717</v>
      </c>
    </row>
    <row r="395" spans="1:9" outlineLevel="2" x14ac:dyDescent="0.2">
      <c r="A395" s="24">
        <v>42080404</v>
      </c>
      <c r="B395" s="21"/>
      <c r="C395" s="21" t="s">
        <v>307</v>
      </c>
      <c r="D395" s="45">
        <v>0</v>
      </c>
      <c r="E395" s="45">
        <v>16000</v>
      </c>
      <c r="F395" s="45">
        <v>0</v>
      </c>
      <c r="G395" s="45">
        <v>16000</v>
      </c>
      <c r="H395" s="45">
        <v>20000</v>
      </c>
      <c r="I395" s="45">
        <f t="shared" si="23"/>
        <v>125</v>
      </c>
    </row>
    <row r="396" spans="1:9" outlineLevel="2" x14ac:dyDescent="0.2">
      <c r="A396" s="24">
        <v>42080405</v>
      </c>
      <c r="B396" s="21"/>
      <c r="C396" s="21" t="s">
        <v>308</v>
      </c>
      <c r="D396" s="45">
        <v>0</v>
      </c>
      <c r="E396" s="45">
        <v>0</v>
      </c>
      <c r="F396" s="45">
        <v>0</v>
      </c>
      <c r="G396" s="45">
        <v>0</v>
      </c>
      <c r="H396" s="45">
        <v>30000</v>
      </c>
      <c r="I396" s="45" t="str">
        <f t="shared" si="23"/>
        <v>-</v>
      </c>
    </row>
    <row r="397" spans="1:9" outlineLevel="2" x14ac:dyDescent="0.2">
      <c r="A397" s="24"/>
      <c r="B397" s="21"/>
      <c r="C397" s="21"/>
      <c r="D397" s="45"/>
      <c r="E397" s="45"/>
      <c r="F397" s="45"/>
      <c r="G397" s="45"/>
      <c r="H397" s="45"/>
      <c r="I397" s="45"/>
    </row>
    <row r="398" spans="1:9" x14ac:dyDescent="0.2">
      <c r="A398" s="22">
        <v>43</v>
      </c>
      <c r="B398" s="23"/>
      <c r="C398" s="23" t="s">
        <v>75</v>
      </c>
      <c r="D398" s="46">
        <f>D399+D406</f>
        <v>65000</v>
      </c>
      <c r="E398" s="46">
        <f>E399+E406</f>
        <v>48000</v>
      </c>
      <c r="F398" s="46">
        <f>F399+F406</f>
        <v>3000</v>
      </c>
      <c r="G398" s="46">
        <f>G399+G406</f>
        <v>48000</v>
      </c>
      <c r="H398" s="46">
        <f>H399+H406</f>
        <v>45000</v>
      </c>
      <c r="I398" s="46">
        <f t="shared" ref="I398:I404" si="24">IF(G398&lt;&gt;0,H398/G398*100,"-")</f>
        <v>93.75</v>
      </c>
    </row>
    <row r="399" spans="1:9" s="12" customFormat="1" ht="14.25" x14ac:dyDescent="0.2">
      <c r="A399" s="25">
        <v>431</v>
      </c>
      <c r="B399" s="26"/>
      <c r="C399" s="26" t="s">
        <v>49</v>
      </c>
      <c r="D399" s="48">
        <f>+D400+D402</f>
        <v>55000</v>
      </c>
      <c r="E399" s="48">
        <f>+E400+E402</f>
        <v>38000</v>
      </c>
      <c r="F399" s="48">
        <f>+F400+F402</f>
        <v>3000</v>
      </c>
      <c r="G399" s="48">
        <f>+G400+G402</f>
        <v>38000</v>
      </c>
      <c r="H399" s="48">
        <f>+H400+H402</f>
        <v>25000</v>
      </c>
      <c r="I399" s="48">
        <f t="shared" si="24"/>
        <v>65.789473684210535</v>
      </c>
    </row>
    <row r="400" spans="1:9" s="12" customFormat="1" ht="14.25" outlineLevel="1" x14ac:dyDescent="0.2">
      <c r="A400" s="25">
        <v>4310</v>
      </c>
      <c r="B400" s="26"/>
      <c r="C400" s="26" t="s">
        <v>309</v>
      </c>
      <c r="D400" s="48">
        <f>+D401</f>
        <v>10000</v>
      </c>
      <c r="E400" s="48">
        <f>+E401</f>
        <v>3000</v>
      </c>
      <c r="F400" s="48">
        <f>+F401</f>
        <v>3000</v>
      </c>
      <c r="G400" s="48">
        <f>+G401</f>
        <v>3000</v>
      </c>
      <c r="H400" s="48">
        <f>+H401</f>
        <v>5000</v>
      </c>
      <c r="I400" s="48">
        <f t="shared" si="24"/>
        <v>166.66666666666669</v>
      </c>
    </row>
    <row r="401" spans="1:9" s="12" customFormat="1" ht="14.25" outlineLevel="2" x14ac:dyDescent="0.2">
      <c r="A401" s="25">
        <v>431000</v>
      </c>
      <c r="B401" s="26"/>
      <c r="C401" s="26" t="s">
        <v>310</v>
      </c>
      <c r="D401" s="48">
        <v>10000</v>
      </c>
      <c r="E401" s="48">
        <v>3000</v>
      </c>
      <c r="F401" s="48">
        <v>3000</v>
      </c>
      <c r="G401" s="48">
        <v>3000</v>
      </c>
      <c r="H401" s="48">
        <v>5000</v>
      </c>
      <c r="I401" s="48">
        <f t="shared" si="24"/>
        <v>166.66666666666669</v>
      </c>
    </row>
    <row r="402" spans="1:9" s="12" customFormat="1" ht="14.25" outlineLevel="1" x14ac:dyDescent="0.2">
      <c r="A402" s="25">
        <v>4315</v>
      </c>
      <c r="B402" s="26"/>
      <c r="C402" s="26" t="s">
        <v>311</v>
      </c>
      <c r="D402" s="48">
        <f>+D403+D404</f>
        <v>45000</v>
      </c>
      <c r="E402" s="48">
        <f>+E403+E404</f>
        <v>35000</v>
      </c>
      <c r="F402" s="48">
        <f>+F403+F404</f>
        <v>0</v>
      </c>
      <c r="G402" s="48">
        <f>+G403+G404</f>
        <v>35000</v>
      </c>
      <c r="H402" s="48">
        <f>+H403+H404</f>
        <v>20000</v>
      </c>
      <c r="I402" s="48">
        <f t="shared" si="24"/>
        <v>57.142857142857139</v>
      </c>
    </row>
    <row r="403" spans="1:9" s="12" customFormat="1" ht="14.25" outlineLevel="2" x14ac:dyDescent="0.2">
      <c r="A403" s="25">
        <v>4315001</v>
      </c>
      <c r="B403" s="26"/>
      <c r="C403" s="26" t="s">
        <v>312</v>
      </c>
      <c r="D403" s="48">
        <v>25000</v>
      </c>
      <c r="E403" s="48">
        <v>15000</v>
      </c>
      <c r="F403" s="48">
        <v>0</v>
      </c>
      <c r="G403" s="48">
        <v>15000</v>
      </c>
      <c r="H403" s="48">
        <v>0</v>
      </c>
      <c r="I403" s="48">
        <f t="shared" si="24"/>
        <v>0</v>
      </c>
    </row>
    <row r="404" spans="1:9" s="12" customFormat="1" ht="14.25" outlineLevel="2" x14ac:dyDescent="0.2">
      <c r="A404" s="25">
        <v>4315002</v>
      </c>
      <c r="B404" s="26"/>
      <c r="C404" s="26" t="s">
        <v>313</v>
      </c>
      <c r="D404" s="48">
        <v>20000</v>
      </c>
      <c r="E404" s="48">
        <v>20000</v>
      </c>
      <c r="F404" s="48">
        <v>0</v>
      </c>
      <c r="G404" s="48">
        <v>20000</v>
      </c>
      <c r="H404" s="48">
        <v>20000</v>
      </c>
      <c r="I404" s="48">
        <f t="shared" si="24"/>
        <v>100</v>
      </c>
    </row>
    <row r="405" spans="1:9" s="12" customFormat="1" ht="14.25" outlineLevel="2" x14ac:dyDescent="0.2">
      <c r="A405" s="25"/>
      <c r="B405" s="26"/>
      <c r="C405" s="26"/>
      <c r="D405" s="48"/>
      <c r="E405" s="48"/>
      <c r="F405" s="48"/>
      <c r="G405" s="48"/>
      <c r="H405" s="48"/>
      <c r="I405" s="48"/>
    </row>
    <row r="406" spans="1:9" x14ac:dyDescent="0.2">
      <c r="A406" s="24">
        <v>432</v>
      </c>
      <c r="B406" s="21"/>
      <c r="C406" s="21" t="s">
        <v>50</v>
      </c>
      <c r="D406" s="45">
        <f t="shared" ref="D406:H407" si="25">+D407</f>
        <v>10000</v>
      </c>
      <c r="E406" s="45">
        <f t="shared" si="25"/>
        <v>10000</v>
      </c>
      <c r="F406" s="45">
        <f t="shared" si="25"/>
        <v>0</v>
      </c>
      <c r="G406" s="45">
        <f t="shared" si="25"/>
        <v>10000</v>
      </c>
      <c r="H406" s="45">
        <f t="shared" si="25"/>
        <v>20000</v>
      </c>
      <c r="I406" s="45">
        <f>IF(G406&lt;&gt;0,H406/G406*100,"-")</f>
        <v>200</v>
      </c>
    </row>
    <row r="407" spans="1:9" outlineLevel="1" x14ac:dyDescent="0.2">
      <c r="A407" s="24">
        <v>4323</v>
      </c>
      <c r="B407" s="21"/>
      <c r="C407" s="21" t="s">
        <v>314</v>
      </c>
      <c r="D407" s="45">
        <f t="shared" si="25"/>
        <v>10000</v>
      </c>
      <c r="E407" s="45">
        <f t="shared" si="25"/>
        <v>10000</v>
      </c>
      <c r="F407" s="45">
        <f t="shared" si="25"/>
        <v>0</v>
      </c>
      <c r="G407" s="45">
        <f t="shared" si="25"/>
        <v>10000</v>
      </c>
      <c r="H407" s="45">
        <f t="shared" si="25"/>
        <v>20000</v>
      </c>
      <c r="I407" s="45">
        <f>IF(G407&lt;&gt;0,H407/G407*100,"-")</f>
        <v>200</v>
      </c>
    </row>
    <row r="408" spans="1:9" outlineLevel="2" x14ac:dyDescent="0.2">
      <c r="A408" s="24">
        <v>432300</v>
      </c>
      <c r="B408" s="21"/>
      <c r="C408" s="21" t="s">
        <v>413</v>
      </c>
      <c r="D408" s="45">
        <v>10000</v>
      </c>
      <c r="E408" s="45">
        <v>10000</v>
      </c>
      <c r="F408" s="45">
        <v>0</v>
      </c>
      <c r="G408" s="45">
        <v>10000</v>
      </c>
      <c r="H408" s="45">
        <v>20000</v>
      </c>
      <c r="I408" s="45">
        <f>IF(G408&lt;&gt;0,H408/G408*100,"-")</f>
        <v>200</v>
      </c>
    </row>
    <row r="409" spans="1:9" x14ac:dyDescent="0.2">
      <c r="A409" s="17"/>
      <c r="B409" s="18" t="s">
        <v>2</v>
      </c>
      <c r="C409" s="19" t="s">
        <v>62</v>
      </c>
      <c r="D409" s="45">
        <f>+D18-D136</f>
        <v>-55892.839999999385</v>
      </c>
      <c r="E409" s="45">
        <f>+E18-E136</f>
        <v>-646779.9299999997</v>
      </c>
      <c r="F409" s="45">
        <f>+F18-F136</f>
        <v>279352.95000000019</v>
      </c>
      <c r="G409" s="45">
        <f>+G18-G136</f>
        <v>-446779.9299999997</v>
      </c>
      <c r="H409" s="45">
        <f>+H18-H136</f>
        <v>-604916</v>
      </c>
      <c r="I409" s="45">
        <f>IF(G409&lt;&gt;0,H409/G409*100,"-")</f>
        <v>135.39462258297959</v>
      </c>
    </row>
    <row r="410" spans="1:9" x14ac:dyDescent="0.2">
      <c r="A410" s="27" t="s">
        <v>33</v>
      </c>
      <c r="B410" s="28"/>
      <c r="C410" s="28"/>
      <c r="D410" s="49"/>
      <c r="E410" s="49"/>
      <c r="F410" s="49"/>
      <c r="G410" s="49"/>
      <c r="H410" s="49"/>
      <c r="I410" s="49"/>
    </row>
    <row r="411" spans="1:9" ht="22.5" x14ac:dyDescent="0.2">
      <c r="A411" s="22">
        <v>75</v>
      </c>
      <c r="B411" s="29" t="s">
        <v>3</v>
      </c>
      <c r="C411" s="30" t="s">
        <v>76</v>
      </c>
      <c r="D411" s="46">
        <f>+D412+D414+D416</f>
        <v>0</v>
      </c>
      <c r="E411" s="46">
        <f>+E412+E414+E416</f>
        <v>0</v>
      </c>
      <c r="F411" s="46">
        <f>+F412+F414+F416</f>
        <v>0</v>
      </c>
      <c r="G411" s="46">
        <f>+G412+G414+G416</f>
        <v>0</v>
      </c>
      <c r="H411" s="46">
        <f>+H412+H414+H416</f>
        <v>0</v>
      </c>
      <c r="I411" s="46" t="str">
        <f>IF(G411&lt;&gt;0,H411/G411*100,"-")</f>
        <v>-</v>
      </c>
    </row>
    <row r="412" spans="1:9" x14ac:dyDescent="0.2">
      <c r="A412" s="24">
        <v>750</v>
      </c>
      <c r="B412" s="21"/>
      <c r="C412" s="21" t="s">
        <v>34</v>
      </c>
      <c r="D412" s="45">
        <v>0</v>
      </c>
      <c r="E412" s="45">
        <v>0</v>
      </c>
      <c r="F412" s="45">
        <v>0</v>
      </c>
      <c r="G412" s="45">
        <v>0</v>
      </c>
      <c r="H412" s="45">
        <v>0</v>
      </c>
      <c r="I412" s="45" t="str">
        <f>IF(G412&lt;&gt;0,H412/G412*100,"-")</f>
        <v>-</v>
      </c>
    </row>
    <row r="413" spans="1:9" x14ac:dyDescent="0.2">
      <c r="A413" s="24"/>
      <c r="B413" s="21"/>
      <c r="C413" s="21"/>
      <c r="D413" s="45"/>
      <c r="E413" s="45"/>
      <c r="F413" s="45"/>
      <c r="G413" s="45"/>
      <c r="H413" s="45"/>
      <c r="I413" s="45"/>
    </row>
    <row r="414" spans="1:9" x14ac:dyDescent="0.2">
      <c r="A414" s="24">
        <v>751</v>
      </c>
      <c r="B414" s="21"/>
      <c r="C414" s="21" t="s">
        <v>35</v>
      </c>
      <c r="D414" s="45">
        <v>0</v>
      </c>
      <c r="E414" s="45">
        <v>0</v>
      </c>
      <c r="F414" s="45">
        <v>0</v>
      </c>
      <c r="G414" s="45">
        <v>0</v>
      </c>
      <c r="H414" s="45">
        <v>0</v>
      </c>
      <c r="I414" s="45" t="str">
        <f>IF(G414&lt;&gt;0,H414/G414*100,"-")</f>
        <v>-</v>
      </c>
    </row>
    <row r="415" spans="1:9" x14ac:dyDescent="0.2">
      <c r="A415" s="21"/>
      <c r="B415" s="31"/>
      <c r="C415" s="21"/>
      <c r="D415" s="45"/>
      <c r="E415" s="45"/>
      <c r="F415" s="45"/>
      <c r="G415" s="45"/>
      <c r="H415" s="45"/>
      <c r="I415" s="45"/>
    </row>
    <row r="416" spans="1:9" x14ac:dyDescent="0.2">
      <c r="A416" s="32" t="s">
        <v>52</v>
      </c>
      <c r="B416" s="31"/>
      <c r="C416" s="33" t="s">
        <v>53</v>
      </c>
      <c r="D416" s="45">
        <v>0</v>
      </c>
      <c r="E416" s="45">
        <v>0</v>
      </c>
      <c r="F416" s="45">
        <v>0</v>
      </c>
      <c r="G416" s="45">
        <v>0</v>
      </c>
      <c r="H416" s="45">
        <v>0</v>
      </c>
      <c r="I416" s="45" t="str">
        <f>IF(G416&lt;&gt;0,H416/G416*100,"-")</f>
        <v>-</v>
      </c>
    </row>
    <row r="417" spans="1:9" x14ac:dyDescent="0.2">
      <c r="A417" s="34"/>
      <c r="B417" s="31"/>
      <c r="C417" s="35"/>
      <c r="D417" s="45"/>
      <c r="E417" s="45"/>
      <c r="F417" s="45"/>
      <c r="G417" s="45"/>
      <c r="H417" s="45"/>
      <c r="I417" s="45"/>
    </row>
    <row r="418" spans="1:9" ht="22.5" x14ac:dyDescent="0.2">
      <c r="A418" s="36" t="s">
        <v>36</v>
      </c>
      <c r="B418" s="29" t="s">
        <v>37</v>
      </c>
      <c r="C418" s="30" t="s">
        <v>38</v>
      </c>
      <c r="D418" s="46">
        <f>+D419+D421</f>
        <v>0</v>
      </c>
      <c r="E418" s="46">
        <f>+E419+E421</f>
        <v>0</v>
      </c>
      <c r="F418" s="46">
        <f>+F419+F421</f>
        <v>0</v>
      </c>
      <c r="G418" s="46">
        <f>+G419+G421</f>
        <v>0</v>
      </c>
      <c r="H418" s="46">
        <f>+H419+H421</f>
        <v>0</v>
      </c>
      <c r="I418" s="46" t="str">
        <f>IF(G418&lt;&gt;0,H418/G418*100,"-")</f>
        <v>-</v>
      </c>
    </row>
    <row r="419" spans="1:9" x14ac:dyDescent="0.2">
      <c r="A419" s="24">
        <v>440</v>
      </c>
      <c r="B419" s="21"/>
      <c r="C419" s="21" t="s">
        <v>39</v>
      </c>
      <c r="D419" s="45">
        <v>0</v>
      </c>
      <c r="E419" s="45">
        <v>0</v>
      </c>
      <c r="F419" s="45">
        <v>0</v>
      </c>
      <c r="G419" s="45">
        <v>0</v>
      </c>
      <c r="H419" s="45">
        <v>0</v>
      </c>
      <c r="I419" s="45" t="str">
        <f>IF(G419&lt;&gt;0,H419/G419*100,"-")</f>
        <v>-</v>
      </c>
    </row>
    <row r="420" spans="1:9" x14ac:dyDescent="0.2">
      <c r="A420" s="24"/>
      <c r="B420" s="21"/>
      <c r="C420" s="21"/>
      <c r="D420" s="45"/>
      <c r="E420" s="45"/>
      <c r="F420" s="45"/>
      <c r="G420" s="45"/>
      <c r="H420" s="45"/>
      <c r="I420" s="45"/>
    </row>
    <row r="421" spans="1:9" x14ac:dyDescent="0.2">
      <c r="A421" s="24">
        <v>441</v>
      </c>
      <c r="B421" s="21"/>
      <c r="C421" s="21" t="s">
        <v>59</v>
      </c>
      <c r="D421" s="45">
        <v>0</v>
      </c>
      <c r="E421" s="45">
        <v>0</v>
      </c>
      <c r="F421" s="45">
        <v>0</v>
      </c>
      <c r="G421" s="45">
        <v>0</v>
      </c>
      <c r="H421" s="45">
        <v>0</v>
      </c>
      <c r="I421" s="45" t="str">
        <f>IF(G421&lt;&gt;0,H421/G421*100,"-")</f>
        <v>-</v>
      </c>
    </row>
    <row r="422" spans="1:9" ht="22.5" x14ac:dyDescent="0.2">
      <c r="A422" s="17" t="s">
        <v>15</v>
      </c>
      <c r="B422" s="18" t="s">
        <v>40</v>
      </c>
      <c r="C422" s="19" t="s">
        <v>77</v>
      </c>
      <c r="D422" s="45">
        <f>+D411-D418</f>
        <v>0</v>
      </c>
      <c r="E422" s="45">
        <f>+E411-E418</f>
        <v>0</v>
      </c>
      <c r="F422" s="45">
        <f>+F411-F418</f>
        <v>0</v>
      </c>
      <c r="G422" s="45">
        <f>+G411-G418</f>
        <v>0</v>
      </c>
      <c r="H422" s="45">
        <f>+H411-H418</f>
        <v>0</v>
      </c>
      <c r="I422" s="45" t="str">
        <f>IF(G422&lt;&gt;0,H422/G422*100,"-")</f>
        <v>-</v>
      </c>
    </row>
    <row r="423" spans="1:9" x14ac:dyDescent="0.2">
      <c r="A423" s="27" t="s">
        <v>65</v>
      </c>
      <c r="B423" s="28"/>
      <c r="C423" s="28"/>
      <c r="D423" s="49"/>
      <c r="E423" s="49"/>
      <c r="F423" s="49"/>
      <c r="G423" s="49"/>
      <c r="H423" s="49"/>
      <c r="I423" s="49"/>
    </row>
    <row r="424" spans="1:9" x14ac:dyDescent="0.2">
      <c r="A424" s="22">
        <v>50</v>
      </c>
      <c r="B424" s="29" t="s">
        <v>41</v>
      </c>
      <c r="C424" s="23" t="s">
        <v>43</v>
      </c>
      <c r="D424" s="46">
        <f>+D425</f>
        <v>48924</v>
      </c>
      <c r="E424" s="46">
        <f>+E425</f>
        <v>350000</v>
      </c>
      <c r="F424" s="46">
        <f>+F425</f>
        <v>0</v>
      </c>
      <c r="G424" s="46">
        <f>+G425</f>
        <v>150000</v>
      </c>
      <c r="H424" s="46">
        <f>+H425</f>
        <v>650000</v>
      </c>
      <c r="I424" s="46">
        <f t="shared" ref="I424:I429" si="26">IF(G424&lt;&gt;0,H424/G424*100,"-")</f>
        <v>433.33333333333331</v>
      </c>
    </row>
    <row r="425" spans="1:9" x14ac:dyDescent="0.2">
      <c r="A425" s="24">
        <v>500</v>
      </c>
      <c r="B425" s="21"/>
      <c r="C425" s="21" t="s">
        <v>44</v>
      </c>
      <c r="D425" s="45">
        <f>+D426+D428</f>
        <v>48924</v>
      </c>
      <c r="E425" s="45">
        <f>+E426+E428</f>
        <v>350000</v>
      </c>
      <c r="F425" s="45">
        <f>+F426+F428</f>
        <v>0</v>
      </c>
      <c r="G425" s="45">
        <f>+G426+G428</f>
        <v>150000</v>
      </c>
      <c r="H425" s="45">
        <f>+H426+H428</f>
        <v>650000</v>
      </c>
      <c r="I425" s="45">
        <f t="shared" si="26"/>
        <v>433.33333333333331</v>
      </c>
    </row>
    <row r="426" spans="1:9" outlineLevel="1" x14ac:dyDescent="0.2">
      <c r="A426" s="24">
        <v>5001</v>
      </c>
      <c r="B426" s="21"/>
      <c r="C426" s="21" t="s">
        <v>315</v>
      </c>
      <c r="D426" s="45">
        <f>+D427</f>
        <v>0</v>
      </c>
      <c r="E426" s="45">
        <f>+E427</f>
        <v>350000</v>
      </c>
      <c r="F426" s="45">
        <f>+F427</f>
        <v>0</v>
      </c>
      <c r="G426" s="45">
        <f>+G427</f>
        <v>150000</v>
      </c>
      <c r="H426" s="45">
        <f>+H427</f>
        <v>650000</v>
      </c>
      <c r="I426" s="45">
        <f t="shared" si="26"/>
        <v>433.33333333333331</v>
      </c>
    </row>
    <row r="427" spans="1:9" outlineLevel="2" x14ac:dyDescent="0.2">
      <c r="A427" s="24">
        <v>500101</v>
      </c>
      <c r="B427" s="21"/>
      <c r="C427" s="21" t="s">
        <v>316</v>
      </c>
      <c r="D427" s="45">
        <v>0</v>
      </c>
      <c r="E427" s="45">
        <v>350000</v>
      </c>
      <c r="F427" s="45">
        <v>0</v>
      </c>
      <c r="G427" s="45">
        <v>150000</v>
      </c>
      <c r="H427" s="45">
        <v>650000</v>
      </c>
      <c r="I427" s="45">
        <f t="shared" si="26"/>
        <v>433.33333333333331</v>
      </c>
    </row>
    <row r="428" spans="1:9" outlineLevel="1" x14ac:dyDescent="0.2">
      <c r="A428" s="24">
        <v>5003</v>
      </c>
      <c r="B428" s="21"/>
      <c r="C428" s="21" t="s">
        <v>317</v>
      </c>
      <c r="D428" s="45">
        <f>+D429</f>
        <v>48924</v>
      </c>
      <c r="E428" s="45">
        <f>+E429</f>
        <v>0</v>
      </c>
      <c r="F428" s="45">
        <f>+F429</f>
        <v>0</v>
      </c>
      <c r="G428" s="45">
        <f>+G429</f>
        <v>0</v>
      </c>
      <c r="H428" s="45">
        <f>+H429</f>
        <v>0</v>
      </c>
      <c r="I428" s="45" t="str">
        <f t="shared" si="26"/>
        <v>-</v>
      </c>
    </row>
    <row r="429" spans="1:9" outlineLevel="2" x14ac:dyDescent="0.2">
      <c r="A429" s="24">
        <v>500307</v>
      </c>
      <c r="B429" s="21"/>
      <c r="C429" s="21" t="s">
        <v>318</v>
      </c>
      <c r="D429" s="45">
        <v>48924</v>
      </c>
      <c r="E429" s="45">
        <v>0</v>
      </c>
      <c r="F429" s="45">
        <v>0</v>
      </c>
      <c r="G429" s="45">
        <v>0</v>
      </c>
      <c r="H429" s="45">
        <v>0</v>
      </c>
      <c r="I429" s="45" t="str">
        <f t="shared" si="26"/>
        <v>-</v>
      </c>
    </row>
    <row r="430" spans="1:9" outlineLevel="2" x14ac:dyDescent="0.2">
      <c r="A430" s="24"/>
      <c r="B430" s="21"/>
      <c r="C430" s="21"/>
      <c r="D430" s="45"/>
      <c r="E430" s="45"/>
      <c r="F430" s="45"/>
      <c r="G430" s="45"/>
      <c r="H430" s="45"/>
      <c r="I430" s="45"/>
    </row>
    <row r="431" spans="1:9" x14ac:dyDescent="0.2">
      <c r="A431" s="22">
        <v>55</v>
      </c>
      <c r="B431" s="29" t="s">
        <v>42</v>
      </c>
      <c r="C431" s="23" t="s">
        <v>46</v>
      </c>
      <c r="D431" s="46">
        <f>+D432</f>
        <v>60009.760000000002</v>
      </c>
      <c r="E431" s="46">
        <f>+E432</f>
        <v>60070</v>
      </c>
      <c r="F431" s="46">
        <f>+F432</f>
        <v>41059.72</v>
      </c>
      <c r="G431" s="46">
        <f>+G432</f>
        <v>60070</v>
      </c>
      <c r="H431" s="46">
        <f>+H432</f>
        <v>65510</v>
      </c>
      <c r="I431" s="46">
        <f t="shared" ref="I431:I440" si="27">IF(G431&lt;&gt;0,H431/G431*100,"-")</f>
        <v>109.05610121524887</v>
      </c>
    </row>
    <row r="432" spans="1:9" x14ac:dyDescent="0.2">
      <c r="A432" s="24">
        <v>550</v>
      </c>
      <c r="B432" s="21"/>
      <c r="C432" s="21" t="s">
        <v>47</v>
      </c>
      <c r="D432" s="45">
        <f>+D433+D435</f>
        <v>60009.760000000002</v>
      </c>
      <c r="E432" s="45">
        <f>+E433+E435</f>
        <v>60070</v>
      </c>
      <c r="F432" s="45">
        <f>+F433+F435</f>
        <v>41059.72</v>
      </c>
      <c r="G432" s="45">
        <f>+G433+G435</f>
        <v>60070</v>
      </c>
      <c r="H432" s="45">
        <f>+H433+H435</f>
        <v>65510</v>
      </c>
      <c r="I432" s="45">
        <f t="shared" si="27"/>
        <v>109.05610121524887</v>
      </c>
    </row>
    <row r="433" spans="1:9" outlineLevel="1" x14ac:dyDescent="0.2">
      <c r="A433" s="24">
        <v>5501</v>
      </c>
      <c r="B433" s="21"/>
      <c r="C433" s="21" t="s">
        <v>319</v>
      </c>
      <c r="D433" s="45">
        <f>+D434</f>
        <v>20000.04</v>
      </c>
      <c r="E433" s="45">
        <f>+E434</f>
        <v>20010</v>
      </c>
      <c r="F433" s="45">
        <f>+F434</f>
        <v>10000.02</v>
      </c>
      <c r="G433" s="45">
        <f>+G434</f>
        <v>20010</v>
      </c>
      <c r="H433" s="45">
        <f>+H434</f>
        <v>20010</v>
      </c>
      <c r="I433" s="45">
        <f t="shared" si="27"/>
        <v>100</v>
      </c>
    </row>
    <row r="434" spans="1:9" outlineLevel="2" x14ac:dyDescent="0.2">
      <c r="A434" s="24">
        <v>550101</v>
      </c>
      <c r="B434" s="21"/>
      <c r="C434" s="21" t="s">
        <v>320</v>
      </c>
      <c r="D434" s="45">
        <v>20000.04</v>
      </c>
      <c r="E434" s="45">
        <v>20010</v>
      </c>
      <c r="F434" s="45">
        <v>10000.02</v>
      </c>
      <c r="G434" s="45">
        <v>20010</v>
      </c>
      <c r="H434" s="45">
        <v>20010</v>
      </c>
      <c r="I434" s="45">
        <f t="shared" si="27"/>
        <v>100</v>
      </c>
    </row>
    <row r="435" spans="1:9" outlineLevel="1" x14ac:dyDescent="0.2">
      <c r="A435" s="24">
        <v>5503</v>
      </c>
      <c r="B435" s="21"/>
      <c r="C435" s="21" t="s">
        <v>321</v>
      </c>
      <c r="D435" s="45">
        <f>+D436+D437</f>
        <v>40009.72</v>
      </c>
      <c r="E435" s="45">
        <f>+E436+E437</f>
        <v>40060</v>
      </c>
      <c r="F435" s="45">
        <f>+F436+F437</f>
        <v>31059.7</v>
      </c>
      <c r="G435" s="45">
        <f>+G436+G437</f>
        <v>40060</v>
      </c>
      <c r="H435" s="45">
        <f>+H436+H437</f>
        <v>45500</v>
      </c>
      <c r="I435" s="45">
        <f t="shared" si="27"/>
        <v>113.57963055416876</v>
      </c>
    </row>
    <row r="436" spans="1:9" outlineLevel="2" x14ac:dyDescent="0.2">
      <c r="A436" s="24">
        <v>550305</v>
      </c>
      <c r="B436" s="21"/>
      <c r="C436" s="21" t="s">
        <v>322</v>
      </c>
      <c r="D436" s="45">
        <v>17900.04</v>
      </c>
      <c r="E436" s="45">
        <v>17950</v>
      </c>
      <c r="F436" s="45">
        <v>8950.02</v>
      </c>
      <c r="G436" s="45">
        <v>17950</v>
      </c>
      <c r="H436" s="45">
        <v>17950</v>
      </c>
      <c r="I436" s="45">
        <f t="shared" si="27"/>
        <v>100</v>
      </c>
    </row>
    <row r="437" spans="1:9" outlineLevel="2" x14ac:dyDescent="0.2">
      <c r="A437" s="24">
        <v>550307</v>
      </c>
      <c r="B437" s="21"/>
      <c r="C437" s="21" t="s">
        <v>323</v>
      </c>
      <c r="D437" s="45">
        <v>22109.68</v>
      </c>
      <c r="E437" s="45">
        <v>22110</v>
      </c>
      <c r="F437" s="45">
        <v>22109.68</v>
      </c>
      <c r="G437" s="45">
        <v>22110</v>
      </c>
      <c r="H437" s="45">
        <v>27550</v>
      </c>
      <c r="I437" s="45">
        <f t="shared" si="27"/>
        <v>124.60425146992311</v>
      </c>
    </row>
    <row r="438" spans="1:9" ht="22.5" x14ac:dyDescent="0.2">
      <c r="A438" s="17" t="s">
        <v>15</v>
      </c>
      <c r="B438" s="18" t="s">
        <v>45</v>
      </c>
      <c r="C438" s="19" t="s">
        <v>81</v>
      </c>
      <c r="D438" s="45">
        <f>ROUND(+D409+D422+D439,2)</f>
        <v>-66978.600000000006</v>
      </c>
      <c r="E438" s="45">
        <f>ROUND(+E409+E422+E439,2)</f>
        <v>-356849.93</v>
      </c>
      <c r="F438" s="45">
        <f>ROUND(+F409+F422+F439,2)</f>
        <v>238293.23</v>
      </c>
      <c r="G438" s="45">
        <f>ROUND(+G409+G422+G439,2)</f>
        <v>-356849.93</v>
      </c>
      <c r="H438" s="45">
        <f>ROUND(+H409+H422+H439,2)</f>
        <v>-20426</v>
      </c>
      <c r="I438" s="45">
        <f t="shared" si="27"/>
        <v>5.7239747812196571</v>
      </c>
    </row>
    <row r="439" spans="1:9" x14ac:dyDescent="0.2">
      <c r="A439" s="17" t="s">
        <v>15</v>
      </c>
      <c r="B439" s="18" t="s">
        <v>48</v>
      </c>
      <c r="C439" s="21" t="s">
        <v>80</v>
      </c>
      <c r="D439" s="45">
        <f>+D424-D431</f>
        <v>-11085.760000000002</v>
      </c>
      <c r="E439" s="45">
        <f>+E424-E431</f>
        <v>289930</v>
      </c>
      <c r="F439" s="45">
        <f>+F424-F431</f>
        <v>-41059.72</v>
      </c>
      <c r="G439" s="45">
        <f>+G424-G431</f>
        <v>89930</v>
      </c>
      <c r="H439" s="45">
        <f>+H424-H431</f>
        <v>584490</v>
      </c>
      <c r="I439" s="45">
        <f t="shared" si="27"/>
        <v>649.93884132102744</v>
      </c>
    </row>
    <row r="440" spans="1:9" x14ac:dyDescent="0.2">
      <c r="A440" s="17" t="s">
        <v>15</v>
      </c>
      <c r="B440" s="18" t="s">
        <v>79</v>
      </c>
      <c r="C440" s="21" t="s">
        <v>82</v>
      </c>
      <c r="D440" s="45">
        <f>+D422+D439-D438</f>
        <v>55892.840000000004</v>
      </c>
      <c r="E440" s="45">
        <f>+E422+E439-E438</f>
        <v>646779.92999999993</v>
      </c>
      <c r="F440" s="45">
        <f>+F422+F439-F438</f>
        <v>-279352.95</v>
      </c>
      <c r="G440" s="45">
        <f>+G422+G439-G438</f>
        <v>446779.93</v>
      </c>
      <c r="H440" s="45">
        <f>+H422+H439-H438</f>
        <v>604916</v>
      </c>
      <c r="I440" s="45">
        <f t="shared" si="27"/>
        <v>135.39462258297951</v>
      </c>
    </row>
    <row r="441" spans="1:9" ht="22.5" x14ac:dyDescent="0.2">
      <c r="A441" s="17"/>
      <c r="B441" s="20"/>
      <c r="C441" s="19" t="s">
        <v>61</v>
      </c>
      <c r="D441" s="47"/>
      <c r="E441" s="47"/>
      <c r="F441" s="47"/>
      <c r="G441" s="47"/>
      <c r="H441" s="62">
        <v>20426</v>
      </c>
      <c r="I441" s="47"/>
    </row>
    <row r="442" spans="1:9" ht="23.25" thickBot="1" x14ac:dyDescent="0.25">
      <c r="A442" s="37"/>
      <c r="B442" s="38"/>
      <c r="C442" s="39" t="s">
        <v>78</v>
      </c>
      <c r="D442" s="50"/>
      <c r="E442" s="50"/>
      <c r="F442" s="50"/>
      <c r="G442" s="50"/>
      <c r="H442" s="50"/>
      <c r="I442" s="50"/>
    </row>
    <row r="443" spans="1:9" x14ac:dyDescent="0.2">
      <c r="A443" s="41"/>
      <c r="B443" s="7"/>
      <c r="C443" s="8"/>
      <c r="D443" s="5"/>
      <c r="E443" s="5"/>
      <c r="F443" s="5"/>
      <c r="G443" s="5"/>
      <c r="H443" s="5"/>
      <c r="I443" s="5"/>
    </row>
    <row r="444" spans="1:9" x14ac:dyDescent="0.2">
      <c r="A444" s="42"/>
      <c r="B444" s="6"/>
      <c r="C444" s="6"/>
      <c r="D444" s="6"/>
      <c r="E444" s="6"/>
      <c r="F444" s="6"/>
      <c r="G444" s="6"/>
      <c r="H444" s="6"/>
      <c r="I444" s="6"/>
    </row>
    <row r="445" spans="1:9" ht="15" x14ac:dyDescent="0.2">
      <c r="A445" s="42"/>
      <c r="B445" s="6"/>
      <c r="C445" s="6"/>
      <c r="D445" s="10"/>
      <c r="E445" s="10"/>
      <c r="F445" s="10"/>
      <c r="G445" s="10"/>
      <c r="H445" s="10"/>
      <c r="I445" s="10"/>
    </row>
    <row r="446" spans="1:9" ht="15" x14ac:dyDescent="0.2">
      <c r="A446" s="42"/>
      <c r="B446" s="6"/>
      <c r="C446" s="11"/>
      <c r="D446" s="6"/>
      <c r="E446" s="6"/>
      <c r="F446" s="6"/>
      <c r="G446" s="6"/>
      <c r="H446" s="6"/>
      <c r="I446" s="6"/>
    </row>
    <row r="447" spans="1:9" ht="15" x14ac:dyDescent="0.2">
      <c r="A447" s="43"/>
      <c r="B447" s="8"/>
      <c r="C447" s="8"/>
      <c r="D447" s="9"/>
      <c r="E447" s="9"/>
      <c r="F447" s="9"/>
      <c r="G447" s="9"/>
      <c r="H447" s="9"/>
      <c r="I447" s="9"/>
    </row>
    <row r="448" spans="1:9" x14ac:dyDescent="0.2">
      <c r="A448" s="41"/>
      <c r="B448" s="5"/>
      <c r="C448" s="5"/>
      <c r="D448" s="5"/>
      <c r="E448" s="5"/>
      <c r="F448" s="5"/>
      <c r="G448" s="5"/>
      <c r="H448" s="5"/>
      <c r="I448" s="5"/>
    </row>
    <row r="449" spans="1:9" x14ac:dyDescent="0.2">
      <c r="A449" s="41"/>
      <c r="B449" s="5"/>
      <c r="C449" s="5"/>
      <c r="D449" s="5"/>
      <c r="E449" s="5"/>
      <c r="F449" s="5"/>
      <c r="G449" s="5"/>
      <c r="H449" s="5"/>
      <c r="I449" s="5"/>
    </row>
    <row r="450" spans="1:9" x14ac:dyDescent="0.2">
      <c r="A450" s="44"/>
      <c r="B450" s="4"/>
      <c r="C450" s="4"/>
      <c r="D450" s="4"/>
      <c r="E450" s="4"/>
      <c r="F450" s="4"/>
      <c r="G450" s="4"/>
      <c r="H450" s="4"/>
      <c r="I450" s="4"/>
    </row>
    <row r="451" spans="1:9" x14ac:dyDescent="0.2">
      <c r="A451" s="44"/>
      <c r="B451" s="4"/>
      <c r="C451" s="4"/>
      <c r="D451" s="4"/>
      <c r="E451" s="4"/>
      <c r="F451" s="4"/>
      <c r="G451" s="4"/>
      <c r="H451" s="4"/>
      <c r="I451" s="4"/>
    </row>
    <row r="452" spans="1:9" x14ac:dyDescent="0.2">
      <c r="A452" s="44"/>
      <c r="B452" s="4"/>
      <c r="C452" s="4"/>
      <c r="D452" s="4"/>
      <c r="E452" s="4"/>
      <c r="F452" s="4"/>
      <c r="G452" s="4"/>
      <c r="H452" s="4"/>
      <c r="I452" s="4"/>
    </row>
    <row r="453" spans="1:9" x14ac:dyDescent="0.2">
      <c r="A453" s="44"/>
      <c r="B453" s="4"/>
      <c r="C453" s="4"/>
      <c r="D453" s="4"/>
      <c r="E453" s="4"/>
      <c r="F453" s="4"/>
      <c r="G453" s="4"/>
      <c r="H453" s="4"/>
      <c r="I453" s="4"/>
    </row>
    <row r="454" spans="1:9" x14ac:dyDescent="0.2">
      <c r="A454" s="44"/>
      <c r="B454" s="4"/>
      <c r="C454" s="4"/>
      <c r="D454" s="4"/>
      <c r="E454" s="4"/>
      <c r="F454" s="4"/>
      <c r="G454" s="4"/>
      <c r="H454" s="4"/>
      <c r="I454" s="4"/>
    </row>
    <row r="455" spans="1:9" x14ac:dyDescent="0.2">
      <c r="A455" s="44"/>
      <c r="B455" s="4"/>
      <c r="C455" s="4"/>
      <c r="D455" s="4"/>
      <c r="E455" s="4"/>
      <c r="F455" s="4"/>
      <c r="G455" s="4"/>
      <c r="H455" s="4"/>
      <c r="I455" s="4"/>
    </row>
    <row r="456" spans="1:9" x14ac:dyDescent="0.2">
      <c r="A456" s="44"/>
      <c r="B456" s="4"/>
      <c r="C456" s="4"/>
      <c r="D456" s="4"/>
      <c r="E456" s="4"/>
      <c r="F456" s="4"/>
      <c r="G456" s="4"/>
      <c r="H456" s="4"/>
      <c r="I456" s="4"/>
    </row>
    <row r="457" spans="1:9" x14ac:dyDescent="0.2">
      <c r="A457" s="44"/>
      <c r="B457" s="4"/>
      <c r="C457" s="4"/>
      <c r="D457" s="4"/>
      <c r="E457" s="4"/>
      <c r="F457" s="4"/>
      <c r="G457" s="4"/>
      <c r="H457" s="4"/>
      <c r="I457" s="4"/>
    </row>
    <row r="458" spans="1:9" x14ac:dyDescent="0.2">
      <c r="A458" s="44"/>
      <c r="B458" s="4"/>
      <c r="C458" s="4"/>
      <c r="D458" s="4"/>
      <c r="E458" s="4"/>
      <c r="F458" s="4"/>
      <c r="G458" s="4"/>
      <c r="H458" s="4"/>
      <c r="I458" s="4"/>
    </row>
  </sheetData>
  <mergeCells count="2">
    <mergeCell ref="B1:C1"/>
    <mergeCell ref="B15:C15"/>
  </mergeCells>
  <phoneticPr fontId="0" type="noConversion"/>
  <pageMargins left="0.82" right="0.75" top="0.39370078740157483" bottom="0.78740157480314965" header="0" footer="0"/>
  <pageSetup paperSize="9" orientation="landscape" horizontalDpi="1200" verticalDpi="1200" r:id="rId1"/>
  <headerFooter alignWithMargins="0">
    <oddFooter>Stran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Proračun spl. del</vt:lpstr>
      <vt:lpstr>'Proračun spl. del'!Print_Titles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 Antolin</dc:creator>
  <cp:lastModifiedBy>Milena Antolin</cp:lastModifiedBy>
  <cp:lastPrinted>2021-12-21T07:36:06Z</cp:lastPrinted>
  <dcterms:created xsi:type="dcterms:W3CDTF">1999-09-22T06:59:43Z</dcterms:created>
  <dcterms:modified xsi:type="dcterms:W3CDTF">2021-12-21T08:03:17Z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