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8" windowWidth="15180" windowHeight="8520" activeTab="0"/>
  </bookViews>
  <sheets>
    <sheet name="Gospodarski razvoj" sheetId="1" r:id="rId1"/>
  </sheets>
  <definedNames/>
  <calcPr fullCalcOnLoad="1"/>
</workbook>
</file>

<file path=xl/sharedStrings.xml><?xml version="1.0" encoding="utf-8"?>
<sst xmlns="http://schemas.openxmlformats.org/spreadsheetml/2006/main" count="113" uniqueCount="95">
  <si>
    <t>Skupaj</t>
  </si>
  <si>
    <t>OBČINA ŠENČUR</t>
  </si>
  <si>
    <t>Proračun</t>
  </si>
  <si>
    <t>Drugi viri</t>
  </si>
  <si>
    <t>Po letu 2006</t>
  </si>
  <si>
    <t>Osnovnošolsko izobraževanje</t>
  </si>
  <si>
    <t>Opis</t>
  </si>
  <si>
    <t>Status feb 2003</t>
  </si>
  <si>
    <t>Otroško varstvo</t>
  </si>
  <si>
    <t>Kultura</t>
  </si>
  <si>
    <t>Obnova kulturne dediščine</t>
  </si>
  <si>
    <t>Socialno varstvo</t>
  </si>
  <si>
    <t>Športno igrišče Trboje</t>
  </si>
  <si>
    <t>Spodbujanje razvoja turizma</t>
  </si>
  <si>
    <t>MKGP</t>
  </si>
  <si>
    <t>Izdelati pravilnik in soglasje komisije za državne pomoči</t>
  </si>
  <si>
    <t>Spodbujanje razvoja podjetništva</t>
  </si>
  <si>
    <t>Stanovanja</t>
  </si>
  <si>
    <t>Nakup in gradnja stanovanj</t>
  </si>
  <si>
    <t>Investicije v ceste</t>
  </si>
  <si>
    <t>Odvajanje in čiščenje odpadnih voda</t>
  </si>
  <si>
    <t>Ravnanje z odpadki</t>
  </si>
  <si>
    <t>Opremljanje stavbnih zemljišč</t>
  </si>
  <si>
    <t>Investicije v manjšo infrastrukturo KS</t>
  </si>
  <si>
    <t>Vodooskrba</t>
  </si>
  <si>
    <t>Investicije oz. državne pomoči</t>
  </si>
  <si>
    <t>Šport in rekreacija</t>
  </si>
  <si>
    <t>Požarno varstvo</t>
  </si>
  <si>
    <t>MG, EU viri</t>
  </si>
  <si>
    <t>Sof. programov in usposabljanj</t>
  </si>
  <si>
    <t>Subvencije kmetom</t>
  </si>
  <si>
    <t>Dotacije društvom</t>
  </si>
  <si>
    <t>Razvojni programi</t>
  </si>
  <si>
    <t>Sofinanciranje projektov in študij</t>
  </si>
  <si>
    <t>Pločnik Visoko</t>
  </si>
  <si>
    <t>Invest.vzdrževanje</t>
  </si>
  <si>
    <t>Pločnik Hotemaže</t>
  </si>
  <si>
    <t>Kolesarske poti</t>
  </si>
  <si>
    <t>Obnova Bvagnetove hiše</t>
  </si>
  <si>
    <t>Kanalizacija Voklo</t>
  </si>
  <si>
    <t>Vodne vrtine</t>
  </si>
  <si>
    <t>Dom starostnikov Šenčur</t>
  </si>
  <si>
    <t>Nabava osnovnih sredstev</t>
  </si>
  <si>
    <t>Oprema in manjše investicije po GD</t>
  </si>
  <si>
    <t>Intervencije v kmetijstvo</t>
  </si>
  <si>
    <t>Cesta Olševek</t>
  </si>
  <si>
    <t>Regijsko odlagališče</t>
  </si>
  <si>
    <t>Obnove vodovodnega omrežja</t>
  </si>
  <si>
    <t>Urejanje pokopališč</t>
  </si>
  <si>
    <t>Nakup zemljišč</t>
  </si>
  <si>
    <t>Projektna dokumentacija</t>
  </si>
  <si>
    <t>Odkup objektov</t>
  </si>
  <si>
    <t>Nakup zemljišč in objektov</t>
  </si>
  <si>
    <t>Investicijsko vzdrževanje</t>
  </si>
  <si>
    <t>SKUPAJ</t>
  </si>
  <si>
    <t>Obnova ceste Visoko - Luže</t>
  </si>
  <si>
    <t>Obnova ceste Prebačevo - Trboje</t>
  </si>
  <si>
    <t>Novogradnje vodovoda</t>
  </si>
  <si>
    <t>Šenčur S2/13-Ančka</t>
  </si>
  <si>
    <t>Obnova ceste Voklo - Trboje</t>
  </si>
  <si>
    <t>Projekti</t>
  </si>
  <si>
    <t>Naziv programa/ podprograma</t>
  </si>
  <si>
    <t>Investicije v 9 KS</t>
  </si>
  <si>
    <t>Otroška igrala</t>
  </si>
  <si>
    <t>Investicijsko vzdrževanje stanovanj</t>
  </si>
  <si>
    <t>Primarni vodovodi Sever</t>
  </si>
  <si>
    <t>Sekundarni vodovodi Sever</t>
  </si>
  <si>
    <t>Primarni vodovodi Jug</t>
  </si>
  <si>
    <t>Sekundarni vodovodi Jug</t>
  </si>
  <si>
    <t>Kanalizacija-primarni kanali</t>
  </si>
  <si>
    <t>Kanalizacija-sekundarni kanali</t>
  </si>
  <si>
    <t>Hotemaže</t>
  </si>
  <si>
    <t>Olševek</t>
  </si>
  <si>
    <t>Prebačevo</t>
  </si>
  <si>
    <t>Trboje, Žerjavka</t>
  </si>
  <si>
    <t>Ekološki otoki</t>
  </si>
  <si>
    <t>Gradnja vrtca Visoko</t>
  </si>
  <si>
    <t>Okoljska infrastruktura</t>
  </si>
  <si>
    <t>Sofinanciranje ureditve G2-104</t>
  </si>
  <si>
    <t>Inv.vzdrževanje in obnove</t>
  </si>
  <si>
    <t>Sistem Smlednik:P4.17 Trboje-Moše; P4.18 Hrastje Trboje; P4.19 Voglje-Voklo-Trboje; ČN Smlednik</t>
  </si>
  <si>
    <t>Sistem sever:Hotemaže-Visoko-Luže-Srednja vas; Olševek-Luže</t>
  </si>
  <si>
    <t>Dom Hotemaže</t>
  </si>
  <si>
    <t>NAČRT RAZVOJNIH PROGRAMOV ZA OBDOBJE OD LETA 2013 DO LETA 2016</t>
  </si>
  <si>
    <t>2013-16</t>
  </si>
  <si>
    <t>Obnova ceste Šenčur-Voklo</t>
  </si>
  <si>
    <t>Parkirišče pred Domom krajanov</t>
  </si>
  <si>
    <t>OPC Šenčur P3 in P4</t>
  </si>
  <si>
    <t>Zbirni center Šenčur</t>
  </si>
  <si>
    <t>Gradnja sekundarnih kanalov fekalne kanalizacije v naseljih Luže in Visoko-del</t>
  </si>
  <si>
    <t>Oskrba s pitno vodo na območju zgornje Save-sklop 1</t>
  </si>
  <si>
    <t>Športni park Šenčur</t>
  </si>
  <si>
    <t>Šenčur, 06.11.2012</t>
  </si>
  <si>
    <t>ŽUPAN</t>
  </si>
  <si>
    <t>Mirko Kozelj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</si>
</sst>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0.0%"/>
    <numFmt numFmtId="173" formatCode="#,##0.00\ _€"/>
    <numFmt numFmtId="174" formatCode="#,##0\ _€"/>
  </numFmts>
  <fonts count="53">
    <font>
      <sz val="10"/>
      <name val="Arial CE"/>
      <family val="0"/>
    </font>
    <font>
      <b/>
      <sz val="10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sz val="12"/>
      <name val="Arial Black"/>
      <family val="2"/>
    </font>
    <font>
      <b/>
      <i/>
      <sz val="10"/>
      <name val="Arial Narrow"/>
      <family val="2"/>
    </font>
    <font>
      <sz val="4"/>
      <color indexed="10"/>
      <name val="Arial Narrow"/>
      <family val="2"/>
    </font>
    <font>
      <sz val="4"/>
      <name val="Arial Narrow"/>
      <family val="2"/>
    </font>
    <font>
      <b/>
      <i/>
      <sz val="10"/>
      <color indexed="23"/>
      <name val="Arial Narrow"/>
      <family val="2"/>
    </font>
    <font>
      <sz val="10"/>
      <color indexed="10"/>
      <name val="Arial Narrow"/>
      <family val="2"/>
    </font>
    <font>
      <b/>
      <i/>
      <sz val="10"/>
      <color indexed="10"/>
      <name val="Arial Narrow"/>
      <family val="2"/>
    </font>
    <font>
      <b/>
      <sz val="4"/>
      <name val="Arial Narrow"/>
      <family val="2"/>
    </font>
    <font>
      <i/>
      <sz val="4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2"/>
      <color indexed="10"/>
      <name val="Arial Black"/>
      <family val="2"/>
    </font>
    <font>
      <b/>
      <sz val="10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 Black"/>
      <family val="2"/>
    </font>
    <font>
      <b/>
      <sz val="10"/>
      <color rgb="FFFF0000"/>
      <name val="Arial Narrow"/>
      <family val="2"/>
    </font>
    <font>
      <sz val="4"/>
      <color rgb="FFFF0000"/>
      <name val="Arial Narrow"/>
      <family val="2"/>
    </font>
    <font>
      <sz val="10"/>
      <color rgb="FFFF00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1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3" fillId="0" borderId="6" applyNumberFormat="0" applyFill="0" applyAlignment="0" applyProtection="0"/>
    <xf numFmtId="0" fontId="44" fillId="30" borderId="7" applyNumberFormat="0" applyAlignment="0" applyProtection="0"/>
    <xf numFmtId="0" fontId="45" fillId="21" borderId="8" applyNumberFormat="0" applyAlignment="0" applyProtection="0"/>
    <xf numFmtId="0" fontId="46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8" applyNumberFormat="0" applyAlignment="0" applyProtection="0"/>
    <xf numFmtId="0" fontId="48" fillId="0" borderId="9" applyNumberFormat="0" applyFill="0" applyAlignment="0" applyProtection="0"/>
  </cellStyleXfs>
  <cellXfs count="92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1" fillId="0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Fill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Fill="1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 horizontal="center"/>
    </xf>
    <xf numFmtId="3" fontId="1" fillId="33" borderId="10" xfId="0" applyNumberFormat="1" applyFont="1" applyFill="1" applyBorder="1" applyAlignment="1">
      <alignment horizontal="center"/>
    </xf>
    <xf numFmtId="3" fontId="1" fillId="33" borderId="10" xfId="0" applyNumberFormat="1" applyFont="1" applyFill="1" applyBorder="1" applyAlignment="1">
      <alignment/>
    </xf>
    <xf numFmtId="3" fontId="1" fillId="33" borderId="11" xfId="0" applyNumberFormat="1" applyFont="1" applyFill="1" applyBorder="1" applyAlignment="1">
      <alignment/>
    </xf>
    <xf numFmtId="3" fontId="1" fillId="33" borderId="12" xfId="0" applyNumberFormat="1" applyFont="1" applyFill="1" applyBorder="1" applyAlignment="1">
      <alignment/>
    </xf>
    <xf numFmtId="3" fontId="2" fillId="0" borderId="13" xfId="0" applyNumberFormat="1" applyFont="1" applyFill="1" applyBorder="1" applyAlignment="1">
      <alignment/>
    </xf>
    <xf numFmtId="3" fontId="2" fillId="0" borderId="14" xfId="0" applyNumberFormat="1" applyFont="1" applyFill="1" applyBorder="1" applyAlignment="1">
      <alignment/>
    </xf>
    <xf numFmtId="3" fontId="2" fillId="0" borderId="14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1" fillId="33" borderId="15" xfId="0" applyNumberFormat="1" applyFont="1" applyFill="1" applyBorder="1" applyAlignment="1">
      <alignment horizontal="center"/>
    </xf>
    <xf numFmtId="3" fontId="2" fillId="33" borderId="16" xfId="0" applyNumberFormat="1" applyFont="1" applyFill="1" applyBorder="1" applyAlignment="1">
      <alignment horizontal="center"/>
    </xf>
    <xf numFmtId="3" fontId="3" fillId="33" borderId="16" xfId="0" applyNumberFormat="1" applyFont="1" applyFill="1" applyBorder="1" applyAlignment="1">
      <alignment horizontal="center"/>
    </xf>
    <xf numFmtId="3" fontId="2" fillId="33" borderId="17" xfId="0" applyNumberFormat="1" applyFont="1" applyFill="1" applyBorder="1" applyAlignment="1">
      <alignment horizontal="center"/>
    </xf>
    <xf numFmtId="3" fontId="7" fillId="0" borderId="0" xfId="0" applyNumberFormat="1" applyFont="1" applyFill="1" applyAlignment="1">
      <alignment/>
    </xf>
    <xf numFmtId="3" fontId="5" fillId="0" borderId="0" xfId="0" applyNumberFormat="1" applyFont="1" applyAlignment="1">
      <alignment/>
    </xf>
    <xf numFmtId="3" fontId="7" fillId="0" borderId="0" xfId="0" applyNumberFormat="1" applyFont="1" applyBorder="1" applyAlignment="1">
      <alignment/>
    </xf>
    <xf numFmtId="3" fontId="7" fillId="0" borderId="14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3" fontId="7" fillId="0" borderId="13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3" fontId="1" fillId="33" borderId="15" xfId="0" applyNumberFormat="1" applyFont="1" applyFill="1" applyBorder="1" applyAlignment="1">
      <alignment horizontal="center"/>
    </xf>
    <xf numFmtId="3" fontId="5" fillId="0" borderId="13" xfId="0" applyNumberFormat="1" applyFont="1" applyBorder="1" applyAlignment="1">
      <alignment/>
    </xf>
    <xf numFmtId="3" fontId="5" fillId="0" borderId="13" xfId="0" applyNumberFormat="1" applyFont="1" applyFill="1" applyBorder="1" applyAlignment="1">
      <alignment/>
    </xf>
    <xf numFmtId="3" fontId="7" fillId="0" borderId="13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1" fillId="0" borderId="14" xfId="0" applyNumberFormat="1" applyFont="1" applyFill="1" applyBorder="1" applyAlignment="1">
      <alignment/>
    </xf>
    <xf numFmtId="3" fontId="5" fillId="0" borderId="14" xfId="0" applyNumberFormat="1" applyFont="1" applyFill="1" applyBorder="1" applyAlignment="1">
      <alignment horizontal="left" vertical="center" wrapText="1"/>
    </xf>
    <xf numFmtId="3" fontId="5" fillId="0" borderId="14" xfId="0" applyNumberFormat="1" applyFont="1" applyBorder="1" applyAlignment="1">
      <alignment/>
    </xf>
    <xf numFmtId="3" fontId="5" fillId="0" borderId="14" xfId="0" applyNumberFormat="1" applyFont="1" applyFill="1" applyBorder="1" applyAlignment="1">
      <alignment/>
    </xf>
    <xf numFmtId="3" fontId="2" fillId="0" borderId="14" xfId="0" applyNumberFormat="1" applyFont="1" applyBorder="1" applyAlignment="1">
      <alignment horizontal="left"/>
    </xf>
    <xf numFmtId="3" fontId="2" fillId="0" borderId="14" xfId="0" applyNumberFormat="1" applyFont="1" applyBorder="1" applyAlignment="1">
      <alignment horizontal="left" vertical="center" wrapText="1"/>
    </xf>
    <xf numFmtId="3" fontId="2" fillId="0" borderId="14" xfId="0" applyNumberFormat="1" applyFont="1" applyFill="1" applyBorder="1" applyAlignment="1">
      <alignment horizontal="left"/>
    </xf>
    <xf numFmtId="3" fontId="6" fillId="0" borderId="14" xfId="0" applyNumberFormat="1" applyFont="1" applyFill="1" applyBorder="1" applyAlignment="1">
      <alignment horizontal="right"/>
    </xf>
    <xf numFmtId="3" fontId="6" fillId="0" borderId="14" xfId="0" applyNumberFormat="1" applyFont="1" applyBorder="1" applyAlignment="1">
      <alignment horizontal="left"/>
    </xf>
    <xf numFmtId="3" fontId="8" fillId="0" borderId="0" xfId="0" applyNumberFormat="1" applyFont="1" applyFill="1" applyAlignment="1">
      <alignment/>
    </xf>
    <xf numFmtId="3" fontId="5" fillId="0" borderId="0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33" borderId="18" xfId="0" applyNumberFormat="1" applyFont="1" applyFill="1" applyBorder="1" applyAlignment="1">
      <alignment horizontal="center"/>
    </xf>
    <xf numFmtId="3" fontId="2" fillId="33" borderId="19" xfId="0" applyNumberFormat="1" applyFont="1" applyFill="1" applyBorder="1" applyAlignment="1">
      <alignment horizontal="center"/>
    </xf>
    <xf numFmtId="3" fontId="1" fillId="0" borderId="13" xfId="0" applyNumberFormat="1" applyFont="1" applyBorder="1" applyAlignment="1">
      <alignment/>
    </xf>
    <xf numFmtId="3" fontId="8" fillId="0" borderId="13" xfId="0" applyNumberFormat="1" applyFont="1" applyFill="1" applyBorder="1" applyAlignment="1">
      <alignment/>
    </xf>
    <xf numFmtId="3" fontId="2" fillId="0" borderId="13" xfId="0" applyNumberFormat="1" applyFont="1" applyBorder="1" applyAlignment="1">
      <alignment/>
    </xf>
    <xf numFmtId="3" fontId="1" fillId="0" borderId="20" xfId="0" applyNumberFormat="1" applyFont="1" applyBorder="1" applyAlignment="1">
      <alignment/>
    </xf>
    <xf numFmtId="174" fontId="1" fillId="0" borderId="20" xfId="0" applyNumberFormat="1" applyFont="1" applyBorder="1" applyAlignment="1">
      <alignment/>
    </xf>
    <xf numFmtId="174" fontId="2" fillId="0" borderId="13" xfId="0" applyNumberFormat="1" applyFont="1" applyBorder="1" applyAlignment="1">
      <alignment/>
    </xf>
    <xf numFmtId="174" fontId="5" fillId="0" borderId="13" xfId="0" applyNumberFormat="1" applyFont="1" applyFill="1" applyBorder="1" applyAlignment="1">
      <alignment/>
    </xf>
    <xf numFmtId="174" fontId="2" fillId="0" borderId="13" xfId="0" applyNumberFormat="1" applyFont="1" applyFill="1" applyBorder="1" applyAlignment="1">
      <alignment/>
    </xf>
    <xf numFmtId="174" fontId="7" fillId="0" borderId="13" xfId="0" applyNumberFormat="1" applyFont="1" applyFill="1" applyBorder="1" applyAlignment="1">
      <alignment/>
    </xf>
    <xf numFmtId="174" fontId="7" fillId="0" borderId="13" xfId="0" applyNumberFormat="1" applyFont="1" applyBorder="1" applyAlignment="1">
      <alignment/>
    </xf>
    <xf numFmtId="174" fontId="2" fillId="0" borderId="13" xfId="0" applyNumberFormat="1" applyFont="1" applyFill="1" applyBorder="1" applyAlignment="1">
      <alignment/>
    </xf>
    <xf numFmtId="174" fontId="5" fillId="0" borderId="13" xfId="0" applyNumberFormat="1" applyFont="1" applyBorder="1" applyAlignment="1">
      <alignment/>
    </xf>
    <xf numFmtId="3" fontId="10" fillId="0" borderId="13" xfId="0" applyNumberFormat="1" applyFont="1" applyBorder="1" applyAlignment="1">
      <alignment/>
    </xf>
    <xf numFmtId="3" fontId="10" fillId="0" borderId="0" xfId="0" applyNumberFormat="1" applyFont="1" applyAlignment="1">
      <alignment/>
    </xf>
    <xf numFmtId="3" fontId="9" fillId="0" borderId="13" xfId="0" applyNumberFormat="1" applyFont="1" applyBorder="1" applyAlignment="1">
      <alignment/>
    </xf>
    <xf numFmtId="3" fontId="9" fillId="0" borderId="0" xfId="0" applyNumberFormat="1" applyFont="1" applyAlignment="1">
      <alignment/>
    </xf>
    <xf numFmtId="3" fontId="2" fillId="0" borderId="14" xfId="0" applyNumberFormat="1" applyFont="1" applyBorder="1" applyAlignment="1">
      <alignment wrapText="1"/>
    </xf>
    <xf numFmtId="3" fontId="11" fillId="0" borderId="14" xfId="0" applyNumberFormat="1" applyFont="1" applyBorder="1" applyAlignment="1">
      <alignment/>
    </xf>
    <xf numFmtId="3" fontId="7" fillId="0" borderId="14" xfId="0" applyNumberFormat="1" applyFont="1" applyFill="1" applyBorder="1" applyAlignment="1">
      <alignment/>
    </xf>
    <xf numFmtId="3" fontId="12" fillId="0" borderId="14" xfId="0" applyNumberFormat="1" applyFont="1" applyBorder="1" applyAlignment="1">
      <alignment horizontal="right"/>
    </xf>
    <xf numFmtId="3" fontId="2" fillId="0" borderId="14" xfId="0" applyNumberFormat="1" applyFont="1" applyBorder="1" applyAlignment="1">
      <alignment horizontal="left" wrapText="1"/>
    </xf>
    <xf numFmtId="3" fontId="49" fillId="0" borderId="0" xfId="0" applyNumberFormat="1" applyFont="1" applyAlignment="1">
      <alignment/>
    </xf>
    <xf numFmtId="3" fontId="49" fillId="0" borderId="0" xfId="0" applyNumberFormat="1" applyFont="1" applyFill="1" applyAlignment="1">
      <alignment/>
    </xf>
    <xf numFmtId="3" fontId="50" fillId="0" borderId="0" xfId="0" applyNumberFormat="1" applyFont="1" applyFill="1" applyAlignment="1">
      <alignment/>
    </xf>
    <xf numFmtId="3" fontId="50" fillId="0" borderId="0" xfId="0" applyNumberFormat="1" applyFont="1" applyAlignment="1">
      <alignment/>
    </xf>
    <xf numFmtId="174" fontId="51" fillId="0" borderId="13" xfId="0" applyNumberFormat="1" applyFont="1" applyFill="1" applyBorder="1" applyAlignment="1">
      <alignment/>
    </xf>
    <xf numFmtId="174" fontId="51" fillId="0" borderId="13" xfId="0" applyNumberFormat="1" applyFont="1" applyBorder="1" applyAlignment="1">
      <alignment/>
    </xf>
    <xf numFmtId="3" fontId="52" fillId="0" borderId="0" xfId="0" applyNumberFormat="1" applyFont="1" applyAlignment="1">
      <alignment/>
    </xf>
    <xf numFmtId="174" fontId="51" fillId="0" borderId="13" xfId="0" applyNumberFormat="1" applyFont="1" applyFill="1" applyBorder="1" applyAlignment="1">
      <alignment/>
    </xf>
    <xf numFmtId="174" fontId="7" fillId="0" borderId="13" xfId="0" applyNumberFormat="1" applyFont="1" applyFill="1" applyBorder="1" applyAlignment="1">
      <alignment/>
    </xf>
    <xf numFmtId="174" fontId="51" fillId="0" borderId="13" xfId="0" applyNumberFormat="1" applyFont="1" applyBorder="1" applyAlignment="1">
      <alignment/>
    </xf>
    <xf numFmtId="174" fontId="7" fillId="0" borderId="13" xfId="0" applyNumberFormat="1" applyFont="1" applyBorder="1" applyAlignment="1">
      <alignment/>
    </xf>
    <xf numFmtId="1" fontId="1" fillId="33" borderId="21" xfId="0" applyNumberFormat="1" applyFont="1" applyFill="1" applyBorder="1" applyAlignment="1">
      <alignment horizontal="center"/>
    </xf>
    <xf numFmtId="1" fontId="1" fillId="33" borderId="22" xfId="0" applyNumberFormat="1" applyFont="1" applyFill="1" applyBorder="1" applyAlignment="1">
      <alignment horizontal="center"/>
    </xf>
    <xf numFmtId="1" fontId="1" fillId="33" borderId="23" xfId="0" applyNumberFormat="1" applyFont="1" applyFill="1" applyBorder="1" applyAlignment="1">
      <alignment horizontal="center"/>
    </xf>
    <xf numFmtId="174" fontId="52" fillId="0" borderId="13" xfId="0" applyNumberFormat="1" applyFont="1" applyBorder="1" applyAlignment="1">
      <alignment/>
    </xf>
    <xf numFmtId="174" fontId="2" fillId="0" borderId="13" xfId="0" applyNumberFormat="1" applyFont="1" applyBorder="1" applyAlignment="1">
      <alignment/>
    </xf>
    <xf numFmtId="1" fontId="1" fillId="33" borderId="24" xfId="0" applyNumberFormat="1" applyFont="1" applyFill="1" applyBorder="1" applyAlignment="1">
      <alignment horizontal="center"/>
    </xf>
    <xf numFmtId="3" fontId="1" fillId="33" borderId="22" xfId="0" applyNumberFormat="1" applyFont="1" applyFill="1" applyBorder="1" applyAlignment="1">
      <alignment horizontal="center"/>
    </xf>
    <xf numFmtId="3" fontId="1" fillId="33" borderId="24" xfId="0" applyNumberFormat="1" applyFont="1" applyFill="1" applyBorder="1" applyAlignment="1">
      <alignment horizontal="center"/>
    </xf>
    <xf numFmtId="3" fontId="1" fillId="0" borderId="13" xfId="0" applyNumberFormat="1" applyFont="1" applyBorder="1" applyAlignment="1">
      <alignment/>
    </xf>
    <xf numFmtId="3" fontId="7" fillId="0" borderId="13" xfId="0" applyNumberFormat="1" applyFont="1" applyFill="1" applyBorder="1" applyAlignment="1">
      <alignment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2"/>
  <sheetViews>
    <sheetView tabSelected="1" zoomScale="85" zoomScaleNormal="85" zoomScalePageLayoutView="0" workbookViewId="0" topLeftCell="A1">
      <selection activeCell="G121" sqref="G121"/>
    </sheetView>
  </sheetViews>
  <sheetFormatPr defaultColWidth="7.625" defaultRowHeight="12.75"/>
  <cols>
    <col min="1" max="1" width="28.50390625" style="2" customWidth="1"/>
    <col min="2" max="2" width="10.875" style="2" bestFit="1" customWidth="1"/>
    <col min="3" max="4" width="9.875" style="77" customWidth="1"/>
    <col min="5" max="5" width="8.125" style="77" customWidth="1"/>
    <col min="6" max="6" width="10.625" style="2" customWidth="1"/>
    <col min="7" max="7" width="10.50390625" style="2" customWidth="1"/>
    <col min="8" max="8" width="9.875" style="2" customWidth="1"/>
    <col min="9" max="10" width="10.50390625" style="2" customWidth="1"/>
    <col min="11" max="11" width="10.00390625" style="2" bestFit="1" customWidth="1"/>
    <col min="12" max="12" width="9.50390625" style="2" customWidth="1"/>
    <col min="13" max="13" width="10.50390625" style="2" customWidth="1"/>
    <col min="14" max="14" width="10.00390625" style="2" bestFit="1" customWidth="1"/>
    <col min="15" max="15" width="10.125" style="2" hidden="1" customWidth="1"/>
    <col min="16" max="16" width="7.875" style="2" hidden="1" customWidth="1"/>
    <col min="17" max="17" width="7.125" style="2" hidden="1" customWidth="1"/>
    <col min="18" max="18" width="10.00390625" style="2" hidden="1" customWidth="1"/>
    <col min="19" max="19" width="19.625" style="2" hidden="1" customWidth="1"/>
    <col min="20" max="16384" width="7.625" style="2" customWidth="1"/>
  </cols>
  <sheetData>
    <row r="1" spans="1:5" s="4" customFormat="1" ht="18">
      <c r="A1" s="4" t="s">
        <v>1</v>
      </c>
      <c r="C1" s="71"/>
      <c r="D1" s="71"/>
      <c r="E1" s="71"/>
    </row>
    <row r="2" spans="1:5" s="4" customFormat="1" ht="18">
      <c r="A2" s="5" t="s">
        <v>83</v>
      </c>
      <c r="B2" s="5"/>
      <c r="C2" s="72"/>
      <c r="D2" s="72"/>
      <c r="E2" s="71"/>
    </row>
    <row r="3" spans="1:5" s="1" customFormat="1" ht="14.25" thickBot="1">
      <c r="A3" s="3"/>
      <c r="B3" s="3"/>
      <c r="C3" s="73"/>
      <c r="D3" s="73"/>
      <c r="E3" s="74"/>
    </row>
    <row r="4" spans="1:19" s="1" customFormat="1" ht="13.5">
      <c r="A4" s="11" t="s">
        <v>61</v>
      </c>
      <c r="B4" s="10" t="s">
        <v>0</v>
      </c>
      <c r="C4" s="82">
        <v>2013</v>
      </c>
      <c r="D4" s="83"/>
      <c r="E4" s="84"/>
      <c r="F4" s="82">
        <v>2014</v>
      </c>
      <c r="G4" s="83"/>
      <c r="H4" s="84"/>
      <c r="I4" s="82">
        <v>2015</v>
      </c>
      <c r="J4" s="83"/>
      <c r="K4" s="84"/>
      <c r="L4" s="82">
        <v>2016</v>
      </c>
      <c r="M4" s="83"/>
      <c r="N4" s="87"/>
      <c r="O4" s="88" t="s">
        <v>4</v>
      </c>
      <c r="P4" s="88"/>
      <c r="Q4" s="89"/>
      <c r="R4" s="12" t="s">
        <v>6</v>
      </c>
      <c r="S4" s="13" t="s">
        <v>7</v>
      </c>
    </row>
    <row r="5" spans="1:19" s="9" customFormat="1" ht="14.25" thickBot="1">
      <c r="A5" s="29" t="s">
        <v>25</v>
      </c>
      <c r="B5" s="18" t="s">
        <v>84</v>
      </c>
      <c r="C5" s="19" t="s">
        <v>0</v>
      </c>
      <c r="D5" s="19" t="s">
        <v>2</v>
      </c>
      <c r="E5" s="20" t="s">
        <v>3</v>
      </c>
      <c r="F5" s="19" t="s">
        <v>0</v>
      </c>
      <c r="G5" s="19" t="s">
        <v>2</v>
      </c>
      <c r="H5" s="19" t="s">
        <v>3</v>
      </c>
      <c r="I5" s="19" t="s">
        <v>0</v>
      </c>
      <c r="J5" s="19" t="s">
        <v>2</v>
      </c>
      <c r="K5" s="19" t="s">
        <v>3</v>
      </c>
      <c r="L5" s="19" t="s">
        <v>0</v>
      </c>
      <c r="M5" s="19" t="s">
        <v>2</v>
      </c>
      <c r="N5" s="21" t="s">
        <v>3</v>
      </c>
      <c r="O5" s="48" t="s">
        <v>0</v>
      </c>
      <c r="P5" s="19" t="s">
        <v>2</v>
      </c>
      <c r="Q5" s="21" t="s">
        <v>3</v>
      </c>
      <c r="R5" s="49" t="s">
        <v>3</v>
      </c>
      <c r="S5" s="21"/>
    </row>
    <row r="6" spans="1:19" s="8" customFormat="1" ht="13.5">
      <c r="A6" s="34" t="s">
        <v>54</v>
      </c>
      <c r="B6" s="54">
        <f>SUM(B8,B11,B14,B17,B20,B23,B27,B32,B38,B41,B44,B48,B59,B71,B76,B89,B93,B96,B99,B102,B106,B86)</f>
        <v>26484692.705560002</v>
      </c>
      <c r="C6" s="54">
        <f>SUM(C8,C11,C14,C17,C20,C23,C27,C32,C38,C41,C44,C48,C59,C71,C76,C89,C93,C96,C99,C102,C106,C86)</f>
        <v>4383883</v>
      </c>
      <c r="D6" s="54">
        <f aca="true" t="shared" si="0" ref="D6:N6">SUM(D8,D11,D14,D17,D20,D23,D27,D32,D38,D41,D44,D48,D59,D71,D76,D89,D93,D96,D99,D102,D106,D86)</f>
        <v>3465573</v>
      </c>
      <c r="E6" s="54">
        <f t="shared" si="0"/>
        <v>918310</v>
      </c>
      <c r="F6" s="54">
        <f t="shared" si="0"/>
        <v>4722179.25</v>
      </c>
      <c r="G6" s="54">
        <f t="shared" si="0"/>
        <v>3054491.25</v>
      </c>
      <c r="H6" s="54">
        <f t="shared" si="0"/>
        <v>1667688</v>
      </c>
      <c r="I6" s="54">
        <f t="shared" si="0"/>
        <v>11485546.148</v>
      </c>
      <c r="J6" s="54">
        <f t="shared" si="0"/>
        <v>4855239.517999999</v>
      </c>
      <c r="K6" s="54">
        <f t="shared" si="0"/>
        <v>6630306.63</v>
      </c>
      <c r="L6" s="54">
        <f t="shared" si="0"/>
        <v>6901827.307559999</v>
      </c>
      <c r="M6" s="54">
        <f t="shared" si="0"/>
        <v>2871341.3775600004</v>
      </c>
      <c r="N6" s="54">
        <f t="shared" si="0"/>
        <v>3910485.9299999997</v>
      </c>
      <c r="O6" s="53">
        <f>O8+O11+O14</f>
        <v>0</v>
      </c>
      <c r="P6" s="53">
        <f>P8+P11+P14</f>
        <v>0</v>
      </c>
      <c r="Q6" s="53">
        <f>Q8+Q11+Q14</f>
        <v>0</v>
      </c>
      <c r="R6" s="53"/>
      <c r="S6" s="53"/>
    </row>
    <row r="7" spans="1:19" s="1" customFormat="1" ht="11.25" customHeight="1">
      <c r="A7" s="35"/>
      <c r="B7" s="55"/>
      <c r="C7" s="85"/>
      <c r="D7" s="85"/>
      <c r="E7" s="85"/>
      <c r="F7" s="86"/>
      <c r="G7" s="86"/>
      <c r="H7" s="86"/>
      <c r="I7" s="86"/>
      <c r="J7" s="86"/>
      <c r="K7" s="86"/>
      <c r="L7" s="86"/>
      <c r="M7" s="86"/>
      <c r="N7" s="86"/>
      <c r="O7" s="90"/>
      <c r="P7" s="90"/>
      <c r="Q7" s="90"/>
      <c r="R7" s="50"/>
      <c r="S7" s="50"/>
    </row>
    <row r="8" spans="1:19" s="44" customFormat="1" ht="13.5">
      <c r="A8" s="36" t="s">
        <v>44</v>
      </c>
      <c r="B8" s="56">
        <f>SUM(B9)</f>
        <v>183139.1804</v>
      </c>
      <c r="C8" s="56">
        <f>SUM(C9)</f>
        <v>44500</v>
      </c>
      <c r="D8" s="56">
        <f>SUM(D9)</f>
        <v>44500</v>
      </c>
      <c r="E8" s="56">
        <f aca="true" t="shared" si="1" ref="E8:N8">SUM(E9)</f>
        <v>0</v>
      </c>
      <c r="F8" s="56">
        <f t="shared" si="1"/>
        <v>45301</v>
      </c>
      <c r="G8" s="56">
        <f t="shared" si="1"/>
        <v>45301</v>
      </c>
      <c r="H8" s="56">
        <f t="shared" si="1"/>
        <v>0</v>
      </c>
      <c r="I8" s="56">
        <f t="shared" si="1"/>
        <v>46207.020000000004</v>
      </c>
      <c r="J8" s="56">
        <f t="shared" si="1"/>
        <v>46207.020000000004</v>
      </c>
      <c r="K8" s="56">
        <f t="shared" si="1"/>
        <v>0</v>
      </c>
      <c r="L8" s="56">
        <f t="shared" si="1"/>
        <v>47131.16040000001</v>
      </c>
      <c r="M8" s="56">
        <f t="shared" si="1"/>
        <v>47131.16040000001</v>
      </c>
      <c r="N8" s="56">
        <f t="shared" si="1"/>
        <v>0</v>
      </c>
      <c r="O8" s="31">
        <f>SUM(O9:O9)</f>
        <v>0</v>
      </c>
      <c r="P8" s="31">
        <f>SUM(P9:P9)</f>
        <v>0</v>
      </c>
      <c r="Q8" s="31">
        <f>SUM(Q9:Q9)</f>
        <v>0</v>
      </c>
      <c r="R8" s="51"/>
      <c r="S8" s="51"/>
    </row>
    <row r="9" spans="1:19" s="7" customFormat="1" ht="13.5">
      <c r="A9" s="15" t="s">
        <v>30</v>
      </c>
      <c r="B9" s="57">
        <f>SUM(C9,F9,I9,L9)</f>
        <v>183139.1804</v>
      </c>
      <c r="C9" s="57">
        <f>SUM(D9:E9)</f>
        <v>44500</v>
      </c>
      <c r="D9" s="57">
        <v>44500</v>
      </c>
      <c r="E9" s="57">
        <v>0</v>
      </c>
      <c r="F9" s="57">
        <f>SUM(G9:H9)</f>
        <v>45301</v>
      </c>
      <c r="G9" s="57">
        <f>PRODUCT(D9,1.018)</f>
        <v>45301</v>
      </c>
      <c r="H9" s="57">
        <v>0</v>
      </c>
      <c r="I9" s="57">
        <f>SUM(J9:K9)</f>
        <v>46207.020000000004</v>
      </c>
      <c r="J9" s="57">
        <f>PRODUCT(G9,1.02)</f>
        <v>46207.020000000004</v>
      </c>
      <c r="K9" s="57">
        <v>0</v>
      </c>
      <c r="L9" s="57">
        <f>SUM(M9:N9)</f>
        <v>47131.16040000001</v>
      </c>
      <c r="M9" s="57">
        <f>PRODUCT(J9,1.02)</f>
        <v>47131.16040000001</v>
      </c>
      <c r="N9" s="57">
        <v>0</v>
      </c>
      <c r="O9" s="14"/>
      <c r="P9" s="14"/>
      <c r="Q9" s="14"/>
      <c r="R9" s="14" t="s">
        <v>14</v>
      </c>
      <c r="S9" s="14" t="s">
        <v>15</v>
      </c>
    </row>
    <row r="10" spans="1:19" s="22" customFormat="1" ht="6">
      <c r="A10" s="68"/>
      <c r="B10" s="58"/>
      <c r="C10" s="78"/>
      <c r="D10" s="78"/>
      <c r="E10" s="78"/>
      <c r="F10" s="79"/>
      <c r="G10" s="79"/>
      <c r="H10" s="79"/>
      <c r="I10" s="79"/>
      <c r="J10" s="79"/>
      <c r="K10" s="79"/>
      <c r="L10" s="79"/>
      <c r="M10" s="79"/>
      <c r="N10" s="79"/>
      <c r="O10" s="91"/>
      <c r="P10" s="91"/>
      <c r="Q10" s="91"/>
      <c r="R10" s="91"/>
      <c r="S10" s="91"/>
    </row>
    <row r="11" spans="1:19" s="23" customFormat="1" ht="13.5">
      <c r="A11" s="37" t="s">
        <v>13</v>
      </c>
      <c r="B11" s="56">
        <f>SUM(B12)</f>
        <v>58851.466960000005</v>
      </c>
      <c r="C11" s="56">
        <f>SUM(C12)</f>
        <v>14300</v>
      </c>
      <c r="D11" s="56">
        <f aca="true" t="shared" si="2" ref="D11:N11">SUM(D12)</f>
        <v>14300</v>
      </c>
      <c r="E11" s="56">
        <f t="shared" si="2"/>
        <v>0</v>
      </c>
      <c r="F11" s="56">
        <f t="shared" si="2"/>
        <v>14557.4</v>
      </c>
      <c r="G11" s="56">
        <f t="shared" si="2"/>
        <v>14557.4</v>
      </c>
      <c r="H11" s="56">
        <f t="shared" si="2"/>
        <v>0</v>
      </c>
      <c r="I11" s="56">
        <f t="shared" si="2"/>
        <v>14848.548</v>
      </c>
      <c r="J11" s="56">
        <f t="shared" si="2"/>
        <v>14848.548</v>
      </c>
      <c r="K11" s="56">
        <f t="shared" si="2"/>
        <v>0</v>
      </c>
      <c r="L11" s="56">
        <f t="shared" si="2"/>
        <v>15145.518960000001</v>
      </c>
      <c r="M11" s="56">
        <f t="shared" si="2"/>
        <v>15145.518960000001</v>
      </c>
      <c r="N11" s="56">
        <f t="shared" si="2"/>
        <v>0</v>
      </c>
      <c r="O11" s="31">
        <f>SUM(O12)</f>
        <v>0</v>
      </c>
      <c r="P11" s="31">
        <f>SUM(P12)</f>
        <v>0</v>
      </c>
      <c r="Q11" s="31">
        <f>SUM(Q12)</f>
        <v>0</v>
      </c>
      <c r="R11" s="30"/>
      <c r="S11" s="30"/>
    </row>
    <row r="12" spans="1:19" s="6" customFormat="1" ht="13.5">
      <c r="A12" s="16" t="s">
        <v>31</v>
      </c>
      <c r="B12" s="57">
        <f>SUM(C12,F12,I12,L12)</f>
        <v>58851.466960000005</v>
      </c>
      <c r="C12" s="57">
        <f>SUM(D12:E12)</f>
        <v>14300</v>
      </c>
      <c r="D12" s="57">
        <v>14300</v>
      </c>
      <c r="E12" s="57">
        <v>0</v>
      </c>
      <c r="F12" s="57">
        <f>SUM(G12:H12)</f>
        <v>14557.4</v>
      </c>
      <c r="G12" s="57">
        <f>PRODUCT(D12,1.018)</f>
        <v>14557.4</v>
      </c>
      <c r="H12" s="57">
        <v>0</v>
      </c>
      <c r="I12" s="57">
        <f>SUM(J12:K12)</f>
        <v>14848.548</v>
      </c>
      <c r="J12" s="57">
        <f>PRODUCT(G12,1.02)</f>
        <v>14848.548</v>
      </c>
      <c r="K12" s="57">
        <v>0</v>
      </c>
      <c r="L12" s="57">
        <f>SUM(M12:N12)</f>
        <v>15145.518960000001</v>
      </c>
      <c r="M12" s="57">
        <f>PRODUCT(J12,1.02)</f>
        <v>15145.518960000001</v>
      </c>
      <c r="N12" s="57">
        <v>0</v>
      </c>
      <c r="O12" s="17"/>
      <c r="P12" s="17"/>
      <c r="Q12" s="17"/>
      <c r="R12" s="17" t="s">
        <v>28</v>
      </c>
      <c r="S12" s="17"/>
    </row>
    <row r="13" spans="1:19" s="22" customFormat="1" ht="6">
      <c r="A13" s="68"/>
      <c r="B13" s="58"/>
      <c r="C13" s="78"/>
      <c r="D13" s="78"/>
      <c r="E13" s="78"/>
      <c r="F13" s="79"/>
      <c r="G13" s="79"/>
      <c r="H13" s="79"/>
      <c r="I13" s="79"/>
      <c r="J13" s="79"/>
      <c r="K13" s="79"/>
      <c r="L13" s="79"/>
      <c r="M13" s="79"/>
      <c r="N13" s="79"/>
      <c r="O13" s="91"/>
      <c r="P13" s="91"/>
      <c r="Q13" s="91"/>
      <c r="R13" s="91"/>
      <c r="S13" s="91"/>
    </row>
    <row r="14" spans="1:19" s="23" customFormat="1" ht="13.5">
      <c r="A14" s="37" t="s">
        <v>16</v>
      </c>
      <c r="B14" s="56">
        <f>SUM(B15)</f>
        <v>41154.872</v>
      </c>
      <c r="C14" s="56">
        <f>SUM(C15)</f>
        <v>10000</v>
      </c>
      <c r="D14" s="56">
        <f aca="true" t="shared" si="3" ref="D14:N14">SUM(D15)</f>
        <v>10000</v>
      </c>
      <c r="E14" s="56">
        <f t="shared" si="3"/>
        <v>0</v>
      </c>
      <c r="F14" s="56">
        <f t="shared" si="3"/>
        <v>10180</v>
      </c>
      <c r="G14" s="56">
        <f t="shared" si="3"/>
        <v>10180</v>
      </c>
      <c r="H14" s="56">
        <f t="shared" si="3"/>
        <v>0</v>
      </c>
      <c r="I14" s="56">
        <f t="shared" si="3"/>
        <v>10383.6</v>
      </c>
      <c r="J14" s="56">
        <f t="shared" si="3"/>
        <v>10383.6</v>
      </c>
      <c r="K14" s="56">
        <f t="shared" si="3"/>
        <v>0</v>
      </c>
      <c r="L14" s="56">
        <f t="shared" si="3"/>
        <v>10591.272</v>
      </c>
      <c r="M14" s="56">
        <f t="shared" si="3"/>
        <v>10591.272</v>
      </c>
      <c r="N14" s="56">
        <f t="shared" si="3"/>
        <v>0</v>
      </c>
      <c r="O14" s="31">
        <f>SUM(O15:O15)</f>
        <v>0</v>
      </c>
      <c r="P14" s="31">
        <f>SUM(P15:P15)</f>
        <v>0</v>
      </c>
      <c r="Q14" s="31">
        <f>SUM(Q15:Q15)</f>
        <v>0</v>
      </c>
      <c r="R14" s="30"/>
      <c r="S14" s="30"/>
    </row>
    <row r="15" spans="1:19" s="6" customFormat="1" ht="13.5">
      <c r="A15" s="15" t="s">
        <v>29</v>
      </c>
      <c r="B15" s="57">
        <f>SUM(C15,F15,I15,L15)</f>
        <v>41154.872</v>
      </c>
      <c r="C15" s="57">
        <f>SUM(D15:E15)</f>
        <v>10000</v>
      </c>
      <c r="D15" s="57">
        <v>10000</v>
      </c>
      <c r="E15" s="57">
        <v>0</v>
      </c>
      <c r="F15" s="57">
        <f>SUM(G15:H15)</f>
        <v>10180</v>
      </c>
      <c r="G15" s="57">
        <f>PRODUCT(D15,1.018)</f>
        <v>10180</v>
      </c>
      <c r="H15" s="57">
        <v>0</v>
      </c>
      <c r="I15" s="57">
        <f>SUM(J15:K15)</f>
        <v>10383.6</v>
      </c>
      <c r="J15" s="57">
        <f>PRODUCT(G15,1.02)</f>
        <v>10383.6</v>
      </c>
      <c r="K15" s="57">
        <v>0</v>
      </c>
      <c r="L15" s="57">
        <f>SUM(M15:N15)</f>
        <v>10591.272</v>
      </c>
      <c r="M15" s="57">
        <f>PRODUCT(J15,1.02)</f>
        <v>10591.272</v>
      </c>
      <c r="N15" s="57">
        <v>0</v>
      </c>
      <c r="O15" s="17"/>
      <c r="P15" s="17"/>
      <c r="Q15" s="17"/>
      <c r="R15" s="17"/>
      <c r="S15" s="17"/>
    </row>
    <row r="16" spans="1:19" s="24" customFormat="1" ht="6">
      <c r="A16" s="25"/>
      <c r="B16" s="58"/>
      <c r="C16" s="75"/>
      <c r="D16" s="75"/>
      <c r="E16" s="75"/>
      <c r="F16" s="58"/>
      <c r="G16" s="58"/>
      <c r="H16" s="58"/>
      <c r="I16" s="58"/>
      <c r="J16" s="58"/>
      <c r="K16" s="58"/>
      <c r="L16" s="58"/>
      <c r="M16" s="58"/>
      <c r="N16" s="58"/>
      <c r="O16" s="27"/>
      <c r="P16" s="27"/>
      <c r="Q16" s="27"/>
      <c r="R16" s="27"/>
      <c r="S16" s="27"/>
    </row>
    <row r="17" spans="1:19" s="44" customFormat="1" ht="13.5">
      <c r="A17" s="38" t="s">
        <v>32</v>
      </c>
      <c r="B17" s="56">
        <f>SUM(B18)</f>
        <v>142932.8</v>
      </c>
      <c r="C17" s="56">
        <f>SUM(C18)</f>
        <v>45000</v>
      </c>
      <c r="D17" s="56">
        <f aca="true" t="shared" si="4" ref="D17:N17">SUM(D18)</f>
        <v>28096</v>
      </c>
      <c r="E17" s="56">
        <f t="shared" si="4"/>
        <v>16904</v>
      </c>
      <c r="F17" s="56">
        <f t="shared" si="4"/>
        <v>32000</v>
      </c>
      <c r="G17" s="56">
        <f t="shared" si="4"/>
        <v>32000</v>
      </c>
      <c r="H17" s="56">
        <f t="shared" si="4"/>
        <v>0</v>
      </c>
      <c r="I17" s="56">
        <f t="shared" si="4"/>
        <v>32640</v>
      </c>
      <c r="J17" s="56">
        <f t="shared" si="4"/>
        <v>32640</v>
      </c>
      <c r="K17" s="56">
        <f t="shared" si="4"/>
        <v>0</v>
      </c>
      <c r="L17" s="56">
        <f t="shared" si="4"/>
        <v>33292.8</v>
      </c>
      <c r="M17" s="56">
        <f t="shared" si="4"/>
        <v>33292.8</v>
      </c>
      <c r="N17" s="56">
        <f t="shared" si="4"/>
        <v>0</v>
      </c>
      <c r="O17" s="31">
        <f>SUM(O18:O18)</f>
        <v>0</v>
      </c>
      <c r="P17" s="31">
        <f>SUM(P18:P18)</f>
        <v>0</v>
      </c>
      <c r="Q17" s="31">
        <f>SUM(Q18:Q18)</f>
        <v>0</v>
      </c>
      <c r="R17" s="51"/>
      <c r="S17" s="51"/>
    </row>
    <row r="18" spans="1:19" s="7" customFormat="1" ht="13.5">
      <c r="A18" s="15" t="s">
        <v>33</v>
      </c>
      <c r="B18" s="57">
        <f>SUM(C18,F18,I18,L18)</f>
        <v>142932.8</v>
      </c>
      <c r="C18" s="57">
        <f>SUM(D18:E18)</f>
        <v>45000</v>
      </c>
      <c r="D18" s="57">
        <v>28096</v>
      </c>
      <c r="E18" s="57">
        <v>16904</v>
      </c>
      <c r="F18" s="57">
        <f>SUM(G18:H18)</f>
        <v>32000</v>
      </c>
      <c r="G18" s="57">
        <v>32000</v>
      </c>
      <c r="H18" s="57">
        <v>0</v>
      </c>
      <c r="I18" s="57">
        <f>SUM(J18:K18)</f>
        <v>32640</v>
      </c>
      <c r="J18" s="57">
        <f>PRODUCT(G18,1.02)</f>
        <v>32640</v>
      </c>
      <c r="K18" s="57">
        <v>0</v>
      </c>
      <c r="L18" s="57">
        <f>SUM(M18:N18)</f>
        <v>33292.8</v>
      </c>
      <c r="M18" s="57">
        <f>PRODUCT(J18,1.02)</f>
        <v>33292.8</v>
      </c>
      <c r="N18" s="57">
        <v>0</v>
      </c>
      <c r="O18" s="14"/>
      <c r="P18" s="14"/>
      <c r="Q18" s="14"/>
      <c r="R18" s="14" t="s">
        <v>14</v>
      </c>
      <c r="S18" s="14" t="s">
        <v>15</v>
      </c>
    </row>
    <row r="19" spans="1:19" s="24" customFormat="1" ht="6">
      <c r="A19" s="25"/>
      <c r="B19" s="59"/>
      <c r="C19" s="75"/>
      <c r="D19" s="75"/>
      <c r="E19" s="75"/>
      <c r="F19" s="58"/>
      <c r="G19" s="58"/>
      <c r="H19" s="58"/>
      <c r="I19" s="58"/>
      <c r="J19" s="58"/>
      <c r="K19" s="58"/>
      <c r="L19" s="58"/>
      <c r="M19" s="58"/>
      <c r="N19" s="58"/>
      <c r="O19" s="27"/>
      <c r="P19" s="27"/>
      <c r="Q19" s="27"/>
      <c r="R19" s="27"/>
      <c r="S19" s="27"/>
    </row>
    <row r="20" spans="1:19" s="45" customFormat="1" ht="13.5">
      <c r="A20" s="38" t="s">
        <v>5</v>
      </c>
      <c r="B20" s="56">
        <f aca="true" t="shared" si="5" ref="B20:N20">SUM(B21:B21)</f>
        <v>226850</v>
      </c>
      <c r="C20" s="56">
        <f t="shared" si="5"/>
        <v>30000</v>
      </c>
      <c r="D20" s="56">
        <f t="shared" si="5"/>
        <v>30000</v>
      </c>
      <c r="E20" s="56">
        <f t="shared" si="5"/>
        <v>0</v>
      </c>
      <c r="F20" s="56">
        <f t="shared" si="5"/>
        <v>94850</v>
      </c>
      <c r="G20" s="56">
        <f t="shared" si="5"/>
        <v>94850</v>
      </c>
      <c r="H20" s="56">
        <f t="shared" si="5"/>
        <v>0</v>
      </c>
      <c r="I20" s="56">
        <f t="shared" si="5"/>
        <v>50000</v>
      </c>
      <c r="J20" s="56">
        <f t="shared" si="5"/>
        <v>50000</v>
      </c>
      <c r="K20" s="56">
        <f t="shared" si="5"/>
        <v>0</v>
      </c>
      <c r="L20" s="56">
        <f t="shared" si="5"/>
        <v>52000</v>
      </c>
      <c r="M20" s="56">
        <f t="shared" si="5"/>
        <v>52000</v>
      </c>
      <c r="N20" s="56">
        <f t="shared" si="5"/>
        <v>0</v>
      </c>
      <c r="O20" s="30"/>
      <c r="P20" s="30"/>
      <c r="Q20" s="30"/>
      <c r="R20" s="30"/>
      <c r="S20" s="30"/>
    </row>
    <row r="21" spans="1:19" s="6" customFormat="1" ht="13.5">
      <c r="A21" s="15" t="s">
        <v>53</v>
      </c>
      <c r="B21" s="57">
        <f>SUM(C21,F21,I21,L21)</f>
        <v>226850</v>
      </c>
      <c r="C21" s="57">
        <f>SUM(D21:E21)</f>
        <v>30000</v>
      </c>
      <c r="D21" s="57">
        <v>30000</v>
      </c>
      <c r="E21" s="57">
        <v>0</v>
      </c>
      <c r="F21" s="57">
        <f>SUM(G21:H21)</f>
        <v>94850</v>
      </c>
      <c r="G21" s="57">
        <v>94850</v>
      </c>
      <c r="H21" s="57">
        <v>0</v>
      </c>
      <c r="I21" s="57">
        <f>SUM(J21:K21)</f>
        <v>50000</v>
      </c>
      <c r="J21" s="57">
        <v>50000</v>
      </c>
      <c r="K21" s="57">
        <v>0</v>
      </c>
      <c r="L21" s="57">
        <f>SUM(M21:N21)</f>
        <v>52000</v>
      </c>
      <c r="M21" s="57">
        <v>52000</v>
      </c>
      <c r="N21" s="57">
        <v>0</v>
      </c>
      <c r="O21" s="17"/>
      <c r="P21" s="17"/>
      <c r="Q21" s="17"/>
      <c r="R21" s="17"/>
      <c r="S21" s="17"/>
    </row>
    <row r="22" spans="1:19" s="26" customFormat="1" ht="6">
      <c r="A22" s="68"/>
      <c r="B22" s="58"/>
      <c r="C22" s="78"/>
      <c r="D22" s="78"/>
      <c r="E22" s="78"/>
      <c r="F22" s="79"/>
      <c r="G22" s="79"/>
      <c r="H22" s="79"/>
      <c r="I22" s="79"/>
      <c r="J22" s="79"/>
      <c r="K22" s="79"/>
      <c r="L22" s="79"/>
      <c r="M22" s="79"/>
      <c r="N22" s="79"/>
      <c r="O22" s="27"/>
      <c r="P22" s="27"/>
      <c r="Q22" s="27"/>
      <c r="R22" s="27"/>
      <c r="S22" s="27"/>
    </row>
    <row r="23" spans="1:19" s="23" customFormat="1" ht="13.5">
      <c r="A23" s="37" t="s">
        <v>8</v>
      </c>
      <c r="B23" s="56">
        <f aca="true" t="shared" si="6" ref="B23:N23">SUM(B24:B25)</f>
        <v>966057</v>
      </c>
      <c r="C23" s="56">
        <f t="shared" si="6"/>
        <v>7800</v>
      </c>
      <c r="D23" s="56">
        <f t="shared" si="6"/>
        <v>7800</v>
      </c>
      <c r="E23" s="56">
        <f t="shared" si="6"/>
        <v>0</v>
      </c>
      <c r="F23" s="56">
        <f t="shared" si="6"/>
        <v>202675</v>
      </c>
      <c r="G23" s="56">
        <f t="shared" si="6"/>
        <v>202675</v>
      </c>
      <c r="H23" s="56">
        <f t="shared" si="6"/>
        <v>0</v>
      </c>
      <c r="I23" s="56">
        <f t="shared" si="6"/>
        <v>752752</v>
      </c>
      <c r="J23" s="56">
        <f t="shared" si="6"/>
        <v>652752</v>
      </c>
      <c r="K23" s="56">
        <f t="shared" si="6"/>
        <v>100000</v>
      </c>
      <c r="L23" s="56">
        <f t="shared" si="6"/>
        <v>2830</v>
      </c>
      <c r="M23" s="56">
        <f t="shared" si="6"/>
        <v>2830</v>
      </c>
      <c r="N23" s="56">
        <f t="shared" si="6"/>
        <v>0</v>
      </c>
      <c r="O23" s="30"/>
      <c r="P23" s="30"/>
      <c r="Q23" s="30"/>
      <c r="R23" s="30"/>
      <c r="S23" s="30"/>
    </row>
    <row r="24" spans="1:19" s="6" customFormat="1" ht="13.5">
      <c r="A24" s="16" t="s">
        <v>76</v>
      </c>
      <c r="B24" s="57">
        <f>SUM(C24,F24,I24,L24)</f>
        <v>950000</v>
      </c>
      <c r="C24" s="57">
        <f>SUM(D24:E24)</f>
        <v>0</v>
      </c>
      <c r="D24" s="57">
        <v>0</v>
      </c>
      <c r="E24" s="57">
        <v>0</v>
      </c>
      <c r="F24" s="57">
        <f>SUM(G24:H24)</f>
        <v>200000</v>
      </c>
      <c r="G24" s="57">
        <v>200000</v>
      </c>
      <c r="H24" s="57"/>
      <c r="I24" s="57">
        <f>SUM(J24:K24)</f>
        <v>750000</v>
      </c>
      <c r="J24" s="57">
        <v>650000</v>
      </c>
      <c r="K24" s="57">
        <v>100000</v>
      </c>
      <c r="L24" s="57">
        <f>SUM(M24:N24)</f>
        <v>0</v>
      </c>
      <c r="M24" s="57">
        <v>0</v>
      </c>
      <c r="N24" s="57">
        <v>0</v>
      </c>
      <c r="O24" s="17"/>
      <c r="P24" s="17"/>
      <c r="Q24" s="17"/>
      <c r="R24" s="17"/>
      <c r="S24" s="17"/>
    </row>
    <row r="25" spans="1:19" s="6" customFormat="1" ht="13.5">
      <c r="A25" s="16" t="s">
        <v>35</v>
      </c>
      <c r="B25" s="57">
        <f>SUM(C25,F25,I25,L25)</f>
        <v>16057</v>
      </c>
      <c r="C25" s="57">
        <f>SUM(D25:E25)</f>
        <v>7800</v>
      </c>
      <c r="D25" s="57">
        <v>7800</v>
      </c>
      <c r="E25" s="57">
        <v>0</v>
      </c>
      <c r="F25" s="57">
        <f>SUM(G25:H25)</f>
        <v>2675</v>
      </c>
      <c r="G25" s="57">
        <v>2675</v>
      </c>
      <c r="H25" s="57">
        <v>0</v>
      </c>
      <c r="I25" s="57">
        <f>SUM(J25:K25)</f>
        <v>2752</v>
      </c>
      <c r="J25" s="57">
        <v>2752</v>
      </c>
      <c r="K25" s="57">
        <v>0</v>
      </c>
      <c r="L25" s="57">
        <f>SUM(M25:N25)</f>
        <v>2830</v>
      </c>
      <c r="M25" s="57">
        <v>2830</v>
      </c>
      <c r="N25" s="57">
        <v>0</v>
      </c>
      <c r="O25" s="17"/>
      <c r="P25" s="17"/>
      <c r="Q25" s="17"/>
      <c r="R25" s="17"/>
      <c r="S25" s="17"/>
    </row>
    <row r="26" spans="1:19" s="26" customFormat="1" ht="6">
      <c r="A26" s="68"/>
      <c r="B26" s="58"/>
      <c r="C26" s="78"/>
      <c r="D26" s="78"/>
      <c r="E26" s="78"/>
      <c r="F26" s="79"/>
      <c r="G26" s="79"/>
      <c r="H26" s="79"/>
      <c r="I26" s="79"/>
      <c r="J26" s="79"/>
      <c r="K26" s="79"/>
      <c r="L26" s="79"/>
      <c r="M26" s="79"/>
      <c r="N26" s="79"/>
      <c r="O26" s="27"/>
      <c r="P26" s="27"/>
      <c r="Q26" s="27"/>
      <c r="R26" s="27"/>
      <c r="S26" s="27"/>
    </row>
    <row r="27" spans="1:19" s="23" customFormat="1" ht="13.5">
      <c r="A27" s="37" t="s">
        <v>9</v>
      </c>
      <c r="B27" s="56">
        <f aca="true" t="shared" si="7" ref="B27:N27">SUM(B28:B30)</f>
        <v>426261</v>
      </c>
      <c r="C27" s="56">
        <f t="shared" si="7"/>
        <v>306000</v>
      </c>
      <c r="D27" s="56">
        <f t="shared" si="7"/>
        <v>306000</v>
      </c>
      <c r="E27" s="56">
        <f t="shared" si="7"/>
        <v>0</v>
      </c>
      <c r="F27" s="56">
        <f t="shared" si="7"/>
        <v>45466</v>
      </c>
      <c r="G27" s="56">
        <f t="shared" si="7"/>
        <v>33466</v>
      </c>
      <c r="H27" s="56">
        <f t="shared" si="7"/>
        <v>12000</v>
      </c>
      <c r="I27" s="56">
        <f t="shared" si="7"/>
        <v>52088</v>
      </c>
      <c r="J27" s="56">
        <f t="shared" si="7"/>
        <v>42088</v>
      </c>
      <c r="K27" s="56">
        <f t="shared" si="7"/>
        <v>10000</v>
      </c>
      <c r="L27" s="56">
        <f t="shared" si="7"/>
        <v>22707</v>
      </c>
      <c r="M27" s="56">
        <f t="shared" si="7"/>
        <v>22707</v>
      </c>
      <c r="N27" s="56">
        <f t="shared" si="7"/>
        <v>0</v>
      </c>
      <c r="O27" s="30"/>
      <c r="P27" s="30"/>
      <c r="Q27" s="30"/>
      <c r="R27" s="30"/>
      <c r="S27" s="30"/>
    </row>
    <row r="28" spans="1:19" s="47" customFormat="1" ht="13.5">
      <c r="A28" s="46" t="s">
        <v>10</v>
      </c>
      <c r="B28" s="60">
        <f>SUM(C28,F28,I28,L28)</f>
        <v>66261</v>
      </c>
      <c r="C28" s="60">
        <f>SUM(D28:E28)</f>
        <v>0</v>
      </c>
      <c r="D28" s="60">
        <v>0</v>
      </c>
      <c r="E28" s="60">
        <v>0</v>
      </c>
      <c r="F28" s="60">
        <f>SUM(G28:H28)</f>
        <v>21466</v>
      </c>
      <c r="G28" s="60">
        <v>21466</v>
      </c>
      <c r="H28" s="60">
        <v>0</v>
      </c>
      <c r="I28" s="60">
        <f>SUM(J28:K28)</f>
        <v>22088</v>
      </c>
      <c r="J28" s="60">
        <v>22088</v>
      </c>
      <c r="K28" s="60">
        <v>0</v>
      </c>
      <c r="L28" s="60">
        <f>SUM(M28:N28)</f>
        <v>22707</v>
      </c>
      <c r="M28" s="60">
        <v>22707</v>
      </c>
      <c r="N28" s="60">
        <v>0</v>
      </c>
      <c r="O28" s="52"/>
      <c r="P28" s="52"/>
      <c r="Q28" s="52"/>
      <c r="R28" s="52"/>
      <c r="S28" s="52"/>
    </row>
    <row r="29" spans="1:19" s="47" customFormat="1" ht="13.5">
      <c r="A29" s="46" t="s">
        <v>82</v>
      </c>
      <c r="B29" s="60">
        <f>SUM(C29,F29,I29,L29)</f>
        <v>270000</v>
      </c>
      <c r="C29" s="60">
        <f>SUM(D29:E29)</f>
        <v>270000</v>
      </c>
      <c r="D29" s="60">
        <v>270000</v>
      </c>
      <c r="E29" s="60"/>
      <c r="F29" s="60">
        <f>SUM(G29:H29)</f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52"/>
      <c r="P29" s="52"/>
      <c r="Q29" s="52"/>
      <c r="R29" s="52"/>
      <c r="S29" s="52"/>
    </row>
    <row r="30" spans="1:19" s="47" customFormat="1" ht="13.5">
      <c r="A30" s="46" t="s">
        <v>38</v>
      </c>
      <c r="B30" s="60">
        <f>SUM(C30,F30,I30,L30)</f>
        <v>90000</v>
      </c>
      <c r="C30" s="60">
        <f>SUM(D30:E30)</f>
        <v>36000</v>
      </c>
      <c r="D30" s="60">
        <v>36000</v>
      </c>
      <c r="E30" s="60">
        <v>0</v>
      </c>
      <c r="F30" s="60">
        <f>SUM(G30:H30)</f>
        <v>24000</v>
      </c>
      <c r="G30" s="60">
        <v>12000</v>
      </c>
      <c r="H30" s="60">
        <v>12000</v>
      </c>
      <c r="I30" s="60">
        <f>SUM(J30:K30)</f>
        <v>30000</v>
      </c>
      <c r="J30" s="60">
        <v>20000</v>
      </c>
      <c r="K30" s="60">
        <v>10000</v>
      </c>
      <c r="L30" s="60">
        <f>SUM(M30:N30)</f>
        <v>0</v>
      </c>
      <c r="M30" s="60"/>
      <c r="N30" s="60">
        <v>0</v>
      </c>
      <c r="O30" s="52"/>
      <c r="P30" s="52"/>
      <c r="Q30" s="52"/>
      <c r="R30" s="52"/>
      <c r="S30" s="52"/>
    </row>
    <row r="31" spans="1:19" s="26" customFormat="1" ht="6">
      <c r="A31" s="69"/>
      <c r="B31" s="58"/>
      <c r="C31" s="78"/>
      <c r="D31" s="78"/>
      <c r="E31" s="78"/>
      <c r="F31" s="79"/>
      <c r="G31" s="79"/>
      <c r="H31" s="79"/>
      <c r="I31" s="79"/>
      <c r="J31" s="79"/>
      <c r="K31" s="79"/>
      <c r="L31" s="79"/>
      <c r="M31" s="79"/>
      <c r="N31" s="79"/>
      <c r="O31" s="27"/>
      <c r="P31" s="27"/>
      <c r="Q31" s="27"/>
      <c r="R31" s="27"/>
      <c r="S31" s="27"/>
    </row>
    <row r="32" spans="1:19" s="23" customFormat="1" ht="13.5">
      <c r="A32" s="37" t="s">
        <v>26</v>
      </c>
      <c r="B32" s="56">
        <f aca="true" t="shared" si="8" ref="B32:S32">SUM(B33:B36)</f>
        <v>271804.37</v>
      </c>
      <c r="C32" s="56">
        <f t="shared" si="8"/>
        <v>40000</v>
      </c>
      <c r="D32" s="56">
        <f t="shared" si="8"/>
        <v>40000</v>
      </c>
      <c r="E32" s="56">
        <f t="shared" si="8"/>
        <v>0</v>
      </c>
      <c r="F32" s="56">
        <f t="shared" si="8"/>
        <v>58345.85</v>
      </c>
      <c r="G32" s="56">
        <f t="shared" si="8"/>
        <v>58345.85</v>
      </c>
      <c r="H32" s="56">
        <f t="shared" si="8"/>
        <v>0</v>
      </c>
      <c r="I32" s="56">
        <f t="shared" si="8"/>
        <v>86729.26000000001</v>
      </c>
      <c r="J32" s="56">
        <f t="shared" si="8"/>
        <v>65864.63</v>
      </c>
      <c r="K32" s="56">
        <f t="shared" si="8"/>
        <v>20864.63</v>
      </c>
      <c r="L32" s="56">
        <f t="shared" si="8"/>
        <v>86729.26000000001</v>
      </c>
      <c r="M32" s="56">
        <f t="shared" si="8"/>
        <v>65864.63</v>
      </c>
      <c r="N32" s="56">
        <f t="shared" si="8"/>
        <v>20864.63</v>
      </c>
      <c r="O32" s="31">
        <f t="shared" si="8"/>
        <v>0</v>
      </c>
      <c r="P32" s="31">
        <f t="shared" si="8"/>
        <v>0</v>
      </c>
      <c r="Q32" s="31">
        <f t="shared" si="8"/>
        <v>0</v>
      </c>
      <c r="R32" s="31">
        <f t="shared" si="8"/>
        <v>0</v>
      </c>
      <c r="S32" s="31">
        <f t="shared" si="8"/>
        <v>0</v>
      </c>
    </row>
    <row r="33" spans="1:19" s="6" customFormat="1" ht="13.5">
      <c r="A33" s="16" t="s">
        <v>37</v>
      </c>
      <c r="B33" s="57">
        <f>SUM(C33,F33,I33,L33)</f>
        <v>91804.37</v>
      </c>
      <c r="C33" s="57">
        <f>SUM(D33:E33)</f>
        <v>0</v>
      </c>
      <c r="D33" s="57">
        <v>0</v>
      </c>
      <c r="E33" s="57">
        <v>0</v>
      </c>
      <c r="F33" s="57">
        <f>SUM(G33:H33)</f>
        <v>8345.85</v>
      </c>
      <c r="G33" s="57">
        <v>8345.85</v>
      </c>
      <c r="H33" s="57"/>
      <c r="I33" s="57">
        <f>SUM(J33:K33)</f>
        <v>41729.26</v>
      </c>
      <c r="J33" s="57">
        <v>20864.63</v>
      </c>
      <c r="K33" s="57">
        <v>20864.63</v>
      </c>
      <c r="L33" s="57">
        <f>SUM(M33:N33)</f>
        <v>41729.26</v>
      </c>
      <c r="M33" s="57">
        <v>20864.63</v>
      </c>
      <c r="N33" s="57">
        <v>20864.63</v>
      </c>
      <c r="O33" s="17"/>
      <c r="P33" s="17"/>
      <c r="Q33" s="17"/>
      <c r="R33" s="17"/>
      <c r="S33" s="17"/>
    </row>
    <row r="34" spans="1:19" s="6" customFormat="1" ht="12.75" customHeight="1">
      <c r="A34" s="40" t="s">
        <v>63</v>
      </c>
      <c r="B34" s="57">
        <f>SUM(C34,F34,I34,L34)</f>
        <v>20000</v>
      </c>
      <c r="C34" s="57">
        <f>SUM(D34:E34)</f>
        <v>0</v>
      </c>
      <c r="D34" s="57">
        <v>0</v>
      </c>
      <c r="E34" s="57">
        <v>0</v>
      </c>
      <c r="F34" s="57">
        <f>SUM(G34:H34)</f>
        <v>10000</v>
      </c>
      <c r="G34" s="55">
        <v>10000</v>
      </c>
      <c r="H34" s="55">
        <v>0</v>
      </c>
      <c r="I34" s="57">
        <f>SUM(J34:K34)</f>
        <v>5000</v>
      </c>
      <c r="J34" s="57">
        <v>5000</v>
      </c>
      <c r="K34" s="57">
        <v>0</v>
      </c>
      <c r="L34" s="57">
        <f>SUM(M34:N34)</f>
        <v>5000</v>
      </c>
      <c r="M34" s="57">
        <v>5000</v>
      </c>
      <c r="N34" s="57">
        <v>0</v>
      </c>
      <c r="O34" s="17"/>
      <c r="P34" s="17"/>
      <c r="Q34" s="17"/>
      <c r="R34" s="17"/>
      <c r="S34" s="17"/>
    </row>
    <row r="35" spans="1:19" s="6" customFormat="1" ht="12.75" customHeight="1">
      <c r="A35" s="40" t="s">
        <v>91</v>
      </c>
      <c r="B35" s="57">
        <f>SUM(C35,F35,I35,L35)</f>
        <v>160000</v>
      </c>
      <c r="C35" s="57">
        <f>SUM(D35:E35)</f>
        <v>40000</v>
      </c>
      <c r="D35" s="57">
        <v>40000</v>
      </c>
      <c r="E35" s="57">
        <v>0</v>
      </c>
      <c r="F35" s="57">
        <f>SUM(G35:H35)</f>
        <v>40000</v>
      </c>
      <c r="G35" s="55">
        <v>40000</v>
      </c>
      <c r="H35" s="55">
        <v>0</v>
      </c>
      <c r="I35" s="57">
        <f>SUM(J35:K35)</f>
        <v>40000</v>
      </c>
      <c r="J35" s="57">
        <v>40000</v>
      </c>
      <c r="K35" s="57">
        <v>0</v>
      </c>
      <c r="L35" s="57">
        <f>SUM(M35:N35)</f>
        <v>40000</v>
      </c>
      <c r="M35" s="57">
        <v>40000</v>
      </c>
      <c r="N35" s="57">
        <v>0</v>
      </c>
      <c r="O35" s="17"/>
      <c r="P35" s="17"/>
      <c r="Q35" s="17"/>
      <c r="R35" s="17"/>
      <c r="S35" s="17"/>
    </row>
    <row r="36" spans="1:19" s="6" customFormat="1" ht="13.5">
      <c r="A36" s="39" t="s">
        <v>12</v>
      </c>
      <c r="B36" s="57">
        <f>SUM(C36,F36,I36,L36)</f>
        <v>0</v>
      </c>
      <c r="C36" s="57">
        <f>SUM(D36:E36)</f>
        <v>0</v>
      </c>
      <c r="D36" s="57">
        <v>0</v>
      </c>
      <c r="E36" s="57">
        <v>0</v>
      </c>
      <c r="F36" s="57">
        <f>SUM(G36:H36)</f>
        <v>0</v>
      </c>
      <c r="G36" s="55">
        <v>0</v>
      </c>
      <c r="H36" s="55">
        <v>0</v>
      </c>
      <c r="I36" s="57">
        <f>SUM(J36:K36)</f>
        <v>0</v>
      </c>
      <c r="J36" s="57">
        <v>0</v>
      </c>
      <c r="K36" s="57">
        <v>0</v>
      </c>
      <c r="L36" s="57">
        <f>SUM(M36:N36)</f>
        <v>0</v>
      </c>
      <c r="M36" s="57">
        <v>0</v>
      </c>
      <c r="N36" s="57">
        <v>0</v>
      </c>
      <c r="O36" s="17"/>
      <c r="P36" s="17"/>
      <c r="Q36" s="17"/>
      <c r="R36" s="17"/>
      <c r="S36" s="17"/>
    </row>
    <row r="37" spans="1:19" s="26" customFormat="1" ht="6">
      <c r="A37" s="25"/>
      <c r="B37" s="58"/>
      <c r="C37" s="80"/>
      <c r="D37" s="80"/>
      <c r="E37" s="80"/>
      <c r="F37" s="79"/>
      <c r="G37" s="79"/>
      <c r="H37" s="79"/>
      <c r="I37" s="79"/>
      <c r="J37" s="79"/>
      <c r="K37" s="79"/>
      <c r="L37" s="79"/>
      <c r="M37" s="79"/>
      <c r="N37" s="79"/>
      <c r="O37" s="27"/>
      <c r="P37" s="27"/>
      <c r="Q37" s="27"/>
      <c r="R37" s="27"/>
      <c r="S37" s="27"/>
    </row>
    <row r="38" spans="1:19" s="23" customFormat="1" ht="13.5">
      <c r="A38" s="37" t="s">
        <v>11</v>
      </c>
      <c r="B38" s="56">
        <f>SUM(B39)</f>
        <v>1800000</v>
      </c>
      <c r="C38" s="61">
        <f>SUM(C39)</f>
        <v>0</v>
      </c>
      <c r="D38" s="61">
        <f aca="true" t="shared" si="9" ref="D38:N38">SUM(D39)</f>
        <v>0</v>
      </c>
      <c r="E38" s="61">
        <f t="shared" si="9"/>
        <v>0</v>
      </c>
      <c r="F38" s="61">
        <f t="shared" si="9"/>
        <v>100000</v>
      </c>
      <c r="G38" s="61">
        <f t="shared" si="9"/>
        <v>100000</v>
      </c>
      <c r="H38" s="61">
        <f t="shared" si="9"/>
        <v>0</v>
      </c>
      <c r="I38" s="61">
        <f t="shared" si="9"/>
        <v>600000</v>
      </c>
      <c r="J38" s="61">
        <f t="shared" si="9"/>
        <v>100000</v>
      </c>
      <c r="K38" s="61">
        <f t="shared" si="9"/>
        <v>500000</v>
      </c>
      <c r="L38" s="61">
        <f t="shared" si="9"/>
        <v>1100000</v>
      </c>
      <c r="M38" s="61">
        <f t="shared" si="9"/>
        <v>100000</v>
      </c>
      <c r="N38" s="61">
        <f t="shared" si="9"/>
        <v>1000000</v>
      </c>
      <c r="O38" s="30"/>
      <c r="P38" s="30"/>
      <c r="Q38" s="30"/>
      <c r="R38" s="30"/>
      <c r="S38" s="30"/>
    </row>
    <row r="39" spans="1:19" s="6" customFormat="1" ht="13.5">
      <c r="A39" s="16" t="s">
        <v>41</v>
      </c>
      <c r="B39" s="57">
        <f>SUM(C39,F39,I39,L39)</f>
        <v>1800000</v>
      </c>
      <c r="C39" s="55">
        <f>SUM(D39:E39)</f>
        <v>0</v>
      </c>
      <c r="D39" s="57">
        <v>0</v>
      </c>
      <c r="E39" s="57">
        <v>0</v>
      </c>
      <c r="F39" s="55">
        <f>SUM(G39:H39)</f>
        <v>100000</v>
      </c>
      <c r="G39" s="57">
        <v>100000</v>
      </c>
      <c r="H39" s="57">
        <v>0</v>
      </c>
      <c r="I39" s="57">
        <f>SUM(J39:K39)</f>
        <v>600000</v>
      </c>
      <c r="J39" s="57">
        <v>100000</v>
      </c>
      <c r="K39" s="57">
        <v>500000</v>
      </c>
      <c r="L39" s="57">
        <f>SUM(M39:N39)</f>
        <v>1100000</v>
      </c>
      <c r="M39" s="57">
        <v>100000</v>
      </c>
      <c r="N39" s="57">
        <v>1000000</v>
      </c>
      <c r="O39" s="17"/>
      <c r="P39" s="17"/>
      <c r="Q39" s="17"/>
      <c r="R39" s="17"/>
      <c r="S39" s="17"/>
    </row>
    <row r="40" spans="1:19" s="26" customFormat="1" ht="6">
      <c r="A40" s="25"/>
      <c r="B40" s="58"/>
      <c r="C40" s="80"/>
      <c r="D40" s="80"/>
      <c r="E40" s="80"/>
      <c r="F40" s="81"/>
      <c r="G40" s="81"/>
      <c r="H40" s="81"/>
      <c r="I40" s="79"/>
      <c r="J40" s="79"/>
      <c r="K40" s="79"/>
      <c r="L40" s="79"/>
      <c r="M40" s="79"/>
      <c r="N40" s="79"/>
      <c r="O40" s="27"/>
      <c r="P40" s="27"/>
      <c r="Q40" s="27"/>
      <c r="R40" s="27"/>
      <c r="S40" s="27"/>
    </row>
    <row r="41" spans="1:19" s="23" customFormat="1" ht="13.5">
      <c r="A41" s="37" t="s">
        <v>27</v>
      </c>
      <c r="B41" s="56">
        <f>SUM(B42)</f>
        <v>49744.606199999995</v>
      </c>
      <c r="C41" s="56">
        <f>SUM(C42)</f>
        <v>12000</v>
      </c>
      <c r="D41" s="56">
        <f aca="true" t="shared" si="10" ref="D41:S41">SUM(D42)</f>
        <v>12000</v>
      </c>
      <c r="E41" s="56">
        <f t="shared" si="10"/>
        <v>0</v>
      </c>
      <c r="F41" s="56">
        <f t="shared" si="10"/>
        <v>12264</v>
      </c>
      <c r="G41" s="56">
        <f t="shared" si="10"/>
        <v>12264</v>
      </c>
      <c r="H41" s="56">
        <f t="shared" si="10"/>
        <v>0</v>
      </c>
      <c r="I41" s="56">
        <f t="shared" si="10"/>
        <v>12570.599999999999</v>
      </c>
      <c r="J41" s="56">
        <f t="shared" si="10"/>
        <v>12570.599999999999</v>
      </c>
      <c r="K41" s="56">
        <f t="shared" si="10"/>
        <v>0</v>
      </c>
      <c r="L41" s="56">
        <f t="shared" si="10"/>
        <v>12910.006199999998</v>
      </c>
      <c r="M41" s="56">
        <f t="shared" si="10"/>
        <v>12910.006199999998</v>
      </c>
      <c r="N41" s="56">
        <f t="shared" si="10"/>
        <v>0</v>
      </c>
      <c r="O41" s="31">
        <f t="shared" si="10"/>
        <v>0</v>
      </c>
      <c r="P41" s="31">
        <f t="shared" si="10"/>
        <v>0</v>
      </c>
      <c r="Q41" s="31">
        <f t="shared" si="10"/>
        <v>0</v>
      </c>
      <c r="R41" s="31">
        <f t="shared" si="10"/>
        <v>0</v>
      </c>
      <c r="S41" s="31">
        <f t="shared" si="10"/>
        <v>0</v>
      </c>
    </row>
    <row r="42" spans="1:19" s="6" customFormat="1" ht="13.5">
      <c r="A42" s="16" t="s">
        <v>43</v>
      </c>
      <c r="B42" s="57">
        <f>SUM(C42,F42,I42,L42)</f>
        <v>49744.606199999995</v>
      </c>
      <c r="C42" s="57">
        <f>SUM(D42:E42)</f>
        <v>12000</v>
      </c>
      <c r="D42" s="57">
        <v>12000</v>
      </c>
      <c r="E42" s="57">
        <v>0</v>
      </c>
      <c r="F42" s="57">
        <f>SUM(G42:H42)</f>
        <v>12264</v>
      </c>
      <c r="G42" s="57">
        <f>PRODUCT(D42,1.022)</f>
        <v>12264</v>
      </c>
      <c r="H42" s="57">
        <v>0</v>
      </c>
      <c r="I42" s="57">
        <f>SUM(J42:K43)</f>
        <v>12570.599999999999</v>
      </c>
      <c r="J42" s="57">
        <f>PRODUCT(G42,1.025)</f>
        <v>12570.599999999999</v>
      </c>
      <c r="K42" s="57">
        <v>0</v>
      </c>
      <c r="L42" s="57">
        <f>SUM(M42:N42)</f>
        <v>12910.006199999998</v>
      </c>
      <c r="M42" s="57">
        <f>PRODUCT(J42,1.027)</f>
        <v>12910.006199999998</v>
      </c>
      <c r="N42" s="57">
        <v>0</v>
      </c>
      <c r="O42" s="17"/>
      <c r="P42" s="17"/>
      <c r="Q42" s="17"/>
      <c r="R42" s="17"/>
      <c r="S42" s="17"/>
    </row>
    <row r="43" spans="1:19" s="26" customFormat="1" ht="6">
      <c r="A43" s="25"/>
      <c r="B43" s="59"/>
      <c r="C43" s="76"/>
      <c r="D43" s="76"/>
      <c r="E43" s="76"/>
      <c r="F43" s="59"/>
      <c r="G43" s="59"/>
      <c r="H43" s="59"/>
      <c r="I43" s="59"/>
      <c r="J43" s="59"/>
      <c r="K43" s="59"/>
      <c r="L43" s="59"/>
      <c r="M43" s="59"/>
      <c r="N43" s="59"/>
      <c r="O43" s="27"/>
      <c r="P43" s="27"/>
      <c r="Q43" s="27"/>
      <c r="R43" s="27"/>
      <c r="S43" s="27"/>
    </row>
    <row r="44" spans="1:19" s="23" customFormat="1" ht="13.5">
      <c r="A44" s="38" t="s">
        <v>17</v>
      </c>
      <c r="B44" s="56">
        <f aca="true" t="shared" si="11" ref="B44:N44">SUM(B45:B46)</f>
        <v>48928</v>
      </c>
      <c r="C44" s="56">
        <f t="shared" si="11"/>
        <v>11600</v>
      </c>
      <c r="D44" s="56">
        <f t="shared" si="11"/>
        <v>11600</v>
      </c>
      <c r="E44" s="56">
        <f t="shared" si="11"/>
        <v>0</v>
      </c>
      <c r="F44" s="56">
        <f t="shared" si="11"/>
        <v>12328</v>
      </c>
      <c r="G44" s="56">
        <f t="shared" si="11"/>
        <v>12328</v>
      </c>
      <c r="H44" s="56">
        <f t="shared" si="11"/>
        <v>0</v>
      </c>
      <c r="I44" s="56">
        <f t="shared" si="11"/>
        <v>10000</v>
      </c>
      <c r="J44" s="56">
        <f t="shared" si="11"/>
        <v>10000</v>
      </c>
      <c r="K44" s="56">
        <f t="shared" si="11"/>
        <v>0</v>
      </c>
      <c r="L44" s="56">
        <f t="shared" si="11"/>
        <v>15000</v>
      </c>
      <c r="M44" s="56">
        <f t="shared" si="11"/>
        <v>15000</v>
      </c>
      <c r="N44" s="56">
        <f t="shared" si="11"/>
        <v>0</v>
      </c>
      <c r="O44" s="30"/>
      <c r="P44" s="30"/>
      <c r="Q44" s="30"/>
      <c r="R44" s="30"/>
      <c r="S44" s="30"/>
    </row>
    <row r="45" spans="1:19" s="6" customFormat="1" ht="13.5">
      <c r="A45" s="15" t="s">
        <v>18</v>
      </c>
      <c r="B45" s="57">
        <f>SUM(C45,F45,I45,L45)</f>
        <v>0</v>
      </c>
      <c r="C45" s="57">
        <f>SUM(D45:E45)</f>
        <v>0</v>
      </c>
      <c r="D45" s="57">
        <v>0</v>
      </c>
      <c r="E45" s="57">
        <v>0</v>
      </c>
      <c r="F45" s="57">
        <f>SUM(G45:H45)</f>
        <v>0</v>
      </c>
      <c r="G45" s="57">
        <v>0</v>
      </c>
      <c r="H45" s="57">
        <v>0</v>
      </c>
      <c r="I45" s="57">
        <f>SUM(J45:K45)</f>
        <v>0</v>
      </c>
      <c r="J45" s="57">
        <v>0</v>
      </c>
      <c r="K45" s="57">
        <v>0</v>
      </c>
      <c r="L45" s="57">
        <f>SUM(M45:N45)</f>
        <v>0</v>
      </c>
      <c r="M45" s="57"/>
      <c r="N45" s="57"/>
      <c r="O45" s="17"/>
      <c r="P45" s="17"/>
      <c r="Q45" s="17"/>
      <c r="R45" s="17"/>
      <c r="S45" s="17"/>
    </row>
    <row r="46" spans="1:19" s="6" customFormat="1" ht="13.5">
      <c r="A46" s="15" t="s">
        <v>64</v>
      </c>
      <c r="B46" s="57">
        <f>SUM(C46,F46,I46,L46)</f>
        <v>48928</v>
      </c>
      <c r="C46" s="57">
        <f>SUM(D46:E46)</f>
        <v>11600</v>
      </c>
      <c r="D46" s="57">
        <v>11600</v>
      </c>
      <c r="E46" s="57">
        <v>0</v>
      </c>
      <c r="F46" s="57">
        <f>SUM(G46:H46)</f>
        <v>12328</v>
      </c>
      <c r="G46" s="57">
        <v>12328</v>
      </c>
      <c r="H46" s="57">
        <v>0</v>
      </c>
      <c r="I46" s="57">
        <f>SUM(J46:K46)</f>
        <v>10000</v>
      </c>
      <c r="J46" s="57">
        <v>10000</v>
      </c>
      <c r="K46" s="57">
        <v>0</v>
      </c>
      <c r="L46" s="57">
        <f>SUM(M46:N46)</f>
        <v>15000</v>
      </c>
      <c r="M46" s="57">
        <v>15000</v>
      </c>
      <c r="N46" s="57">
        <v>0</v>
      </c>
      <c r="O46" s="17"/>
      <c r="P46" s="17"/>
      <c r="Q46" s="17"/>
      <c r="R46" s="17"/>
      <c r="S46" s="17"/>
    </row>
    <row r="47" spans="1:19" s="26" customFormat="1" ht="6">
      <c r="A47" s="68"/>
      <c r="B47" s="58"/>
      <c r="C47" s="78"/>
      <c r="D47" s="78"/>
      <c r="E47" s="78"/>
      <c r="F47" s="79"/>
      <c r="G47" s="79"/>
      <c r="H47" s="79"/>
      <c r="I47" s="79"/>
      <c r="J47" s="79"/>
      <c r="K47" s="79"/>
      <c r="L47" s="79"/>
      <c r="M47" s="79"/>
      <c r="N47" s="79"/>
      <c r="O47" s="27"/>
      <c r="P47" s="27"/>
      <c r="Q47" s="27"/>
      <c r="R47" s="27"/>
      <c r="S47" s="27"/>
    </row>
    <row r="48" spans="1:19" s="23" customFormat="1" ht="13.5">
      <c r="A48" s="37" t="s">
        <v>19</v>
      </c>
      <c r="B48" s="56">
        <f aca="true" t="shared" si="12" ref="B48:N48">SUM(B49:B56)</f>
        <v>2009939.6</v>
      </c>
      <c r="C48" s="56">
        <f>SUM(C49:C57)</f>
        <v>789000</v>
      </c>
      <c r="D48" s="56">
        <f>SUM(D49:D57)</f>
        <v>672678</v>
      </c>
      <c r="E48" s="56">
        <f t="shared" si="12"/>
        <v>116322</v>
      </c>
      <c r="F48" s="56">
        <f>SUM(F49:F57)</f>
        <v>1028345</v>
      </c>
      <c r="G48" s="56">
        <f>SUM(G49:G57)</f>
        <v>1028345</v>
      </c>
      <c r="H48" s="56">
        <f t="shared" si="12"/>
        <v>0</v>
      </c>
      <c r="I48" s="56">
        <f t="shared" si="12"/>
        <v>350000</v>
      </c>
      <c r="J48" s="56">
        <f t="shared" si="12"/>
        <v>350000</v>
      </c>
      <c r="K48" s="56">
        <f t="shared" si="12"/>
        <v>0</v>
      </c>
      <c r="L48" s="56">
        <f t="shared" si="12"/>
        <v>725751.6</v>
      </c>
      <c r="M48" s="56">
        <f t="shared" si="12"/>
        <v>517105.3</v>
      </c>
      <c r="N48" s="56">
        <f t="shared" si="12"/>
        <v>208646.3</v>
      </c>
      <c r="O48" s="30"/>
      <c r="P48" s="30"/>
      <c r="Q48" s="30"/>
      <c r="R48" s="30"/>
      <c r="S48" s="30"/>
    </row>
    <row r="49" spans="1:19" s="6" customFormat="1" ht="13.5">
      <c r="A49" s="16" t="s">
        <v>34</v>
      </c>
      <c r="B49" s="57">
        <f>SUM(C49,F49,I49,L49)</f>
        <v>125188</v>
      </c>
      <c r="C49" s="57">
        <f>SUM(D49:E49)</f>
        <v>0</v>
      </c>
      <c r="D49" s="57">
        <v>0</v>
      </c>
      <c r="E49" s="57">
        <v>0</v>
      </c>
      <c r="F49" s="57">
        <f>SUM(G49:H49)</f>
        <v>125188</v>
      </c>
      <c r="G49" s="57">
        <v>125188</v>
      </c>
      <c r="H49" s="57">
        <v>0</v>
      </c>
      <c r="I49" s="57">
        <f>SUM(J49:K49)</f>
        <v>0</v>
      </c>
      <c r="J49" s="57">
        <v>0</v>
      </c>
      <c r="K49" s="57">
        <v>0</v>
      </c>
      <c r="L49" s="57">
        <f>SUM(M49:N49)</f>
        <v>0</v>
      </c>
      <c r="M49" s="57">
        <v>0</v>
      </c>
      <c r="N49" s="57">
        <v>0</v>
      </c>
      <c r="O49" s="17"/>
      <c r="P49" s="17"/>
      <c r="Q49" s="17"/>
      <c r="R49" s="17"/>
      <c r="S49" s="17"/>
    </row>
    <row r="50" spans="1:19" s="6" customFormat="1" ht="13.5">
      <c r="A50" s="16" t="s">
        <v>36</v>
      </c>
      <c r="B50" s="57">
        <f aca="true" t="shared" si="13" ref="B50:B57">SUM(C50,F50,I50,L50)</f>
        <v>83459</v>
      </c>
      <c r="C50" s="57">
        <f aca="true" t="shared" si="14" ref="C50:C57">SUM(D50:E50)</f>
        <v>0</v>
      </c>
      <c r="D50" s="57">
        <v>0</v>
      </c>
      <c r="E50" s="57">
        <v>0</v>
      </c>
      <c r="F50" s="57">
        <f aca="true" t="shared" si="15" ref="F50:F57">SUM(G50:H50)</f>
        <v>0</v>
      </c>
      <c r="G50" s="57">
        <v>0</v>
      </c>
      <c r="H50" s="57">
        <v>0</v>
      </c>
      <c r="I50" s="57">
        <f aca="true" t="shared" si="16" ref="I50:I56">SUM(J50:K50)</f>
        <v>0</v>
      </c>
      <c r="J50" s="57">
        <v>0</v>
      </c>
      <c r="K50" s="57">
        <v>0</v>
      </c>
      <c r="L50" s="57">
        <f aca="true" t="shared" si="17" ref="L50:L56">SUM(M50:N50)</f>
        <v>83459</v>
      </c>
      <c r="M50" s="57">
        <v>83459</v>
      </c>
      <c r="N50" s="57">
        <v>0</v>
      </c>
      <c r="O50" s="17"/>
      <c r="P50" s="17"/>
      <c r="Q50" s="17"/>
      <c r="R50" s="17"/>
      <c r="S50" s="17"/>
    </row>
    <row r="51" spans="1:19" s="6" customFormat="1" ht="13.5">
      <c r="A51" s="16" t="s">
        <v>45</v>
      </c>
      <c r="B51" s="57">
        <f t="shared" si="13"/>
        <v>417292.6</v>
      </c>
      <c r="C51" s="57">
        <f t="shared" si="14"/>
        <v>0</v>
      </c>
      <c r="D51" s="57">
        <v>0</v>
      </c>
      <c r="E51" s="57">
        <v>0</v>
      </c>
      <c r="F51" s="57">
        <f t="shared" si="15"/>
        <v>0</v>
      </c>
      <c r="G51" s="57">
        <v>0</v>
      </c>
      <c r="H51" s="57">
        <v>0</v>
      </c>
      <c r="I51" s="57">
        <f t="shared" si="16"/>
        <v>0</v>
      </c>
      <c r="J51" s="57">
        <v>0</v>
      </c>
      <c r="K51" s="57">
        <v>0</v>
      </c>
      <c r="L51" s="57">
        <f t="shared" si="17"/>
        <v>417292.6</v>
      </c>
      <c r="M51" s="57">
        <v>208646.3</v>
      </c>
      <c r="N51" s="57">
        <v>208646.3</v>
      </c>
      <c r="O51" s="17"/>
      <c r="P51" s="17"/>
      <c r="Q51" s="17"/>
      <c r="R51" s="17"/>
      <c r="S51" s="17"/>
    </row>
    <row r="52" spans="1:19" s="6" customFormat="1" ht="13.5">
      <c r="A52" s="39" t="s">
        <v>55</v>
      </c>
      <c r="B52" s="57">
        <f t="shared" si="13"/>
        <v>250000</v>
      </c>
      <c r="C52" s="57">
        <f t="shared" si="14"/>
        <v>0</v>
      </c>
      <c r="D52" s="57">
        <v>0</v>
      </c>
      <c r="E52" s="57">
        <v>0</v>
      </c>
      <c r="F52" s="57">
        <f t="shared" si="15"/>
        <v>150000</v>
      </c>
      <c r="G52" s="57">
        <v>150000</v>
      </c>
      <c r="H52" s="57">
        <v>0</v>
      </c>
      <c r="I52" s="57">
        <f t="shared" si="16"/>
        <v>100000</v>
      </c>
      <c r="J52" s="57">
        <v>100000</v>
      </c>
      <c r="K52" s="57">
        <v>0</v>
      </c>
      <c r="L52" s="57">
        <f t="shared" si="17"/>
        <v>0</v>
      </c>
      <c r="M52" s="57"/>
      <c r="N52" s="57"/>
      <c r="O52" s="17"/>
      <c r="P52" s="17"/>
      <c r="Q52" s="17"/>
      <c r="R52" s="17"/>
      <c r="S52" s="17"/>
    </row>
    <row r="53" spans="1:19" s="6" customFormat="1" ht="13.5">
      <c r="A53" s="41" t="s">
        <v>59</v>
      </c>
      <c r="B53" s="57">
        <f t="shared" si="13"/>
        <v>125000</v>
      </c>
      <c r="C53" s="57">
        <f t="shared" si="14"/>
        <v>0</v>
      </c>
      <c r="D53" s="57">
        <v>0</v>
      </c>
      <c r="E53" s="57">
        <v>0</v>
      </c>
      <c r="F53" s="57">
        <f t="shared" si="15"/>
        <v>0</v>
      </c>
      <c r="G53" s="57">
        <v>0</v>
      </c>
      <c r="H53" s="57">
        <v>0</v>
      </c>
      <c r="I53" s="57">
        <f t="shared" si="16"/>
        <v>0</v>
      </c>
      <c r="J53" s="57"/>
      <c r="K53" s="57">
        <v>0</v>
      </c>
      <c r="L53" s="57">
        <f t="shared" si="17"/>
        <v>125000</v>
      </c>
      <c r="M53" s="57">
        <v>125000</v>
      </c>
      <c r="N53" s="57">
        <v>0</v>
      </c>
      <c r="O53" s="17"/>
      <c r="P53" s="17"/>
      <c r="Q53" s="17"/>
      <c r="R53" s="17"/>
      <c r="S53" s="17"/>
    </row>
    <row r="54" spans="1:19" s="6" customFormat="1" ht="13.5">
      <c r="A54" s="41" t="s">
        <v>85</v>
      </c>
      <c r="B54" s="57">
        <f t="shared" si="13"/>
        <v>390000</v>
      </c>
      <c r="C54" s="57">
        <f t="shared" si="14"/>
        <v>170000</v>
      </c>
      <c r="D54" s="57">
        <v>53678</v>
      </c>
      <c r="E54" s="57">
        <v>116322</v>
      </c>
      <c r="F54" s="57">
        <f t="shared" si="15"/>
        <v>220000</v>
      </c>
      <c r="G54" s="57">
        <v>220000</v>
      </c>
      <c r="H54" s="57">
        <v>0</v>
      </c>
      <c r="I54" s="57">
        <f t="shared" si="16"/>
        <v>0</v>
      </c>
      <c r="J54" s="57">
        <v>0</v>
      </c>
      <c r="K54" s="57">
        <v>0</v>
      </c>
      <c r="L54" s="57">
        <f t="shared" si="17"/>
        <v>0</v>
      </c>
      <c r="M54" s="57">
        <v>0</v>
      </c>
      <c r="N54" s="57">
        <v>0</v>
      </c>
      <c r="O54" s="17"/>
      <c r="P54" s="17"/>
      <c r="Q54" s="17"/>
      <c r="R54" s="17"/>
      <c r="S54" s="17"/>
    </row>
    <row r="55" spans="1:19" s="6" customFormat="1" ht="13.5">
      <c r="A55" s="41" t="s">
        <v>86</v>
      </c>
      <c r="B55" s="57">
        <f t="shared" si="13"/>
        <v>19000</v>
      </c>
      <c r="C55" s="57">
        <f t="shared" si="14"/>
        <v>19000</v>
      </c>
      <c r="D55" s="57">
        <v>19000</v>
      </c>
      <c r="E55" s="57">
        <v>0</v>
      </c>
      <c r="F55" s="57">
        <f t="shared" si="15"/>
        <v>0</v>
      </c>
      <c r="G55" s="57">
        <v>0</v>
      </c>
      <c r="H55" s="57">
        <v>0</v>
      </c>
      <c r="I55" s="57">
        <f t="shared" si="16"/>
        <v>0</v>
      </c>
      <c r="J55" s="57">
        <v>0</v>
      </c>
      <c r="K55" s="57">
        <v>0</v>
      </c>
      <c r="L55" s="57">
        <f t="shared" si="17"/>
        <v>0</v>
      </c>
      <c r="M55" s="57">
        <v>0</v>
      </c>
      <c r="N55" s="57">
        <v>0</v>
      </c>
      <c r="O55" s="17"/>
      <c r="P55" s="17"/>
      <c r="Q55" s="17"/>
      <c r="R55" s="17"/>
      <c r="S55" s="17"/>
    </row>
    <row r="56" spans="1:19" s="6" customFormat="1" ht="13.5">
      <c r="A56" s="41" t="s">
        <v>56</v>
      </c>
      <c r="B56" s="57">
        <f t="shared" si="13"/>
        <v>600000</v>
      </c>
      <c r="C56" s="57">
        <f t="shared" si="14"/>
        <v>0</v>
      </c>
      <c r="D56" s="57">
        <v>0</v>
      </c>
      <c r="E56" s="57">
        <v>0</v>
      </c>
      <c r="F56" s="57">
        <f t="shared" si="15"/>
        <v>250000</v>
      </c>
      <c r="G56" s="57">
        <v>250000</v>
      </c>
      <c r="H56" s="57"/>
      <c r="I56" s="57">
        <f t="shared" si="16"/>
        <v>250000</v>
      </c>
      <c r="J56" s="57">
        <v>250000</v>
      </c>
      <c r="K56" s="57"/>
      <c r="L56" s="57">
        <f t="shared" si="17"/>
        <v>100000</v>
      </c>
      <c r="M56" s="57">
        <v>100000</v>
      </c>
      <c r="N56" s="57"/>
      <c r="O56" s="17"/>
      <c r="P56" s="17"/>
      <c r="Q56" s="17"/>
      <c r="R56" s="17"/>
      <c r="S56" s="17"/>
    </row>
    <row r="57" spans="1:19" s="6" customFormat="1" ht="13.5">
      <c r="A57" s="41" t="s">
        <v>78</v>
      </c>
      <c r="B57" s="57">
        <f t="shared" si="13"/>
        <v>883157</v>
      </c>
      <c r="C57" s="57">
        <f t="shared" si="14"/>
        <v>600000</v>
      </c>
      <c r="D57" s="57">
        <v>600000</v>
      </c>
      <c r="E57" s="57">
        <v>0</v>
      </c>
      <c r="F57" s="57">
        <f t="shared" si="15"/>
        <v>283157</v>
      </c>
      <c r="G57" s="57">
        <v>283157</v>
      </c>
      <c r="H57" s="57">
        <v>0</v>
      </c>
      <c r="I57" s="57">
        <v>0</v>
      </c>
      <c r="J57" s="57">
        <v>0</v>
      </c>
      <c r="K57" s="57">
        <v>0</v>
      </c>
      <c r="L57" s="57">
        <v>0</v>
      </c>
      <c r="M57" s="57">
        <v>0</v>
      </c>
      <c r="N57" s="57">
        <v>0</v>
      </c>
      <c r="O57" s="17"/>
      <c r="P57" s="17"/>
      <c r="Q57" s="17"/>
      <c r="R57" s="17"/>
      <c r="S57" s="17"/>
    </row>
    <row r="58" spans="1:19" s="26" customFormat="1" ht="6">
      <c r="A58" s="42"/>
      <c r="B58" s="58"/>
      <c r="C58" s="75"/>
      <c r="D58" s="75"/>
      <c r="E58" s="75"/>
      <c r="F58" s="58"/>
      <c r="G58" s="58"/>
      <c r="H58" s="58"/>
      <c r="I58" s="58"/>
      <c r="J58" s="58"/>
      <c r="K58" s="58"/>
      <c r="L58" s="58"/>
      <c r="M58" s="58"/>
      <c r="N58" s="58"/>
      <c r="O58" s="27"/>
      <c r="P58" s="27"/>
      <c r="Q58" s="27"/>
      <c r="R58" s="27"/>
      <c r="S58" s="27"/>
    </row>
    <row r="59" spans="1:19" s="23" customFormat="1" ht="13.5">
      <c r="A59" s="37" t="s">
        <v>20</v>
      </c>
      <c r="B59" s="56">
        <f aca="true" t="shared" si="18" ref="B59:S59">SUM(B60:B69)</f>
        <v>9847363.21</v>
      </c>
      <c r="C59" s="56">
        <f t="shared" si="18"/>
        <v>948740</v>
      </c>
      <c r="D59" s="56">
        <f t="shared" si="18"/>
        <v>274490</v>
      </c>
      <c r="E59" s="56">
        <f t="shared" si="18"/>
        <v>674250</v>
      </c>
      <c r="F59" s="56">
        <f t="shared" si="18"/>
        <v>1567768</v>
      </c>
      <c r="G59" s="56">
        <f t="shared" si="18"/>
        <v>294080</v>
      </c>
      <c r="H59" s="56">
        <f t="shared" si="18"/>
        <v>1273688</v>
      </c>
      <c r="I59" s="56">
        <f t="shared" si="18"/>
        <v>6320025.3</v>
      </c>
      <c r="J59" s="56">
        <f t="shared" si="18"/>
        <v>2120583.3</v>
      </c>
      <c r="K59" s="56">
        <f t="shared" si="18"/>
        <v>4199442</v>
      </c>
      <c r="L59" s="56">
        <f t="shared" si="18"/>
        <v>1010829.91</v>
      </c>
      <c r="M59" s="56">
        <f t="shared" si="18"/>
        <v>699854.91</v>
      </c>
      <c r="N59" s="56">
        <f t="shared" si="18"/>
        <v>190975</v>
      </c>
      <c r="O59" s="31">
        <f t="shared" si="18"/>
        <v>0</v>
      </c>
      <c r="P59" s="31">
        <f t="shared" si="18"/>
        <v>0</v>
      </c>
      <c r="Q59" s="31">
        <f t="shared" si="18"/>
        <v>0</v>
      </c>
      <c r="R59" s="31">
        <f t="shared" si="18"/>
        <v>0</v>
      </c>
      <c r="S59" s="31">
        <f t="shared" si="18"/>
        <v>0</v>
      </c>
    </row>
    <row r="60" spans="1:19" s="6" customFormat="1" ht="13.5">
      <c r="A60" s="16" t="s">
        <v>79</v>
      </c>
      <c r="B60" s="57">
        <f>SUM(C60,F60,I60,L60)</f>
        <v>290000</v>
      </c>
      <c r="C60" s="57">
        <f aca="true" t="shared" si="19" ref="C60:C69">SUM(D60:E60)</f>
        <v>10000</v>
      </c>
      <c r="D60" s="57">
        <v>10000</v>
      </c>
      <c r="E60" s="57">
        <v>0</v>
      </c>
      <c r="F60" s="57">
        <f>SUM(G60:H60)</f>
        <v>90000</v>
      </c>
      <c r="G60" s="57">
        <v>90000</v>
      </c>
      <c r="H60" s="57">
        <v>0</v>
      </c>
      <c r="I60" s="57">
        <f>SUM(J60:K60)</f>
        <v>70000</v>
      </c>
      <c r="J60" s="57">
        <v>70000</v>
      </c>
      <c r="K60" s="57">
        <v>0</v>
      </c>
      <c r="L60" s="57">
        <v>120000</v>
      </c>
      <c r="M60" s="57">
        <v>0</v>
      </c>
      <c r="N60" s="57">
        <v>0</v>
      </c>
      <c r="O60" s="17"/>
      <c r="P60" s="17"/>
      <c r="Q60" s="17"/>
      <c r="R60" s="17"/>
      <c r="S60" s="17"/>
    </row>
    <row r="61" spans="1:19" s="6" customFormat="1" ht="13.5">
      <c r="A61" s="39" t="s">
        <v>39</v>
      </c>
      <c r="B61" s="57">
        <f>SUM(C61,F61,I61,L61)</f>
        <v>834585.21</v>
      </c>
      <c r="C61" s="57">
        <f t="shared" si="19"/>
        <v>0</v>
      </c>
      <c r="D61" s="57">
        <v>0</v>
      </c>
      <c r="E61" s="57">
        <v>0</v>
      </c>
      <c r="F61" s="57">
        <f>SUM(G61:H61)</f>
        <v>0</v>
      </c>
      <c r="G61" s="57">
        <v>0</v>
      </c>
      <c r="H61" s="57">
        <v>0</v>
      </c>
      <c r="I61" s="57">
        <f>SUM(J61:K61)</f>
        <v>208646.3</v>
      </c>
      <c r="J61" s="57">
        <v>208646.3</v>
      </c>
      <c r="K61" s="57">
        <v>0</v>
      </c>
      <c r="L61" s="57">
        <f aca="true" t="shared" si="20" ref="L61:L69">SUM(M61:N61)</f>
        <v>625938.91</v>
      </c>
      <c r="M61" s="57">
        <v>625938.91</v>
      </c>
      <c r="N61" s="57">
        <v>0</v>
      </c>
      <c r="O61" s="17"/>
      <c r="P61" s="17"/>
      <c r="Q61" s="17"/>
      <c r="R61" s="17"/>
      <c r="S61" s="17"/>
    </row>
    <row r="62" spans="1:19" s="6" customFormat="1" ht="13.5">
      <c r="A62" s="39" t="s">
        <v>69</v>
      </c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17"/>
      <c r="P62" s="17"/>
      <c r="Q62" s="17"/>
      <c r="R62" s="17"/>
      <c r="S62" s="17"/>
    </row>
    <row r="63" spans="1:19" s="6" customFormat="1" ht="41.25">
      <c r="A63" s="70" t="s">
        <v>80</v>
      </c>
      <c r="B63" s="57">
        <f>SUM(C63,F63,I63,L63)</f>
        <v>3925711</v>
      </c>
      <c r="C63" s="57">
        <v>0</v>
      </c>
      <c r="D63" s="57">
        <v>0</v>
      </c>
      <c r="E63" s="57">
        <v>0</v>
      </c>
      <c r="F63" s="57">
        <v>0</v>
      </c>
      <c r="G63" s="57">
        <v>0</v>
      </c>
      <c r="H63" s="57">
        <v>0</v>
      </c>
      <c r="I63" s="57">
        <f>SUM(J63:K63)</f>
        <v>3925711</v>
      </c>
      <c r="J63" s="57">
        <v>1325745</v>
      </c>
      <c r="K63" s="57">
        <v>2599966</v>
      </c>
      <c r="L63" s="57">
        <v>0</v>
      </c>
      <c r="M63" s="57">
        <v>0</v>
      </c>
      <c r="N63" s="57">
        <v>0</v>
      </c>
      <c r="O63" s="17"/>
      <c r="P63" s="17"/>
      <c r="Q63" s="17"/>
      <c r="R63" s="17"/>
      <c r="S63" s="17"/>
    </row>
    <row r="64" spans="1:19" s="6" customFormat="1" ht="27">
      <c r="A64" s="70" t="s">
        <v>81</v>
      </c>
      <c r="B64" s="57">
        <f>SUM(C64,F64,I64,L64)</f>
        <v>2955235</v>
      </c>
      <c r="C64" s="57">
        <f>SUM(D64:E64)</f>
        <v>938740</v>
      </c>
      <c r="D64" s="57">
        <v>264490</v>
      </c>
      <c r="E64" s="57">
        <v>674250</v>
      </c>
      <c r="F64" s="57">
        <f>SUM(G64:H64)</f>
        <v>1477768</v>
      </c>
      <c r="G64" s="57">
        <v>204080</v>
      </c>
      <c r="H64" s="57">
        <v>1273688</v>
      </c>
      <c r="I64" s="57">
        <f>SUM(J64:K64)</f>
        <v>536952</v>
      </c>
      <c r="J64" s="57">
        <v>74153</v>
      </c>
      <c r="K64" s="57">
        <v>462799</v>
      </c>
      <c r="L64" s="57">
        <f>SUM(M64:N64)</f>
        <v>1775</v>
      </c>
      <c r="M64" s="57">
        <v>245</v>
      </c>
      <c r="N64" s="57">
        <v>1530</v>
      </c>
      <c r="O64" s="17"/>
      <c r="P64" s="17"/>
      <c r="Q64" s="17"/>
      <c r="R64" s="17"/>
      <c r="S64" s="17"/>
    </row>
    <row r="65" spans="1:19" s="6" customFormat="1" ht="13.5">
      <c r="A65" s="39" t="s">
        <v>70</v>
      </c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17"/>
      <c r="P65" s="17"/>
      <c r="Q65" s="17"/>
      <c r="R65" s="17"/>
      <c r="S65" s="17"/>
    </row>
    <row r="66" spans="1:19" s="6" customFormat="1" ht="13.5">
      <c r="A66" s="39" t="s">
        <v>71</v>
      </c>
      <c r="B66" s="57">
        <f>SUM(C66,F66,I66,L66)</f>
        <v>360358</v>
      </c>
      <c r="C66" s="57">
        <f t="shared" si="19"/>
        <v>0</v>
      </c>
      <c r="D66" s="57">
        <v>0</v>
      </c>
      <c r="E66" s="57">
        <v>0</v>
      </c>
      <c r="F66" s="57">
        <f>SUM(G66:H66)</f>
        <v>0</v>
      </c>
      <c r="G66" s="57">
        <v>0</v>
      </c>
      <c r="H66" s="57">
        <v>0</v>
      </c>
      <c r="I66" s="57">
        <f>SUM(J66:K66)</f>
        <v>308879</v>
      </c>
      <c r="J66" s="57">
        <v>86486</v>
      </c>
      <c r="K66" s="57">
        <v>222393</v>
      </c>
      <c r="L66" s="57">
        <f t="shared" si="20"/>
        <v>51479</v>
      </c>
      <c r="M66" s="57">
        <v>14414</v>
      </c>
      <c r="N66" s="57">
        <v>37065</v>
      </c>
      <c r="O66" s="17"/>
      <c r="P66" s="17"/>
      <c r="Q66" s="17"/>
      <c r="R66" s="17"/>
      <c r="S66" s="17"/>
    </row>
    <row r="67" spans="1:19" s="6" customFormat="1" ht="13.5">
      <c r="A67" s="39" t="s">
        <v>72</v>
      </c>
      <c r="B67" s="57">
        <f>SUM(C67,F67,I67,L67)</f>
        <v>520518</v>
      </c>
      <c r="C67" s="57">
        <f t="shared" si="19"/>
        <v>0</v>
      </c>
      <c r="D67" s="57">
        <v>0</v>
      </c>
      <c r="E67" s="57">
        <v>0</v>
      </c>
      <c r="F67" s="57">
        <f>SUM(G67:H67)</f>
        <v>0</v>
      </c>
      <c r="G67" s="57">
        <v>0</v>
      </c>
      <c r="H67" s="57">
        <v>0</v>
      </c>
      <c r="I67" s="57">
        <f>SUM(J67:K67)</f>
        <v>446159</v>
      </c>
      <c r="J67" s="57">
        <v>124924</v>
      </c>
      <c r="K67" s="57">
        <v>321235</v>
      </c>
      <c r="L67" s="57">
        <f t="shared" si="20"/>
        <v>74359</v>
      </c>
      <c r="M67" s="57">
        <v>20820</v>
      </c>
      <c r="N67" s="57">
        <v>53539</v>
      </c>
      <c r="O67" s="17"/>
      <c r="P67" s="17"/>
      <c r="Q67" s="17"/>
      <c r="R67" s="17"/>
      <c r="S67" s="17"/>
    </row>
    <row r="68" spans="1:19" s="6" customFormat="1" ht="13.5">
      <c r="A68" s="39" t="s">
        <v>73</v>
      </c>
      <c r="B68" s="57">
        <f>SUM(C68,F68,I68,L68)</f>
        <v>440438</v>
      </c>
      <c r="C68" s="57">
        <f t="shared" si="19"/>
        <v>0</v>
      </c>
      <c r="D68" s="57">
        <v>0</v>
      </c>
      <c r="E68" s="57">
        <v>0</v>
      </c>
      <c r="F68" s="57">
        <f>SUM(G68:H68)</f>
        <v>0</v>
      </c>
      <c r="G68" s="57">
        <v>0</v>
      </c>
      <c r="H68" s="57">
        <v>0</v>
      </c>
      <c r="I68" s="57">
        <f>SUM(J68:K68)</f>
        <v>377519</v>
      </c>
      <c r="J68" s="57">
        <v>105705</v>
      </c>
      <c r="K68" s="57">
        <v>271814</v>
      </c>
      <c r="L68" s="57">
        <f t="shared" si="20"/>
        <v>62919</v>
      </c>
      <c r="M68" s="57">
        <v>17617</v>
      </c>
      <c r="N68" s="57">
        <v>45302</v>
      </c>
      <c r="O68" s="17"/>
      <c r="P68" s="17"/>
      <c r="Q68" s="17"/>
      <c r="R68" s="17"/>
      <c r="S68" s="17"/>
    </row>
    <row r="69" spans="1:19" s="6" customFormat="1" ht="13.5">
      <c r="A69" s="39" t="s">
        <v>74</v>
      </c>
      <c r="B69" s="57">
        <f>SUM(C69,F69,I69,L69)</f>
        <v>520518</v>
      </c>
      <c r="C69" s="57">
        <f t="shared" si="19"/>
        <v>0</v>
      </c>
      <c r="D69" s="57">
        <v>0</v>
      </c>
      <c r="E69" s="57">
        <v>0</v>
      </c>
      <c r="F69" s="57">
        <f>SUM(G69:H69)</f>
        <v>0</v>
      </c>
      <c r="G69" s="57">
        <v>0</v>
      </c>
      <c r="H69" s="57">
        <v>0</v>
      </c>
      <c r="I69" s="57">
        <f>SUM(J69:K69)</f>
        <v>446159</v>
      </c>
      <c r="J69" s="57">
        <v>124924</v>
      </c>
      <c r="K69" s="57">
        <v>321235</v>
      </c>
      <c r="L69" s="57">
        <f t="shared" si="20"/>
        <v>74359</v>
      </c>
      <c r="M69" s="57">
        <v>20820</v>
      </c>
      <c r="N69" s="57">
        <v>53539</v>
      </c>
      <c r="O69" s="17"/>
      <c r="P69" s="17"/>
      <c r="Q69" s="17"/>
      <c r="R69" s="17"/>
      <c r="S69" s="17"/>
    </row>
    <row r="70" spans="1:19" s="26" customFormat="1" ht="6">
      <c r="A70" s="43"/>
      <c r="B70" s="58"/>
      <c r="C70" s="75"/>
      <c r="D70" s="75"/>
      <c r="E70" s="75"/>
      <c r="F70" s="58"/>
      <c r="G70" s="58"/>
      <c r="H70" s="58"/>
      <c r="I70" s="58"/>
      <c r="J70" s="58"/>
      <c r="K70" s="58"/>
      <c r="L70" s="58"/>
      <c r="M70" s="58"/>
      <c r="N70" s="58"/>
      <c r="O70" s="27"/>
      <c r="P70" s="27"/>
      <c r="Q70" s="27"/>
      <c r="R70" s="27"/>
      <c r="S70" s="27"/>
    </row>
    <row r="71" spans="1:19" s="23" customFormat="1" ht="13.5">
      <c r="A71" s="37" t="s">
        <v>21</v>
      </c>
      <c r="B71" s="56">
        <f aca="true" t="shared" si="21" ref="B71:S71">SUM(B74:B74)</f>
        <v>21500</v>
      </c>
      <c r="C71" s="56">
        <f>SUM(C72:C74)</f>
        <v>65000</v>
      </c>
      <c r="D71" s="56">
        <f>SUM(D72:D74)</f>
        <v>32166</v>
      </c>
      <c r="E71" s="56">
        <f>SUM(E72:E74)</f>
        <v>32834</v>
      </c>
      <c r="F71" s="56">
        <f>SUM(F72:F74)</f>
        <v>24627</v>
      </c>
      <c r="G71" s="56">
        <f>SUM(G72:G74)</f>
        <v>24627</v>
      </c>
      <c r="H71" s="56">
        <f t="shared" si="21"/>
        <v>0</v>
      </c>
      <c r="I71" s="56">
        <f>SUM(I72:I74)</f>
        <v>28197</v>
      </c>
      <c r="J71" s="56">
        <f>SUM(J72:J74)</f>
        <v>28197</v>
      </c>
      <c r="K71" s="56">
        <f t="shared" si="21"/>
        <v>0</v>
      </c>
      <c r="L71" s="56">
        <f>SUM(L72:L74)</f>
        <v>29262</v>
      </c>
      <c r="M71" s="56">
        <f>SUM(M72:M74)</f>
        <v>29262</v>
      </c>
      <c r="N71" s="56">
        <f t="shared" si="21"/>
        <v>0</v>
      </c>
      <c r="O71" s="31">
        <f t="shared" si="21"/>
        <v>0</v>
      </c>
      <c r="P71" s="31">
        <f t="shared" si="21"/>
        <v>0</v>
      </c>
      <c r="Q71" s="31">
        <f t="shared" si="21"/>
        <v>0</v>
      </c>
      <c r="R71" s="31">
        <f t="shared" si="21"/>
        <v>0</v>
      </c>
      <c r="S71" s="31">
        <f t="shared" si="21"/>
        <v>0</v>
      </c>
    </row>
    <row r="72" spans="1:19" s="6" customFormat="1" ht="13.5">
      <c r="A72" s="16" t="s">
        <v>46</v>
      </c>
      <c r="B72" s="57">
        <f>SUM(C72,F72,I72,L72)</f>
        <v>65586</v>
      </c>
      <c r="C72" s="57">
        <f>SUM(D72:E72)</f>
        <v>5000</v>
      </c>
      <c r="D72" s="57">
        <v>5000</v>
      </c>
      <c r="E72" s="57">
        <v>0</v>
      </c>
      <c r="F72" s="57">
        <f>SUM(G72:H72)</f>
        <v>19627</v>
      </c>
      <c r="G72" s="57">
        <v>19627</v>
      </c>
      <c r="H72" s="57">
        <v>0</v>
      </c>
      <c r="I72" s="57">
        <f>SUM(J72:K72)</f>
        <v>20197</v>
      </c>
      <c r="J72" s="57">
        <v>20197</v>
      </c>
      <c r="K72" s="57">
        <v>0</v>
      </c>
      <c r="L72" s="57">
        <f>SUM(M72:N72)</f>
        <v>20762</v>
      </c>
      <c r="M72" s="57">
        <v>20762</v>
      </c>
      <c r="N72" s="57">
        <v>0</v>
      </c>
      <c r="O72" s="17"/>
      <c r="P72" s="17"/>
      <c r="Q72" s="17"/>
      <c r="R72" s="17"/>
      <c r="S72" s="17"/>
    </row>
    <row r="73" spans="1:19" s="6" customFormat="1" ht="13.5">
      <c r="A73" s="16" t="s">
        <v>88</v>
      </c>
      <c r="B73" s="57">
        <f>SUM(C73,F73,I73,L73)</f>
        <v>60000</v>
      </c>
      <c r="C73" s="57">
        <f>SUM(D73:E73)</f>
        <v>60000</v>
      </c>
      <c r="D73" s="57">
        <v>27166</v>
      </c>
      <c r="E73" s="57">
        <v>32834</v>
      </c>
      <c r="F73" s="57">
        <f>SUM(G73:H73)</f>
        <v>0</v>
      </c>
      <c r="G73" s="57">
        <v>0</v>
      </c>
      <c r="H73" s="57">
        <v>0</v>
      </c>
      <c r="I73" s="57">
        <f>SUM(J73:K73)</f>
        <v>0</v>
      </c>
      <c r="J73" s="57">
        <v>0</v>
      </c>
      <c r="K73" s="57">
        <v>0</v>
      </c>
      <c r="L73" s="57">
        <f>SUM(M73:N73)</f>
        <v>0</v>
      </c>
      <c r="M73" s="57">
        <v>0</v>
      </c>
      <c r="N73" s="57">
        <v>0</v>
      </c>
      <c r="O73" s="17"/>
      <c r="P73" s="17"/>
      <c r="Q73" s="17"/>
      <c r="R73" s="17"/>
      <c r="S73" s="17"/>
    </row>
    <row r="74" spans="1:19" s="6" customFormat="1" ht="13.5">
      <c r="A74" s="16" t="s">
        <v>75</v>
      </c>
      <c r="B74" s="57">
        <f>SUM(C74,F74,I74,L74)</f>
        <v>21500</v>
      </c>
      <c r="C74" s="57">
        <f>SUM(D74:E75)</f>
        <v>0</v>
      </c>
      <c r="D74" s="57">
        <v>0</v>
      </c>
      <c r="E74" s="57">
        <v>0</v>
      </c>
      <c r="F74" s="57">
        <f>SUM(G74:H74)</f>
        <v>5000</v>
      </c>
      <c r="G74" s="57">
        <v>5000</v>
      </c>
      <c r="H74" s="57">
        <v>0</v>
      </c>
      <c r="I74" s="57">
        <f>SUM(J74:K74)</f>
        <v>8000</v>
      </c>
      <c r="J74" s="57">
        <v>8000</v>
      </c>
      <c r="K74" s="57">
        <v>0</v>
      </c>
      <c r="L74" s="57">
        <f>SUM(M74:N74)</f>
        <v>8500</v>
      </c>
      <c r="M74" s="57">
        <v>8500</v>
      </c>
      <c r="N74" s="57">
        <v>0</v>
      </c>
      <c r="O74" s="17"/>
      <c r="P74" s="17"/>
      <c r="Q74" s="17"/>
      <c r="R74" s="17"/>
      <c r="S74" s="17"/>
    </row>
    <row r="75" spans="1:19" s="26" customFormat="1" ht="6">
      <c r="A75" s="25"/>
      <c r="B75" s="58"/>
      <c r="C75" s="75"/>
      <c r="D75" s="75"/>
      <c r="E75" s="75"/>
      <c r="F75" s="58"/>
      <c r="G75" s="58"/>
      <c r="H75" s="58"/>
      <c r="I75" s="58"/>
      <c r="J75" s="58"/>
      <c r="K75" s="58"/>
      <c r="L75" s="58"/>
      <c r="M75" s="58"/>
      <c r="N75" s="58"/>
      <c r="O75" s="27"/>
      <c r="P75" s="27"/>
      <c r="Q75" s="27"/>
      <c r="R75" s="27"/>
      <c r="S75" s="27"/>
    </row>
    <row r="76" spans="1:19" s="23" customFormat="1" ht="13.5">
      <c r="A76" s="37" t="s">
        <v>24</v>
      </c>
      <c r="B76" s="56">
        <f aca="true" t="shared" si="22" ref="B76:S76">SUM(B77:B84)</f>
        <v>6600303.26</v>
      </c>
      <c r="C76" s="56">
        <f t="shared" si="22"/>
        <v>146543</v>
      </c>
      <c r="D76" s="56">
        <f t="shared" si="22"/>
        <v>146543</v>
      </c>
      <c r="E76" s="56">
        <f t="shared" si="22"/>
        <v>0</v>
      </c>
      <c r="F76" s="56">
        <f t="shared" si="22"/>
        <v>433572</v>
      </c>
      <c r="G76" s="56">
        <f t="shared" si="22"/>
        <v>233572</v>
      </c>
      <c r="H76" s="56">
        <f t="shared" si="22"/>
        <v>200000</v>
      </c>
      <c r="I76" s="56">
        <f t="shared" si="22"/>
        <v>2500000</v>
      </c>
      <c r="J76" s="56">
        <f t="shared" si="22"/>
        <v>700000</v>
      </c>
      <c r="K76" s="56">
        <f t="shared" si="22"/>
        <v>1800000</v>
      </c>
      <c r="L76" s="56">
        <f t="shared" si="22"/>
        <v>3520188.26</v>
      </c>
      <c r="M76" s="56">
        <f t="shared" si="22"/>
        <v>1030188.26</v>
      </c>
      <c r="N76" s="56">
        <f t="shared" si="22"/>
        <v>2490000</v>
      </c>
      <c r="O76" s="31">
        <f t="shared" si="22"/>
        <v>0</v>
      </c>
      <c r="P76" s="31">
        <f t="shared" si="22"/>
        <v>0</v>
      </c>
      <c r="Q76" s="31">
        <f t="shared" si="22"/>
        <v>0</v>
      </c>
      <c r="R76" s="31">
        <f t="shared" si="22"/>
        <v>0</v>
      </c>
      <c r="S76" s="31">
        <f t="shared" si="22"/>
        <v>0</v>
      </c>
    </row>
    <row r="77" spans="1:19" s="6" customFormat="1" ht="13.5">
      <c r="A77" s="16" t="s">
        <v>47</v>
      </c>
      <c r="B77" s="57">
        <f aca="true" t="shared" si="23" ref="B77:B84">SUM(C77,F77,I77,L77)</f>
        <v>284000</v>
      </c>
      <c r="C77" s="57">
        <f aca="true" t="shared" si="24" ref="C77:C84">SUM(D77:E77)</f>
        <v>77000</v>
      </c>
      <c r="D77" s="57">
        <v>77000</v>
      </c>
      <c r="E77" s="57">
        <v>0</v>
      </c>
      <c r="F77" s="57">
        <f aca="true" t="shared" si="25" ref="F77:F84">SUM(G77:H77)</f>
        <v>12000</v>
      </c>
      <c r="G77" s="57">
        <v>12000</v>
      </c>
      <c r="H77" s="57">
        <v>0</v>
      </c>
      <c r="I77" s="55">
        <f aca="true" t="shared" si="26" ref="I77:I84">SUM(J77:K77)</f>
        <v>100000</v>
      </c>
      <c r="J77" s="57">
        <v>40000</v>
      </c>
      <c r="K77" s="57">
        <v>60000</v>
      </c>
      <c r="L77" s="55">
        <f aca="true" t="shared" si="27" ref="L77:L84">SUM(M77:N77)</f>
        <v>95000</v>
      </c>
      <c r="M77" s="57">
        <v>35000</v>
      </c>
      <c r="N77" s="57">
        <v>60000</v>
      </c>
      <c r="O77" s="17"/>
      <c r="P77" s="17"/>
      <c r="Q77" s="17"/>
      <c r="R77" s="17"/>
      <c r="S77" s="17"/>
    </row>
    <row r="78" spans="1:19" s="6" customFormat="1" ht="27">
      <c r="A78" s="66" t="s">
        <v>90</v>
      </c>
      <c r="B78" s="57">
        <f t="shared" si="23"/>
        <v>1719543</v>
      </c>
      <c r="C78" s="57">
        <f t="shared" si="24"/>
        <v>69543</v>
      </c>
      <c r="D78" s="57">
        <v>69543</v>
      </c>
      <c r="E78" s="57">
        <v>0</v>
      </c>
      <c r="F78" s="57">
        <f t="shared" si="25"/>
        <v>0</v>
      </c>
      <c r="G78" s="57">
        <v>0</v>
      </c>
      <c r="H78" s="57">
        <v>0</v>
      </c>
      <c r="I78" s="55">
        <f t="shared" si="26"/>
        <v>550000</v>
      </c>
      <c r="J78" s="57">
        <v>60000</v>
      </c>
      <c r="K78" s="57">
        <v>490000</v>
      </c>
      <c r="L78" s="55">
        <f t="shared" si="27"/>
        <v>1100000</v>
      </c>
      <c r="M78" s="57">
        <v>120000</v>
      </c>
      <c r="N78" s="57">
        <v>980000</v>
      </c>
      <c r="O78" s="17"/>
      <c r="P78" s="17"/>
      <c r="Q78" s="17"/>
      <c r="R78" s="17"/>
      <c r="S78" s="17"/>
    </row>
    <row r="79" spans="1:19" s="6" customFormat="1" ht="13.5">
      <c r="A79" s="66" t="s">
        <v>65</v>
      </c>
      <c r="B79" s="57">
        <f t="shared" si="23"/>
        <v>950000</v>
      </c>
      <c r="C79" s="57">
        <f t="shared" si="24"/>
        <v>0</v>
      </c>
      <c r="D79" s="57">
        <v>0</v>
      </c>
      <c r="E79" s="57">
        <v>0</v>
      </c>
      <c r="F79" s="57">
        <f t="shared" si="25"/>
        <v>0</v>
      </c>
      <c r="G79" s="57">
        <v>0</v>
      </c>
      <c r="H79" s="57">
        <v>0</v>
      </c>
      <c r="I79" s="55">
        <f t="shared" si="26"/>
        <v>500000</v>
      </c>
      <c r="J79" s="57">
        <v>100000</v>
      </c>
      <c r="K79" s="57">
        <v>400000</v>
      </c>
      <c r="L79" s="55">
        <f t="shared" si="27"/>
        <v>450000</v>
      </c>
      <c r="M79" s="57">
        <v>100000</v>
      </c>
      <c r="N79" s="57">
        <v>350000</v>
      </c>
      <c r="O79" s="17"/>
      <c r="P79" s="17"/>
      <c r="Q79" s="17"/>
      <c r="R79" s="17"/>
      <c r="S79" s="17"/>
    </row>
    <row r="80" spans="1:19" s="6" customFormat="1" ht="13.5">
      <c r="A80" s="66" t="s">
        <v>66</v>
      </c>
      <c r="B80" s="57">
        <f t="shared" si="23"/>
        <v>700000</v>
      </c>
      <c r="C80" s="57">
        <f t="shared" si="24"/>
        <v>0</v>
      </c>
      <c r="D80" s="57">
        <v>0</v>
      </c>
      <c r="E80" s="57">
        <v>0</v>
      </c>
      <c r="F80" s="57">
        <f t="shared" si="25"/>
        <v>0</v>
      </c>
      <c r="G80" s="57">
        <v>0</v>
      </c>
      <c r="H80" s="57">
        <v>0</v>
      </c>
      <c r="I80" s="55">
        <f t="shared" si="26"/>
        <v>400000</v>
      </c>
      <c r="J80" s="57">
        <v>200000</v>
      </c>
      <c r="K80" s="57">
        <v>200000</v>
      </c>
      <c r="L80" s="55">
        <f t="shared" si="27"/>
        <v>300000</v>
      </c>
      <c r="M80" s="57">
        <v>200000</v>
      </c>
      <c r="N80" s="57">
        <v>100000</v>
      </c>
      <c r="O80" s="17"/>
      <c r="P80" s="17"/>
      <c r="Q80" s="17"/>
      <c r="R80" s="17"/>
      <c r="S80" s="17"/>
    </row>
    <row r="81" spans="1:19" s="6" customFormat="1" ht="13.5">
      <c r="A81" s="66" t="s">
        <v>67</v>
      </c>
      <c r="B81" s="57">
        <f t="shared" si="23"/>
        <v>1621572</v>
      </c>
      <c r="C81" s="57">
        <f t="shared" si="24"/>
        <v>0</v>
      </c>
      <c r="D81" s="57">
        <v>0</v>
      </c>
      <c r="E81" s="57">
        <v>0</v>
      </c>
      <c r="F81" s="57">
        <f t="shared" si="25"/>
        <v>421572</v>
      </c>
      <c r="G81" s="57">
        <v>221572</v>
      </c>
      <c r="H81" s="57">
        <v>200000</v>
      </c>
      <c r="I81" s="55">
        <f t="shared" si="26"/>
        <v>650000</v>
      </c>
      <c r="J81" s="57">
        <v>200000</v>
      </c>
      <c r="K81" s="57">
        <v>450000</v>
      </c>
      <c r="L81" s="55">
        <f t="shared" si="27"/>
        <v>550000</v>
      </c>
      <c r="M81" s="57">
        <v>150000</v>
      </c>
      <c r="N81" s="57">
        <v>400000</v>
      </c>
      <c r="O81" s="17"/>
      <c r="P81" s="17"/>
      <c r="Q81" s="17"/>
      <c r="R81" s="17"/>
      <c r="S81" s="17"/>
    </row>
    <row r="82" spans="1:19" s="6" customFormat="1" ht="13.5">
      <c r="A82" s="66" t="s">
        <v>68</v>
      </c>
      <c r="B82" s="57">
        <f t="shared" si="23"/>
        <v>1200000</v>
      </c>
      <c r="C82" s="57">
        <f t="shared" si="24"/>
        <v>0</v>
      </c>
      <c r="D82" s="57">
        <v>0</v>
      </c>
      <c r="E82" s="57">
        <v>0</v>
      </c>
      <c r="F82" s="57">
        <f t="shared" si="25"/>
        <v>0</v>
      </c>
      <c r="G82" s="57">
        <v>0</v>
      </c>
      <c r="H82" s="57">
        <v>0</v>
      </c>
      <c r="I82" s="55">
        <f t="shared" si="26"/>
        <v>300000</v>
      </c>
      <c r="J82" s="57">
        <v>100000</v>
      </c>
      <c r="K82" s="57">
        <v>200000</v>
      </c>
      <c r="L82" s="55">
        <f t="shared" si="27"/>
        <v>900000</v>
      </c>
      <c r="M82" s="57">
        <v>300000</v>
      </c>
      <c r="N82" s="57">
        <v>600000</v>
      </c>
      <c r="O82" s="17"/>
      <c r="P82" s="17"/>
      <c r="Q82" s="17"/>
      <c r="R82" s="17"/>
      <c r="S82" s="17"/>
    </row>
    <row r="83" spans="1:19" s="6" customFormat="1" ht="13.5">
      <c r="A83" s="16" t="s">
        <v>57</v>
      </c>
      <c r="B83" s="57">
        <f t="shared" si="23"/>
        <v>83459</v>
      </c>
      <c r="C83" s="57">
        <f t="shared" si="24"/>
        <v>0</v>
      </c>
      <c r="D83" s="57">
        <v>0</v>
      </c>
      <c r="E83" s="57">
        <v>0</v>
      </c>
      <c r="F83" s="57">
        <f t="shared" si="25"/>
        <v>0</v>
      </c>
      <c r="G83" s="57">
        <v>0</v>
      </c>
      <c r="H83" s="57">
        <v>0</v>
      </c>
      <c r="I83" s="55">
        <f t="shared" si="26"/>
        <v>0</v>
      </c>
      <c r="J83" s="57"/>
      <c r="K83" s="57">
        <v>0</v>
      </c>
      <c r="L83" s="55">
        <f t="shared" si="27"/>
        <v>83459</v>
      </c>
      <c r="M83" s="57">
        <v>83459</v>
      </c>
      <c r="N83" s="57">
        <v>0</v>
      </c>
      <c r="O83" s="17"/>
      <c r="P83" s="17"/>
      <c r="Q83" s="17"/>
      <c r="R83" s="17"/>
      <c r="S83" s="17"/>
    </row>
    <row r="84" spans="1:19" s="6" customFormat="1" ht="13.5">
      <c r="A84" s="16" t="s">
        <v>40</v>
      </c>
      <c r="B84" s="57">
        <f t="shared" si="23"/>
        <v>41729.26</v>
      </c>
      <c r="C84" s="57">
        <f t="shared" si="24"/>
        <v>0</v>
      </c>
      <c r="D84" s="57">
        <v>0</v>
      </c>
      <c r="E84" s="57">
        <v>0</v>
      </c>
      <c r="F84" s="57">
        <f t="shared" si="25"/>
        <v>0</v>
      </c>
      <c r="G84" s="57">
        <v>0</v>
      </c>
      <c r="H84" s="57">
        <v>0</v>
      </c>
      <c r="I84" s="55">
        <f t="shared" si="26"/>
        <v>0</v>
      </c>
      <c r="J84" s="57">
        <v>0</v>
      </c>
      <c r="K84" s="57">
        <v>0</v>
      </c>
      <c r="L84" s="55">
        <f t="shared" si="27"/>
        <v>41729.26</v>
      </c>
      <c r="M84" s="57">
        <v>41729.26</v>
      </c>
      <c r="N84" s="57">
        <v>0</v>
      </c>
      <c r="O84" s="17"/>
      <c r="P84" s="17"/>
      <c r="Q84" s="17"/>
      <c r="R84" s="17"/>
      <c r="S84" s="17"/>
    </row>
    <row r="85" spans="1:19" s="26" customFormat="1" ht="6.75" customHeight="1">
      <c r="A85" s="25"/>
      <c r="B85" s="57"/>
      <c r="C85" s="75"/>
      <c r="D85" s="75"/>
      <c r="E85" s="75"/>
      <c r="F85" s="57"/>
      <c r="G85" s="58"/>
      <c r="H85" s="58"/>
      <c r="I85" s="55"/>
      <c r="J85" s="58"/>
      <c r="K85" s="58"/>
      <c r="L85" s="55"/>
      <c r="M85" s="58"/>
      <c r="N85" s="58"/>
      <c r="O85" s="27"/>
      <c r="P85" s="27"/>
      <c r="Q85" s="27"/>
      <c r="R85" s="27"/>
      <c r="S85" s="27"/>
    </row>
    <row r="86" spans="1:19" s="63" customFormat="1" ht="12.75" customHeight="1">
      <c r="A86" s="37" t="s">
        <v>77</v>
      </c>
      <c r="B86" s="56">
        <f>SUM(C86,F86,I86,L86)</f>
        <v>942000</v>
      </c>
      <c r="C86" s="56">
        <f>SUM(D86:E86)</f>
        <v>282600</v>
      </c>
      <c r="D86" s="56">
        <f>SUM(D87:D87)</f>
        <v>204600</v>
      </c>
      <c r="E86" s="56">
        <f>SUM(E87:E87)</f>
        <v>78000</v>
      </c>
      <c r="F86" s="57">
        <f>SUM(G86:H86)</f>
        <v>659400</v>
      </c>
      <c r="G86" s="56">
        <f>SUM(G87:G87)</f>
        <v>477400</v>
      </c>
      <c r="H86" s="56">
        <f>SUM(H87:H87)</f>
        <v>182000</v>
      </c>
      <c r="I86" s="56">
        <f aca="true" t="shared" si="28" ref="I86:N86">SUM(I87:I87)</f>
        <v>0</v>
      </c>
      <c r="J86" s="56">
        <f t="shared" si="28"/>
        <v>0</v>
      </c>
      <c r="K86" s="56">
        <f t="shared" si="28"/>
        <v>0</v>
      </c>
      <c r="L86" s="56">
        <f t="shared" si="28"/>
        <v>0</v>
      </c>
      <c r="M86" s="56">
        <f t="shared" si="28"/>
        <v>0</v>
      </c>
      <c r="N86" s="56">
        <f t="shared" si="28"/>
        <v>0</v>
      </c>
      <c r="O86" s="62"/>
      <c r="P86" s="62"/>
      <c r="Q86" s="62"/>
      <c r="R86" s="62"/>
      <c r="S86" s="62"/>
    </row>
    <row r="87" spans="1:19" s="65" customFormat="1" ht="41.25">
      <c r="A87" s="40" t="s">
        <v>89</v>
      </c>
      <c r="B87" s="57">
        <f>SUM(C87,F87,I87,L87)</f>
        <v>942000</v>
      </c>
      <c r="C87" s="57">
        <f>SUM(D87:E87)</f>
        <v>282600</v>
      </c>
      <c r="D87" s="57">
        <v>204600</v>
      </c>
      <c r="E87" s="57">
        <v>78000</v>
      </c>
      <c r="F87" s="57">
        <f>SUM(G87:H87)</f>
        <v>659400</v>
      </c>
      <c r="G87" s="57">
        <v>477400</v>
      </c>
      <c r="H87" s="57">
        <v>182000</v>
      </c>
      <c r="I87" s="55"/>
      <c r="J87" s="57"/>
      <c r="K87" s="57"/>
      <c r="L87" s="55"/>
      <c r="M87" s="57"/>
      <c r="N87" s="57"/>
      <c r="O87" s="64"/>
      <c r="P87" s="64"/>
      <c r="Q87" s="64"/>
      <c r="R87" s="64"/>
      <c r="S87" s="64"/>
    </row>
    <row r="88" spans="1:19" s="26" customFormat="1" ht="6.75" customHeight="1">
      <c r="A88" s="25"/>
      <c r="B88" s="58"/>
      <c r="C88" s="75"/>
      <c r="D88" s="75"/>
      <c r="E88" s="75"/>
      <c r="F88" s="58"/>
      <c r="G88" s="58"/>
      <c r="H88" s="58"/>
      <c r="I88" s="58"/>
      <c r="J88" s="58"/>
      <c r="K88" s="58"/>
      <c r="L88" s="58"/>
      <c r="M88" s="58"/>
      <c r="N88" s="58"/>
      <c r="O88" s="27"/>
      <c r="P88" s="27"/>
      <c r="Q88" s="27"/>
      <c r="R88" s="27"/>
      <c r="S88" s="27"/>
    </row>
    <row r="89" spans="1:19" s="23" customFormat="1" ht="13.5">
      <c r="A89" s="37" t="s">
        <v>22</v>
      </c>
      <c r="B89" s="56">
        <f aca="true" t="shared" si="29" ref="B89:N89">SUM(B90:B91)</f>
        <v>978646.3</v>
      </c>
      <c r="C89" s="56">
        <f t="shared" si="29"/>
        <v>470000</v>
      </c>
      <c r="D89" s="56">
        <f t="shared" si="29"/>
        <v>470000</v>
      </c>
      <c r="E89" s="56">
        <f t="shared" si="29"/>
        <v>0</v>
      </c>
      <c r="F89" s="56">
        <f t="shared" si="29"/>
        <v>150000</v>
      </c>
      <c r="G89" s="56">
        <f t="shared" si="29"/>
        <v>150000</v>
      </c>
      <c r="H89" s="56">
        <f t="shared" si="29"/>
        <v>0</v>
      </c>
      <c r="I89" s="56">
        <f t="shared" si="29"/>
        <v>358646.3</v>
      </c>
      <c r="J89" s="56">
        <f t="shared" si="29"/>
        <v>358646.3</v>
      </c>
      <c r="K89" s="56">
        <f t="shared" si="29"/>
        <v>0</v>
      </c>
      <c r="L89" s="56">
        <f t="shared" si="29"/>
        <v>0</v>
      </c>
      <c r="M89" s="56">
        <f t="shared" si="29"/>
        <v>0</v>
      </c>
      <c r="N89" s="56">
        <f t="shared" si="29"/>
        <v>0</v>
      </c>
      <c r="O89" s="30"/>
      <c r="P89" s="30"/>
      <c r="Q89" s="30"/>
      <c r="R89" s="30"/>
      <c r="S89" s="30"/>
    </row>
    <row r="90" spans="1:19" s="6" customFormat="1" ht="13.5">
      <c r="A90" s="16" t="s">
        <v>87</v>
      </c>
      <c r="B90" s="57">
        <f>SUM(C90,F90,I90,L90)</f>
        <v>770000</v>
      </c>
      <c r="C90" s="57">
        <f>SUM(D90:E90)</f>
        <v>470000</v>
      </c>
      <c r="D90" s="57">
        <v>470000</v>
      </c>
      <c r="E90" s="57">
        <v>0</v>
      </c>
      <c r="F90" s="57">
        <f>SUM(G90:H90)</f>
        <v>150000</v>
      </c>
      <c r="G90" s="57">
        <v>150000</v>
      </c>
      <c r="H90" s="57">
        <v>0</v>
      </c>
      <c r="I90" s="57">
        <f>SUM(J90:K90)</f>
        <v>150000</v>
      </c>
      <c r="J90" s="57">
        <v>150000</v>
      </c>
      <c r="K90" s="57">
        <v>0</v>
      </c>
      <c r="L90" s="57">
        <f>SUM(M90:N90)</f>
        <v>0</v>
      </c>
      <c r="M90" s="57">
        <v>0</v>
      </c>
      <c r="N90" s="57">
        <v>0</v>
      </c>
      <c r="O90" s="17"/>
      <c r="P90" s="17"/>
      <c r="Q90" s="17"/>
      <c r="R90" s="17"/>
      <c r="S90" s="17"/>
    </row>
    <row r="91" spans="1:19" s="6" customFormat="1" ht="13.5">
      <c r="A91" s="16" t="s">
        <v>58</v>
      </c>
      <c r="B91" s="57">
        <f>SUM(C91,F91,I91,L91)</f>
        <v>208646.3</v>
      </c>
      <c r="C91" s="57">
        <f>SUM(D91:E91)</f>
        <v>0</v>
      </c>
      <c r="D91" s="57">
        <v>0</v>
      </c>
      <c r="E91" s="57">
        <v>0</v>
      </c>
      <c r="F91" s="57">
        <f>SUM(G91:H91)</f>
        <v>0</v>
      </c>
      <c r="G91" s="57">
        <v>0</v>
      </c>
      <c r="H91" s="57">
        <v>0</v>
      </c>
      <c r="I91" s="57">
        <f>SUM(J91:K91)</f>
        <v>208646.3</v>
      </c>
      <c r="J91" s="57">
        <v>208646.3</v>
      </c>
      <c r="K91" s="57">
        <v>0</v>
      </c>
      <c r="L91" s="57">
        <f>SUM(M91:N91)</f>
        <v>0</v>
      </c>
      <c r="M91" s="57">
        <v>0</v>
      </c>
      <c r="N91" s="57">
        <v>0</v>
      </c>
      <c r="O91" s="17"/>
      <c r="P91" s="17"/>
      <c r="Q91" s="17"/>
      <c r="R91" s="17"/>
      <c r="S91" s="17"/>
    </row>
    <row r="92" spans="1:19" s="26" customFormat="1" ht="6">
      <c r="A92" s="25"/>
      <c r="B92" s="58"/>
      <c r="C92" s="75"/>
      <c r="D92" s="75"/>
      <c r="E92" s="75"/>
      <c r="F92" s="58"/>
      <c r="G92" s="58"/>
      <c r="H92" s="58"/>
      <c r="I92" s="58"/>
      <c r="J92" s="58"/>
      <c r="K92" s="58"/>
      <c r="L92" s="58"/>
      <c r="M92" s="58"/>
      <c r="N92" s="58"/>
      <c r="O92" s="27"/>
      <c r="P92" s="27"/>
      <c r="Q92" s="27"/>
      <c r="R92" s="27"/>
      <c r="S92" s="27"/>
    </row>
    <row r="93" spans="1:19" s="23" customFormat="1" ht="13.5">
      <c r="A93" s="37" t="s">
        <v>23</v>
      </c>
      <c r="B93" s="56">
        <f>SUM(B94)</f>
        <v>350000</v>
      </c>
      <c r="C93" s="56">
        <f>SUM(C94)</f>
        <v>110000</v>
      </c>
      <c r="D93" s="56">
        <f aca="true" t="shared" si="30" ref="D93:S93">SUM(D94)</f>
        <v>110000</v>
      </c>
      <c r="E93" s="56">
        <f t="shared" si="30"/>
        <v>0</v>
      </c>
      <c r="F93" s="56">
        <f t="shared" si="30"/>
        <v>90000</v>
      </c>
      <c r="G93" s="56">
        <f t="shared" si="30"/>
        <v>90000</v>
      </c>
      <c r="H93" s="56">
        <f t="shared" si="30"/>
        <v>0</v>
      </c>
      <c r="I93" s="56">
        <f t="shared" si="30"/>
        <v>80000</v>
      </c>
      <c r="J93" s="56">
        <f t="shared" si="30"/>
        <v>80000</v>
      </c>
      <c r="K93" s="56">
        <f t="shared" si="30"/>
        <v>0</v>
      </c>
      <c r="L93" s="56">
        <f t="shared" si="30"/>
        <v>70000</v>
      </c>
      <c r="M93" s="56">
        <f t="shared" si="30"/>
        <v>70000</v>
      </c>
      <c r="N93" s="56">
        <f t="shared" si="30"/>
        <v>0</v>
      </c>
      <c r="O93" s="31">
        <f t="shared" si="30"/>
        <v>0</v>
      </c>
      <c r="P93" s="31">
        <f t="shared" si="30"/>
        <v>0</v>
      </c>
      <c r="Q93" s="31">
        <f t="shared" si="30"/>
        <v>0</v>
      </c>
      <c r="R93" s="31">
        <f t="shared" si="30"/>
        <v>0</v>
      </c>
      <c r="S93" s="31">
        <f t="shared" si="30"/>
        <v>0</v>
      </c>
    </row>
    <row r="94" spans="1:19" s="6" customFormat="1" ht="13.5">
      <c r="A94" s="16" t="s">
        <v>62</v>
      </c>
      <c r="B94" s="57">
        <f>SUM(C94,F94,I94,L94)</f>
        <v>350000</v>
      </c>
      <c r="C94" s="57">
        <f>SUM(D94:E94)</f>
        <v>110000</v>
      </c>
      <c r="D94" s="57">
        <v>110000</v>
      </c>
      <c r="E94" s="57">
        <v>0</v>
      </c>
      <c r="F94" s="57">
        <f>SUM(G94:H94)</f>
        <v>90000</v>
      </c>
      <c r="G94" s="57">
        <v>90000</v>
      </c>
      <c r="H94" s="57">
        <v>0</v>
      </c>
      <c r="I94" s="57">
        <f>SUM(J94:K94)</f>
        <v>80000</v>
      </c>
      <c r="J94" s="57">
        <v>80000</v>
      </c>
      <c r="K94" s="57">
        <v>0</v>
      </c>
      <c r="L94" s="57">
        <f>SUM(M94:N94)</f>
        <v>70000</v>
      </c>
      <c r="M94" s="57">
        <v>70000</v>
      </c>
      <c r="N94" s="57">
        <v>0</v>
      </c>
      <c r="O94" s="17"/>
      <c r="P94" s="17"/>
      <c r="Q94" s="17"/>
      <c r="R94" s="17"/>
      <c r="S94" s="17"/>
    </row>
    <row r="95" spans="1:19" s="26" customFormat="1" ht="6">
      <c r="A95" s="25"/>
      <c r="B95" s="58"/>
      <c r="C95" s="75"/>
      <c r="D95" s="75"/>
      <c r="E95" s="75"/>
      <c r="F95" s="58"/>
      <c r="G95" s="58"/>
      <c r="H95" s="58"/>
      <c r="I95" s="58"/>
      <c r="J95" s="58"/>
      <c r="K95" s="58"/>
      <c r="L95" s="58"/>
      <c r="M95" s="58"/>
      <c r="N95" s="58"/>
      <c r="O95" s="27"/>
      <c r="P95" s="27"/>
      <c r="Q95" s="27"/>
      <c r="R95" s="27"/>
      <c r="S95" s="27"/>
    </row>
    <row r="96" spans="1:19" s="23" customFormat="1" ht="13.5">
      <c r="A96" s="37" t="s">
        <v>48</v>
      </c>
      <c r="B96" s="56">
        <f aca="true" t="shared" si="31" ref="B96:N96">SUM(B97:B97)</f>
        <v>29000</v>
      </c>
      <c r="C96" s="56">
        <f t="shared" si="31"/>
        <v>9000</v>
      </c>
      <c r="D96" s="56">
        <f t="shared" si="31"/>
        <v>9000</v>
      </c>
      <c r="E96" s="56">
        <f t="shared" si="31"/>
        <v>0</v>
      </c>
      <c r="F96" s="56">
        <f t="shared" si="31"/>
        <v>10000</v>
      </c>
      <c r="G96" s="56">
        <f t="shared" si="31"/>
        <v>10000</v>
      </c>
      <c r="H96" s="56">
        <f t="shared" si="31"/>
        <v>0</v>
      </c>
      <c r="I96" s="56">
        <f t="shared" si="31"/>
        <v>5000</v>
      </c>
      <c r="J96" s="56">
        <f t="shared" si="31"/>
        <v>5000</v>
      </c>
      <c r="K96" s="56">
        <f t="shared" si="31"/>
        <v>0</v>
      </c>
      <c r="L96" s="56">
        <f t="shared" si="31"/>
        <v>5000</v>
      </c>
      <c r="M96" s="56">
        <f t="shared" si="31"/>
        <v>5000</v>
      </c>
      <c r="N96" s="56">
        <f t="shared" si="31"/>
        <v>0</v>
      </c>
      <c r="O96" s="30"/>
      <c r="P96" s="30"/>
      <c r="Q96" s="30"/>
      <c r="R96" s="30"/>
      <c r="S96" s="30"/>
    </row>
    <row r="97" spans="1:19" s="6" customFormat="1" ht="13.5">
      <c r="A97" s="16" t="s">
        <v>79</v>
      </c>
      <c r="B97" s="57">
        <f>SUM(C97,F97,I97,L97)</f>
        <v>29000</v>
      </c>
      <c r="C97" s="57">
        <f>SUM(D97:E97)</f>
        <v>9000</v>
      </c>
      <c r="D97" s="57">
        <v>9000</v>
      </c>
      <c r="E97" s="57">
        <v>0</v>
      </c>
      <c r="F97" s="57">
        <f>SUM(G97:H97)</f>
        <v>10000</v>
      </c>
      <c r="G97" s="57">
        <v>10000</v>
      </c>
      <c r="H97" s="57">
        <v>0</v>
      </c>
      <c r="I97" s="57">
        <f>SUM(J97:K97)</f>
        <v>5000</v>
      </c>
      <c r="J97" s="57">
        <v>5000</v>
      </c>
      <c r="K97" s="57">
        <v>0</v>
      </c>
      <c r="L97" s="57">
        <f>SUM(M97:N97)</f>
        <v>5000</v>
      </c>
      <c r="M97" s="57">
        <v>5000</v>
      </c>
      <c r="N97" s="57">
        <v>0</v>
      </c>
      <c r="O97" s="17"/>
      <c r="P97" s="17"/>
      <c r="Q97" s="17"/>
      <c r="R97" s="17"/>
      <c r="S97" s="17"/>
    </row>
    <row r="98" spans="1:19" s="26" customFormat="1" ht="6">
      <c r="A98" s="67"/>
      <c r="B98" s="58"/>
      <c r="C98" s="75"/>
      <c r="D98" s="75"/>
      <c r="E98" s="75"/>
      <c r="F98" s="58"/>
      <c r="G98" s="58"/>
      <c r="H98" s="58"/>
      <c r="I98" s="58"/>
      <c r="J98" s="58"/>
      <c r="K98" s="58"/>
      <c r="L98" s="58"/>
      <c r="M98" s="58"/>
      <c r="N98" s="58"/>
      <c r="O98" s="27"/>
      <c r="P98" s="27"/>
      <c r="Q98" s="27"/>
      <c r="R98" s="27"/>
      <c r="S98" s="27"/>
    </row>
    <row r="99" spans="1:19" s="23" customFormat="1" ht="13.5">
      <c r="A99" s="37" t="s">
        <v>42</v>
      </c>
      <c r="B99" s="56">
        <f>SUM(B100)</f>
        <v>56300</v>
      </c>
      <c r="C99" s="56">
        <f>SUM(C100)</f>
        <v>24800</v>
      </c>
      <c r="D99" s="56">
        <f aca="true" t="shared" si="32" ref="D99:N99">SUM(D100)</f>
        <v>24800</v>
      </c>
      <c r="E99" s="56">
        <f t="shared" si="32"/>
        <v>0</v>
      </c>
      <c r="F99" s="56">
        <f t="shared" si="32"/>
        <v>10500</v>
      </c>
      <c r="G99" s="56">
        <f t="shared" si="32"/>
        <v>10500</v>
      </c>
      <c r="H99" s="56">
        <f t="shared" si="32"/>
        <v>0</v>
      </c>
      <c r="I99" s="56">
        <f t="shared" si="32"/>
        <v>12000</v>
      </c>
      <c r="J99" s="56">
        <f t="shared" si="32"/>
        <v>12000</v>
      </c>
      <c r="K99" s="56">
        <f t="shared" si="32"/>
        <v>0</v>
      </c>
      <c r="L99" s="56">
        <f t="shared" si="32"/>
        <v>9000</v>
      </c>
      <c r="M99" s="56">
        <f t="shared" si="32"/>
        <v>9000</v>
      </c>
      <c r="N99" s="56">
        <f t="shared" si="32"/>
        <v>0</v>
      </c>
      <c r="O99" s="30"/>
      <c r="P99" s="30"/>
      <c r="Q99" s="30"/>
      <c r="R99" s="30"/>
      <c r="S99" s="30"/>
    </row>
    <row r="100" spans="1:19" s="6" customFormat="1" ht="13.5">
      <c r="A100" s="16" t="s">
        <v>42</v>
      </c>
      <c r="B100" s="57">
        <f>SUM(C100,F100,I100,L100)</f>
        <v>56300</v>
      </c>
      <c r="C100" s="57">
        <f>SUM(D100:E100)</f>
        <v>24800</v>
      </c>
      <c r="D100" s="57">
        <v>24800</v>
      </c>
      <c r="E100" s="57">
        <v>0</v>
      </c>
      <c r="F100" s="57">
        <f>SUM(G100:H100)</f>
        <v>10500</v>
      </c>
      <c r="G100" s="57">
        <v>10500</v>
      </c>
      <c r="H100" s="57">
        <v>0</v>
      </c>
      <c r="I100" s="57">
        <f>SUM(J100:K100)</f>
        <v>12000</v>
      </c>
      <c r="J100" s="57">
        <v>12000</v>
      </c>
      <c r="K100" s="57">
        <v>0</v>
      </c>
      <c r="L100" s="57">
        <f>SUM(M100:N100)</f>
        <v>9000</v>
      </c>
      <c r="M100" s="57">
        <v>9000</v>
      </c>
      <c r="N100" s="57">
        <v>0</v>
      </c>
      <c r="O100" s="17"/>
      <c r="P100" s="17"/>
      <c r="Q100" s="17"/>
      <c r="R100" s="17"/>
      <c r="S100" s="17"/>
    </row>
    <row r="101" spans="1:19" s="28" customFormat="1" ht="6">
      <c r="A101" s="25"/>
      <c r="B101" s="59"/>
      <c r="C101" s="76"/>
      <c r="D101" s="76"/>
      <c r="E101" s="76"/>
      <c r="F101" s="59"/>
      <c r="G101" s="59"/>
      <c r="H101" s="59"/>
      <c r="I101" s="59"/>
      <c r="J101" s="59"/>
      <c r="K101" s="59"/>
      <c r="L101" s="59"/>
      <c r="M101" s="59"/>
      <c r="N101" s="59"/>
      <c r="O101" s="32"/>
      <c r="P101" s="32"/>
      <c r="Q101" s="32"/>
      <c r="R101" s="32"/>
      <c r="S101" s="32"/>
    </row>
    <row r="102" spans="1:19" s="23" customFormat="1" ht="13.5">
      <c r="A102" s="37" t="s">
        <v>52</v>
      </c>
      <c r="B102" s="61">
        <f>SUM(B103:B104)</f>
        <v>1316917.04</v>
      </c>
      <c r="C102" s="61">
        <f>SUM(C103:C104)</f>
        <v>980000</v>
      </c>
      <c r="D102" s="61">
        <f aca="true" t="shared" si="33" ref="D102:N102">SUM(D103:D104)</f>
        <v>980000</v>
      </c>
      <c r="E102" s="61">
        <f t="shared" si="33"/>
        <v>0</v>
      </c>
      <c r="F102" s="61">
        <f t="shared" si="33"/>
        <v>100000</v>
      </c>
      <c r="G102" s="61">
        <f t="shared" si="33"/>
        <v>100000</v>
      </c>
      <c r="H102" s="61">
        <f t="shared" si="33"/>
        <v>0</v>
      </c>
      <c r="I102" s="61">
        <f t="shared" si="33"/>
        <v>133458.52000000002</v>
      </c>
      <c r="J102" s="61">
        <f t="shared" si="33"/>
        <v>133458.52000000002</v>
      </c>
      <c r="K102" s="61">
        <f t="shared" si="33"/>
        <v>0</v>
      </c>
      <c r="L102" s="61">
        <f t="shared" si="33"/>
        <v>103458.52</v>
      </c>
      <c r="M102" s="61">
        <f t="shared" si="33"/>
        <v>103458.52</v>
      </c>
      <c r="N102" s="61">
        <f t="shared" si="33"/>
        <v>0</v>
      </c>
      <c r="O102" s="30"/>
      <c r="P102" s="30"/>
      <c r="Q102" s="30"/>
      <c r="R102" s="30"/>
      <c r="S102" s="30"/>
    </row>
    <row r="103" spans="1:19" ht="13.5">
      <c r="A103" s="16" t="s">
        <v>49</v>
      </c>
      <c r="B103" s="55">
        <f>SUM(C103,F103,I103,L103)</f>
        <v>1150000</v>
      </c>
      <c r="C103" s="55">
        <f>SUM(D103:E103)</f>
        <v>980000</v>
      </c>
      <c r="D103" s="55">
        <v>980000</v>
      </c>
      <c r="E103" s="55">
        <v>0</v>
      </c>
      <c r="F103" s="55">
        <f>SUM(G103:H103)</f>
        <v>100000</v>
      </c>
      <c r="G103" s="55">
        <v>100000</v>
      </c>
      <c r="H103" s="55">
        <v>0</v>
      </c>
      <c r="I103" s="55">
        <f>SUM(J103:K103)</f>
        <v>50000</v>
      </c>
      <c r="J103" s="55">
        <v>50000</v>
      </c>
      <c r="K103" s="55">
        <v>0</v>
      </c>
      <c r="L103" s="55">
        <f>SUM(M103:N103)</f>
        <v>20000</v>
      </c>
      <c r="M103" s="55">
        <v>20000</v>
      </c>
      <c r="N103" s="55">
        <v>0</v>
      </c>
      <c r="O103" s="33"/>
      <c r="P103" s="33"/>
      <c r="Q103" s="33"/>
      <c r="R103" s="33"/>
      <c r="S103" s="33"/>
    </row>
    <row r="104" spans="1:19" ht="13.5">
      <c r="A104" s="16" t="s">
        <v>51</v>
      </c>
      <c r="B104" s="55">
        <f>SUM(C104,F104,I104,L104)</f>
        <v>166917.04</v>
      </c>
      <c r="C104" s="55">
        <f>SUM(D104:E104)</f>
        <v>0</v>
      </c>
      <c r="D104" s="55">
        <v>0</v>
      </c>
      <c r="E104" s="55">
        <v>0</v>
      </c>
      <c r="F104" s="55">
        <f>SUM(G104:H104)</f>
        <v>0</v>
      </c>
      <c r="G104" s="55">
        <v>0</v>
      </c>
      <c r="H104" s="55">
        <v>0</v>
      </c>
      <c r="I104" s="55">
        <f>SUM(J104:K104)</f>
        <v>83458.52</v>
      </c>
      <c r="J104" s="55">
        <v>83458.52</v>
      </c>
      <c r="K104" s="55">
        <v>0</v>
      </c>
      <c r="L104" s="55">
        <f>SUM(M104:N104)</f>
        <v>83458.52</v>
      </c>
      <c r="M104" s="55">
        <v>83458.52</v>
      </c>
      <c r="N104" s="55">
        <v>0</v>
      </c>
      <c r="O104" s="33"/>
      <c r="P104" s="33"/>
      <c r="Q104" s="33"/>
      <c r="R104" s="33"/>
      <c r="S104" s="33"/>
    </row>
    <row r="105" spans="1:19" s="28" customFormat="1" ht="6">
      <c r="A105" s="25"/>
      <c r="B105" s="59"/>
      <c r="C105" s="59"/>
      <c r="D105" s="59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32"/>
      <c r="P105" s="32"/>
      <c r="Q105" s="32"/>
      <c r="R105" s="32"/>
      <c r="S105" s="32"/>
    </row>
    <row r="106" spans="1:19" s="23" customFormat="1" ht="13.5">
      <c r="A106" s="37" t="s">
        <v>50</v>
      </c>
      <c r="B106" s="61">
        <f aca="true" t="shared" si="34" ref="B106:N106">SUM(B107:B107)</f>
        <v>117000</v>
      </c>
      <c r="C106" s="61">
        <f t="shared" si="34"/>
        <v>37000</v>
      </c>
      <c r="D106" s="61">
        <f t="shared" si="34"/>
        <v>37000</v>
      </c>
      <c r="E106" s="61">
        <f t="shared" si="34"/>
        <v>0</v>
      </c>
      <c r="F106" s="61">
        <f t="shared" si="34"/>
        <v>20000</v>
      </c>
      <c r="G106" s="61">
        <f t="shared" si="34"/>
        <v>20000</v>
      </c>
      <c r="H106" s="61">
        <f t="shared" si="34"/>
        <v>0</v>
      </c>
      <c r="I106" s="61">
        <f t="shared" si="34"/>
        <v>30000</v>
      </c>
      <c r="J106" s="61">
        <f t="shared" si="34"/>
        <v>30000</v>
      </c>
      <c r="K106" s="61">
        <f t="shared" si="34"/>
        <v>0</v>
      </c>
      <c r="L106" s="61">
        <f t="shared" si="34"/>
        <v>30000</v>
      </c>
      <c r="M106" s="61">
        <f t="shared" si="34"/>
        <v>30000</v>
      </c>
      <c r="N106" s="61">
        <f t="shared" si="34"/>
        <v>0</v>
      </c>
      <c r="O106" s="30"/>
      <c r="P106" s="30"/>
      <c r="Q106" s="30"/>
      <c r="R106" s="30"/>
      <c r="S106" s="30"/>
    </row>
    <row r="107" spans="1:19" s="6" customFormat="1" ht="13.5">
      <c r="A107" s="16" t="s">
        <v>60</v>
      </c>
      <c r="B107" s="55">
        <f>SUM(C107,F107,I107,L107)</f>
        <v>117000</v>
      </c>
      <c r="C107" s="55">
        <f>SUM(D107:E107)</f>
        <v>37000</v>
      </c>
      <c r="D107" s="55">
        <v>37000</v>
      </c>
      <c r="E107" s="55">
        <v>0</v>
      </c>
      <c r="F107" s="55">
        <f>SUM(G107:H107)</f>
        <v>20000</v>
      </c>
      <c r="G107" s="55">
        <v>20000</v>
      </c>
      <c r="H107" s="55">
        <v>0</v>
      </c>
      <c r="I107" s="55">
        <f>SUM(J107:K107)</f>
        <v>30000</v>
      </c>
      <c r="J107" s="55">
        <v>30000</v>
      </c>
      <c r="K107" s="55">
        <v>0</v>
      </c>
      <c r="L107" s="55">
        <f>SUM(M107:N107)</f>
        <v>30000</v>
      </c>
      <c r="M107" s="55">
        <v>30000</v>
      </c>
      <c r="N107" s="55">
        <v>0</v>
      </c>
      <c r="O107" s="17"/>
      <c r="P107" s="17"/>
      <c r="Q107" s="17"/>
      <c r="R107" s="17"/>
      <c r="S107" s="17"/>
    </row>
    <row r="110" ht="13.5">
      <c r="A110" s="2" t="s">
        <v>92</v>
      </c>
    </row>
    <row r="111" ht="13.5">
      <c r="J111" s="2" t="s">
        <v>93</v>
      </c>
    </row>
    <row r="112" ht="13.5">
      <c r="J112" s="2" t="s">
        <v>94</v>
      </c>
    </row>
  </sheetData>
  <sheetProtection/>
  <mergeCells count="46">
    <mergeCell ref="I13:K13"/>
    <mergeCell ref="L13:N13"/>
    <mergeCell ref="C10:E10"/>
    <mergeCell ref="F10:H10"/>
    <mergeCell ref="C13:E13"/>
    <mergeCell ref="F13:H13"/>
    <mergeCell ref="I10:K10"/>
    <mergeCell ref="L10:N10"/>
    <mergeCell ref="O4:Q4"/>
    <mergeCell ref="O7:Q7"/>
    <mergeCell ref="O13:Q13"/>
    <mergeCell ref="R13:S13"/>
    <mergeCell ref="O10:Q10"/>
    <mergeCell ref="R10:S10"/>
    <mergeCell ref="C4:E4"/>
    <mergeCell ref="F4:H4"/>
    <mergeCell ref="C7:E7"/>
    <mergeCell ref="F7:H7"/>
    <mergeCell ref="I7:K7"/>
    <mergeCell ref="L7:N7"/>
    <mergeCell ref="I4:K4"/>
    <mergeCell ref="L4:N4"/>
    <mergeCell ref="C26:E26"/>
    <mergeCell ref="F26:H26"/>
    <mergeCell ref="I26:K26"/>
    <mergeCell ref="L26:N26"/>
    <mergeCell ref="C22:E22"/>
    <mergeCell ref="F22:H22"/>
    <mergeCell ref="I22:K22"/>
    <mergeCell ref="L22:N22"/>
    <mergeCell ref="C37:E37"/>
    <mergeCell ref="F37:H37"/>
    <mergeCell ref="I37:K37"/>
    <mergeCell ref="L37:N37"/>
    <mergeCell ref="C31:E31"/>
    <mergeCell ref="F31:H31"/>
    <mergeCell ref="I31:K31"/>
    <mergeCell ref="L31:N31"/>
    <mergeCell ref="C47:E47"/>
    <mergeCell ref="F47:H47"/>
    <mergeCell ref="I47:K47"/>
    <mergeCell ref="L47:N47"/>
    <mergeCell ref="C40:E40"/>
    <mergeCell ref="F40:H40"/>
    <mergeCell ref="I40:K40"/>
    <mergeCell ref="L40:N40"/>
  </mergeCells>
  <printOptions/>
  <pageMargins left="0.1968503937007874" right="0.75" top="0.7874015748031497" bottom="0.984251968503937" header="0" footer="0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BSC d.o.o.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BSC</dc:creator>
  <cp:keywords/>
  <dc:description/>
  <cp:lastModifiedBy>Marija Trelc</cp:lastModifiedBy>
  <cp:lastPrinted>2012-10-25T11:02:01Z</cp:lastPrinted>
  <dcterms:created xsi:type="dcterms:W3CDTF">2003-02-07T13:15:39Z</dcterms:created>
  <dcterms:modified xsi:type="dcterms:W3CDTF">2012-11-07T10:16:41Z</dcterms:modified>
  <cp:category/>
  <cp:version/>
  <cp:contentType/>
  <cp:contentStatus/>
</cp:coreProperties>
</file>