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2013\users\marjetam\Moji dokumenti\Proračun 2021\ZR\OS\"/>
    </mc:Choice>
  </mc:AlternateContent>
  <xr:revisionPtr revIDLastSave="0" documentId="13_ncr:11_{EEB2C5AB-7ABA-463F-8F42-E832ED2ABB9F}" xr6:coauthVersionLast="36" xr6:coauthVersionMax="36" xr10:uidLastSave="{00000000-0000-0000-0000-000000000000}"/>
  <bookViews>
    <workbookView xWindow="360" yWindow="300" windowWidth="11895" windowHeight="14715" tabRatio="857" xr2:uid="{00000000-000D-0000-FFFF-FFFF00000000}"/>
  </bookViews>
  <sheets>
    <sheet name="Proračun spl. del" sheetId="5" r:id="rId1"/>
  </sheets>
  <definedNames>
    <definedName name="CESTNO_GOSPODARSTVO">#REF!</definedName>
    <definedName name="DRUGE_JAVNE_POTREBE">#REF!</definedName>
    <definedName name="IZOBRAŽEVANJE">#REF!</definedName>
    <definedName name="KAPITALNE_INVESTICIJE">#REF!</definedName>
    <definedName name="KMETIJSTVO">#REF!</definedName>
    <definedName name="KOMUNALNO_GOSPODARSTVO">#REF!</definedName>
    <definedName name="KULTURA">#REF!</definedName>
    <definedName name="OTROŠKO_VARSTVO">#REF!</definedName>
    <definedName name="PLAČILA_OBRESTI">#REF!</definedName>
    <definedName name="Print_Titles" localSheetId="0">'Proračun spl. del'!$3:$3</definedName>
    <definedName name="SOCIALNO_VARSTVO">#REF!</definedName>
    <definedName name="SREDSTVA_ZA_DELO_OBČINSKIH_ORGANOV">#REF!</definedName>
    <definedName name="STANOVANJSKO_GOSPODARSTVO">#REF!</definedName>
    <definedName name="ŠPORT">#REF!</definedName>
    <definedName name="_xlnm.Print_Titles" localSheetId="0">'Proračun spl. del'!$3:$3</definedName>
    <definedName name="TURIZEM_IN_DROBNO_GOSPODARSTVO">#REF!</definedName>
    <definedName name="UREJANJE_PROSTORA">#REF!</definedName>
    <definedName name="VARSTVO_OKOLJA">#REF!</definedName>
    <definedName name="VARSTVO_PRED_NARAVN._IN_DRUGIMI_NESREČAMI">#REF!</definedName>
    <definedName name="ZDRAVSTVO">#REF!</definedName>
    <definedName name="ZNANOST">#REF!</definedName>
  </definedNames>
  <calcPr calcId="191029"/>
</workbook>
</file>

<file path=xl/calcChain.xml><?xml version="1.0" encoding="utf-8"?>
<calcChain xmlns="http://schemas.openxmlformats.org/spreadsheetml/2006/main">
  <c r="J137" i="5" l="1"/>
  <c r="J136" i="5"/>
  <c r="J133" i="5"/>
  <c r="J128" i="5"/>
  <c r="J127" i="5"/>
  <c r="J125" i="5"/>
  <c r="J124" i="5"/>
  <c r="J123" i="5"/>
  <c r="J119" i="5"/>
  <c r="J118" i="5"/>
  <c r="J116" i="5"/>
  <c r="J115" i="5"/>
  <c r="J114" i="5"/>
  <c r="J113" i="5"/>
  <c r="J110" i="5"/>
  <c r="J109" i="5"/>
  <c r="J108" i="5"/>
  <c r="J107" i="5"/>
  <c r="J106" i="5"/>
  <c r="J105" i="5"/>
  <c r="J104" i="5"/>
  <c r="J103" i="5"/>
  <c r="J100" i="5"/>
  <c r="J99" i="5"/>
  <c r="J98" i="5"/>
  <c r="J97" i="5"/>
  <c r="J95" i="5"/>
  <c r="J93" i="5"/>
  <c r="J92" i="5"/>
  <c r="J90" i="5"/>
  <c r="J89" i="5"/>
  <c r="J86" i="5"/>
  <c r="J84" i="5"/>
  <c r="J82" i="5"/>
  <c r="J81" i="5"/>
  <c r="J80" i="5"/>
  <c r="J79" i="5"/>
  <c r="J78" i="5"/>
  <c r="J77" i="5"/>
  <c r="J76" i="5"/>
  <c r="J75" i="5"/>
  <c r="J74" i="5"/>
  <c r="J72" i="5"/>
  <c r="J71" i="5"/>
  <c r="J70" i="5"/>
  <c r="J69" i="5"/>
  <c r="J68" i="5"/>
  <c r="J66" i="5"/>
  <c r="J65" i="5"/>
  <c r="J64" i="5"/>
  <c r="J63" i="5"/>
  <c r="J62" i="5"/>
  <c r="J61" i="5"/>
  <c r="J57" i="5"/>
  <c r="J56" i="5"/>
  <c r="J54" i="5"/>
  <c r="J53" i="5"/>
  <c r="J52" i="5"/>
  <c r="J51" i="5"/>
  <c r="J49" i="5"/>
  <c r="J48" i="5"/>
  <c r="J45" i="5"/>
  <c r="J44" i="5"/>
  <c r="J43" i="5"/>
  <c r="J40" i="5"/>
  <c r="J39" i="5"/>
  <c r="J37" i="5"/>
  <c r="J36" i="5"/>
  <c r="J35" i="5"/>
  <c r="J34" i="5"/>
  <c r="J31" i="5"/>
  <c r="J29" i="5"/>
  <c r="J27" i="5"/>
  <c r="J25" i="5"/>
  <c r="J23" i="5"/>
  <c r="J22" i="5"/>
  <c r="J19" i="5"/>
  <c r="J17" i="5"/>
  <c r="J16" i="5"/>
  <c r="J14" i="5"/>
  <c r="J13" i="5"/>
  <c r="J12" i="5"/>
  <c r="J11" i="5"/>
  <c r="J9" i="5"/>
  <c r="I137" i="5"/>
  <c r="I136" i="5"/>
  <c r="I133" i="5"/>
  <c r="I128" i="5"/>
  <c r="I127" i="5"/>
  <c r="I125" i="5"/>
  <c r="I124" i="5"/>
  <c r="I123" i="5"/>
  <c r="I119" i="5"/>
  <c r="I118" i="5"/>
  <c r="I116" i="5"/>
  <c r="I115" i="5"/>
  <c r="I114" i="5"/>
  <c r="I113" i="5"/>
  <c r="I110" i="5"/>
  <c r="I109" i="5"/>
  <c r="I108" i="5"/>
  <c r="I107" i="5"/>
  <c r="I106" i="5"/>
  <c r="I105" i="5"/>
  <c r="I104" i="5"/>
  <c r="I103" i="5"/>
  <c r="I100" i="5"/>
  <c r="I99" i="5"/>
  <c r="I98" i="5"/>
  <c r="I97" i="5"/>
  <c r="I95" i="5"/>
  <c r="I93" i="5"/>
  <c r="I92" i="5"/>
  <c r="I90" i="5"/>
  <c r="I89" i="5"/>
  <c r="I86" i="5"/>
  <c r="I84" i="5"/>
  <c r="I82" i="5"/>
  <c r="I81" i="5"/>
  <c r="I80" i="5"/>
  <c r="I79" i="5"/>
  <c r="I78" i="5"/>
  <c r="I77" i="5"/>
  <c r="I76" i="5"/>
  <c r="I75" i="5"/>
  <c r="I74" i="5"/>
  <c r="I72" i="5"/>
  <c r="I71" i="5"/>
  <c r="I70" i="5"/>
  <c r="I69" i="5"/>
  <c r="I68" i="5"/>
  <c r="I66" i="5"/>
  <c r="I65" i="5"/>
  <c r="I64" i="5"/>
  <c r="I63" i="5"/>
  <c r="I62" i="5"/>
  <c r="I61" i="5"/>
  <c r="I57" i="5"/>
  <c r="I56" i="5"/>
  <c r="I54" i="5"/>
  <c r="I53" i="5"/>
  <c r="I52" i="5"/>
  <c r="I51" i="5"/>
  <c r="I49" i="5"/>
  <c r="I48" i="5"/>
  <c r="I45" i="5"/>
  <c r="I44" i="5"/>
  <c r="I43" i="5"/>
  <c r="I40" i="5"/>
  <c r="I39" i="5"/>
  <c r="I37" i="5"/>
  <c r="I36" i="5"/>
  <c r="I35" i="5"/>
  <c r="I34" i="5"/>
  <c r="I31" i="5"/>
  <c r="I29" i="5"/>
  <c r="I27" i="5"/>
  <c r="I25" i="5"/>
  <c r="I23" i="5"/>
  <c r="I22" i="5"/>
  <c r="I19" i="5"/>
  <c r="I17" i="5"/>
  <c r="I16" i="5"/>
  <c r="I14" i="5"/>
  <c r="I13" i="5"/>
  <c r="I12" i="5"/>
  <c r="I11" i="5"/>
  <c r="I9" i="5"/>
  <c r="H137" i="5"/>
  <c r="H136" i="5"/>
  <c r="H133" i="5"/>
  <c r="H128" i="5"/>
  <c r="H127" i="5"/>
  <c r="H125" i="5"/>
  <c r="H124" i="5"/>
  <c r="H123" i="5"/>
  <c r="H119" i="5"/>
  <c r="H118" i="5"/>
  <c r="H116" i="5"/>
  <c r="H115" i="5"/>
  <c r="H114" i="5"/>
  <c r="H113" i="5"/>
  <c r="H110" i="5"/>
  <c r="H109" i="5"/>
  <c r="H108" i="5"/>
  <c r="H107" i="5"/>
  <c r="H106" i="5"/>
  <c r="H105" i="5"/>
  <c r="H104" i="5"/>
  <c r="H103" i="5"/>
  <c r="H100" i="5"/>
  <c r="H99" i="5"/>
  <c r="H98" i="5"/>
  <c r="H97" i="5"/>
  <c r="H95" i="5"/>
  <c r="H93" i="5"/>
  <c r="H92" i="5"/>
  <c r="H90" i="5"/>
  <c r="H89" i="5"/>
  <c r="H86" i="5"/>
  <c r="H84" i="5"/>
  <c r="H82" i="5"/>
  <c r="H81" i="5"/>
  <c r="H80" i="5"/>
  <c r="H79" i="5"/>
  <c r="H78" i="5"/>
  <c r="H77" i="5"/>
  <c r="H76" i="5"/>
  <c r="H75" i="5"/>
  <c r="H74" i="5"/>
  <c r="H72" i="5"/>
  <c r="H71" i="5"/>
  <c r="H70" i="5"/>
  <c r="H69" i="5"/>
  <c r="H68" i="5"/>
  <c r="H66" i="5"/>
  <c r="H65" i="5"/>
  <c r="H64" i="5"/>
  <c r="H63" i="5"/>
  <c r="H62" i="5"/>
  <c r="H61" i="5"/>
  <c r="H57" i="5"/>
  <c r="H56" i="5"/>
  <c r="H55" i="5"/>
  <c r="H54" i="5"/>
  <c r="H53" i="5"/>
  <c r="H52" i="5"/>
  <c r="H51" i="5"/>
  <c r="H49" i="5"/>
  <c r="H48" i="5"/>
  <c r="H45" i="5"/>
  <c r="H44" i="5"/>
  <c r="H43" i="5"/>
  <c r="H40" i="5"/>
  <c r="H39" i="5"/>
  <c r="H37" i="5"/>
  <c r="H36" i="5"/>
  <c r="H35" i="5"/>
  <c r="H34" i="5"/>
  <c r="H31" i="5"/>
  <c r="H30" i="5"/>
  <c r="H29" i="5"/>
  <c r="H27" i="5"/>
  <c r="H25" i="5"/>
  <c r="H23" i="5"/>
  <c r="H22" i="5"/>
  <c r="H19" i="5"/>
  <c r="H18" i="5"/>
  <c r="H17" i="5"/>
  <c r="H16" i="5"/>
  <c r="H14" i="5"/>
  <c r="H13" i="5"/>
  <c r="H12" i="5"/>
  <c r="H11" i="5"/>
  <c r="H9" i="5"/>
  <c r="G135" i="5"/>
  <c r="F135" i="5"/>
  <c r="H135" i="5" s="1"/>
  <c r="E135" i="5"/>
  <c r="E134" i="5" s="1"/>
  <c r="D135" i="5"/>
  <c r="J135" i="5" s="1"/>
  <c r="G132" i="5"/>
  <c r="F132" i="5"/>
  <c r="H132" i="5" s="1"/>
  <c r="E132" i="5"/>
  <c r="D132" i="5"/>
  <c r="J132" i="5" s="1"/>
  <c r="G117" i="5"/>
  <c r="F117" i="5"/>
  <c r="H117" i="5" s="1"/>
  <c r="E117" i="5"/>
  <c r="D117" i="5"/>
  <c r="J117" i="5" s="1"/>
  <c r="G112" i="5"/>
  <c r="G111" i="5" s="1"/>
  <c r="F112" i="5"/>
  <c r="F111" i="5" s="1"/>
  <c r="H111" i="5" s="1"/>
  <c r="E112" i="5"/>
  <c r="E111" i="5" s="1"/>
  <c r="D112" i="5"/>
  <c r="J112" i="5" s="1"/>
  <c r="G102" i="5"/>
  <c r="F102" i="5"/>
  <c r="F101" i="5" s="1"/>
  <c r="E102" i="5"/>
  <c r="D102" i="5"/>
  <c r="J102" i="5" s="1"/>
  <c r="G96" i="5"/>
  <c r="F96" i="5"/>
  <c r="H96" i="5" s="1"/>
  <c r="E96" i="5"/>
  <c r="D96" i="5"/>
  <c r="J96" i="5" s="1"/>
  <c r="G94" i="5"/>
  <c r="F94" i="5"/>
  <c r="H94" i="5" s="1"/>
  <c r="E94" i="5"/>
  <c r="D94" i="5"/>
  <c r="J94" i="5" s="1"/>
  <c r="G91" i="5"/>
  <c r="F91" i="5"/>
  <c r="H91" i="5" s="1"/>
  <c r="E91" i="5"/>
  <c r="D91" i="5"/>
  <c r="J91" i="5" s="1"/>
  <c r="G88" i="5"/>
  <c r="F88" i="5"/>
  <c r="H88" i="5" s="1"/>
  <c r="E88" i="5"/>
  <c r="E87" i="5" s="1"/>
  <c r="D88" i="5"/>
  <c r="J88" i="5" s="1"/>
  <c r="G85" i="5"/>
  <c r="F85" i="5"/>
  <c r="H85" i="5" s="1"/>
  <c r="E85" i="5"/>
  <c r="D85" i="5"/>
  <c r="J85" i="5" s="1"/>
  <c r="G83" i="5"/>
  <c r="F83" i="5"/>
  <c r="H83" i="5" s="1"/>
  <c r="E83" i="5"/>
  <c r="D83" i="5"/>
  <c r="J83" i="5" s="1"/>
  <c r="G73" i="5"/>
  <c r="F73" i="5"/>
  <c r="H73" i="5" s="1"/>
  <c r="E73" i="5"/>
  <c r="D73" i="5"/>
  <c r="J73" i="5" s="1"/>
  <c r="G67" i="5"/>
  <c r="F67" i="5"/>
  <c r="H67" i="5" s="1"/>
  <c r="E67" i="5"/>
  <c r="D67" i="5"/>
  <c r="J67" i="5" s="1"/>
  <c r="G60" i="5"/>
  <c r="G59" i="5" s="1"/>
  <c r="F60" i="5"/>
  <c r="H60" i="5" s="1"/>
  <c r="E60" i="5"/>
  <c r="D60" i="5"/>
  <c r="J60" i="5" s="1"/>
  <c r="G50" i="5"/>
  <c r="F50" i="5"/>
  <c r="H50" i="5" s="1"/>
  <c r="E50" i="5"/>
  <c r="D50" i="5"/>
  <c r="J50" i="5" s="1"/>
  <c r="G47" i="5"/>
  <c r="F47" i="5"/>
  <c r="H47" i="5" s="1"/>
  <c r="E47" i="5"/>
  <c r="D47" i="5"/>
  <c r="J47" i="5" s="1"/>
  <c r="G42" i="5"/>
  <c r="G41" i="5" s="1"/>
  <c r="F42" i="5"/>
  <c r="H42" i="5" s="1"/>
  <c r="E42" i="5"/>
  <c r="D42" i="5"/>
  <c r="J42" i="5" s="1"/>
  <c r="G38" i="5"/>
  <c r="F38" i="5"/>
  <c r="H38" i="5" s="1"/>
  <c r="E38" i="5"/>
  <c r="D38" i="5"/>
  <c r="J38" i="5" s="1"/>
  <c r="G33" i="5"/>
  <c r="F33" i="5"/>
  <c r="H33" i="5" s="1"/>
  <c r="E33" i="5"/>
  <c r="D33" i="5"/>
  <c r="J33" i="5" s="1"/>
  <c r="G30" i="5"/>
  <c r="F30" i="5"/>
  <c r="E30" i="5"/>
  <c r="D30" i="5"/>
  <c r="J30" i="5" s="1"/>
  <c r="G28" i="5"/>
  <c r="F28" i="5"/>
  <c r="H28" i="5" s="1"/>
  <c r="E28" i="5"/>
  <c r="D28" i="5"/>
  <c r="J28" i="5" s="1"/>
  <c r="G26" i="5"/>
  <c r="F26" i="5"/>
  <c r="H26" i="5" s="1"/>
  <c r="E26" i="5"/>
  <c r="D26" i="5"/>
  <c r="J26" i="5" s="1"/>
  <c r="G24" i="5"/>
  <c r="F24" i="5"/>
  <c r="H24" i="5" s="1"/>
  <c r="E24" i="5"/>
  <c r="D24" i="5"/>
  <c r="J24" i="5" s="1"/>
  <c r="G21" i="5"/>
  <c r="G20" i="5" s="1"/>
  <c r="F21" i="5"/>
  <c r="H21" i="5" s="1"/>
  <c r="E21" i="5"/>
  <c r="D21" i="5"/>
  <c r="J21" i="5" s="1"/>
  <c r="G18" i="5"/>
  <c r="F18" i="5"/>
  <c r="E18" i="5"/>
  <c r="I18" i="5" s="1"/>
  <c r="D18" i="5"/>
  <c r="J18" i="5" s="1"/>
  <c r="G15" i="5"/>
  <c r="F15" i="5"/>
  <c r="H15" i="5" s="1"/>
  <c r="E15" i="5"/>
  <c r="D15" i="5"/>
  <c r="J15" i="5" s="1"/>
  <c r="G10" i="5"/>
  <c r="F10" i="5"/>
  <c r="H10" i="5" s="1"/>
  <c r="E10" i="5"/>
  <c r="D10" i="5"/>
  <c r="J10" i="5" s="1"/>
  <c r="G8" i="5"/>
  <c r="F8" i="5"/>
  <c r="H8" i="5" s="1"/>
  <c r="E8" i="5"/>
  <c r="E7" i="5" s="1"/>
  <c r="D8" i="5"/>
  <c r="J8" i="5" s="1"/>
  <c r="G134" i="5"/>
  <c r="G131" i="5"/>
  <c r="G126" i="5"/>
  <c r="G122" i="5"/>
  <c r="G101" i="5"/>
  <c r="G87" i="5"/>
  <c r="G55" i="5"/>
  <c r="G46" i="5"/>
  <c r="G32" i="5"/>
  <c r="G7" i="5"/>
  <c r="F131" i="5"/>
  <c r="F126" i="5"/>
  <c r="H126" i="5" s="1"/>
  <c r="F122" i="5"/>
  <c r="F87" i="5"/>
  <c r="H87" i="5" s="1"/>
  <c r="F55" i="5"/>
  <c r="F32" i="5"/>
  <c r="H32" i="5" s="1"/>
  <c r="E126" i="5"/>
  <c r="I126" i="5" s="1"/>
  <c r="E122" i="5"/>
  <c r="E129" i="5" s="1"/>
  <c r="I129" i="5" s="1"/>
  <c r="E55" i="5"/>
  <c r="I55" i="5" s="1"/>
  <c r="E20" i="5"/>
  <c r="F41" i="5" l="1"/>
  <c r="H41" i="5" s="1"/>
  <c r="I7" i="5"/>
  <c r="I10" i="5"/>
  <c r="I15" i="5"/>
  <c r="I21" i="5"/>
  <c r="I24" i="5"/>
  <c r="I26" i="5"/>
  <c r="I28" i="5"/>
  <c r="I30" i="5"/>
  <c r="I33" i="5"/>
  <c r="I38" i="5"/>
  <c r="I42" i="5"/>
  <c r="I47" i="5"/>
  <c r="I50" i="5"/>
  <c r="I60" i="5"/>
  <c r="I67" i="5"/>
  <c r="I73" i="5"/>
  <c r="I83" i="5"/>
  <c r="I85" i="5"/>
  <c r="I87" i="5"/>
  <c r="I91" i="5"/>
  <c r="I94" i="5"/>
  <c r="I96" i="5"/>
  <c r="I102" i="5"/>
  <c r="I111" i="5"/>
  <c r="I117" i="5"/>
  <c r="I132" i="5"/>
  <c r="I134" i="5"/>
  <c r="I20" i="5"/>
  <c r="H101" i="5"/>
  <c r="F59" i="5"/>
  <c r="H59" i="5" s="1"/>
  <c r="H131" i="5"/>
  <c r="H102" i="5"/>
  <c r="E59" i="5"/>
  <c r="I59" i="5" s="1"/>
  <c r="I122" i="5"/>
  <c r="E41" i="5"/>
  <c r="I41" i="5" s="1"/>
  <c r="E101" i="5"/>
  <c r="I101" i="5" s="1"/>
  <c r="E131" i="5"/>
  <c r="F46" i="5"/>
  <c r="H46" i="5" s="1"/>
  <c r="F134" i="5"/>
  <c r="H134" i="5" s="1"/>
  <c r="H112" i="5"/>
  <c r="I8" i="5"/>
  <c r="I88" i="5"/>
  <c r="I112" i="5"/>
  <c r="E32" i="5"/>
  <c r="I32" i="5" s="1"/>
  <c r="F20" i="5"/>
  <c r="H20" i="5" s="1"/>
  <c r="I135" i="5"/>
  <c r="E46" i="5"/>
  <c r="I46" i="5" s="1"/>
  <c r="F129" i="5"/>
  <c r="H129" i="5" s="1"/>
  <c r="G129" i="5"/>
  <c r="H122" i="5"/>
  <c r="G139" i="5"/>
  <c r="F139" i="5"/>
  <c r="H139" i="5" s="1"/>
  <c r="G58" i="5"/>
  <c r="F58" i="5"/>
  <c r="G6" i="5"/>
  <c r="G5" i="5" s="1"/>
  <c r="E6" i="5"/>
  <c r="F7" i="5"/>
  <c r="D111" i="5"/>
  <c r="J111" i="5" s="1"/>
  <c r="D55" i="5"/>
  <c r="J55" i="5" s="1"/>
  <c r="D46" i="5"/>
  <c r="J46" i="5" s="1"/>
  <c r="D122" i="5"/>
  <c r="J122" i="5" s="1"/>
  <c r="D7" i="5"/>
  <c r="J7" i="5" s="1"/>
  <c r="D20" i="5"/>
  <c r="J20" i="5" s="1"/>
  <c r="D32" i="5"/>
  <c r="J32" i="5" s="1"/>
  <c r="D41" i="5"/>
  <c r="J41" i="5" s="1"/>
  <c r="D59" i="5"/>
  <c r="J59" i="5" s="1"/>
  <c r="D87" i="5"/>
  <c r="J87" i="5" s="1"/>
  <c r="D101" i="5"/>
  <c r="J101" i="5" s="1"/>
  <c r="D126" i="5"/>
  <c r="J126" i="5" s="1"/>
  <c r="D131" i="5"/>
  <c r="J131" i="5" s="1"/>
  <c r="D134" i="5"/>
  <c r="J134" i="5" s="1"/>
  <c r="E5" i="5" l="1"/>
  <c r="I5" i="5" s="1"/>
  <c r="I6" i="5"/>
  <c r="E58" i="5"/>
  <c r="I58" i="5" s="1"/>
  <c r="E139" i="5"/>
  <c r="I139" i="5" s="1"/>
  <c r="I131" i="5"/>
  <c r="G120" i="5"/>
  <c r="G138" i="5" s="1"/>
  <c r="G140" i="5" s="1"/>
  <c r="F6" i="5"/>
  <c r="H7" i="5"/>
  <c r="H58" i="5"/>
  <c r="D129" i="5"/>
  <c r="J129" i="5" s="1"/>
  <c r="D6" i="5"/>
  <c r="D58" i="5"/>
  <c r="J58" i="5" s="1"/>
  <c r="D139" i="5"/>
  <c r="J139" i="5" s="1"/>
  <c r="D5" i="5" l="1"/>
  <c r="J5" i="5" s="1"/>
  <c r="J6" i="5"/>
  <c r="E120" i="5"/>
  <c r="F5" i="5"/>
  <c r="H6" i="5"/>
  <c r="D120" i="5"/>
  <c r="D138" i="5" l="1"/>
  <c r="J120" i="5"/>
  <c r="F120" i="5"/>
  <c r="H5" i="5"/>
  <c r="E138" i="5"/>
  <c r="I120" i="5"/>
  <c r="E140" i="5" l="1"/>
  <c r="I140" i="5" s="1"/>
  <c r="I138" i="5"/>
  <c r="D140" i="5"/>
  <c r="J140" i="5" s="1"/>
  <c r="J138" i="5"/>
  <c r="F138" i="5"/>
  <c r="H120" i="5"/>
  <c r="F140" i="5" l="1"/>
  <c r="H140" i="5" s="1"/>
  <c r="H138" i="5"/>
</calcChain>
</file>

<file path=xl/sharedStrings.xml><?xml version="1.0" encoding="utf-8"?>
<sst xmlns="http://schemas.openxmlformats.org/spreadsheetml/2006/main" count="176" uniqueCount="164">
  <si>
    <t>I.</t>
  </si>
  <si>
    <t>II.</t>
  </si>
  <si>
    <t>III.</t>
  </si>
  <si>
    <t>IV.</t>
  </si>
  <si>
    <t>OPIS</t>
  </si>
  <si>
    <t>DAVKI NA DOHODEK IN DOBIČEK</t>
  </si>
  <si>
    <t>DAVKI NA PREMOŽENJE</t>
  </si>
  <si>
    <t>DOMAČI DAVKI NA BLAGO IN STORITVE</t>
  </si>
  <si>
    <t>TAKSE IN PRISTOJBINE</t>
  </si>
  <si>
    <t>PRIHODKI OD PRODAJE BLAGA IN STORITEV</t>
  </si>
  <si>
    <t>DRUGI NEDAVČNI PRIHODKI</t>
  </si>
  <si>
    <t>PRIHODKI OD PRODAJE OSNOVNIH SREDSTEV</t>
  </si>
  <si>
    <t>PREJETE DONACIJE IZ TUJINE</t>
  </si>
  <si>
    <t>TRANSFERNI PRIHODKI IZ DRUGIH JAVNOFINANČNIH INSTITUCIJ</t>
  </si>
  <si>
    <t>KONTO</t>
  </si>
  <si>
    <t xml:space="preserve"> </t>
  </si>
  <si>
    <t xml:space="preserve">   </t>
  </si>
  <si>
    <t>DRUGI DAVKI</t>
  </si>
  <si>
    <t xml:space="preserve">UDELEŽBA NA DOBIČKU IN DOHODKI OD PREMOŽENJA </t>
  </si>
  <si>
    <t xml:space="preserve">  </t>
  </si>
  <si>
    <t>PRIHODKI OD PRODAJE ZALOG</t>
  </si>
  <si>
    <t xml:space="preserve">PREJETE DONACIJE IZ DOMAČIH VIROV </t>
  </si>
  <si>
    <t>S K U P A J    O D H O D K I  (40+41+42+43)</t>
  </si>
  <si>
    <t>TEKOČI ODHODKI  (400+401+402+403+409)</t>
  </si>
  <si>
    <t>PLAČE IN DRUGI IZDATKI ZAPOSLENIM</t>
  </si>
  <si>
    <t>PRISPEVKI DELODAJALCEV ZA SOCIALNO VARNOST</t>
  </si>
  <si>
    <t xml:space="preserve">IZDATKI ZA BLAGO IN STORITVE </t>
  </si>
  <si>
    <t>PLAČILA DOMAČIH OBRESTI</t>
  </si>
  <si>
    <t>SUBVENCIJE</t>
  </si>
  <si>
    <t>TRANSFERI POSAMEZNIKOM IN GOSPODINJSTVOM</t>
  </si>
  <si>
    <t xml:space="preserve">DRUGI TEKOČI DOMAČI TRANSFERI </t>
  </si>
  <si>
    <t xml:space="preserve">    </t>
  </si>
  <si>
    <t>NAKUP IN GRADNJA OSNOVNIH SREDSTEV</t>
  </si>
  <si>
    <t>B.   RAČUN FINANČNIH TERJATEV IN NALOŽB</t>
  </si>
  <si>
    <t xml:space="preserve">PREJETA VRAČILA DANIH POSOJIL </t>
  </si>
  <si>
    <t xml:space="preserve">PRODAJA KAPITALSKIH DELEŽEV </t>
  </si>
  <si>
    <t>44</t>
  </si>
  <si>
    <t>V.</t>
  </si>
  <si>
    <t>DANA POSOJILA IN POVEČANJE KAPITALSKIH DELEŽEV  (440+441)</t>
  </si>
  <si>
    <t>DANA POSOJILA</t>
  </si>
  <si>
    <t>VI.</t>
  </si>
  <si>
    <t>VII.</t>
  </si>
  <si>
    <t>VIII.</t>
  </si>
  <si>
    <t>ZADOLŽEVANJE  (500)</t>
  </si>
  <si>
    <t>DOMAČE ZADOLŽEVANJE</t>
  </si>
  <si>
    <t>IX.</t>
  </si>
  <si>
    <t>ODPLAČILA  DOLGA  (550)</t>
  </si>
  <si>
    <t xml:space="preserve">ODPLAČILA DOMAČEGA DOLGA </t>
  </si>
  <si>
    <t>X.</t>
  </si>
  <si>
    <t>INVESTICIJSKI TRANSFERI PRAVNIM IN FIZ.OSEBAM</t>
  </si>
  <si>
    <t>INVESTICIJSKI TRANSFERI PRORAČUNSKIM UPORABNIKOM</t>
  </si>
  <si>
    <t>OSTALA PREJETA SREDSTVA IZ PRORAČUNA EVROPSKE UNIJE</t>
  </si>
  <si>
    <t>752</t>
  </si>
  <si>
    <t>KUPNINE IZ NASLOVA PRIVATIZACIJE</t>
  </si>
  <si>
    <t>PREJETA SREDSTVA IZ DRŽAVNEGA PRORAČUNA IZ SREDSTEV PRORAČUNA EVROPSKE UNIJE</t>
  </si>
  <si>
    <t>REZERVE</t>
  </si>
  <si>
    <t>PREJETA SREDSTVA OD DRUGIH EVROPSKIH INSTITUCIJ</t>
  </si>
  <si>
    <t xml:space="preserve">GLOBE IN DRUGE DENARNE KAZNI </t>
  </si>
  <si>
    <t>TRANSFERI NEPROFITNIM ORGANIZACIJAM IN USTANOVAM</t>
  </si>
  <si>
    <t xml:space="preserve">POVEČANJE KAPITALSKIH DELEŽEV IN FINANČNIH NALOŽB </t>
  </si>
  <si>
    <t>PRIHODKI OD PRODAJE ZEMLJIŠČ IN NEOPREDMETENIHSREDSTEV</t>
  </si>
  <si>
    <t>STANJE SREDSTEV NA RAČUNIH OB KONCU PRETEKLEGA LETA</t>
  </si>
  <si>
    <t>PRORAČUNSKI PRESEŽEK (PRIMANJKLJAJ) (I. - II.)</t>
  </si>
  <si>
    <t>S K U P A J    P R I H O D K I  (70+71+72+73+74+78)</t>
  </si>
  <si>
    <t xml:space="preserve">DAVČNI PRIHODKI  (700+703+704+706)     </t>
  </si>
  <si>
    <t>C.   R A Č U N   F I N A N C I R A N J A</t>
  </si>
  <si>
    <t>A.   BILANCA PRIHODKOV IN ODHODKOV</t>
  </si>
  <si>
    <t>TEKOČI PRIHODKI  (70+71)</t>
  </si>
  <si>
    <t>NEDAVČNI  PRIHODKI  (710+711+712+713+714)</t>
  </si>
  <si>
    <t>PREJETA SREDSTVA IZ EVROPSKE UNIJE  (786+787)</t>
  </si>
  <si>
    <t>KAPITALSKI PRIHODKI  (720+721+722)</t>
  </si>
  <si>
    <t>PREJETE DONACIJE  (730+731)</t>
  </si>
  <si>
    <t xml:space="preserve">TRANSFERNI PRIHODKI  (740+741)   </t>
  </si>
  <si>
    <t>TEKOČI TRANSFERI  (410+411+412+413)</t>
  </si>
  <si>
    <t>INVESTICIJSKI ODHODKI  (420)</t>
  </si>
  <si>
    <t>INVESTICIJSKI TRANSFERI  (431+432)</t>
  </si>
  <si>
    <t>PREJETA VRAČILA DANIH POSOJIL IN PRODAJA KAPITALSKIH DELEŽEV  (750+751+752)</t>
  </si>
  <si>
    <t>PREJETA MINUS DANA POSOJILA IN SPREMEMBE KAPITALSKIH DELEŽEV  (IV. - V.)</t>
  </si>
  <si>
    <t>- OD TEGA PRESEŽEK FINANČNE IZRAVNAVE IZ PRETEKLEGA LETA</t>
  </si>
  <si>
    <t>XI.</t>
  </si>
  <si>
    <t>NETO ZADOLŽEVANJE  (VII. - VIII.)</t>
  </si>
  <si>
    <t>POVEČANJE (ZMANJŠANJE) SREDSTEV NA RAČUNIH (III.+VI.+X.) = (I.+IV.+VII.) - (II.+V.+VIII.)</t>
  </si>
  <si>
    <t>NETO FINANCIRANJE  (VI.+X.-IX.)</t>
  </si>
  <si>
    <t>TEKOČI TRANSFERI V TUJINO</t>
  </si>
  <si>
    <t>REA: 2020 [1]_x000D_
v EUR</t>
  </si>
  <si>
    <t>SP: 2021 [2]_x000D_
v EUR</t>
  </si>
  <si>
    <t>VP: 2021 [3]_x000D_
v EUR</t>
  </si>
  <si>
    <t>REA: 2021 [4]_x000D_
v EUR</t>
  </si>
  <si>
    <t>Indeks 4:3 [5]_x000D_
v %</t>
  </si>
  <si>
    <t>Indeks 4:2 [6]_x000D_
v %</t>
  </si>
  <si>
    <t>Indeks 4:1 [7]_x000D_
v %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</si>
  <si>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</si>
  <si>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</si>
  <si>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</si>
  <si>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</si>
  <si>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</si>
  <si>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DRUGI IZDATKI ZAPOSLENIM</t>
  </si>
  <si>
    <t>PRISPEVEK ZA POKOJNINSKO IN INVALIDSKO ZAVAROVANJE</t>
  </si>
  <si>
    <t>PRISPEVEK ZA ZDRAVSTVENO ZAVAROVANJE</t>
  </si>
  <si>
    <t>PRISPEVEK ZA ZAPOSLOVANJE</t>
  </si>
  <si>
    <t>PRISPEVEK ZA STARŠEVSKO VARSTVO</t>
  </si>
  <si>
    <t>PREMIJE KOLEKT.DOD.POK.ZAVAROVANJA, NA PODLAGI ZKDPZJU</t>
  </si>
  <si>
    <t>PISARNIŠKI IN SPLOŠNI MATERIAL IN STORITVE</t>
  </si>
  <si>
    <t>POSEBNI MATERIAL IN STORITVE</t>
  </si>
  <si>
    <t>ENERGIJA,VODA,KOMUNALNE STORITVE IN KOMUNIKACIJE</t>
  </si>
  <si>
    <t>PREVOZNI STROŠKI IN STORITVE</t>
  </si>
  <si>
    <t>IZDATKI ZA SLUŽBENA POTOVANJA</t>
  </si>
  <si>
    <t>TEKOČE VZDRŽEVANJE</t>
  </si>
  <si>
    <t>POSLOVNE NAJEMNINE IN ZAKUPNINE</t>
  </si>
  <si>
    <t>KAZNI IN ODŠKODNINE</t>
  </si>
  <si>
    <t>DRUGI OPERATIVNI ODHODKI</t>
  </si>
  <si>
    <t>PLAČILA OBRESTI OD KREDITOV-POSLOVNIM BANKAM</t>
  </si>
  <si>
    <t>PRORAČUNSKA REZERVA</t>
  </si>
  <si>
    <t>SUBVENCIJE JAVNIM PODJETJEM</t>
  </si>
  <si>
    <t>SUBVENCIJE PRIVATNIM PODJETJEM IN ZASEBNIKOM</t>
  </si>
  <si>
    <t>DRUŽINSKI PREJEMKI IN STARŠEVSKA NADOMESTILA</t>
  </si>
  <si>
    <t>DRUGI TRANSFERI POSAMEZNIKOM</t>
  </si>
  <si>
    <t>TEKOČI TRANSFERI NEPRIDOBITNIM ORGANIZACIJAM IN USTANOVAM</t>
  </si>
  <si>
    <t>TEKOČI TRANSFERI DRUGIM RAVNEM DRŽAVE</t>
  </si>
  <si>
    <t>TEKOČI TRANSFERI V SKLADE SOCIALNEGA ZAVAROVANJA</t>
  </si>
  <si>
    <t>TEKOČI TRANSFERI V JAVNE ZAVODE IN DRUGE IZVAJALCE JAVNIH</t>
  </si>
  <si>
    <t>NAKUP PREVOZNIH SREDSTEV</t>
  </si>
  <si>
    <t>NAKUP OPREME</t>
  </si>
  <si>
    <t>NAKUP DRUGIH OSNOVNIH SREDSTEV</t>
  </si>
  <si>
    <t>NOVOGRADNJE,REKONSTRUKCIJE IN ADAPTACIJE</t>
  </si>
  <si>
    <t>INVESTICIJSKO VZDRŽEVANJE IN OBNOVE</t>
  </si>
  <si>
    <t>NAKUP ZEMLJIŠČ IN NARAVNIH BOGASTEV</t>
  </si>
  <si>
    <t>NAKUP NEMATERIALNEGA PREMOŽENJA</t>
  </si>
  <si>
    <t>ŠTUDIJE O IZVEDLJIVOSTI PROJEKTOV IN PROJEKTNA DOKUMENTACIJA</t>
  </si>
  <si>
    <t>INVESTICIJSKI TRANSFERI NEPROFITNIM ORGANIZACIJAM IN USTANOV</t>
  </si>
  <si>
    <t>INVESTICIJSKI TRANSFERI JAVNIM PODJETJEM IN DRUŽBAM, KI</t>
  </si>
  <si>
    <t>INVESTICIJSKI TRANSFERI PRIVATNIM PODJETJEM</t>
  </si>
  <si>
    <t>INVESTICIJSKI TRANSFERI POSEMAZNIKOM IN ZASEBNIKOM</t>
  </si>
  <si>
    <t>INVESTICIJSKI TRANSFERI OBČINAM</t>
  </si>
  <si>
    <t>INVESTICIJSKI TRANSFERI JAVNIM ZAVODOM</t>
  </si>
  <si>
    <t>NAJETI KREDITI PRI POSLOVNIH BANKAH</t>
  </si>
  <si>
    <t>ODPLAČILA KREDITOV POSLOVNIM BANKAM</t>
  </si>
  <si>
    <t>ODPLAČILA KREDITOV DRUGIM DOMAČIM KREDITODAJALCEM</t>
  </si>
  <si>
    <t>DOHODNINA</t>
  </si>
  <si>
    <t>DAVKI NA NEPREMIČNINE</t>
  </si>
  <si>
    <t>DAVKI NA PREMIČNINE</t>
  </si>
  <si>
    <t>DAVKI NA DEDIŠČINE IN DARILA</t>
  </si>
  <si>
    <t>DAVKI NA PROMET NEPREMIČNIN IN NA FINANČNO PREMOŽENJE</t>
  </si>
  <si>
    <t>DAVKI NA POSEBNE STORITVE</t>
  </si>
  <si>
    <t>DRUGI DAVKI NA UPORABO BLAGA IN STORITEV</t>
  </si>
  <si>
    <t>PRIHODKI OD OBRESTI</t>
  </si>
  <si>
    <t>PRIHODKI OD PREMOŽENJA</t>
  </si>
  <si>
    <t>UPRAVNE TAKSE IN PRISTOJBINE</t>
  </si>
  <si>
    <t>DENARNE KAZNI</t>
  </si>
  <si>
    <t>PRIHODKI OD PRODAJE ZGRADB IN PROSTOROV</t>
  </si>
  <si>
    <t>PRIHODKI OD PRODAJE OPREME</t>
  </si>
  <si>
    <t>PRIHODKI OD PRODAJE DRUGIH OSNOVNIH SREDSTEV</t>
  </si>
  <si>
    <t>PRIHODKI OD PRODAJE KMETIJSKIH ZEMLJIŠČ IN GOZDOV</t>
  </si>
  <si>
    <t>PRIHODKI OD PRODAJE STAVBNIH ZEMLJIŠČ</t>
  </si>
  <si>
    <t>PREJETE DONACIJE IN DARILA OD DOMAČIH PRAVNIH OSEB</t>
  </si>
  <si>
    <t>PREJETE DONACIJE IN DARILA OD DOMAČIH FIZIČNIH OSEB</t>
  </si>
  <si>
    <t>PREJETA SREDSTVA IZ DRŽAVNEGA PRORAČUNA</t>
  </si>
  <si>
    <t>PREJETA SREDSTVA IZ JAVNIH SKLADOV</t>
  </si>
  <si>
    <t>PREJETA SREDSTVA IZ DRŽAVNEGA PRORAČUNA IZ SREDSTEV PRORAČU-</t>
  </si>
  <si>
    <t>PREJETA SR.IZ DR.PROR.IZ SRED.PROAČUNA EU IZ STRUKTURNIH SKLADOV</t>
  </si>
  <si>
    <t>PREJETA SRED. IZ DRŽ.PRORAČ. IZ SRED. PRORAČ. EU IZ KOHEZ. SKLADA</t>
  </si>
  <si>
    <t>DRUGA PREJETA SREDSTVA IZ DRŽAVNEGA PRORAČUNA IZ SREDSTEV</t>
  </si>
  <si>
    <t>ZAKLJUČNI RAČUN PRORAČUNA OBČINE TRŽIČ ZA LETO 2021 - SPLOŠNI DEL</t>
  </si>
  <si>
    <t>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</si>
</sst>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6"/>
      <name val="Arial CE"/>
      <family val="2"/>
      <charset val="238"/>
    </font>
    <font>
      <b/>
      <sz val="13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sz val="11"/>
      <name val="Times New Roman"/>
      <family val="1"/>
    </font>
    <font>
      <sz val="11"/>
      <name val="Arial CE"/>
      <family val="2"/>
      <charset val="238"/>
    </font>
    <font>
      <sz val="10"/>
      <name val="Arial"/>
      <charset val="238"/>
    </font>
    <font>
      <b/>
      <sz val="11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2">
    <xf numFmtId="0" fontId="0" fillId="0" borderId="0" xfId="0"/>
    <xf numFmtId="0" fontId="0" fillId="0" borderId="0" xfId="0" applyFill="1"/>
    <xf numFmtId="0" fontId="4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7" fillId="2" borderId="3" xfId="0" applyFont="1" applyFill="1" applyBorder="1" applyAlignment="1">
      <alignment horizontal="centerContinuous" vertical="center"/>
    </xf>
    <xf numFmtId="0" fontId="7" fillId="2" borderId="4" xfId="0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/>
    <xf numFmtId="0" fontId="2" fillId="2" borderId="8" xfId="0" applyFont="1" applyFill="1" applyBorder="1" applyAlignment="1">
      <alignment horizontal="centerContinuous" vertical="center"/>
    </xf>
    <xf numFmtId="0" fontId="2" fillId="0" borderId="0" xfId="0" applyFont="1" applyFill="1"/>
    <xf numFmtId="0" fontId="2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8" xfId="0" applyNumberFormat="1" applyFont="1" applyBorder="1" applyAlignment="1" applyProtection="1">
      <alignment vertical="center"/>
      <protection locked="0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quotePrefix="1" applyFont="1" applyBorder="1" applyAlignment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>
      <alignment vertical="center"/>
    </xf>
    <xf numFmtId="1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3" fontId="1" fillId="4" borderId="8" xfId="0" applyNumberFormat="1" applyFont="1" applyFill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3" fontId="1" fillId="0" borderId="8" xfId="0" applyNumberFormat="1" applyFont="1" applyBorder="1" applyAlignment="1" applyProtection="1">
      <alignment vertical="center"/>
      <protection locked="0"/>
    </xf>
    <xf numFmtId="3" fontId="1" fillId="0" borderId="11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10" fillId="0" borderId="0" xfId="0" applyFont="1" applyFill="1"/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49" fontId="12" fillId="0" borderId="12" xfId="1" applyNumberFormat="1" applyFont="1" applyBorder="1" applyAlignment="1">
      <alignment horizontal="right"/>
    </xf>
    <xf numFmtId="0" fontId="6" fillId="0" borderId="3" xfId="0" applyFont="1" applyBorder="1" applyAlignment="1">
      <alignment vertical="center"/>
    </xf>
    <xf numFmtId="49" fontId="12" fillId="0" borderId="13" xfId="1" applyNumberFormat="1" applyFont="1" applyBorder="1"/>
    <xf numFmtId="0" fontId="4" fillId="2" borderId="14" xfId="0" applyFont="1" applyFill="1" applyBorder="1" applyAlignment="1">
      <alignment horizontal="centerContinuous" vertical="center"/>
    </xf>
    <xf numFmtId="0" fontId="9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2">
    <cellStyle name="Navadno" xfId="0" builtinId="0"/>
    <cellStyle name="Navadno_Proračun spl. del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J158"/>
  <sheetViews>
    <sheetView tabSelected="1" zoomScale="75" zoomScaleNormal="75" workbookViewId="0">
      <selection activeCell="N50" sqref="N50"/>
    </sheetView>
  </sheetViews>
  <sheetFormatPr defaultRowHeight="12.75" outlineLevelRow="1" x14ac:dyDescent="0.2"/>
  <cols>
    <col min="1" max="1" width="6.85546875" customWidth="1"/>
    <col min="2" max="2" width="6.42578125" customWidth="1"/>
    <col min="3" max="3" width="78.7109375" customWidth="1"/>
    <col min="4" max="10" width="16.140625" customWidth="1"/>
    <col min="11" max="16384" width="9.140625" style="1"/>
  </cols>
  <sheetData>
    <row r="1" spans="1:10" ht="19.5" customHeight="1" x14ac:dyDescent="0.2">
      <c r="A1" s="59" t="s">
        <v>162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9.5" customHeight="1" thickBot="1" x14ac:dyDescent="0.25">
      <c r="B2" s="58"/>
      <c r="C2" s="58"/>
      <c r="J2" s="61" t="s">
        <v>163</v>
      </c>
    </row>
    <row r="3" spans="1:10" s="12" customFormat="1" ht="51" customHeight="1" thickBot="1" x14ac:dyDescent="0.25">
      <c r="A3" s="6" t="s">
        <v>14</v>
      </c>
      <c r="B3" s="7"/>
      <c r="C3" s="8" t="s">
        <v>4</v>
      </c>
      <c r="D3" s="9" t="s">
        <v>84</v>
      </c>
      <c r="E3" s="9" t="s">
        <v>85</v>
      </c>
      <c r="F3" s="9" t="s">
        <v>86</v>
      </c>
      <c r="G3" s="9" t="s">
        <v>87</v>
      </c>
      <c r="H3" s="9" t="s">
        <v>88</v>
      </c>
      <c r="I3" s="9" t="s">
        <v>89</v>
      </c>
      <c r="J3" s="9" t="s">
        <v>90</v>
      </c>
    </row>
    <row r="4" spans="1:10" s="10" customFormat="1" ht="20.25" customHeight="1" x14ac:dyDescent="0.25">
      <c r="A4" s="57" t="s">
        <v>66</v>
      </c>
      <c r="B4" s="4"/>
      <c r="C4" s="4"/>
      <c r="D4" s="5"/>
      <c r="E4" s="5"/>
      <c r="F4" s="5"/>
      <c r="G4" s="5"/>
      <c r="H4" s="5"/>
      <c r="I4" s="5"/>
      <c r="J4" s="5"/>
    </row>
    <row r="5" spans="1:10" ht="20.25" customHeight="1" x14ac:dyDescent="0.2">
      <c r="A5" s="13" t="s">
        <v>15</v>
      </c>
      <c r="B5" s="39" t="s">
        <v>0</v>
      </c>
      <c r="C5" s="25" t="s">
        <v>63</v>
      </c>
      <c r="D5" s="15">
        <f>+D6+D32+D41+D46+D55</f>
        <v>15198285.09</v>
      </c>
      <c r="E5" s="15">
        <f>+E6+E32+E41+E46+E55</f>
        <v>15584816.380000001</v>
      </c>
      <c r="F5" s="15">
        <f>+F6+F32+F41+F46+F55</f>
        <v>15620931.699999999</v>
      </c>
      <c r="G5" s="15">
        <f>+G6+G32+G41+G46+G55</f>
        <v>13831057.109999998</v>
      </c>
      <c r="H5" s="15">
        <f>IF(F5&lt;&gt;0,G5/F5*100,"-")</f>
        <v>88.541819243726664</v>
      </c>
      <c r="I5" s="15">
        <f>IF(E5&lt;&gt;0,G5/E5*100,"-")</f>
        <v>88.747000752279618</v>
      </c>
      <c r="J5" s="15">
        <f>IF(D5&lt;&gt;0,G5/D5*100,"-")</f>
        <v>91.004064130237978</v>
      </c>
    </row>
    <row r="6" spans="1:10" ht="16.5" x14ac:dyDescent="0.2">
      <c r="A6" s="13"/>
      <c r="B6" s="16" t="s">
        <v>16</v>
      </c>
      <c r="C6" s="14" t="s">
        <v>67</v>
      </c>
      <c r="D6" s="15">
        <f>+D7+D20</f>
        <v>12201230.369999999</v>
      </c>
      <c r="E6" s="15">
        <f>+E7+E20</f>
        <v>12246044.560000001</v>
      </c>
      <c r="F6" s="15">
        <f>+F7+F20</f>
        <v>12246044.560000001</v>
      </c>
      <c r="G6" s="15">
        <f>+G7+G20</f>
        <v>12344573.189999998</v>
      </c>
      <c r="H6" s="15">
        <f>IF(F6&lt;&gt;0,G6/F6*100,"-")</f>
        <v>100.80457513866826</v>
      </c>
      <c r="I6" s="15">
        <f>IF(E6&lt;&gt;0,G6/E6*100,"-")</f>
        <v>100.80457513866826</v>
      </c>
      <c r="J6" s="15">
        <f>IF(D6&lt;&gt;0,G6/D6*100,"-")</f>
        <v>101.17482266667504</v>
      </c>
    </row>
    <row r="7" spans="1:10" ht="15.75" x14ac:dyDescent="0.2">
      <c r="A7" s="35">
        <v>70</v>
      </c>
      <c r="B7" s="36"/>
      <c r="C7" s="36" t="s">
        <v>64</v>
      </c>
      <c r="D7" s="37">
        <f>D8+D10+D15+D18</f>
        <v>10438714.639999999</v>
      </c>
      <c r="E7" s="37">
        <f>E8+E10+E15+E18</f>
        <v>10478956</v>
      </c>
      <c r="F7" s="37">
        <f>F8+F10+F15+F18</f>
        <v>10478956</v>
      </c>
      <c r="G7" s="37">
        <f>G8+G10+G15+G18</f>
        <v>10563399.649999999</v>
      </c>
      <c r="H7" s="37">
        <f>IF(F7&lt;&gt;0,G7/F7*100,"-")</f>
        <v>100.80584029554088</v>
      </c>
      <c r="I7" s="37">
        <f>IF(E7&lt;&gt;0,G7/E7*100,"-")</f>
        <v>100.80584029554088</v>
      </c>
      <c r="J7" s="37">
        <f>IF(D7&lt;&gt;0,G7/D7*100,"-")</f>
        <v>101.19444792103253</v>
      </c>
    </row>
    <row r="8" spans="1:10" ht="15.75" customHeight="1" x14ac:dyDescent="0.2">
      <c r="A8" s="17">
        <v>700</v>
      </c>
      <c r="B8" s="18"/>
      <c r="C8" s="18" t="s">
        <v>5</v>
      </c>
      <c r="D8" s="19">
        <f>+D9</f>
        <v>8993457</v>
      </c>
      <c r="E8" s="19">
        <f>+E9</f>
        <v>9018851</v>
      </c>
      <c r="F8" s="19">
        <f>+F9</f>
        <v>9018851</v>
      </c>
      <c r="G8" s="19">
        <f>+G9</f>
        <v>9018851</v>
      </c>
      <c r="H8" s="19">
        <f>IF(F8&lt;&gt;0,G8/F8*100,"-")</f>
        <v>100</v>
      </c>
      <c r="I8" s="19">
        <f>IF(E8&lt;&gt;0,G8/E8*100,"-")</f>
        <v>100</v>
      </c>
      <c r="J8" s="19">
        <f>IF(D8&lt;&gt;0,G8/D8*100,"-")</f>
        <v>100.28236083188034</v>
      </c>
    </row>
    <row r="9" spans="1:10" ht="15.75" hidden="1" customHeight="1" outlineLevel="1" x14ac:dyDescent="0.2">
      <c r="A9" s="17">
        <v>7000</v>
      </c>
      <c r="B9" s="18"/>
      <c r="C9" s="18" t="s">
        <v>138</v>
      </c>
      <c r="D9" s="19">
        <v>8993457</v>
      </c>
      <c r="E9" s="19">
        <v>9018851</v>
      </c>
      <c r="F9" s="19">
        <v>9018851</v>
      </c>
      <c r="G9" s="19">
        <v>9018851</v>
      </c>
      <c r="H9" s="19">
        <f>IF(F9&lt;&gt;0,G9/F9*100,"-")</f>
        <v>100</v>
      </c>
      <c r="I9" s="19">
        <f>IF(E9&lt;&gt;0,G9/E9*100,"-")</f>
        <v>100</v>
      </c>
      <c r="J9" s="19">
        <f>IF(D9&lt;&gt;0,G9/D9*100,"-")</f>
        <v>100.28236083188034</v>
      </c>
    </row>
    <row r="10" spans="1:10" ht="15" collapsed="1" x14ac:dyDescent="0.2">
      <c r="A10" s="17">
        <v>703</v>
      </c>
      <c r="B10" s="18"/>
      <c r="C10" s="18" t="s">
        <v>6</v>
      </c>
      <c r="D10" s="19">
        <f>+D11+D12+D13+D14</f>
        <v>1177275.94</v>
      </c>
      <c r="E10" s="19">
        <f>+E11+E12+E13+E14</f>
        <v>1200105</v>
      </c>
      <c r="F10" s="19">
        <f>+F11+F12+F13+F14</f>
        <v>1200105</v>
      </c>
      <c r="G10" s="19">
        <f>+G11+G12+G13+G14</f>
        <v>1303751.6099999999</v>
      </c>
      <c r="H10" s="19">
        <f>IF(F10&lt;&gt;0,G10/F10*100,"-")</f>
        <v>108.63646180959165</v>
      </c>
      <c r="I10" s="19">
        <f>IF(E10&lt;&gt;0,G10/E10*100,"-")</f>
        <v>108.63646180959165</v>
      </c>
      <c r="J10" s="19">
        <f>IF(D10&lt;&gt;0,G10/D10*100,"-")</f>
        <v>110.7430777868441</v>
      </c>
    </row>
    <row r="11" spans="1:10" ht="15" hidden="1" outlineLevel="1" x14ac:dyDescent="0.2">
      <c r="A11" s="17">
        <v>7030</v>
      </c>
      <c r="B11" s="18"/>
      <c r="C11" s="18" t="s">
        <v>139</v>
      </c>
      <c r="D11" s="19">
        <v>956203.88</v>
      </c>
      <c r="E11" s="19">
        <v>1028600</v>
      </c>
      <c r="F11" s="19">
        <v>1028600</v>
      </c>
      <c r="G11" s="19">
        <v>1037195.88</v>
      </c>
      <c r="H11" s="19">
        <f>IF(F11&lt;&gt;0,G11/F11*100,"-")</f>
        <v>100.83568734201829</v>
      </c>
      <c r="I11" s="19">
        <f>IF(E11&lt;&gt;0,G11/E11*100,"-")</f>
        <v>100.83568734201829</v>
      </c>
      <c r="J11" s="19">
        <f>IF(D11&lt;&gt;0,G11/D11*100,"-")</f>
        <v>108.47016015036459</v>
      </c>
    </row>
    <row r="12" spans="1:10" ht="15" hidden="1" outlineLevel="1" x14ac:dyDescent="0.2">
      <c r="A12" s="17">
        <v>7031</v>
      </c>
      <c r="B12" s="18"/>
      <c r="C12" s="18" t="s">
        <v>140</v>
      </c>
      <c r="D12" s="19">
        <v>1329.85</v>
      </c>
      <c r="E12" s="19">
        <v>1405</v>
      </c>
      <c r="F12" s="19">
        <v>1405</v>
      </c>
      <c r="G12" s="19">
        <v>1147.06</v>
      </c>
      <c r="H12" s="19">
        <f>IF(F12&lt;&gt;0,G12/F12*100,"-")</f>
        <v>81.641281138790035</v>
      </c>
      <c r="I12" s="19">
        <f>IF(E12&lt;&gt;0,G12/E12*100,"-")</f>
        <v>81.641281138790035</v>
      </c>
      <c r="J12" s="19">
        <f>IF(D12&lt;&gt;0,G12/D12*100,"-")</f>
        <v>86.254840771515589</v>
      </c>
    </row>
    <row r="13" spans="1:10" ht="15" hidden="1" outlineLevel="1" x14ac:dyDescent="0.2">
      <c r="A13" s="17">
        <v>7032</v>
      </c>
      <c r="B13" s="18"/>
      <c r="C13" s="18" t="s">
        <v>141</v>
      </c>
      <c r="D13" s="19">
        <v>51648.59</v>
      </c>
      <c r="E13" s="19">
        <v>40050</v>
      </c>
      <c r="F13" s="19">
        <v>40050</v>
      </c>
      <c r="G13" s="19">
        <v>32276.25</v>
      </c>
      <c r="H13" s="19">
        <f>IF(F13&lt;&gt;0,G13/F13*100,"-")</f>
        <v>80.589887640449447</v>
      </c>
      <c r="I13" s="19">
        <f>IF(E13&lt;&gt;0,G13/E13*100,"-")</f>
        <v>80.589887640449447</v>
      </c>
      <c r="J13" s="19">
        <f>IF(D13&lt;&gt;0,G13/D13*100,"-")</f>
        <v>62.492025435737943</v>
      </c>
    </row>
    <row r="14" spans="1:10" ht="15" hidden="1" outlineLevel="1" x14ac:dyDescent="0.2">
      <c r="A14" s="17">
        <v>7033</v>
      </c>
      <c r="B14" s="18"/>
      <c r="C14" s="18" t="s">
        <v>142</v>
      </c>
      <c r="D14" s="19">
        <v>168093.62</v>
      </c>
      <c r="E14" s="19">
        <v>130050</v>
      </c>
      <c r="F14" s="19">
        <v>130050</v>
      </c>
      <c r="G14" s="19">
        <v>233132.42</v>
      </c>
      <c r="H14" s="19">
        <f>IF(F14&lt;&gt;0,G14/F14*100,"-")</f>
        <v>179.26368319876971</v>
      </c>
      <c r="I14" s="19">
        <f>IF(E14&lt;&gt;0,G14/E14*100,"-")</f>
        <v>179.26368319876971</v>
      </c>
      <c r="J14" s="19">
        <f>IF(D14&lt;&gt;0,G14/D14*100,"-")</f>
        <v>138.69200984546589</v>
      </c>
    </row>
    <row r="15" spans="1:10" ht="15" collapsed="1" x14ac:dyDescent="0.2">
      <c r="A15" s="17">
        <v>704</v>
      </c>
      <c r="B15" s="18"/>
      <c r="C15" s="18" t="s">
        <v>7</v>
      </c>
      <c r="D15" s="19">
        <f>+D16+D17</f>
        <v>267981.7</v>
      </c>
      <c r="E15" s="19">
        <f>+E16+E17</f>
        <v>260000</v>
      </c>
      <c r="F15" s="19">
        <f>+F16+F17</f>
        <v>260000</v>
      </c>
      <c r="G15" s="19">
        <f>+G16+G17</f>
        <v>240797.03999999998</v>
      </c>
      <c r="H15" s="19">
        <f>IF(F15&lt;&gt;0,G15/F15*100,"-")</f>
        <v>92.614246153846153</v>
      </c>
      <c r="I15" s="19">
        <f>IF(E15&lt;&gt;0,G15/E15*100,"-")</f>
        <v>92.614246153846153</v>
      </c>
      <c r="J15" s="19">
        <f>IF(D15&lt;&gt;0,G15/D15*100,"-")</f>
        <v>89.855777465401545</v>
      </c>
    </row>
    <row r="16" spans="1:10" ht="15" hidden="1" outlineLevel="1" x14ac:dyDescent="0.2">
      <c r="A16" s="17">
        <v>7044</v>
      </c>
      <c r="B16" s="18"/>
      <c r="C16" s="18" t="s">
        <v>143</v>
      </c>
      <c r="D16" s="19">
        <v>12702.3</v>
      </c>
      <c r="E16" s="19">
        <v>15000</v>
      </c>
      <c r="F16" s="19">
        <v>15000</v>
      </c>
      <c r="G16" s="19">
        <v>5263.71</v>
      </c>
      <c r="H16" s="19">
        <f>IF(F16&lt;&gt;0,G16/F16*100,"-")</f>
        <v>35.0914</v>
      </c>
      <c r="I16" s="19">
        <f>IF(E16&lt;&gt;0,G16/E16*100,"-")</f>
        <v>35.0914</v>
      </c>
      <c r="J16" s="19">
        <f>IF(D16&lt;&gt;0,G16/D16*100,"-")</f>
        <v>41.439030726718784</v>
      </c>
    </row>
    <row r="17" spans="1:10" ht="15" hidden="1" outlineLevel="1" x14ac:dyDescent="0.2">
      <c r="A17" s="17">
        <v>7047</v>
      </c>
      <c r="B17" s="18"/>
      <c r="C17" s="18" t="s">
        <v>144</v>
      </c>
      <c r="D17" s="19">
        <v>255279.4</v>
      </c>
      <c r="E17" s="19">
        <v>245000</v>
      </c>
      <c r="F17" s="19">
        <v>245000</v>
      </c>
      <c r="G17" s="19">
        <v>235533.33</v>
      </c>
      <c r="H17" s="19">
        <f>IF(F17&lt;&gt;0,G17/F17*100,"-")</f>
        <v>96.136053061224487</v>
      </c>
      <c r="I17" s="19">
        <f>IF(E17&lt;&gt;0,G17/E17*100,"-")</f>
        <v>96.136053061224487</v>
      </c>
      <c r="J17" s="19">
        <f>IF(D17&lt;&gt;0,G17/D17*100,"-")</f>
        <v>92.264918360040014</v>
      </c>
    </row>
    <row r="18" spans="1:10" ht="15" collapsed="1" x14ac:dyDescent="0.2">
      <c r="A18" s="17">
        <v>706</v>
      </c>
      <c r="B18" s="18"/>
      <c r="C18" s="18" t="s">
        <v>17</v>
      </c>
      <c r="D18" s="19">
        <f>+D19</f>
        <v>0</v>
      </c>
      <c r="E18" s="19">
        <f>+E19</f>
        <v>0</v>
      </c>
      <c r="F18" s="19">
        <f>+F19</f>
        <v>0</v>
      </c>
      <c r="G18" s="19">
        <f>+G19</f>
        <v>0</v>
      </c>
      <c r="H18" s="19" t="str">
        <f>IF(F18&lt;&gt;0,G18/F18*100,"-")</f>
        <v>-</v>
      </c>
      <c r="I18" s="19" t="str">
        <f>IF(E18&lt;&gt;0,G18/E18*100,"-")</f>
        <v>-</v>
      </c>
      <c r="J18" s="19" t="str">
        <f>IF(D18&lt;&gt;0,G18/D18*100,"-")</f>
        <v>-</v>
      </c>
    </row>
    <row r="19" spans="1:10" ht="15" hidden="1" outlineLevel="1" x14ac:dyDescent="0.2">
      <c r="A19" s="17">
        <v>7060</v>
      </c>
      <c r="B19" s="18"/>
      <c r="C19" s="18" t="s">
        <v>17</v>
      </c>
      <c r="D19" s="19">
        <v>0</v>
      </c>
      <c r="E19" s="19">
        <v>0</v>
      </c>
      <c r="F19" s="19">
        <v>0</v>
      </c>
      <c r="G19" s="19">
        <v>0</v>
      </c>
      <c r="H19" s="19" t="str">
        <f>IF(F19&lt;&gt;0,G19/F19*100,"-")</f>
        <v>-</v>
      </c>
      <c r="I19" s="19" t="str">
        <f>IF(E19&lt;&gt;0,G19/E19*100,"-")</f>
        <v>-</v>
      </c>
      <c r="J19" s="19" t="str">
        <f>IF(D19&lt;&gt;0,G19/D19*100,"-")</f>
        <v>-</v>
      </c>
    </row>
    <row r="20" spans="1:10" ht="15.75" collapsed="1" x14ac:dyDescent="0.2">
      <c r="A20" s="35">
        <v>71</v>
      </c>
      <c r="B20" s="36"/>
      <c r="C20" s="36" t="s">
        <v>68</v>
      </c>
      <c r="D20" s="37">
        <f>+D21+D24+D26+D28+D30</f>
        <v>1762515.73</v>
      </c>
      <c r="E20" s="37">
        <f>+E21+E24+E26+E28+E30</f>
        <v>1767088.56</v>
      </c>
      <c r="F20" s="37">
        <f>+F21+F24+F26+F28+F30</f>
        <v>1767088.56</v>
      </c>
      <c r="G20" s="37">
        <f>+G21+G24+G26+G28+G30</f>
        <v>1781173.54</v>
      </c>
      <c r="H20" s="37">
        <f>IF(F20&lt;&gt;0,G20/F20*100,"-")</f>
        <v>100.79707267189823</v>
      </c>
      <c r="I20" s="37">
        <f>IF(E20&lt;&gt;0,G20/E20*100,"-")</f>
        <v>100.79707267189823</v>
      </c>
      <c r="J20" s="37">
        <f>IF(D20&lt;&gt;0,G20/D20*100,"-")</f>
        <v>101.05858970121078</v>
      </c>
    </row>
    <row r="21" spans="1:10" ht="15" x14ac:dyDescent="0.2">
      <c r="A21" s="17">
        <v>710</v>
      </c>
      <c r="B21" s="18"/>
      <c r="C21" s="18" t="s">
        <v>18</v>
      </c>
      <c r="D21" s="19">
        <f>+D22+D23</f>
        <v>1300624.3</v>
      </c>
      <c r="E21" s="19">
        <f>+E22+E23</f>
        <v>1311518</v>
      </c>
      <c r="F21" s="19">
        <f>+F22+F23</f>
        <v>1311518</v>
      </c>
      <c r="G21" s="19">
        <f>+G22+G23</f>
        <v>1320571.8500000001</v>
      </c>
      <c r="H21" s="19">
        <f>IF(F21&lt;&gt;0,G21/F21*100,"-")</f>
        <v>100.69033364391493</v>
      </c>
      <c r="I21" s="19">
        <f>IF(E21&lt;&gt;0,G21/E21*100,"-")</f>
        <v>100.69033364391493</v>
      </c>
      <c r="J21" s="19">
        <f>IF(D21&lt;&gt;0,G21/D21*100,"-")</f>
        <v>101.53369039775745</v>
      </c>
    </row>
    <row r="22" spans="1:10" ht="15" hidden="1" outlineLevel="1" x14ac:dyDescent="0.2">
      <c r="A22" s="17">
        <v>7102</v>
      </c>
      <c r="B22" s="18"/>
      <c r="C22" s="18" t="s">
        <v>145</v>
      </c>
      <c r="D22" s="19">
        <v>380.02</v>
      </c>
      <c r="E22" s="19">
        <v>-4800</v>
      </c>
      <c r="F22" s="19">
        <v>-4800</v>
      </c>
      <c r="G22" s="19">
        <v>1130.49</v>
      </c>
      <c r="H22" s="19">
        <f>IF(F22&lt;&gt;0,G22/F22*100,"-")</f>
        <v>-23.551874999999999</v>
      </c>
      <c r="I22" s="19">
        <f>IF(E22&lt;&gt;0,G22/E22*100,"-")</f>
        <v>-23.551874999999999</v>
      </c>
      <c r="J22" s="19">
        <f>IF(D22&lt;&gt;0,G22/D22*100,"-")</f>
        <v>297.48171148886905</v>
      </c>
    </row>
    <row r="23" spans="1:10" ht="15" hidden="1" outlineLevel="1" x14ac:dyDescent="0.2">
      <c r="A23" s="17">
        <v>7103</v>
      </c>
      <c r="B23" s="18"/>
      <c r="C23" s="18" t="s">
        <v>146</v>
      </c>
      <c r="D23" s="19">
        <v>1300244.28</v>
      </c>
      <c r="E23" s="19">
        <v>1316318</v>
      </c>
      <c r="F23" s="19">
        <v>1316318</v>
      </c>
      <c r="G23" s="19">
        <v>1319441.3600000001</v>
      </c>
      <c r="H23" s="19">
        <f>IF(F23&lt;&gt;0,G23/F23*100,"-")</f>
        <v>100.23728004934978</v>
      </c>
      <c r="I23" s="19">
        <f>IF(E23&lt;&gt;0,G23/E23*100,"-")</f>
        <v>100.23728004934978</v>
      </c>
      <c r="J23" s="19">
        <f>IF(D23&lt;&gt;0,G23/D23*100,"-")</f>
        <v>101.47642103066971</v>
      </c>
    </row>
    <row r="24" spans="1:10" ht="15" collapsed="1" x14ac:dyDescent="0.2">
      <c r="A24" s="17">
        <v>711</v>
      </c>
      <c r="B24" s="18"/>
      <c r="C24" s="18" t="s">
        <v>8</v>
      </c>
      <c r="D24" s="19">
        <f>+D25</f>
        <v>10732.1</v>
      </c>
      <c r="E24" s="19">
        <f>+E25</f>
        <v>10000</v>
      </c>
      <c r="F24" s="19">
        <f>+F25</f>
        <v>10000</v>
      </c>
      <c r="G24" s="19">
        <f>+G25</f>
        <v>16155.11</v>
      </c>
      <c r="H24" s="19">
        <f>IF(F24&lt;&gt;0,G24/F24*100,"-")</f>
        <v>161.55110000000002</v>
      </c>
      <c r="I24" s="19">
        <f>IF(E24&lt;&gt;0,G24/E24*100,"-")</f>
        <v>161.55110000000002</v>
      </c>
      <c r="J24" s="19">
        <f>IF(D24&lt;&gt;0,G24/D24*100,"-")</f>
        <v>150.53074421595028</v>
      </c>
    </row>
    <row r="25" spans="1:10" ht="15" hidden="1" outlineLevel="1" x14ac:dyDescent="0.2">
      <c r="A25" s="17">
        <v>7111</v>
      </c>
      <c r="B25" s="18"/>
      <c r="C25" s="18" t="s">
        <v>147</v>
      </c>
      <c r="D25" s="19">
        <v>10732.1</v>
      </c>
      <c r="E25" s="19">
        <v>10000</v>
      </c>
      <c r="F25" s="19">
        <v>10000</v>
      </c>
      <c r="G25" s="19">
        <v>16155.11</v>
      </c>
      <c r="H25" s="19">
        <f>IF(F25&lt;&gt;0,G25/F25*100,"-")</f>
        <v>161.55110000000002</v>
      </c>
      <c r="I25" s="19">
        <f>IF(E25&lt;&gt;0,G25/E25*100,"-")</f>
        <v>161.55110000000002</v>
      </c>
      <c r="J25" s="19">
        <f>IF(D25&lt;&gt;0,G25/D25*100,"-")</f>
        <v>150.53074421595028</v>
      </c>
    </row>
    <row r="26" spans="1:10" ht="15" collapsed="1" x14ac:dyDescent="0.2">
      <c r="A26" s="17">
        <v>712</v>
      </c>
      <c r="B26" s="18"/>
      <c r="C26" s="18" t="s">
        <v>57</v>
      </c>
      <c r="D26" s="19">
        <f>+D27</f>
        <v>64906.3</v>
      </c>
      <c r="E26" s="19">
        <f>+E27</f>
        <v>50500</v>
      </c>
      <c r="F26" s="19">
        <f>+F27</f>
        <v>50500</v>
      </c>
      <c r="G26" s="19">
        <f>+G27</f>
        <v>116009.69</v>
      </c>
      <c r="H26" s="19">
        <f>IF(F26&lt;&gt;0,G26/F26*100,"-")</f>
        <v>229.72215841584159</v>
      </c>
      <c r="I26" s="19">
        <f>IF(E26&lt;&gt;0,G26/E26*100,"-")</f>
        <v>229.72215841584159</v>
      </c>
      <c r="J26" s="19">
        <f>IF(D26&lt;&gt;0,G26/D26*100,"-")</f>
        <v>178.73409823083429</v>
      </c>
    </row>
    <row r="27" spans="1:10" ht="15" hidden="1" outlineLevel="1" x14ac:dyDescent="0.2">
      <c r="A27" s="17">
        <v>7120</v>
      </c>
      <c r="B27" s="18"/>
      <c r="C27" s="18" t="s">
        <v>148</v>
      </c>
      <c r="D27" s="19">
        <v>64906.3</v>
      </c>
      <c r="E27" s="19">
        <v>50500</v>
      </c>
      <c r="F27" s="19">
        <v>50500</v>
      </c>
      <c r="G27" s="19">
        <v>116009.69</v>
      </c>
      <c r="H27" s="19">
        <f>IF(F27&lt;&gt;0,G27/F27*100,"-")</f>
        <v>229.72215841584159</v>
      </c>
      <c r="I27" s="19">
        <f>IF(E27&lt;&gt;0,G27/E27*100,"-")</f>
        <v>229.72215841584159</v>
      </c>
      <c r="J27" s="19">
        <f>IF(D27&lt;&gt;0,G27/D27*100,"-")</f>
        <v>178.73409823083429</v>
      </c>
    </row>
    <row r="28" spans="1:10" ht="15" collapsed="1" x14ac:dyDescent="0.2">
      <c r="A28" s="17">
        <v>713</v>
      </c>
      <c r="B28" s="18"/>
      <c r="C28" s="18" t="s">
        <v>9</v>
      </c>
      <c r="D28" s="19">
        <f>+D29</f>
        <v>30056.43</v>
      </c>
      <c r="E28" s="19">
        <f>+E29</f>
        <v>38605</v>
      </c>
      <c r="F28" s="19">
        <f>+F29</f>
        <v>38605</v>
      </c>
      <c r="G28" s="19">
        <f>+G29</f>
        <v>75097.460000000006</v>
      </c>
      <c r="H28" s="19">
        <f>IF(F28&lt;&gt;0,G28/F28*100,"-")</f>
        <v>194.52780727884991</v>
      </c>
      <c r="I28" s="19">
        <f>IF(E28&lt;&gt;0,G28/E28*100,"-")</f>
        <v>194.52780727884991</v>
      </c>
      <c r="J28" s="19">
        <f>IF(D28&lt;&gt;0,G28/D28*100,"-")</f>
        <v>249.85488961929278</v>
      </c>
    </row>
    <row r="29" spans="1:10" ht="15" hidden="1" outlineLevel="1" x14ac:dyDescent="0.2">
      <c r="A29" s="17">
        <v>7130</v>
      </c>
      <c r="B29" s="18"/>
      <c r="C29" s="18" t="s">
        <v>9</v>
      </c>
      <c r="D29" s="19">
        <v>30056.43</v>
      </c>
      <c r="E29" s="19">
        <v>38605</v>
      </c>
      <c r="F29" s="19">
        <v>38605</v>
      </c>
      <c r="G29" s="19">
        <v>75097.460000000006</v>
      </c>
      <c r="H29" s="19">
        <f>IF(F29&lt;&gt;0,G29/F29*100,"-")</f>
        <v>194.52780727884991</v>
      </c>
      <c r="I29" s="19">
        <f>IF(E29&lt;&gt;0,G29/E29*100,"-")</f>
        <v>194.52780727884991</v>
      </c>
      <c r="J29" s="19">
        <f>IF(D29&lt;&gt;0,G29/D29*100,"-")</f>
        <v>249.85488961929278</v>
      </c>
    </row>
    <row r="30" spans="1:10" ht="15" collapsed="1" x14ac:dyDescent="0.2">
      <c r="A30" s="17">
        <v>714</v>
      </c>
      <c r="B30" s="18"/>
      <c r="C30" s="18" t="s">
        <v>10</v>
      </c>
      <c r="D30" s="19">
        <f>+D31</f>
        <v>356196.6</v>
      </c>
      <c r="E30" s="19">
        <f>+E31</f>
        <v>356465.56</v>
      </c>
      <c r="F30" s="19">
        <f>+F31</f>
        <v>356465.56</v>
      </c>
      <c r="G30" s="19">
        <f>+G31</f>
        <v>253339.43</v>
      </c>
      <c r="H30" s="19">
        <f>IF(F30&lt;&gt;0,G30/F30*100,"-")</f>
        <v>71.069819479895898</v>
      </c>
      <c r="I30" s="19">
        <f>IF(E30&lt;&gt;0,G30/E30*100,"-")</f>
        <v>71.069819479895898</v>
      </c>
      <c r="J30" s="19">
        <f>IF(D30&lt;&gt;0,G30/D30*100,"-")</f>
        <v>71.123483491981673</v>
      </c>
    </row>
    <row r="31" spans="1:10" ht="15" hidden="1" outlineLevel="1" x14ac:dyDescent="0.2">
      <c r="A31" s="17">
        <v>7141</v>
      </c>
      <c r="B31" s="18"/>
      <c r="C31" s="18" t="s">
        <v>10</v>
      </c>
      <c r="D31" s="19">
        <v>356196.6</v>
      </c>
      <c r="E31" s="19">
        <v>356465.56</v>
      </c>
      <c r="F31" s="19">
        <v>356465.56</v>
      </c>
      <c r="G31" s="19">
        <v>253339.43</v>
      </c>
      <c r="H31" s="19">
        <f>IF(F31&lt;&gt;0,G31/F31*100,"-")</f>
        <v>71.069819479895898</v>
      </c>
      <c r="I31" s="19">
        <f>IF(E31&lt;&gt;0,G31/E31*100,"-")</f>
        <v>71.069819479895898</v>
      </c>
      <c r="J31" s="19">
        <f>IF(D31&lt;&gt;0,G31/D31*100,"-")</f>
        <v>71.123483491981673</v>
      </c>
    </row>
    <row r="32" spans="1:10" ht="15.75" collapsed="1" x14ac:dyDescent="0.2">
      <c r="A32" s="35">
        <v>72</v>
      </c>
      <c r="B32" s="36" t="s">
        <v>19</v>
      </c>
      <c r="C32" s="36" t="s">
        <v>70</v>
      </c>
      <c r="D32" s="37">
        <f>+D33+D37+D38</f>
        <v>184135.05000000002</v>
      </c>
      <c r="E32" s="37">
        <f>+E33+E37+E38</f>
        <v>168300</v>
      </c>
      <c r="F32" s="37">
        <f>+F33+F37+F38</f>
        <v>168300</v>
      </c>
      <c r="G32" s="37">
        <f>+G33+G37+G38</f>
        <v>275305.17</v>
      </c>
      <c r="H32" s="37">
        <f>IF(F32&lt;&gt;0,G32/F32*100,"-")</f>
        <v>163.58001782531193</v>
      </c>
      <c r="I32" s="37">
        <f>IF(E32&lt;&gt;0,G32/E32*100,"-")</f>
        <v>163.58001782531193</v>
      </c>
      <c r="J32" s="37">
        <f>IF(D32&lt;&gt;0,G32/D32*100,"-")</f>
        <v>149.51263759941412</v>
      </c>
    </row>
    <row r="33" spans="1:10" ht="15" x14ac:dyDescent="0.2">
      <c r="A33" s="17">
        <v>720</v>
      </c>
      <c r="B33" s="18"/>
      <c r="C33" s="18" t="s">
        <v>11</v>
      </c>
      <c r="D33" s="19">
        <f>+D34+D35+D36</f>
        <v>23120.13</v>
      </c>
      <c r="E33" s="19">
        <f>+E34+E35+E36</f>
        <v>105300</v>
      </c>
      <c r="F33" s="19">
        <f>+F34+F35+F36</f>
        <v>105300</v>
      </c>
      <c r="G33" s="19">
        <f>+G34+G35+G36</f>
        <v>41271.019999999997</v>
      </c>
      <c r="H33" s="19">
        <f>IF(F33&lt;&gt;0,G33/F33*100,"-")</f>
        <v>39.193751187084516</v>
      </c>
      <c r="I33" s="19">
        <f>IF(E33&lt;&gt;0,G33/E33*100,"-")</f>
        <v>39.193751187084516</v>
      </c>
      <c r="J33" s="19">
        <f>IF(D33&lt;&gt;0,G33/D33*100,"-")</f>
        <v>178.50686825722863</v>
      </c>
    </row>
    <row r="34" spans="1:10" ht="15" hidden="1" outlineLevel="1" x14ac:dyDescent="0.2">
      <c r="A34" s="17">
        <v>7200</v>
      </c>
      <c r="B34" s="18"/>
      <c r="C34" s="18" t="s">
        <v>149</v>
      </c>
      <c r="D34" s="19">
        <v>22997.18</v>
      </c>
      <c r="E34" s="19">
        <v>105000</v>
      </c>
      <c r="F34" s="19">
        <v>105000</v>
      </c>
      <c r="G34" s="19">
        <v>41074.29</v>
      </c>
      <c r="H34" s="19">
        <f>IF(F34&lt;&gt;0,G34/F34*100,"-")</f>
        <v>39.118371428571429</v>
      </c>
      <c r="I34" s="19">
        <f>IF(E34&lt;&gt;0,G34/E34*100,"-")</f>
        <v>39.118371428571429</v>
      </c>
      <c r="J34" s="19">
        <f>IF(D34&lt;&gt;0,G34/D34*100,"-")</f>
        <v>178.60576818549058</v>
      </c>
    </row>
    <row r="35" spans="1:10" ht="15" hidden="1" outlineLevel="1" x14ac:dyDescent="0.2">
      <c r="A35" s="17">
        <v>7202</v>
      </c>
      <c r="B35" s="18"/>
      <c r="C35" s="18" t="s">
        <v>150</v>
      </c>
      <c r="D35" s="19">
        <v>122.95</v>
      </c>
      <c r="E35" s="19">
        <v>150</v>
      </c>
      <c r="F35" s="19">
        <v>150</v>
      </c>
      <c r="G35" s="19">
        <v>94.27</v>
      </c>
      <c r="H35" s="19">
        <f>IF(F35&lt;&gt;0,G35/F35*100,"-")</f>
        <v>62.846666666666664</v>
      </c>
      <c r="I35" s="19">
        <f>IF(E35&lt;&gt;0,G35/E35*100,"-")</f>
        <v>62.846666666666664</v>
      </c>
      <c r="J35" s="19">
        <f>IF(D35&lt;&gt;0,G35/D35*100,"-")</f>
        <v>76.673444489629929</v>
      </c>
    </row>
    <row r="36" spans="1:10" ht="15" hidden="1" outlineLevel="1" x14ac:dyDescent="0.2">
      <c r="A36" s="17">
        <v>7203</v>
      </c>
      <c r="B36" s="18"/>
      <c r="C36" s="18" t="s">
        <v>151</v>
      </c>
      <c r="D36" s="19">
        <v>0</v>
      </c>
      <c r="E36" s="19">
        <v>150</v>
      </c>
      <c r="F36" s="19">
        <v>150</v>
      </c>
      <c r="G36" s="19">
        <v>102.46</v>
      </c>
      <c r="H36" s="19">
        <f>IF(F36&lt;&gt;0,G36/F36*100,"-")</f>
        <v>68.306666666666658</v>
      </c>
      <c r="I36" s="19">
        <f>IF(E36&lt;&gt;0,G36/E36*100,"-")</f>
        <v>68.306666666666658</v>
      </c>
      <c r="J36" s="19" t="str">
        <f>IF(D36&lt;&gt;0,G36/D36*100,"-")</f>
        <v>-</v>
      </c>
    </row>
    <row r="37" spans="1:10" ht="15" collapsed="1" x14ac:dyDescent="0.2">
      <c r="A37" s="17">
        <v>721</v>
      </c>
      <c r="B37" s="18"/>
      <c r="C37" s="18" t="s">
        <v>20</v>
      </c>
      <c r="D37" s="19">
        <v>0</v>
      </c>
      <c r="E37" s="19">
        <v>0</v>
      </c>
      <c r="F37" s="19">
        <v>0</v>
      </c>
      <c r="G37" s="19">
        <v>0</v>
      </c>
      <c r="H37" s="19" t="str">
        <f>IF(F37&lt;&gt;0,G37/F37*100,"-")</f>
        <v>-</v>
      </c>
      <c r="I37" s="19" t="str">
        <f>IF(E37&lt;&gt;0,G37/E37*100,"-")</f>
        <v>-</v>
      </c>
      <c r="J37" s="19" t="str">
        <f>IF(D37&lt;&gt;0,G37/D37*100,"-")</f>
        <v>-</v>
      </c>
    </row>
    <row r="38" spans="1:10" ht="16.5" customHeight="1" x14ac:dyDescent="0.2">
      <c r="A38" s="17">
        <v>722</v>
      </c>
      <c r="B38" s="18"/>
      <c r="C38" s="21" t="s">
        <v>60</v>
      </c>
      <c r="D38" s="19">
        <f>+D39+D40</f>
        <v>161014.92000000001</v>
      </c>
      <c r="E38" s="19">
        <f>+E39+E40</f>
        <v>63000</v>
      </c>
      <c r="F38" s="19">
        <f>+F39+F40</f>
        <v>63000</v>
      </c>
      <c r="G38" s="19">
        <f>+G39+G40</f>
        <v>234034.15</v>
      </c>
      <c r="H38" s="19">
        <f>IF(F38&lt;&gt;0,G38/F38*100,"-")</f>
        <v>371.48277777777776</v>
      </c>
      <c r="I38" s="19">
        <f>IF(E38&lt;&gt;0,G38/E38*100,"-")</f>
        <v>371.48277777777776</v>
      </c>
      <c r="J38" s="19">
        <f>IF(D38&lt;&gt;0,G38/D38*100,"-")</f>
        <v>145.34935644473194</v>
      </c>
    </row>
    <row r="39" spans="1:10" ht="16.5" hidden="1" customHeight="1" outlineLevel="1" x14ac:dyDescent="0.2">
      <c r="A39" s="17">
        <v>7220</v>
      </c>
      <c r="B39" s="18"/>
      <c r="C39" s="21" t="s">
        <v>152</v>
      </c>
      <c r="D39" s="19">
        <v>15058.94</v>
      </c>
      <c r="E39" s="19">
        <v>13000</v>
      </c>
      <c r="F39" s="19">
        <v>13000</v>
      </c>
      <c r="G39" s="19">
        <v>38360.29</v>
      </c>
      <c r="H39" s="19">
        <f>IF(F39&lt;&gt;0,G39/F39*100,"-")</f>
        <v>295.07915384615387</v>
      </c>
      <c r="I39" s="19">
        <f>IF(E39&lt;&gt;0,G39/E39*100,"-")</f>
        <v>295.07915384615387</v>
      </c>
      <c r="J39" s="19">
        <f>IF(D39&lt;&gt;0,G39/D39*100,"-")</f>
        <v>254.734330570412</v>
      </c>
    </row>
    <row r="40" spans="1:10" ht="16.5" hidden="1" customHeight="1" outlineLevel="1" x14ac:dyDescent="0.2">
      <c r="A40" s="17">
        <v>7221</v>
      </c>
      <c r="B40" s="18"/>
      <c r="C40" s="21" t="s">
        <v>153</v>
      </c>
      <c r="D40" s="19">
        <v>145955.98000000001</v>
      </c>
      <c r="E40" s="19">
        <v>50000</v>
      </c>
      <c r="F40" s="19">
        <v>50000</v>
      </c>
      <c r="G40" s="19">
        <v>195673.86</v>
      </c>
      <c r="H40" s="19">
        <f>IF(F40&lt;&gt;0,G40/F40*100,"-")</f>
        <v>391.34771999999998</v>
      </c>
      <c r="I40" s="19">
        <f>IF(E40&lt;&gt;0,G40/E40*100,"-")</f>
        <v>391.34771999999998</v>
      </c>
      <c r="J40" s="19">
        <f>IF(D40&lt;&gt;0,G40/D40*100,"-")</f>
        <v>134.06361287834864</v>
      </c>
    </row>
    <row r="41" spans="1:10" ht="15.75" collapsed="1" x14ac:dyDescent="0.2">
      <c r="A41" s="35">
        <v>73</v>
      </c>
      <c r="B41" s="36" t="s">
        <v>16</v>
      </c>
      <c r="C41" s="36" t="s">
        <v>71</v>
      </c>
      <c r="D41" s="37">
        <f>+D42+D45</f>
        <v>3638.8</v>
      </c>
      <c r="E41" s="37">
        <f>+E42+E45</f>
        <v>6260</v>
      </c>
      <c r="F41" s="37">
        <f>+F42+F45</f>
        <v>6260</v>
      </c>
      <c r="G41" s="37">
        <f>+G42+G45</f>
        <v>4417.99</v>
      </c>
      <c r="H41" s="37">
        <f>IF(F41&lt;&gt;0,G41/F41*100,"-")</f>
        <v>70.574920127795522</v>
      </c>
      <c r="I41" s="37">
        <f>IF(E41&lt;&gt;0,G41/E41*100,"-")</f>
        <v>70.574920127795522</v>
      </c>
      <c r="J41" s="37">
        <f>IF(D41&lt;&gt;0,G41/D41*100,"-")</f>
        <v>121.41337803671539</v>
      </c>
    </row>
    <row r="42" spans="1:10" ht="15" x14ac:dyDescent="0.2">
      <c r="A42" s="17">
        <v>730</v>
      </c>
      <c r="B42" s="18"/>
      <c r="C42" s="18" t="s">
        <v>21</v>
      </c>
      <c r="D42" s="19">
        <f>+D43+D44</f>
        <v>3638.8</v>
      </c>
      <c r="E42" s="19">
        <f>+E43+E44</f>
        <v>6260</v>
      </c>
      <c r="F42" s="19">
        <f>+F43+F44</f>
        <v>6260</v>
      </c>
      <c r="G42" s="19">
        <f>+G43+G44</f>
        <v>4417.99</v>
      </c>
      <c r="H42" s="19">
        <f>IF(F42&lt;&gt;0,G42/F42*100,"-")</f>
        <v>70.574920127795522</v>
      </c>
      <c r="I42" s="19">
        <f>IF(E42&lt;&gt;0,G42/E42*100,"-")</f>
        <v>70.574920127795522</v>
      </c>
      <c r="J42" s="19">
        <f>IF(D42&lt;&gt;0,G42/D42*100,"-")</f>
        <v>121.41337803671539</v>
      </c>
    </row>
    <row r="43" spans="1:10" ht="15" hidden="1" outlineLevel="1" x14ac:dyDescent="0.2">
      <c r="A43" s="17">
        <v>7300</v>
      </c>
      <c r="B43" s="18"/>
      <c r="C43" s="18" t="s">
        <v>154</v>
      </c>
      <c r="D43" s="19">
        <v>638.79999999999995</v>
      </c>
      <c r="E43" s="19">
        <v>5560</v>
      </c>
      <c r="F43" s="19">
        <v>5560</v>
      </c>
      <c r="G43" s="19">
        <v>4417.99</v>
      </c>
      <c r="H43" s="19">
        <f>IF(F43&lt;&gt;0,G43/F43*100,"-")</f>
        <v>79.460251798561146</v>
      </c>
      <c r="I43" s="19">
        <f>IF(E43&lt;&gt;0,G43/E43*100,"-")</f>
        <v>79.460251798561146</v>
      </c>
      <c r="J43" s="19">
        <f>IF(D43&lt;&gt;0,G43/D43*100,"-")</f>
        <v>691.60770194113968</v>
      </c>
    </row>
    <row r="44" spans="1:10" ht="15" hidden="1" outlineLevel="1" x14ac:dyDescent="0.2">
      <c r="A44" s="17">
        <v>7301</v>
      </c>
      <c r="B44" s="18"/>
      <c r="C44" s="18" t="s">
        <v>155</v>
      </c>
      <c r="D44" s="19">
        <v>3000</v>
      </c>
      <c r="E44" s="19">
        <v>700</v>
      </c>
      <c r="F44" s="19">
        <v>700</v>
      </c>
      <c r="G44" s="19">
        <v>0</v>
      </c>
      <c r="H44" s="19">
        <f>IF(F44&lt;&gt;0,G44/F44*100,"-")</f>
        <v>0</v>
      </c>
      <c r="I44" s="19">
        <f>IF(E44&lt;&gt;0,G44/E44*100,"-")</f>
        <v>0</v>
      </c>
      <c r="J44" s="19">
        <f>IF(D44&lt;&gt;0,G44/D44*100,"-")</f>
        <v>0</v>
      </c>
    </row>
    <row r="45" spans="1:10" ht="15" collapsed="1" x14ac:dyDescent="0.2">
      <c r="A45" s="17">
        <v>731</v>
      </c>
      <c r="B45" s="18"/>
      <c r="C45" s="18" t="s">
        <v>12</v>
      </c>
      <c r="D45" s="19">
        <v>0</v>
      </c>
      <c r="E45" s="19">
        <v>0</v>
      </c>
      <c r="F45" s="19">
        <v>0</v>
      </c>
      <c r="G45" s="19">
        <v>0</v>
      </c>
      <c r="H45" s="19" t="str">
        <f>IF(F45&lt;&gt;0,G45/F45*100,"-")</f>
        <v>-</v>
      </c>
      <c r="I45" s="19" t="str">
        <f>IF(E45&lt;&gt;0,G45/E45*100,"-")</f>
        <v>-</v>
      </c>
      <c r="J45" s="19" t="str">
        <f>IF(D45&lt;&gt;0,G45/D45*100,"-")</f>
        <v>-</v>
      </c>
    </row>
    <row r="46" spans="1:10" ht="15.75" x14ac:dyDescent="0.2">
      <c r="A46" s="35">
        <v>74</v>
      </c>
      <c r="B46" s="36" t="s">
        <v>16</v>
      </c>
      <c r="C46" s="36" t="s">
        <v>72</v>
      </c>
      <c r="D46" s="37">
        <f>+D47+D50</f>
        <v>2809280.87</v>
      </c>
      <c r="E46" s="37">
        <f>+E47+E50</f>
        <v>3164211.82</v>
      </c>
      <c r="F46" s="37">
        <f>+F47+F50</f>
        <v>3200327.1399999997</v>
      </c>
      <c r="G46" s="37">
        <f>+G47+G50</f>
        <v>1206760.76</v>
      </c>
      <c r="H46" s="37">
        <f>IF(F46&lt;&gt;0,G46/F46*100,"-")</f>
        <v>37.7074188734343</v>
      </c>
      <c r="I46" s="37">
        <f>IF(E46&lt;&gt;0,G46/E46*100,"-")</f>
        <v>38.137799510527081</v>
      </c>
      <c r="J46" s="37">
        <f>IF(D46&lt;&gt;0,G46/D46*100,"-")</f>
        <v>42.956216051120585</v>
      </c>
    </row>
    <row r="47" spans="1:10" ht="15.75" customHeight="1" x14ac:dyDescent="0.2">
      <c r="A47" s="17">
        <v>740</v>
      </c>
      <c r="B47" s="18"/>
      <c r="C47" s="21" t="s">
        <v>13</v>
      </c>
      <c r="D47" s="19">
        <f>+D48+D49</f>
        <v>2391239.79</v>
      </c>
      <c r="E47" s="19">
        <f>+E48+E49</f>
        <v>1116128.54</v>
      </c>
      <c r="F47" s="19">
        <f>+F48+F49</f>
        <v>1121545.8400000001</v>
      </c>
      <c r="G47" s="19">
        <f>+G48+G49</f>
        <v>812969.81</v>
      </c>
      <c r="H47" s="19">
        <f>IF(F47&lt;&gt;0,G47/F47*100,"-")</f>
        <v>72.486543216102518</v>
      </c>
      <c r="I47" s="19">
        <f>IF(E47&lt;&gt;0,G47/E47*100,"-")</f>
        <v>72.838367702702058</v>
      </c>
      <c r="J47" s="19">
        <f>IF(D47&lt;&gt;0,G47/D47*100,"-")</f>
        <v>33.997837163791928</v>
      </c>
    </row>
    <row r="48" spans="1:10" ht="15.75" hidden="1" customHeight="1" outlineLevel="1" x14ac:dyDescent="0.2">
      <c r="A48" s="17">
        <v>7400</v>
      </c>
      <c r="B48" s="18"/>
      <c r="C48" s="21" t="s">
        <v>156</v>
      </c>
      <c r="D48" s="19">
        <v>2391239.79</v>
      </c>
      <c r="E48" s="19">
        <v>1116128.54</v>
      </c>
      <c r="F48" s="19">
        <v>1121545.8400000001</v>
      </c>
      <c r="G48" s="19">
        <v>798725.42</v>
      </c>
      <c r="H48" s="19">
        <f>IF(F48&lt;&gt;0,G48/F48*100,"-")</f>
        <v>71.216475645792599</v>
      </c>
      <c r="I48" s="19">
        <f>IF(E48&lt;&gt;0,G48/E48*100,"-")</f>
        <v>71.562135665843655</v>
      </c>
      <c r="J48" s="19">
        <f>IF(D48&lt;&gt;0,G48/D48*100,"-")</f>
        <v>33.402146591078598</v>
      </c>
    </row>
    <row r="49" spans="1:10" ht="15.75" hidden="1" customHeight="1" outlineLevel="1" x14ac:dyDescent="0.2">
      <c r="A49" s="17">
        <v>7403</v>
      </c>
      <c r="B49" s="18"/>
      <c r="C49" s="21" t="s">
        <v>157</v>
      </c>
      <c r="D49" s="19">
        <v>0</v>
      </c>
      <c r="E49" s="19">
        <v>0</v>
      </c>
      <c r="F49" s="19">
        <v>0</v>
      </c>
      <c r="G49" s="19">
        <v>14244.39</v>
      </c>
      <c r="H49" s="19" t="str">
        <f>IF(F49&lt;&gt;0,G49/F49*100,"-")</f>
        <v>-</v>
      </c>
      <c r="I49" s="19" t="str">
        <f>IF(E49&lt;&gt;0,G49/E49*100,"-")</f>
        <v>-</v>
      </c>
      <c r="J49" s="19" t="str">
        <f>IF(D49&lt;&gt;0,G49/D49*100,"-")</f>
        <v>-</v>
      </c>
    </row>
    <row r="50" spans="1:10" ht="30.75" customHeight="1" collapsed="1" x14ac:dyDescent="0.2">
      <c r="A50" s="17">
        <v>741</v>
      </c>
      <c r="B50" s="18"/>
      <c r="C50" s="21" t="s">
        <v>54</v>
      </c>
      <c r="D50" s="19">
        <f>+D51+D52+D53+D54</f>
        <v>418041.07999999996</v>
      </c>
      <c r="E50" s="19">
        <f>+E51+E52+E53+E54</f>
        <v>2048083.2799999998</v>
      </c>
      <c r="F50" s="19">
        <f>+F51+F52+F53+F54</f>
        <v>2078781.2999999998</v>
      </c>
      <c r="G50" s="19">
        <f>+G51+G52+G53+G54</f>
        <v>393790.95</v>
      </c>
      <c r="H50" s="19">
        <f>IF(F50&lt;&gt;0,G50/F50*100,"-")</f>
        <v>18.943356379047668</v>
      </c>
      <c r="I50" s="19">
        <f>IF(E50&lt;&gt;0,G50/E50*100,"-")</f>
        <v>19.227291870670417</v>
      </c>
      <c r="J50" s="19">
        <f>IF(D50&lt;&gt;0,G50/D50*100,"-")</f>
        <v>94.199103590489258</v>
      </c>
    </row>
    <row r="51" spans="1:10" ht="21" hidden="1" customHeight="1" outlineLevel="1" x14ac:dyDescent="0.2">
      <c r="A51" s="17">
        <v>7411</v>
      </c>
      <c r="B51" s="18"/>
      <c r="C51" s="21" t="s">
        <v>158</v>
      </c>
      <c r="D51" s="19">
        <v>85668.62</v>
      </c>
      <c r="E51" s="19">
        <v>0</v>
      </c>
      <c r="F51" s="19">
        <v>0</v>
      </c>
      <c r="G51" s="19">
        <v>65462.45</v>
      </c>
      <c r="H51" s="19" t="str">
        <f>IF(F51&lt;&gt;0,G51/F51*100,"-")</f>
        <v>-</v>
      </c>
      <c r="I51" s="19" t="str">
        <f>IF(E51&lt;&gt;0,G51/E51*100,"-")</f>
        <v>-</v>
      </c>
      <c r="J51" s="19">
        <f>IF(D51&lt;&gt;0,G51/D51*100,"-")</f>
        <v>76.413568935743342</v>
      </c>
    </row>
    <row r="52" spans="1:10" ht="21" hidden="1" customHeight="1" outlineLevel="1" x14ac:dyDescent="0.2">
      <c r="A52" s="17">
        <v>7412</v>
      </c>
      <c r="B52" s="18"/>
      <c r="C52" s="21" t="s">
        <v>159</v>
      </c>
      <c r="D52" s="19">
        <v>244726.47</v>
      </c>
      <c r="E52" s="19">
        <v>94266.63</v>
      </c>
      <c r="F52" s="19">
        <v>94266.63</v>
      </c>
      <c r="G52" s="19">
        <v>0</v>
      </c>
      <c r="H52" s="19">
        <f>IF(F52&lt;&gt;0,G52/F52*100,"-")</f>
        <v>0</v>
      </c>
      <c r="I52" s="19">
        <f>IF(E52&lt;&gt;0,G52/E52*100,"-")</f>
        <v>0</v>
      </c>
      <c r="J52" s="19">
        <f>IF(D52&lt;&gt;0,G52/D52*100,"-")</f>
        <v>0</v>
      </c>
    </row>
    <row r="53" spans="1:10" ht="21" hidden="1" customHeight="1" outlineLevel="1" x14ac:dyDescent="0.2">
      <c r="A53" s="17">
        <v>7413</v>
      </c>
      <c r="B53" s="18"/>
      <c r="C53" s="21" t="s">
        <v>160</v>
      </c>
      <c r="D53" s="19">
        <v>79519.27</v>
      </c>
      <c r="E53" s="19">
        <v>1953816.65</v>
      </c>
      <c r="F53" s="19">
        <v>1984514.67</v>
      </c>
      <c r="G53" s="19">
        <v>328328.5</v>
      </c>
      <c r="H53" s="19">
        <f>IF(F53&lt;&gt;0,G53/F53*100,"-")</f>
        <v>16.544523704629505</v>
      </c>
      <c r="I53" s="19">
        <f>IF(E53&lt;&gt;0,G53/E53*100,"-")</f>
        <v>16.804468321016714</v>
      </c>
      <c r="J53" s="19">
        <f>IF(D53&lt;&gt;0,G53/D53*100,"-")</f>
        <v>412.89174309573013</v>
      </c>
    </row>
    <row r="54" spans="1:10" ht="21" hidden="1" customHeight="1" outlineLevel="1" x14ac:dyDescent="0.2">
      <c r="A54" s="17">
        <v>7416</v>
      </c>
      <c r="B54" s="18"/>
      <c r="C54" s="21" t="s">
        <v>161</v>
      </c>
      <c r="D54" s="19">
        <v>8126.72</v>
      </c>
      <c r="E54" s="19">
        <v>0</v>
      </c>
      <c r="F54" s="19">
        <v>0</v>
      </c>
      <c r="G54" s="19">
        <v>0</v>
      </c>
      <c r="H54" s="19" t="str">
        <f>IF(F54&lt;&gt;0,G54/F54*100,"-")</f>
        <v>-</v>
      </c>
      <c r="I54" s="19" t="str">
        <f>IF(E54&lt;&gt;0,G54/E54*100,"-")</f>
        <v>-</v>
      </c>
      <c r="J54" s="19">
        <f>IF(D54&lt;&gt;0,G54/D54*100,"-")</f>
        <v>0</v>
      </c>
    </row>
    <row r="55" spans="1:10" ht="15.75" customHeight="1" collapsed="1" x14ac:dyDescent="0.2">
      <c r="A55" s="35">
        <v>78</v>
      </c>
      <c r="B55" s="36" t="s">
        <v>16</v>
      </c>
      <c r="C55" s="36" t="s">
        <v>69</v>
      </c>
      <c r="D55" s="37">
        <f>+D56+D57</f>
        <v>0</v>
      </c>
      <c r="E55" s="37">
        <f>+E56+E57</f>
        <v>0</v>
      </c>
      <c r="F55" s="37">
        <f>+F56+F57</f>
        <v>0</v>
      </c>
      <c r="G55" s="37">
        <f>+G56+G57</f>
        <v>0</v>
      </c>
      <c r="H55" s="37" t="str">
        <f>IF(F55&lt;&gt;0,G55/F55*100,"-")</f>
        <v>-</v>
      </c>
      <c r="I55" s="37" t="str">
        <f>IF(E55&lt;&gt;0,G55/E55*100,"-")</f>
        <v>-</v>
      </c>
      <c r="J55" s="37" t="str">
        <f>IF(D55&lt;&gt;0,G55/D55*100,"-")</f>
        <v>-</v>
      </c>
    </row>
    <row r="56" spans="1:10" ht="15.75" customHeight="1" x14ac:dyDescent="0.2">
      <c r="A56" s="17">
        <v>786</v>
      </c>
      <c r="B56" s="18"/>
      <c r="C56" s="21" t="s">
        <v>51</v>
      </c>
      <c r="D56" s="19">
        <v>0</v>
      </c>
      <c r="E56" s="19">
        <v>0</v>
      </c>
      <c r="F56" s="19">
        <v>0</v>
      </c>
      <c r="G56" s="19">
        <v>0</v>
      </c>
      <c r="H56" s="19" t="str">
        <f>IF(F56&lt;&gt;0,G56/F56*100,"-")</f>
        <v>-</v>
      </c>
      <c r="I56" s="19" t="str">
        <f>IF(E56&lt;&gt;0,G56/E56*100,"-")</f>
        <v>-</v>
      </c>
      <c r="J56" s="19" t="str">
        <f>IF(D56&lt;&gt;0,G56/D56*100,"-")</f>
        <v>-</v>
      </c>
    </row>
    <row r="57" spans="1:10" ht="15.75" customHeight="1" x14ac:dyDescent="0.2">
      <c r="A57" s="17">
        <v>787</v>
      </c>
      <c r="B57" s="18"/>
      <c r="C57" s="21" t="s">
        <v>56</v>
      </c>
      <c r="D57" s="19">
        <v>0</v>
      </c>
      <c r="E57" s="19">
        <v>0</v>
      </c>
      <c r="F57" s="19">
        <v>0</v>
      </c>
      <c r="G57" s="19">
        <v>0</v>
      </c>
      <c r="H57" s="19" t="str">
        <f>IF(F57&lt;&gt;0,G57/F57*100,"-")</f>
        <v>-</v>
      </c>
      <c r="I57" s="19" t="str">
        <f>IF(E57&lt;&gt;0,G57/E57*100,"-")</f>
        <v>-</v>
      </c>
      <c r="J57" s="19" t="str">
        <f>IF(D57&lt;&gt;0,G57/D57*100,"-")</f>
        <v>-</v>
      </c>
    </row>
    <row r="58" spans="1:10" ht="18" x14ac:dyDescent="0.2">
      <c r="A58" s="13" t="s">
        <v>15</v>
      </c>
      <c r="B58" s="39" t="s">
        <v>1</v>
      </c>
      <c r="C58" s="22" t="s">
        <v>22</v>
      </c>
      <c r="D58" s="38">
        <f>D59+D87+D101+D111</f>
        <v>14208411.42</v>
      </c>
      <c r="E58" s="38">
        <f>E59+E87+E101+E111</f>
        <v>18617831.600000001</v>
      </c>
      <c r="F58" s="38">
        <f>F59+F87+F101+F111</f>
        <v>18653946.919999998</v>
      </c>
      <c r="G58" s="38">
        <f>G59+G87+G101+G111</f>
        <v>11760235.800000001</v>
      </c>
      <c r="H58" s="38">
        <f>IF(F58&lt;&gt;0,G58/F58*100,"-")</f>
        <v>63.0442224931559</v>
      </c>
      <c r="I58" s="38">
        <f>IF(E58&lt;&gt;0,G58/E58*100,"-")</f>
        <v>63.166517200638985</v>
      </c>
      <c r="J58" s="38">
        <f>IF(D58&lt;&gt;0,G58/D58*100,"-")</f>
        <v>82.769533147429101</v>
      </c>
    </row>
    <row r="59" spans="1:10" ht="15.75" x14ac:dyDescent="0.2">
      <c r="A59" s="35">
        <v>40</v>
      </c>
      <c r="B59" s="36" t="s">
        <v>19</v>
      </c>
      <c r="C59" s="36" t="s">
        <v>23</v>
      </c>
      <c r="D59" s="37">
        <f>+D60+D67+D73+D83+D85</f>
        <v>4014175.2700000005</v>
      </c>
      <c r="E59" s="37">
        <f>+E60+E67+E73+E83+E85</f>
        <v>4602061.7700000005</v>
      </c>
      <c r="F59" s="37">
        <f>+F60+F67+F73+F83+F85</f>
        <v>4600988.8600000003</v>
      </c>
      <c r="G59" s="37">
        <f>+G60+G67+G73+G83+G85</f>
        <v>3832567.7</v>
      </c>
      <c r="H59" s="37">
        <f>IF(F59&lt;&gt;0,G59/F59*100,"-")</f>
        <v>83.29878242739322</v>
      </c>
      <c r="I59" s="37">
        <f>IF(E59&lt;&gt;0,G59/E59*100,"-")</f>
        <v>83.279362414989919</v>
      </c>
      <c r="J59" s="37">
        <f>IF(D59&lt;&gt;0,G59/D59*100,"-")</f>
        <v>95.475843534853922</v>
      </c>
    </row>
    <row r="60" spans="1:10" ht="15" x14ac:dyDescent="0.2">
      <c r="A60" s="17">
        <v>400</v>
      </c>
      <c r="B60" s="18"/>
      <c r="C60" s="18" t="s">
        <v>24</v>
      </c>
      <c r="D60" s="20">
        <f>+D61+D62+D63+D64+D65+D66</f>
        <v>937074.58</v>
      </c>
      <c r="E60" s="20">
        <f>+E61+E62+E63+E64+E65+E66</f>
        <v>1080631.93</v>
      </c>
      <c r="F60" s="20">
        <f>+F61+F62+F63+F64+F65+F66</f>
        <v>1042811.9299999999</v>
      </c>
      <c r="G60" s="20">
        <f>+G61+G62+G63+G64+G65+G66</f>
        <v>957920.14999999991</v>
      </c>
      <c r="H60" s="20">
        <f>IF(F60&lt;&gt;0,G60/F60*100,"-")</f>
        <v>91.859339392099201</v>
      </c>
      <c r="I60" s="20">
        <f>IF(E60&lt;&gt;0,G60/E60*100,"-")</f>
        <v>88.644442516148857</v>
      </c>
      <c r="J60" s="20">
        <f>IF(D60&lt;&gt;0,G60/D60*100,"-")</f>
        <v>102.22453691999627</v>
      </c>
    </row>
    <row r="61" spans="1:10" ht="15" hidden="1" outlineLevel="1" x14ac:dyDescent="0.2">
      <c r="A61" s="17">
        <v>4000</v>
      </c>
      <c r="B61" s="18"/>
      <c r="C61" s="18" t="s">
        <v>91</v>
      </c>
      <c r="D61" s="20">
        <v>830635.6</v>
      </c>
      <c r="E61" s="20">
        <v>957243.09</v>
      </c>
      <c r="F61" s="20">
        <v>901322.09</v>
      </c>
      <c r="G61" s="20">
        <v>828988.33</v>
      </c>
      <c r="H61" s="20">
        <f>IF(F61&lt;&gt;0,G61/F61*100,"-")</f>
        <v>91.974704625291054</v>
      </c>
      <c r="I61" s="20">
        <f>IF(E61&lt;&gt;0,G61/E61*100,"-")</f>
        <v>86.601652042220536</v>
      </c>
      <c r="J61" s="20">
        <f>IF(D61&lt;&gt;0,G61/D61*100,"-")</f>
        <v>99.80168560076163</v>
      </c>
    </row>
    <row r="62" spans="1:10" ht="15" hidden="1" outlineLevel="1" x14ac:dyDescent="0.2">
      <c r="A62" s="17">
        <v>4001</v>
      </c>
      <c r="B62" s="18"/>
      <c r="C62" s="18" t="s">
        <v>92</v>
      </c>
      <c r="D62" s="20">
        <v>32837.18</v>
      </c>
      <c r="E62" s="20">
        <v>36800</v>
      </c>
      <c r="F62" s="20">
        <v>36900</v>
      </c>
      <c r="G62" s="20">
        <v>35232.94</v>
      </c>
      <c r="H62" s="20">
        <f>IF(F62&lt;&gt;0,G62/F62*100,"-")</f>
        <v>95.482222222222219</v>
      </c>
      <c r="I62" s="20">
        <f>IF(E62&lt;&gt;0,G62/E62*100,"-")</f>
        <v>95.741684782608701</v>
      </c>
      <c r="J62" s="20">
        <f>IF(D62&lt;&gt;0,G62/D62*100,"-")</f>
        <v>107.29587619886971</v>
      </c>
    </row>
    <row r="63" spans="1:10" ht="15" hidden="1" outlineLevel="1" x14ac:dyDescent="0.2">
      <c r="A63" s="17">
        <v>4002</v>
      </c>
      <c r="B63" s="18"/>
      <c r="C63" s="18" t="s">
        <v>93</v>
      </c>
      <c r="D63" s="20">
        <v>47924.62</v>
      </c>
      <c r="E63" s="20">
        <v>50827.38</v>
      </c>
      <c r="F63" s="20">
        <v>49827.38</v>
      </c>
      <c r="G63" s="20">
        <v>47004.58</v>
      </c>
      <c r="H63" s="20">
        <f>IF(F63&lt;&gt;0,G63/F63*100,"-")</f>
        <v>94.334841607164591</v>
      </c>
      <c r="I63" s="20">
        <f>IF(E63&lt;&gt;0,G63/E63*100,"-")</f>
        <v>92.478856868089608</v>
      </c>
      <c r="J63" s="20">
        <f>IF(D63&lt;&gt;0,G63/D63*100,"-")</f>
        <v>98.080235169313809</v>
      </c>
    </row>
    <row r="64" spans="1:10" ht="15" hidden="1" outlineLevel="1" x14ac:dyDescent="0.2">
      <c r="A64" s="17">
        <v>4003</v>
      </c>
      <c r="B64" s="18"/>
      <c r="C64" s="18" t="s">
        <v>94</v>
      </c>
      <c r="D64" s="20">
        <v>15815.99</v>
      </c>
      <c r="E64" s="20">
        <v>30000</v>
      </c>
      <c r="F64" s="20">
        <v>39000</v>
      </c>
      <c r="G64" s="20">
        <v>32840.199999999997</v>
      </c>
      <c r="H64" s="20">
        <f>IF(F64&lt;&gt;0,G64/F64*100,"-")</f>
        <v>84.205641025641015</v>
      </c>
      <c r="I64" s="20">
        <f>IF(E64&lt;&gt;0,G64/E64*100,"-")</f>
        <v>109.46733333333331</v>
      </c>
      <c r="J64" s="20">
        <f>IF(D64&lt;&gt;0,G64/D64*100,"-")</f>
        <v>207.6392309302168</v>
      </c>
    </row>
    <row r="65" spans="1:10" ht="15" hidden="1" outlineLevel="1" x14ac:dyDescent="0.2">
      <c r="A65" s="17">
        <v>4004</v>
      </c>
      <c r="B65" s="18"/>
      <c r="C65" s="18" t="s">
        <v>95</v>
      </c>
      <c r="D65" s="20">
        <v>2130.48</v>
      </c>
      <c r="E65" s="20">
        <v>2862.07</v>
      </c>
      <c r="F65" s="20">
        <v>2862.07</v>
      </c>
      <c r="G65" s="20">
        <v>2682.7</v>
      </c>
      <c r="H65" s="20">
        <f>IF(F65&lt;&gt;0,G65/F65*100,"-")</f>
        <v>93.732857686918891</v>
      </c>
      <c r="I65" s="20">
        <f>IF(E65&lt;&gt;0,G65/E65*100,"-")</f>
        <v>93.732857686918891</v>
      </c>
      <c r="J65" s="20">
        <f>IF(D65&lt;&gt;0,G65/D65*100,"-")</f>
        <v>125.91998047388383</v>
      </c>
    </row>
    <row r="66" spans="1:10" ht="15" hidden="1" outlineLevel="1" x14ac:dyDescent="0.2">
      <c r="A66" s="17">
        <v>4009</v>
      </c>
      <c r="B66" s="18"/>
      <c r="C66" s="18" t="s">
        <v>96</v>
      </c>
      <c r="D66" s="20">
        <v>7730.71</v>
      </c>
      <c r="E66" s="20">
        <v>2899.39</v>
      </c>
      <c r="F66" s="20">
        <v>12900.39</v>
      </c>
      <c r="G66" s="20">
        <v>11171.4</v>
      </c>
      <c r="H66" s="20">
        <f>IF(F66&lt;&gt;0,G66/F66*100,"-")</f>
        <v>86.597381939615786</v>
      </c>
      <c r="I66" s="20">
        <f>IF(E66&lt;&gt;0,G66/E66*100,"-")</f>
        <v>385.30173588237528</v>
      </c>
      <c r="J66" s="20">
        <f>IF(D66&lt;&gt;0,G66/D66*100,"-")</f>
        <v>144.50677880815604</v>
      </c>
    </row>
    <row r="67" spans="1:10" ht="15" collapsed="1" x14ac:dyDescent="0.2">
      <c r="A67" s="17">
        <v>401</v>
      </c>
      <c r="B67" s="18"/>
      <c r="C67" s="18" t="s">
        <v>25</v>
      </c>
      <c r="D67" s="20">
        <f>+D68+D69+D70+D71+D72</f>
        <v>149020.32</v>
      </c>
      <c r="E67" s="20">
        <f>+E68+E69+E70+E71+E72</f>
        <v>172388.43999999997</v>
      </c>
      <c r="F67" s="20">
        <f>+F68+F69+F70+F71+F72</f>
        <v>172638.43999999997</v>
      </c>
      <c r="G67" s="20">
        <f>+G68+G69+G70+G71+G72</f>
        <v>149601.75999999998</v>
      </c>
      <c r="H67" s="20">
        <f>IF(F67&lt;&gt;0,G67/F67*100,"-")</f>
        <v>86.656112045498105</v>
      </c>
      <c r="I67" s="20">
        <f>IF(E67&lt;&gt;0,G67/E67*100,"-")</f>
        <v>86.781781887462998</v>
      </c>
      <c r="J67" s="20">
        <f>IF(D67&lt;&gt;0,G67/D67*100,"-")</f>
        <v>100.39017497747957</v>
      </c>
    </row>
    <row r="68" spans="1:10" ht="15" hidden="1" outlineLevel="1" x14ac:dyDescent="0.2">
      <c r="A68" s="17">
        <v>4010</v>
      </c>
      <c r="B68" s="18"/>
      <c r="C68" s="18" t="s">
        <v>97</v>
      </c>
      <c r="D68" s="20">
        <v>73278.899999999994</v>
      </c>
      <c r="E68" s="20">
        <v>86187.9</v>
      </c>
      <c r="F68" s="20">
        <v>86137.9</v>
      </c>
      <c r="G68" s="20">
        <v>73012.81</v>
      </c>
      <c r="H68" s="20">
        <f>IF(F68&lt;&gt;0,G68/F68*100,"-")</f>
        <v>84.762700274791939</v>
      </c>
      <c r="I68" s="20">
        <f>IF(E68&lt;&gt;0,G68/E68*100,"-")</f>
        <v>84.713527072825769</v>
      </c>
      <c r="J68" s="20">
        <f>IF(D68&lt;&gt;0,G68/D68*100,"-")</f>
        <v>99.636880466273382</v>
      </c>
    </row>
    <row r="69" spans="1:10" ht="15" hidden="1" outlineLevel="1" x14ac:dyDescent="0.2">
      <c r="A69" s="17">
        <v>4011</v>
      </c>
      <c r="B69" s="18"/>
      <c r="C69" s="18" t="s">
        <v>98</v>
      </c>
      <c r="D69" s="20">
        <v>60583.07</v>
      </c>
      <c r="E69" s="20">
        <v>69151.64</v>
      </c>
      <c r="F69" s="20">
        <v>69251.64</v>
      </c>
      <c r="G69" s="20">
        <v>61370.87</v>
      </c>
      <c r="H69" s="20">
        <f>IF(F69&lt;&gt;0,G69/F69*100,"-")</f>
        <v>88.620096217215945</v>
      </c>
      <c r="I69" s="20">
        <f>IF(E69&lt;&gt;0,G69/E69*100,"-")</f>
        <v>88.748249499216513</v>
      </c>
      <c r="J69" s="20">
        <f>IF(D69&lt;&gt;0,G69/D69*100,"-")</f>
        <v>101.30036328631084</v>
      </c>
    </row>
    <row r="70" spans="1:10" ht="15" hidden="1" outlineLevel="1" x14ac:dyDescent="0.2">
      <c r="A70" s="17">
        <v>4012</v>
      </c>
      <c r="B70" s="18"/>
      <c r="C70" s="18" t="s">
        <v>99</v>
      </c>
      <c r="D70" s="20">
        <v>520.69000000000005</v>
      </c>
      <c r="E70" s="20">
        <v>589.23</v>
      </c>
      <c r="F70" s="20">
        <v>589.23</v>
      </c>
      <c r="G70" s="20">
        <v>517.80999999999995</v>
      </c>
      <c r="H70" s="20">
        <f>IF(F70&lt;&gt;0,G70/F70*100,"-")</f>
        <v>87.879096447906576</v>
      </c>
      <c r="I70" s="20">
        <f>IF(E70&lt;&gt;0,G70/E70*100,"-")</f>
        <v>87.879096447906576</v>
      </c>
      <c r="J70" s="20">
        <f>IF(D70&lt;&gt;0,G70/D70*100,"-")</f>
        <v>99.446887783518008</v>
      </c>
    </row>
    <row r="71" spans="1:10" ht="15" hidden="1" outlineLevel="1" x14ac:dyDescent="0.2">
      <c r="A71" s="17">
        <v>4013</v>
      </c>
      <c r="B71" s="18"/>
      <c r="C71" s="18" t="s">
        <v>100</v>
      </c>
      <c r="D71" s="20">
        <v>853.69</v>
      </c>
      <c r="E71" s="20">
        <v>977.49</v>
      </c>
      <c r="F71" s="20">
        <v>977.49</v>
      </c>
      <c r="G71" s="20">
        <v>865.05</v>
      </c>
      <c r="H71" s="20">
        <f>IF(F71&lt;&gt;0,G71/F71*100,"-")</f>
        <v>88.497069023724023</v>
      </c>
      <c r="I71" s="20">
        <f>IF(E71&lt;&gt;0,G71/E71*100,"-")</f>
        <v>88.497069023724023</v>
      </c>
      <c r="J71" s="20">
        <f>IF(D71&lt;&gt;0,G71/D71*100,"-")</f>
        <v>101.33069381157094</v>
      </c>
    </row>
    <row r="72" spans="1:10" ht="15" hidden="1" outlineLevel="1" x14ac:dyDescent="0.2">
      <c r="A72" s="17">
        <v>4015</v>
      </c>
      <c r="B72" s="18"/>
      <c r="C72" s="18" t="s">
        <v>101</v>
      </c>
      <c r="D72" s="20">
        <v>13783.97</v>
      </c>
      <c r="E72" s="20">
        <v>15482.18</v>
      </c>
      <c r="F72" s="20">
        <v>15682.18</v>
      </c>
      <c r="G72" s="20">
        <v>13835.22</v>
      </c>
      <c r="H72" s="20">
        <f>IF(F72&lt;&gt;0,G72/F72*100,"-")</f>
        <v>88.222555792625769</v>
      </c>
      <c r="I72" s="20">
        <f>IF(E72&lt;&gt;0,G72/E72*100,"-")</f>
        <v>89.362221599283814</v>
      </c>
      <c r="J72" s="20">
        <f>IF(D72&lt;&gt;0,G72/D72*100,"-")</f>
        <v>100.37180870242753</v>
      </c>
    </row>
    <row r="73" spans="1:10" ht="15" collapsed="1" x14ac:dyDescent="0.2">
      <c r="A73" s="17">
        <v>402</v>
      </c>
      <c r="B73" s="18"/>
      <c r="C73" s="18" t="s">
        <v>26</v>
      </c>
      <c r="D73" s="19">
        <f>+D74+D75+D76+D77+D78+D79+D80+D81+D82</f>
        <v>2784155.6000000006</v>
      </c>
      <c r="E73" s="19">
        <f>+E74+E75+E76+E77+E78+E79+E80+E81+E82</f>
        <v>3180241.4000000004</v>
      </c>
      <c r="F73" s="19">
        <f>+F74+F75+F76+F77+F78+F79+F80+F81+F82</f>
        <v>3216738.49</v>
      </c>
      <c r="G73" s="19">
        <f>+G74+G75+G76+G77+G78+G79+G80+G81+G82</f>
        <v>2579515.8000000003</v>
      </c>
      <c r="H73" s="19">
        <f>IF(F73&lt;&gt;0,G73/F73*100,"-")</f>
        <v>80.190410504896221</v>
      </c>
      <c r="I73" s="19">
        <f>IF(E73&lt;&gt;0,G73/E73*100,"-")</f>
        <v>81.110691785849966</v>
      </c>
      <c r="J73" s="19">
        <f>IF(D73&lt;&gt;0,G73/D73*100,"-")</f>
        <v>92.649843277437498</v>
      </c>
    </row>
    <row r="74" spans="1:10" ht="15" hidden="1" outlineLevel="1" x14ac:dyDescent="0.2">
      <c r="A74" s="17">
        <v>4020</v>
      </c>
      <c r="B74" s="18"/>
      <c r="C74" s="18" t="s">
        <v>102</v>
      </c>
      <c r="D74" s="19">
        <v>646822.43000000005</v>
      </c>
      <c r="E74" s="19">
        <v>740298.07</v>
      </c>
      <c r="F74" s="19">
        <v>799813.32</v>
      </c>
      <c r="G74" s="19">
        <v>607804.76</v>
      </c>
      <c r="H74" s="19">
        <f>IF(F74&lt;&gt;0,G74/F74*100,"-")</f>
        <v>75.993328043098856</v>
      </c>
      <c r="I74" s="19">
        <f>IF(E74&lt;&gt;0,G74/E74*100,"-")</f>
        <v>82.102707629644385</v>
      </c>
      <c r="J74" s="19">
        <f>IF(D74&lt;&gt;0,G74/D74*100,"-")</f>
        <v>93.967792675340576</v>
      </c>
    </row>
    <row r="75" spans="1:10" ht="15" hidden="1" outlineLevel="1" x14ac:dyDescent="0.2">
      <c r="A75" s="17">
        <v>4021</v>
      </c>
      <c r="B75" s="18"/>
      <c r="C75" s="18" t="s">
        <v>103</v>
      </c>
      <c r="D75" s="19">
        <v>118601.96</v>
      </c>
      <c r="E75" s="19">
        <v>117008.27</v>
      </c>
      <c r="F75" s="19">
        <v>129558.27</v>
      </c>
      <c r="G75" s="19">
        <v>109563.97</v>
      </c>
      <c r="H75" s="19">
        <f>IF(F75&lt;&gt;0,G75/F75*100,"-")</f>
        <v>84.567330205937452</v>
      </c>
      <c r="I75" s="19">
        <f>IF(E75&lt;&gt;0,G75/E75*100,"-")</f>
        <v>93.637800131563338</v>
      </c>
      <c r="J75" s="19">
        <f>IF(D75&lt;&gt;0,G75/D75*100,"-")</f>
        <v>92.379561012313786</v>
      </c>
    </row>
    <row r="76" spans="1:10" ht="15" hidden="1" outlineLevel="1" x14ac:dyDescent="0.2">
      <c r="A76" s="17">
        <v>4022</v>
      </c>
      <c r="B76" s="18"/>
      <c r="C76" s="18" t="s">
        <v>104</v>
      </c>
      <c r="D76" s="19">
        <v>171151.01</v>
      </c>
      <c r="E76" s="19">
        <v>258001.27</v>
      </c>
      <c r="F76" s="19">
        <v>250215.27</v>
      </c>
      <c r="G76" s="19">
        <v>157223.46</v>
      </c>
      <c r="H76" s="19">
        <f>IF(F76&lt;&gt;0,G76/F76*100,"-")</f>
        <v>62.835277798992841</v>
      </c>
      <c r="I76" s="19">
        <f>IF(E76&lt;&gt;0,G76/E76*100,"-")</f>
        <v>60.939025610222771</v>
      </c>
      <c r="J76" s="19">
        <f>IF(D76&lt;&gt;0,G76/D76*100,"-")</f>
        <v>91.862420210082306</v>
      </c>
    </row>
    <row r="77" spans="1:10" ht="15" hidden="1" outlineLevel="1" x14ac:dyDescent="0.2">
      <c r="A77" s="17">
        <v>4023</v>
      </c>
      <c r="B77" s="18"/>
      <c r="C77" s="18" t="s">
        <v>105</v>
      </c>
      <c r="D77" s="19">
        <v>9604.64</v>
      </c>
      <c r="E77" s="19">
        <v>24402.58</v>
      </c>
      <c r="F77" s="19">
        <v>25992.58</v>
      </c>
      <c r="G77" s="19">
        <v>13244.75</v>
      </c>
      <c r="H77" s="19">
        <f>IF(F77&lt;&gt;0,G77/F77*100,"-")</f>
        <v>50.955888180396094</v>
      </c>
      <c r="I77" s="19">
        <f>IF(E77&lt;&gt;0,G77/E77*100,"-")</f>
        <v>54.276023272949004</v>
      </c>
      <c r="J77" s="19">
        <f>IF(D77&lt;&gt;0,G77/D77*100,"-")</f>
        <v>137.89949441103468</v>
      </c>
    </row>
    <row r="78" spans="1:10" ht="15" hidden="1" outlineLevel="1" x14ac:dyDescent="0.2">
      <c r="A78" s="17">
        <v>4024</v>
      </c>
      <c r="B78" s="18"/>
      <c r="C78" s="18" t="s">
        <v>106</v>
      </c>
      <c r="D78" s="19">
        <v>1948.58</v>
      </c>
      <c r="E78" s="19">
        <v>5410.87</v>
      </c>
      <c r="F78" s="19">
        <v>2480.87</v>
      </c>
      <c r="G78" s="19">
        <v>1313.86</v>
      </c>
      <c r="H78" s="19">
        <f>IF(F78&lt;&gt;0,G78/F78*100,"-")</f>
        <v>52.959647220531501</v>
      </c>
      <c r="I78" s="19">
        <f>IF(E78&lt;&gt;0,G78/E78*100,"-")</f>
        <v>24.281862251356991</v>
      </c>
      <c r="J78" s="19">
        <f>IF(D78&lt;&gt;0,G78/D78*100,"-")</f>
        <v>67.426536246908</v>
      </c>
    </row>
    <row r="79" spans="1:10" ht="15" hidden="1" outlineLevel="1" x14ac:dyDescent="0.2">
      <c r="A79" s="17">
        <v>4025</v>
      </c>
      <c r="B79" s="18"/>
      <c r="C79" s="18" t="s">
        <v>107</v>
      </c>
      <c r="D79" s="19">
        <v>1602873.12</v>
      </c>
      <c r="E79" s="19">
        <v>1738404.85</v>
      </c>
      <c r="F79" s="19">
        <v>1644024.77</v>
      </c>
      <c r="G79" s="19">
        <v>1447923.55</v>
      </c>
      <c r="H79" s="19">
        <f>IF(F79&lt;&gt;0,G79/F79*100,"-")</f>
        <v>88.071881666357129</v>
      </c>
      <c r="I79" s="19">
        <f>IF(E79&lt;&gt;0,G79/E79*100,"-")</f>
        <v>83.290353797620838</v>
      </c>
      <c r="J79" s="19">
        <f>IF(D79&lt;&gt;0,G79/D79*100,"-")</f>
        <v>90.333010887349587</v>
      </c>
    </row>
    <row r="80" spans="1:10" ht="15" hidden="1" outlineLevel="1" x14ac:dyDescent="0.2">
      <c r="A80" s="17">
        <v>4026</v>
      </c>
      <c r="B80" s="18"/>
      <c r="C80" s="18" t="s">
        <v>108</v>
      </c>
      <c r="D80" s="19">
        <v>53252.72</v>
      </c>
      <c r="E80" s="19">
        <v>57893.21</v>
      </c>
      <c r="F80" s="19">
        <v>88073</v>
      </c>
      <c r="G80" s="19">
        <v>58352.29</v>
      </c>
      <c r="H80" s="19">
        <f>IF(F80&lt;&gt;0,G80/F80*100,"-")</f>
        <v>66.254459368932601</v>
      </c>
      <c r="I80" s="19">
        <f>IF(E80&lt;&gt;0,G80/E80*100,"-")</f>
        <v>100.7929772766098</v>
      </c>
      <c r="J80" s="19">
        <f>IF(D80&lt;&gt;0,G80/D80*100,"-")</f>
        <v>109.57616812812564</v>
      </c>
    </row>
    <row r="81" spans="1:10" ht="15" hidden="1" outlineLevel="1" x14ac:dyDescent="0.2">
      <c r="A81" s="17">
        <v>4027</v>
      </c>
      <c r="B81" s="18"/>
      <c r="C81" s="18" t="s">
        <v>109</v>
      </c>
      <c r="D81" s="19">
        <v>14212.54</v>
      </c>
      <c r="E81" s="19">
        <v>23113.7</v>
      </c>
      <c r="F81" s="19">
        <v>23113.7</v>
      </c>
      <c r="G81" s="19">
        <v>1988.96</v>
      </c>
      <c r="H81" s="19">
        <f>IF(F81&lt;&gt;0,G81/F81*100,"-")</f>
        <v>8.6051129849396677</v>
      </c>
      <c r="I81" s="19">
        <f>IF(E81&lt;&gt;0,G81/E81*100,"-")</f>
        <v>8.6051129849396677</v>
      </c>
      <c r="J81" s="19">
        <f>IF(D81&lt;&gt;0,G81/D81*100,"-")</f>
        <v>13.99440212657273</v>
      </c>
    </row>
    <row r="82" spans="1:10" ht="15" hidden="1" outlineLevel="1" x14ac:dyDescent="0.2">
      <c r="A82" s="17">
        <v>4029</v>
      </c>
      <c r="B82" s="18"/>
      <c r="C82" s="18" t="s">
        <v>110</v>
      </c>
      <c r="D82" s="19">
        <v>165688.6</v>
      </c>
      <c r="E82" s="19">
        <v>215708.58</v>
      </c>
      <c r="F82" s="19">
        <v>253466.71</v>
      </c>
      <c r="G82" s="19">
        <v>182100.2</v>
      </c>
      <c r="H82" s="19">
        <f>IF(F82&lt;&gt;0,G82/F82*100,"-")</f>
        <v>71.843833061943329</v>
      </c>
      <c r="I82" s="19">
        <f>IF(E82&lt;&gt;0,G82/E82*100,"-")</f>
        <v>84.41954418317529</v>
      </c>
      <c r="J82" s="19">
        <f>IF(D82&lt;&gt;0,G82/D82*100,"-")</f>
        <v>109.90508701262489</v>
      </c>
    </row>
    <row r="83" spans="1:10" ht="15" collapsed="1" x14ac:dyDescent="0.2">
      <c r="A83" s="17">
        <v>403</v>
      </c>
      <c r="B83" s="18"/>
      <c r="C83" s="18" t="s">
        <v>27</v>
      </c>
      <c r="D83" s="19">
        <f>+D84</f>
        <v>13924.77</v>
      </c>
      <c r="E83" s="19">
        <f>+E84</f>
        <v>20000</v>
      </c>
      <c r="F83" s="19">
        <f>+F84</f>
        <v>20000</v>
      </c>
      <c r="G83" s="19">
        <f>+G84</f>
        <v>10529.99</v>
      </c>
      <c r="H83" s="19">
        <f>IF(F83&lt;&gt;0,G83/F83*100,"-")</f>
        <v>52.649950000000004</v>
      </c>
      <c r="I83" s="19">
        <f>IF(E83&lt;&gt;0,G83/E83*100,"-")</f>
        <v>52.649950000000004</v>
      </c>
      <c r="J83" s="19">
        <f>IF(D83&lt;&gt;0,G83/D83*100,"-")</f>
        <v>75.620566802898708</v>
      </c>
    </row>
    <row r="84" spans="1:10" ht="15" hidden="1" outlineLevel="1" x14ac:dyDescent="0.2">
      <c r="A84" s="17">
        <v>4031</v>
      </c>
      <c r="B84" s="18"/>
      <c r="C84" s="18" t="s">
        <v>111</v>
      </c>
      <c r="D84" s="19">
        <v>13924.77</v>
      </c>
      <c r="E84" s="19">
        <v>20000</v>
      </c>
      <c r="F84" s="19">
        <v>20000</v>
      </c>
      <c r="G84" s="19">
        <v>10529.99</v>
      </c>
      <c r="H84" s="19">
        <f>IF(F84&lt;&gt;0,G84/F84*100,"-")</f>
        <v>52.649950000000004</v>
      </c>
      <c r="I84" s="19">
        <f>IF(E84&lt;&gt;0,G84/E84*100,"-")</f>
        <v>52.649950000000004</v>
      </c>
      <c r="J84" s="19">
        <f>IF(D84&lt;&gt;0,G84/D84*100,"-")</f>
        <v>75.620566802898708</v>
      </c>
    </row>
    <row r="85" spans="1:10" ht="15" collapsed="1" x14ac:dyDescent="0.2">
      <c r="A85" s="17">
        <v>409</v>
      </c>
      <c r="B85" s="18"/>
      <c r="C85" s="18" t="s">
        <v>55</v>
      </c>
      <c r="D85" s="20">
        <f>+D86</f>
        <v>130000</v>
      </c>
      <c r="E85" s="20">
        <f>+E86</f>
        <v>148800</v>
      </c>
      <c r="F85" s="20">
        <f>+F86</f>
        <v>148800</v>
      </c>
      <c r="G85" s="20">
        <f>+G86</f>
        <v>135000</v>
      </c>
      <c r="H85" s="20">
        <f>IF(F85&lt;&gt;0,G85/F85*100,"-")</f>
        <v>90.725806451612897</v>
      </c>
      <c r="I85" s="20">
        <f>IF(E85&lt;&gt;0,G85/E85*100,"-")</f>
        <v>90.725806451612897</v>
      </c>
      <c r="J85" s="20">
        <f>IF(D85&lt;&gt;0,G85/D85*100,"-")</f>
        <v>103.84615384615385</v>
      </c>
    </row>
    <row r="86" spans="1:10" ht="15" hidden="1" outlineLevel="1" x14ac:dyDescent="0.2">
      <c r="A86" s="17">
        <v>4091</v>
      </c>
      <c r="B86" s="18"/>
      <c r="C86" s="18" t="s">
        <v>112</v>
      </c>
      <c r="D86" s="20">
        <v>130000</v>
      </c>
      <c r="E86" s="20">
        <v>148800</v>
      </c>
      <c r="F86" s="20">
        <v>148800</v>
      </c>
      <c r="G86" s="20">
        <v>135000</v>
      </c>
      <c r="H86" s="20">
        <f>IF(F86&lt;&gt;0,G86/F86*100,"-")</f>
        <v>90.725806451612897</v>
      </c>
      <c r="I86" s="20">
        <f>IF(E86&lt;&gt;0,G86/E86*100,"-")</f>
        <v>90.725806451612897</v>
      </c>
      <c r="J86" s="20">
        <f>IF(D86&lt;&gt;0,G86/D86*100,"-")</f>
        <v>103.84615384615385</v>
      </c>
    </row>
    <row r="87" spans="1:10" ht="15.75" collapsed="1" x14ac:dyDescent="0.2">
      <c r="A87" s="35">
        <v>41</v>
      </c>
      <c r="B87" s="36"/>
      <c r="C87" s="36" t="s">
        <v>73</v>
      </c>
      <c r="D87" s="37">
        <f>+D88+D91+D94+D96</f>
        <v>4991376.25</v>
      </c>
      <c r="E87" s="37">
        <f>+E88+E91+E94+E96</f>
        <v>5447424.9700000007</v>
      </c>
      <c r="F87" s="37">
        <f>+F88+F91+F94+F96</f>
        <v>5753398.96</v>
      </c>
      <c r="G87" s="37">
        <f>+G88+G91+G94+G96</f>
        <v>5302071.74</v>
      </c>
      <c r="H87" s="37">
        <f>IF(F87&lt;&gt;0,G87/F87*100,"-")</f>
        <v>92.155468043537184</v>
      </c>
      <c r="I87" s="37">
        <f>IF(E87&lt;&gt;0,G87/E87*100,"-")</f>
        <v>97.331707535202625</v>
      </c>
      <c r="J87" s="37">
        <f>IF(D87&lt;&gt;0,G87/D87*100,"-")</f>
        <v>106.22464575777073</v>
      </c>
    </row>
    <row r="88" spans="1:10" ht="15" x14ac:dyDescent="0.2">
      <c r="A88" s="17">
        <v>410</v>
      </c>
      <c r="B88" s="18"/>
      <c r="C88" s="18" t="s">
        <v>28</v>
      </c>
      <c r="D88" s="19">
        <f>+D89+D90</f>
        <v>363249.75</v>
      </c>
      <c r="E88" s="19">
        <f>+E89+E90</f>
        <v>436967.81</v>
      </c>
      <c r="F88" s="19">
        <f>+F89+F90</f>
        <v>436967.81</v>
      </c>
      <c r="G88" s="19">
        <f>+G89+G90</f>
        <v>415687.84</v>
      </c>
      <c r="H88" s="19">
        <f>IF(F88&lt;&gt;0,G88/F88*100,"-")</f>
        <v>95.130082923041869</v>
      </c>
      <c r="I88" s="19">
        <f>IF(E88&lt;&gt;0,G88/E88*100,"-")</f>
        <v>95.130082923041869</v>
      </c>
      <c r="J88" s="19">
        <f>IF(D88&lt;&gt;0,G88/D88*100,"-")</f>
        <v>114.43582273628543</v>
      </c>
    </row>
    <row r="89" spans="1:10" ht="15" hidden="1" outlineLevel="1" x14ac:dyDescent="0.2">
      <c r="A89" s="17">
        <v>4100</v>
      </c>
      <c r="B89" s="18"/>
      <c r="C89" s="18" t="s">
        <v>113</v>
      </c>
      <c r="D89" s="19">
        <v>151306.73000000001</v>
      </c>
      <c r="E89" s="19">
        <v>135000</v>
      </c>
      <c r="F89" s="19">
        <v>135000</v>
      </c>
      <c r="G89" s="19">
        <v>134953.63</v>
      </c>
      <c r="H89" s="19">
        <f>IF(F89&lt;&gt;0,G89/F89*100,"-")</f>
        <v>99.96565185185186</v>
      </c>
      <c r="I89" s="19">
        <f>IF(E89&lt;&gt;0,G89/E89*100,"-")</f>
        <v>99.96565185185186</v>
      </c>
      <c r="J89" s="19">
        <f>IF(D89&lt;&gt;0,G89/D89*100,"-")</f>
        <v>89.19208682918466</v>
      </c>
    </row>
    <row r="90" spans="1:10" ht="15" hidden="1" outlineLevel="1" x14ac:dyDescent="0.2">
      <c r="A90" s="17">
        <v>4102</v>
      </c>
      <c r="B90" s="18"/>
      <c r="C90" s="18" t="s">
        <v>114</v>
      </c>
      <c r="D90" s="19">
        <v>211943.02</v>
      </c>
      <c r="E90" s="19">
        <v>301967.81</v>
      </c>
      <c r="F90" s="19">
        <v>301967.81</v>
      </c>
      <c r="G90" s="19">
        <v>280734.21000000002</v>
      </c>
      <c r="H90" s="19">
        <f>IF(F90&lt;&gt;0,G90/F90*100,"-")</f>
        <v>92.968257113233363</v>
      </c>
      <c r="I90" s="19">
        <f>IF(E90&lt;&gt;0,G90/E90*100,"-")</f>
        <v>92.968257113233363</v>
      </c>
      <c r="J90" s="19">
        <f>IF(D90&lt;&gt;0,G90/D90*100,"-")</f>
        <v>132.4573982195781</v>
      </c>
    </row>
    <row r="91" spans="1:10" ht="15" collapsed="1" x14ac:dyDescent="0.2">
      <c r="A91" s="17">
        <v>411</v>
      </c>
      <c r="B91" s="18"/>
      <c r="C91" s="18" t="s">
        <v>29</v>
      </c>
      <c r="D91" s="19">
        <f>+D92+D93</f>
        <v>2920798.28</v>
      </c>
      <c r="E91" s="19">
        <f>+E92+E93</f>
        <v>3236292.77</v>
      </c>
      <c r="F91" s="19">
        <f>+F92+F93</f>
        <v>3254042.77</v>
      </c>
      <c r="G91" s="19">
        <f>+G92+G93</f>
        <v>2991160.67</v>
      </c>
      <c r="H91" s="19">
        <f>IF(F91&lt;&gt;0,G91/F91*100,"-")</f>
        <v>91.921369244940806</v>
      </c>
      <c r="I91" s="19">
        <f>IF(E91&lt;&gt;0,G91/E91*100,"-")</f>
        <v>92.425527681786335</v>
      </c>
      <c r="J91" s="19">
        <f>IF(D91&lt;&gt;0,G91/D91*100,"-")</f>
        <v>102.40901230604669</v>
      </c>
    </row>
    <row r="92" spans="1:10" ht="15" hidden="1" outlineLevel="1" x14ac:dyDescent="0.2">
      <c r="A92" s="17">
        <v>4111</v>
      </c>
      <c r="B92" s="18"/>
      <c r="C92" s="18" t="s">
        <v>115</v>
      </c>
      <c r="D92" s="19">
        <v>29250</v>
      </c>
      <c r="E92" s="19">
        <v>39372.879999999997</v>
      </c>
      <c r="F92" s="19">
        <v>39372.879999999997</v>
      </c>
      <c r="G92" s="19">
        <v>27750</v>
      </c>
      <c r="H92" s="19">
        <f>IF(F92&lt;&gt;0,G92/F92*100,"-")</f>
        <v>70.479985208092472</v>
      </c>
      <c r="I92" s="19">
        <f>IF(E92&lt;&gt;0,G92/E92*100,"-")</f>
        <v>70.479985208092472</v>
      </c>
      <c r="J92" s="19">
        <f>IF(D92&lt;&gt;0,G92/D92*100,"-")</f>
        <v>94.871794871794862</v>
      </c>
    </row>
    <row r="93" spans="1:10" ht="15" hidden="1" outlineLevel="1" x14ac:dyDescent="0.2">
      <c r="A93" s="17">
        <v>4119</v>
      </c>
      <c r="B93" s="18"/>
      <c r="C93" s="18" t="s">
        <v>116</v>
      </c>
      <c r="D93" s="19">
        <v>2891548.28</v>
      </c>
      <c r="E93" s="19">
        <v>3196919.89</v>
      </c>
      <c r="F93" s="19">
        <v>3214669.89</v>
      </c>
      <c r="G93" s="19">
        <v>2963410.67</v>
      </c>
      <c r="H93" s="19">
        <f>IF(F93&lt;&gt;0,G93/F93*100,"-")</f>
        <v>92.183980669940567</v>
      </c>
      <c r="I93" s="19">
        <f>IF(E93&lt;&gt;0,G93/E93*100,"-")</f>
        <v>92.695806337518192</v>
      </c>
      <c r="J93" s="19">
        <f>IF(D93&lt;&gt;0,G93/D93*100,"-")</f>
        <v>102.48525644538088</v>
      </c>
    </row>
    <row r="94" spans="1:10" ht="15" collapsed="1" x14ac:dyDescent="0.2">
      <c r="A94" s="17">
        <v>412</v>
      </c>
      <c r="B94" s="18"/>
      <c r="C94" s="18" t="s">
        <v>58</v>
      </c>
      <c r="D94" s="19">
        <f>+D95</f>
        <v>464961.78</v>
      </c>
      <c r="E94" s="19">
        <f>+E95</f>
        <v>569087.81999999995</v>
      </c>
      <c r="F94" s="19">
        <f>+F95</f>
        <v>553905.79</v>
      </c>
      <c r="G94" s="19">
        <f>+G95</f>
        <v>461696.37</v>
      </c>
      <c r="H94" s="19">
        <f>IF(F94&lt;&gt;0,G94/F94*100,"-")</f>
        <v>83.352869447347715</v>
      </c>
      <c r="I94" s="19">
        <f>IF(E94&lt;&gt;0,G94/E94*100,"-")</f>
        <v>81.12919549042536</v>
      </c>
      <c r="J94" s="19">
        <f>IF(D94&lt;&gt;0,G94/D94*100,"-")</f>
        <v>99.297703566086653</v>
      </c>
    </row>
    <row r="95" spans="1:10" ht="15" hidden="1" outlineLevel="1" x14ac:dyDescent="0.2">
      <c r="A95" s="17">
        <v>4120</v>
      </c>
      <c r="B95" s="18"/>
      <c r="C95" s="18" t="s">
        <v>117</v>
      </c>
      <c r="D95" s="19">
        <v>464961.78</v>
      </c>
      <c r="E95" s="19">
        <v>569087.81999999995</v>
      </c>
      <c r="F95" s="19">
        <v>553905.79</v>
      </c>
      <c r="G95" s="19">
        <v>461696.37</v>
      </c>
      <c r="H95" s="19">
        <f>IF(F95&lt;&gt;0,G95/F95*100,"-")</f>
        <v>83.352869447347715</v>
      </c>
      <c r="I95" s="19">
        <f>IF(E95&lt;&gt;0,G95/E95*100,"-")</f>
        <v>81.12919549042536</v>
      </c>
      <c r="J95" s="19">
        <f>IF(D95&lt;&gt;0,G95/D95*100,"-")</f>
        <v>99.297703566086653</v>
      </c>
    </row>
    <row r="96" spans="1:10" ht="15" collapsed="1" x14ac:dyDescent="0.2">
      <c r="A96" s="17">
        <v>413</v>
      </c>
      <c r="B96" s="18"/>
      <c r="C96" s="18" t="s">
        <v>30</v>
      </c>
      <c r="D96" s="19">
        <f>+D97+D98+D99</f>
        <v>1242366.44</v>
      </c>
      <c r="E96" s="19">
        <f>+E97+E98+E99</f>
        <v>1205076.57</v>
      </c>
      <c r="F96" s="19">
        <f>+F97+F98+F99</f>
        <v>1508482.5899999999</v>
      </c>
      <c r="G96" s="19">
        <f>+G97+G98+G99</f>
        <v>1433526.86</v>
      </c>
      <c r="H96" s="19">
        <f>IF(F96&lt;&gt;0,G96/F96*100,"-")</f>
        <v>95.031051037851242</v>
      </c>
      <c r="I96" s="19">
        <f>IF(E96&lt;&gt;0,G96/E96*100,"-")</f>
        <v>118.95732567433454</v>
      </c>
      <c r="J96" s="19">
        <f>IF(D96&lt;&gt;0,G96/D96*100,"-")</f>
        <v>115.38679843927531</v>
      </c>
    </row>
    <row r="97" spans="1:10" ht="15" hidden="1" outlineLevel="1" x14ac:dyDescent="0.2">
      <c r="A97" s="17">
        <v>4130</v>
      </c>
      <c r="B97" s="18"/>
      <c r="C97" s="18" t="s">
        <v>118</v>
      </c>
      <c r="D97" s="19">
        <v>123647.28</v>
      </c>
      <c r="E97" s="19">
        <v>147496.29</v>
      </c>
      <c r="F97" s="19">
        <v>403301.61</v>
      </c>
      <c r="G97" s="19">
        <v>378877.75</v>
      </c>
      <c r="H97" s="19">
        <f>IF(F97&lt;&gt;0,G97/F97*100,"-")</f>
        <v>93.944021200411271</v>
      </c>
      <c r="I97" s="19">
        <f>IF(E97&lt;&gt;0,G97/E97*100,"-")</f>
        <v>256.87273218872144</v>
      </c>
      <c r="J97" s="19">
        <f>IF(D97&lt;&gt;0,G97/D97*100,"-")</f>
        <v>306.41818404739678</v>
      </c>
    </row>
    <row r="98" spans="1:10" ht="15" hidden="1" outlineLevel="1" x14ac:dyDescent="0.2">
      <c r="A98" s="17">
        <v>4131</v>
      </c>
      <c r="B98" s="18"/>
      <c r="C98" s="18" t="s">
        <v>119</v>
      </c>
      <c r="D98" s="19">
        <v>92598.61</v>
      </c>
      <c r="E98" s="19">
        <v>10000</v>
      </c>
      <c r="F98" s="19">
        <v>10000</v>
      </c>
      <c r="G98" s="19">
        <v>9705.68</v>
      </c>
      <c r="H98" s="19">
        <f>IF(F98&lt;&gt;0,G98/F98*100,"-")</f>
        <v>97.056799999999996</v>
      </c>
      <c r="I98" s="19">
        <f>IF(E98&lt;&gt;0,G98/E98*100,"-")</f>
        <v>97.056799999999996</v>
      </c>
      <c r="J98" s="19">
        <f>IF(D98&lt;&gt;0,G98/D98*100,"-")</f>
        <v>10.481453231317403</v>
      </c>
    </row>
    <row r="99" spans="1:10" ht="15" hidden="1" outlineLevel="1" x14ac:dyDescent="0.2">
      <c r="A99" s="17">
        <v>4133</v>
      </c>
      <c r="B99" s="18"/>
      <c r="C99" s="18" t="s">
        <v>120</v>
      </c>
      <c r="D99" s="19">
        <v>1026120.55</v>
      </c>
      <c r="E99" s="19">
        <v>1047580.28</v>
      </c>
      <c r="F99" s="19">
        <v>1095180.98</v>
      </c>
      <c r="G99" s="19">
        <v>1044943.43</v>
      </c>
      <c r="H99" s="19">
        <f>IF(F99&lt;&gt;0,G99/F99*100,"-")</f>
        <v>95.41285404719136</v>
      </c>
      <c r="I99" s="19">
        <f>IF(E99&lt;&gt;0,G99/E99*100,"-")</f>
        <v>99.748291367225818</v>
      </c>
      <c r="J99" s="19">
        <f>IF(D99&lt;&gt;0,G99/D99*100,"-")</f>
        <v>101.83437316404978</v>
      </c>
    </row>
    <row r="100" spans="1:10" ht="15" collapsed="1" x14ac:dyDescent="0.2">
      <c r="A100" s="17">
        <v>414</v>
      </c>
      <c r="B100" s="18"/>
      <c r="C100" s="18" t="s">
        <v>83</v>
      </c>
      <c r="D100" s="19">
        <v>0</v>
      </c>
      <c r="E100" s="19">
        <v>0</v>
      </c>
      <c r="F100" s="19">
        <v>0</v>
      </c>
      <c r="G100" s="19">
        <v>0</v>
      </c>
      <c r="H100" s="19" t="str">
        <f>IF(F100&lt;&gt;0,G100/F100*100,"-")</f>
        <v>-</v>
      </c>
      <c r="I100" s="19" t="str">
        <f>IF(E100&lt;&gt;0,G100/E100*100,"-")</f>
        <v>-</v>
      </c>
      <c r="J100" s="19" t="str">
        <f>IF(D100&lt;&gt;0,G100/D100*100,"-")</f>
        <v>-</v>
      </c>
    </row>
    <row r="101" spans="1:10" ht="15.75" x14ac:dyDescent="0.2">
      <c r="A101" s="35">
        <v>42</v>
      </c>
      <c r="B101" s="36" t="s">
        <v>31</v>
      </c>
      <c r="C101" s="36" t="s">
        <v>74</v>
      </c>
      <c r="D101" s="37">
        <f>+D102</f>
        <v>4938403.09</v>
      </c>
      <c r="E101" s="37">
        <f>+E102</f>
        <v>8135441.8400000008</v>
      </c>
      <c r="F101" s="37">
        <f>+F102</f>
        <v>7918046.0799999991</v>
      </c>
      <c r="G101" s="37">
        <f>+G102</f>
        <v>2316952.9500000002</v>
      </c>
      <c r="H101" s="37">
        <f>IF(F101&lt;&gt;0,G101/F101*100,"-")</f>
        <v>29.261675501640937</v>
      </c>
      <c r="I101" s="37">
        <f>IF(E101&lt;&gt;0,G101/E101*100,"-")</f>
        <v>28.479743271079666</v>
      </c>
      <c r="J101" s="37">
        <f>IF(D101&lt;&gt;0,G101/D101*100,"-")</f>
        <v>46.917048037081159</v>
      </c>
    </row>
    <row r="102" spans="1:10" ht="15" x14ac:dyDescent="0.2">
      <c r="A102" s="17">
        <v>420</v>
      </c>
      <c r="B102" s="18"/>
      <c r="C102" s="18" t="s">
        <v>32</v>
      </c>
      <c r="D102" s="19">
        <f>+D103+D104+D105+D106+D107+D108+D109+D110</f>
        <v>4938403.09</v>
      </c>
      <c r="E102" s="19">
        <f>+E103+E104+E105+E106+E107+E108+E109+E110</f>
        <v>8135441.8400000008</v>
      </c>
      <c r="F102" s="19">
        <f>+F103+F104+F105+F106+F107+F108+F109+F110</f>
        <v>7918046.0799999991</v>
      </c>
      <c r="G102" s="19">
        <f>+G103+G104+G105+G106+G107+G108+G109+G110</f>
        <v>2316952.9500000002</v>
      </c>
      <c r="H102" s="19">
        <f>IF(F102&lt;&gt;0,G102/F102*100,"-")</f>
        <v>29.261675501640937</v>
      </c>
      <c r="I102" s="19">
        <f>IF(E102&lt;&gt;0,G102/E102*100,"-")</f>
        <v>28.479743271079666</v>
      </c>
      <c r="J102" s="19">
        <f>IF(D102&lt;&gt;0,G102/D102*100,"-")</f>
        <v>46.917048037081159</v>
      </c>
    </row>
    <row r="103" spans="1:10" ht="15" hidden="1" outlineLevel="1" x14ac:dyDescent="0.2">
      <c r="A103" s="17">
        <v>4201</v>
      </c>
      <c r="B103" s="18"/>
      <c r="C103" s="18" t="s">
        <v>121</v>
      </c>
      <c r="D103" s="19">
        <v>34983.5</v>
      </c>
      <c r="E103" s="19">
        <v>0</v>
      </c>
      <c r="F103" s="19">
        <v>0</v>
      </c>
      <c r="G103" s="19">
        <v>0</v>
      </c>
      <c r="H103" s="19" t="str">
        <f>IF(F103&lt;&gt;0,G103/F103*100,"-")</f>
        <v>-</v>
      </c>
      <c r="I103" s="19" t="str">
        <f>IF(E103&lt;&gt;0,G103/E103*100,"-")</f>
        <v>-</v>
      </c>
      <c r="J103" s="19">
        <f>IF(D103&lt;&gt;0,G103/D103*100,"-")</f>
        <v>0</v>
      </c>
    </row>
    <row r="104" spans="1:10" ht="15" hidden="1" outlineLevel="1" x14ac:dyDescent="0.2">
      <c r="A104" s="17">
        <v>4202</v>
      </c>
      <c r="B104" s="18"/>
      <c r="C104" s="18" t="s">
        <v>122</v>
      </c>
      <c r="D104" s="19">
        <v>84307.26</v>
      </c>
      <c r="E104" s="19">
        <v>94009.99</v>
      </c>
      <c r="F104" s="19">
        <v>112583.85</v>
      </c>
      <c r="G104" s="19">
        <v>59236.07</v>
      </c>
      <c r="H104" s="19">
        <f>IF(F104&lt;&gt;0,G104/F104*100,"-")</f>
        <v>52.61506867992167</v>
      </c>
      <c r="I104" s="19">
        <f>IF(E104&lt;&gt;0,G104/E104*100,"-")</f>
        <v>63.010399213955871</v>
      </c>
      <c r="J104" s="19">
        <f>IF(D104&lt;&gt;0,G104/D104*100,"-")</f>
        <v>70.262122147013201</v>
      </c>
    </row>
    <row r="105" spans="1:10" ht="15" hidden="1" outlineLevel="1" x14ac:dyDescent="0.2">
      <c r="A105" s="17">
        <v>4203</v>
      </c>
      <c r="B105" s="18"/>
      <c r="C105" s="18" t="s">
        <v>123</v>
      </c>
      <c r="D105" s="19">
        <v>10116.540000000001</v>
      </c>
      <c r="E105" s="19">
        <v>0</v>
      </c>
      <c r="F105" s="19">
        <v>0</v>
      </c>
      <c r="G105" s="19">
        <v>0</v>
      </c>
      <c r="H105" s="19" t="str">
        <f>IF(F105&lt;&gt;0,G105/F105*100,"-")</f>
        <v>-</v>
      </c>
      <c r="I105" s="19" t="str">
        <f>IF(E105&lt;&gt;0,G105/E105*100,"-")</f>
        <v>-</v>
      </c>
      <c r="J105" s="19">
        <f>IF(D105&lt;&gt;0,G105/D105*100,"-")</f>
        <v>0</v>
      </c>
    </row>
    <row r="106" spans="1:10" ht="15" hidden="1" outlineLevel="1" x14ac:dyDescent="0.2">
      <c r="A106" s="17">
        <v>4204</v>
      </c>
      <c r="B106" s="18"/>
      <c r="C106" s="18" t="s">
        <v>124</v>
      </c>
      <c r="D106" s="19">
        <v>787171.16</v>
      </c>
      <c r="E106" s="19">
        <v>4817792.49</v>
      </c>
      <c r="F106" s="19">
        <v>4770792.49</v>
      </c>
      <c r="G106" s="19">
        <v>863824.29</v>
      </c>
      <c r="H106" s="19">
        <f>IF(F106&lt;&gt;0,G106/F106*100,"-")</f>
        <v>18.106515674505893</v>
      </c>
      <c r="I106" s="19">
        <f>IF(E106&lt;&gt;0,G106/E106*100,"-")</f>
        <v>17.929877465519482</v>
      </c>
      <c r="J106" s="19">
        <f>IF(D106&lt;&gt;0,G106/D106*100,"-")</f>
        <v>109.7377970503899</v>
      </c>
    </row>
    <row r="107" spans="1:10" ht="15" hidden="1" outlineLevel="1" x14ac:dyDescent="0.2">
      <c r="A107" s="17">
        <v>4205</v>
      </c>
      <c r="B107" s="18"/>
      <c r="C107" s="18" t="s">
        <v>125</v>
      </c>
      <c r="D107" s="19">
        <v>3428651.53</v>
      </c>
      <c r="E107" s="19">
        <v>2319219.06</v>
      </c>
      <c r="F107" s="19">
        <v>2077234.44</v>
      </c>
      <c r="G107" s="19">
        <v>1093074.6100000001</v>
      </c>
      <c r="H107" s="19">
        <f>IF(F107&lt;&gt;0,G107/F107*100,"-")</f>
        <v>52.621629458444765</v>
      </c>
      <c r="I107" s="19">
        <f>IF(E107&lt;&gt;0,G107/E107*100,"-")</f>
        <v>47.131149827649317</v>
      </c>
      <c r="J107" s="19">
        <f>IF(D107&lt;&gt;0,G107/D107*100,"-")</f>
        <v>31.880597967913065</v>
      </c>
    </row>
    <row r="108" spans="1:10" ht="15" hidden="1" outlineLevel="1" x14ac:dyDescent="0.2">
      <c r="A108" s="17">
        <v>4206</v>
      </c>
      <c r="B108" s="18"/>
      <c r="C108" s="18" t="s">
        <v>126</v>
      </c>
      <c r="D108" s="19">
        <v>165494.60999999999</v>
      </c>
      <c r="E108" s="19">
        <v>114690</v>
      </c>
      <c r="F108" s="19">
        <v>99390</v>
      </c>
      <c r="G108" s="19">
        <v>25200.12</v>
      </c>
      <c r="H108" s="19">
        <f>IF(F108&lt;&gt;0,G108/F108*100,"-")</f>
        <v>25.35478418351947</v>
      </c>
      <c r="I108" s="19">
        <f>IF(E108&lt;&gt;0,G108/E108*100,"-")</f>
        <v>21.9723777138373</v>
      </c>
      <c r="J108" s="19">
        <f>IF(D108&lt;&gt;0,G108/D108*100,"-")</f>
        <v>15.227154527872541</v>
      </c>
    </row>
    <row r="109" spans="1:10" ht="15" hidden="1" outlineLevel="1" x14ac:dyDescent="0.2">
      <c r="A109" s="17">
        <v>4207</v>
      </c>
      <c r="B109" s="18"/>
      <c r="C109" s="18" t="s">
        <v>127</v>
      </c>
      <c r="D109" s="19">
        <v>23147.93</v>
      </c>
      <c r="E109" s="19">
        <v>10317.790000000001</v>
      </c>
      <c r="F109" s="19">
        <v>8618.7900000000009</v>
      </c>
      <c r="G109" s="19">
        <v>6514.74</v>
      </c>
      <c r="H109" s="19">
        <f>IF(F109&lt;&gt;0,G109/F109*100,"-")</f>
        <v>75.587640492458902</v>
      </c>
      <c r="I109" s="19">
        <f>IF(E109&lt;&gt;0,G109/E109*100,"-")</f>
        <v>63.140847022472826</v>
      </c>
      <c r="J109" s="19">
        <f>IF(D109&lt;&gt;0,G109/D109*100,"-")</f>
        <v>28.143942028509677</v>
      </c>
    </row>
    <row r="110" spans="1:10" ht="15" hidden="1" outlineLevel="1" x14ac:dyDescent="0.2">
      <c r="A110" s="17">
        <v>4208</v>
      </c>
      <c r="B110" s="18"/>
      <c r="C110" s="18" t="s">
        <v>128</v>
      </c>
      <c r="D110" s="19">
        <v>404530.56</v>
      </c>
      <c r="E110" s="19">
        <v>779412.51</v>
      </c>
      <c r="F110" s="19">
        <v>849426.51</v>
      </c>
      <c r="G110" s="19">
        <v>269103.12</v>
      </c>
      <c r="H110" s="19">
        <f>IF(F110&lt;&gt;0,G110/F110*100,"-")</f>
        <v>31.680565279272955</v>
      </c>
      <c r="I110" s="19">
        <f>IF(E110&lt;&gt;0,G110/E110*100,"-")</f>
        <v>34.526405022675348</v>
      </c>
      <c r="J110" s="19">
        <f>IF(D110&lt;&gt;0,G110/D110*100,"-")</f>
        <v>66.5223215768915</v>
      </c>
    </row>
    <row r="111" spans="1:10" ht="15.75" collapsed="1" x14ac:dyDescent="0.2">
      <c r="A111" s="35">
        <v>43</v>
      </c>
      <c r="B111" s="36"/>
      <c r="C111" s="36" t="s">
        <v>75</v>
      </c>
      <c r="D111" s="37">
        <f>D112+D117</f>
        <v>264456.81</v>
      </c>
      <c r="E111" s="37">
        <f>E112+E117</f>
        <v>432903.02</v>
      </c>
      <c r="F111" s="37">
        <f>F112+F117</f>
        <v>381513.02</v>
      </c>
      <c r="G111" s="37">
        <f>G112+G117</f>
        <v>308643.40999999997</v>
      </c>
      <c r="H111" s="37">
        <f>IF(F111&lt;&gt;0,G111/F111*100,"-")</f>
        <v>80.899836655640215</v>
      </c>
      <c r="I111" s="37">
        <f>IF(E111&lt;&gt;0,G111/E111*100,"-")</f>
        <v>71.29620162963981</v>
      </c>
      <c r="J111" s="37">
        <f>IF(D111&lt;&gt;0,G111/D111*100,"-")</f>
        <v>116.70843719244741</v>
      </c>
    </row>
    <row r="112" spans="1:10" s="50" customFormat="1" ht="15" x14ac:dyDescent="0.2">
      <c r="A112" s="51">
        <v>431</v>
      </c>
      <c r="B112" s="52"/>
      <c r="C112" s="52" t="s">
        <v>49</v>
      </c>
      <c r="D112" s="53">
        <f>+D113+D114+D115+D116</f>
        <v>0</v>
      </c>
      <c r="E112" s="53">
        <f>+E113+E114+E115+E116</f>
        <v>195300</v>
      </c>
      <c r="F112" s="53">
        <f>+F113+F114+F115+F116</f>
        <v>142300</v>
      </c>
      <c r="G112" s="53">
        <f>+G113+G114+G115+G116</f>
        <v>121944.36</v>
      </c>
      <c r="H112" s="53">
        <f>IF(F112&lt;&gt;0,G112/F112*100,"-")</f>
        <v>85.695263527758257</v>
      </c>
      <c r="I112" s="53">
        <f>IF(E112&lt;&gt;0,G112/E112*100,"-")</f>
        <v>62.439508448540707</v>
      </c>
      <c r="J112" s="53" t="str">
        <f>IF(D112&lt;&gt;0,G112/D112*100,"-")</f>
        <v>-</v>
      </c>
    </row>
    <row r="113" spans="1:10" s="50" customFormat="1" ht="15" hidden="1" outlineLevel="1" x14ac:dyDescent="0.2">
      <c r="A113" s="51">
        <v>4310</v>
      </c>
      <c r="B113" s="52"/>
      <c r="C113" s="52" t="s">
        <v>129</v>
      </c>
      <c r="D113" s="53">
        <v>0</v>
      </c>
      <c r="E113" s="53">
        <v>130000</v>
      </c>
      <c r="F113" s="53">
        <v>130000</v>
      </c>
      <c r="G113" s="53">
        <v>121944.36</v>
      </c>
      <c r="H113" s="53">
        <f>IF(F113&lt;&gt;0,G113/F113*100,"-")</f>
        <v>93.803353846153854</v>
      </c>
      <c r="I113" s="53">
        <f>IF(E113&lt;&gt;0,G113/E113*100,"-")</f>
        <v>93.803353846153854</v>
      </c>
      <c r="J113" s="53" t="str">
        <f>IF(D113&lt;&gt;0,G113/D113*100,"-")</f>
        <v>-</v>
      </c>
    </row>
    <row r="114" spans="1:10" s="50" customFormat="1" ht="15" hidden="1" outlineLevel="1" x14ac:dyDescent="0.2">
      <c r="A114" s="51">
        <v>4311</v>
      </c>
      <c r="B114" s="52"/>
      <c r="C114" s="52" t="s">
        <v>130</v>
      </c>
      <c r="D114" s="53">
        <v>0</v>
      </c>
      <c r="E114" s="53">
        <v>52500</v>
      </c>
      <c r="F114" s="53">
        <v>9500</v>
      </c>
      <c r="G114" s="53">
        <v>0</v>
      </c>
      <c r="H114" s="53">
        <f>IF(F114&lt;&gt;0,G114/F114*100,"-")</f>
        <v>0</v>
      </c>
      <c r="I114" s="53">
        <f>IF(E114&lt;&gt;0,G114/E114*100,"-")</f>
        <v>0</v>
      </c>
      <c r="J114" s="53" t="str">
        <f>IF(D114&lt;&gt;0,G114/D114*100,"-")</f>
        <v>-</v>
      </c>
    </row>
    <row r="115" spans="1:10" s="50" customFormat="1" ht="15" hidden="1" outlineLevel="1" x14ac:dyDescent="0.2">
      <c r="A115" s="51">
        <v>4313</v>
      </c>
      <c r="B115" s="52"/>
      <c r="C115" s="52" t="s">
        <v>131</v>
      </c>
      <c r="D115" s="53">
        <v>0</v>
      </c>
      <c r="E115" s="53">
        <v>10000</v>
      </c>
      <c r="F115" s="53">
        <v>0</v>
      </c>
      <c r="G115" s="53">
        <v>0</v>
      </c>
      <c r="H115" s="53" t="str">
        <f>IF(F115&lt;&gt;0,G115/F115*100,"-")</f>
        <v>-</v>
      </c>
      <c r="I115" s="53">
        <f>IF(E115&lt;&gt;0,G115/E115*100,"-")</f>
        <v>0</v>
      </c>
      <c r="J115" s="53" t="str">
        <f>IF(D115&lt;&gt;0,G115/D115*100,"-")</f>
        <v>-</v>
      </c>
    </row>
    <row r="116" spans="1:10" s="50" customFormat="1" ht="15" hidden="1" outlineLevel="1" x14ac:dyDescent="0.2">
      <c r="A116" s="51">
        <v>4314</v>
      </c>
      <c r="B116" s="52"/>
      <c r="C116" s="52" t="s">
        <v>132</v>
      </c>
      <c r="D116" s="53">
        <v>0</v>
      </c>
      <c r="E116" s="53">
        <v>2800</v>
      </c>
      <c r="F116" s="53">
        <v>2800</v>
      </c>
      <c r="G116" s="53">
        <v>0</v>
      </c>
      <c r="H116" s="53">
        <f>IF(F116&lt;&gt;0,G116/F116*100,"-")</f>
        <v>0</v>
      </c>
      <c r="I116" s="53">
        <f>IF(E116&lt;&gt;0,G116/E116*100,"-")</f>
        <v>0</v>
      </c>
      <c r="J116" s="53" t="str">
        <f>IF(D116&lt;&gt;0,G116/D116*100,"-")</f>
        <v>-</v>
      </c>
    </row>
    <row r="117" spans="1:10" ht="15" collapsed="1" x14ac:dyDescent="0.2">
      <c r="A117" s="17">
        <v>432</v>
      </c>
      <c r="B117" s="18"/>
      <c r="C117" s="18" t="s">
        <v>50</v>
      </c>
      <c r="D117" s="19">
        <f>+D118+D119</f>
        <v>264456.81</v>
      </c>
      <c r="E117" s="19">
        <f>+E118+E119</f>
        <v>237603.02</v>
      </c>
      <c r="F117" s="19">
        <f>+F118+F119</f>
        <v>239213.02</v>
      </c>
      <c r="G117" s="19">
        <f>+G118+G119</f>
        <v>186699.05</v>
      </c>
      <c r="H117" s="19">
        <f>IF(F117&lt;&gt;0,G117/F117*100,"-")</f>
        <v>78.047194086676384</v>
      </c>
      <c r="I117" s="19">
        <f>IF(E117&lt;&gt;0,G117/E117*100,"-")</f>
        <v>78.576042509897391</v>
      </c>
      <c r="J117" s="19">
        <f>IF(D117&lt;&gt;0,G117/D117*100,"-")</f>
        <v>70.597179932708102</v>
      </c>
    </row>
    <row r="118" spans="1:10" ht="15" hidden="1" outlineLevel="1" x14ac:dyDescent="0.2">
      <c r="A118" s="17">
        <v>4320</v>
      </c>
      <c r="B118" s="18"/>
      <c r="C118" s="18" t="s">
        <v>133</v>
      </c>
      <c r="D118" s="19">
        <v>56687.09</v>
      </c>
      <c r="E118" s="19">
        <v>7236.86</v>
      </c>
      <c r="F118" s="19">
        <v>7546.86</v>
      </c>
      <c r="G118" s="19">
        <v>7464.49</v>
      </c>
      <c r="H118" s="19">
        <f>IF(F118&lt;&gt;0,G118/F118*100,"-")</f>
        <v>98.908552696088179</v>
      </c>
      <c r="I118" s="19">
        <f>IF(E118&lt;&gt;0,G118/E118*100,"-")</f>
        <v>103.14542494949468</v>
      </c>
      <c r="J118" s="19">
        <f>IF(D118&lt;&gt;0,G118/D118*100,"-")</f>
        <v>13.167883551616427</v>
      </c>
    </row>
    <row r="119" spans="1:10" ht="15" hidden="1" outlineLevel="1" x14ac:dyDescent="0.2">
      <c r="A119" s="17">
        <v>4323</v>
      </c>
      <c r="B119" s="18"/>
      <c r="C119" s="18" t="s">
        <v>134</v>
      </c>
      <c r="D119" s="19">
        <v>207769.72</v>
      </c>
      <c r="E119" s="19">
        <v>230366.16</v>
      </c>
      <c r="F119" s="19">
        <v>231666.16</v>
      </c>
      <c r="G119" s="19">
        <v>179234.56</v>
      </c>
      <c r="H119" s="19">
        <f>IF(F119&lt;&gt;0,G119/F119*100,"-")</f>
        <v>77.367605178071756</v>
      </c>
      <c r="I119" s="19">
        <f>IF(E119&lt;&gt;0,G119/E119*100,"-")</f>
        <v>77.804205270426877</v>
      </c>
      <c r="J119" s="19">
        <f>IF(D119&lt;&gt;0,G119/D119*100,"-")</f>
        <v>86.265967918713088</v>
      </c>
    </row>
    <row r="120" spans="1:10" ht="18" collapsed="1" x14ac:dyDescent="0.2">
      <c r="A120" s="13"/>
      <c r="B120" s="39" t="s">
        <v>2</v>
      </c>
      <c r="C120" s="25" t="s">
        <v>62</v>
      </c>
      <c r="D120" s="38">
        <f>+D5-D58</f>
        <v>989873.66999999993</v>
      </c>
      <c r="E120" s="38">
        <f>+E5-E58</f>
        <v>-3033015.2200000007</v>
      </c>
      <c r="F120" s="38">
        <f>+F5-F58</f>
        <v>-3033015.2199999988</v>
      </c>
      <c r="G120" s="38">
        <f>+G5-G58</f>
        <v>2070821.3099999968</v>
      </c>
      <c r="H120" s="38">
        <f>IF(F120&lt;&gt;0,G120/F120*100,"-")</f>
        <v>-68.27599467173124</v>
      </c>
      <c r="I120" s="38">
        <f>IF(E120&lt;&gt;0,G120/E120*100,"-")</f>
        <v>-68.275994671731198</v>
      </c>
      <c r="J120" s="38">
        <f>IF(D120&lt;&gt;0,G120/D120*100,"-")</f>
        <v>209.20056495694013</v>
      </c>
    </row>
    <row r="121" spans="1:10" ht="20.25" x14ac:dyDescent="0.2">
      <c r="A121" s="2" t="s">
        <v>33</v>
      </c>
      <c r="B121" s="3"/>
      <c r="C121" s="3"/>
      <c r="D121" s="11"/>
      <c r="E121" s="11"/>
      <c r="F121" s="11"/>
      <c r="G121" s="11"/>
      <c r="H121" s="11"/>
      <c r="I121" s="11"/>
      <c r="J121" s="11"/>
    </row>
    <row r="122" spans="1:10" ht="36" x14ac:dyDescent="0.2">
      <c r="A122" s="35">
        <v>75</v>
      </c>
      <c r="B122" s="40" t="s">
        <v>3</v>
      </c>
      <c r="C122" s="41" t="s">
        <v>76</v>
      </c>
      <c r="D122" s="37">
        <f>+D123+D124+D125</f>
        <v>0</v>
      </c>
      <c r="E122" s="37">
        <f>+E123+E124+E125</f>
        <v>0</v>
      </c>
      <c r="F122" s="37">
        <f>+F123+F124+F125</f>
        <v>0</v>
      </c>
      <c r="G122" s="37">
        <f>+G123+G124+G125</f>
        <v>0</v>
      </c>
      <c r="H122" s="37" t="str">
        <f>IF(F122&lt;&gt;0,G122/F122*100,"-")</f>
        <v>-</v>
      </c>
      <c r="I122" s="37" t="str">
        <f>IF(E122&lt;&gt;0,G122/E122*100,"-")</f>
        <v>-</v>
      </c>
      <c r="J122" s="37" t="str">
        <f>IF(D122&lt;&gt;0,G122/D122*100,"-")</f>
        <v>-</v>
      </c>
    </row>
    <row r="123" spans="1:10" ht="15" x14ac:dyDescent="0.2">
      <c r="A123" s="17">
        <v>750</v>
      </c>
      <c r="B123" s="18"/>
      <c r="C123" s="18" t="s">
        <v>34</v>
      </c>
      <c r="D123" s="19">
        <v>0</v>
      </c>
      <c r="E123" s="19">
        <v>0</v>
      </c>
      <c r="F123" s="19">
        <v>0</v>
      </c>
      <c r="G123" s="19">
        <v>0</v>
      </c>
      <c r="H123" s="19" t="str">
        <f>IF(F123&lt;&gt;0,G123/F123*100,"-")</f>
        <v>-</v>
      </c>
      <c r="I123" s="19" t="str">
        <f>IF(E123&lt;&gt;0,G123/E123*100,"-")</f>
        <v>-</v>
      </c>
      <c r="J123" s="19" t="str">
        <f>IF(D123&lt;&gt;0,G123/D123*100,"-")</f>
        <v>-</v>
      </c>
    </row>
    <row r="124" spans="1:10" ht="15" x14ac:dyDescent="0.2">
      <c r="A124" s="17">
        <v>751</v>
      </c>
      <c r="B124" s="18"/>
      <c r="C124" s="18" t="s">
        <v>35</v>
      </c>
      <c r="D124" s="19">
        <v>0</v>
      </c>
      <c r="E124" s="19">
        <v>0</v>
      </c>
      <c r="F124" s="19">
        <v>0</v>
      </c>
      <c r="G124" s="19">
        <v>0</v>
      </c>
      <c r="H124" s="19" t="str">
        <f>IF(F124&lt;&gt;0,G124/F124*100,"-")</f>
        <v>-</v>
      </c>
      <c r="I124" s="19" t="str">
        <f>IF(E124&lt;&gt;0,G124/E124*100,"-")</f>
        <v>-</v>
      </c>
      <c r="J124" s="19" t="str">
        <f>IF(D124&lt;&gt;0,G124/D124*100,"-")</f>
        <v>-</v>
      </c>
    </row>
    <row r="125" spans="1:10" ht="15" x14ac:dyDescent="0.25">
      <c r="A125" s="54" t="s">
        <v>52</v>
      </c>
      <c r="B125" s="55"/>
      <c r="C125" s="56" t="s">
        <v>53</v>
      </c>
      <c r="D125" s="19">
        <v>0</v>
      </c>
      <c r="E125" s="19">
        <v>0</v>
      </c>
      <c r="F125" s="19">
        <v>0</v>
      </c>
      <c r="G125" s="19">
        <v>0</v>
      </c>
      <c r="H125" s="19" t="str">
        <f>IF(F125&lt;&gt;0,G125/F125*100,"-")</f>
        <v>-</v>
      </c>
      <c r="I125" s="19" t="str">
        <f>IF(E125&lt;&gt;0,G125/E125*100,"-")</f>
        <v>-</v>
      </c>
      <c r="J125" s="19" t="str">
        <f>IF(D125&lt;&gt;0,G125/D125*100,"-")</f>
        <v>-</v>
      </c>
    </row>
    <row r="126" spans="1:10" ht="36" x14ac:dyDescent="0.2">
      <c r="A126" s="42" t="s">
        <v>36</v>
      </c>
      <c r="B126" s="40" t="s">
        <v>37</v>
      </c>
      <c r="C126" s="41" t="s">
        <v>38</v>
      </c>
      <c r="D126" s="37">
        <f>+D127+D128</f>
        <v>0</v>
      </c>
      <c r="E126" s="37">
        <f>+E127+E128</f>
        <v>0</v>
      </c>
      <c r="F126" s="37">
        <f>+F127+F128</f>
        <v>0</v>
      </c>
      <c r="G126" s="37">
        <f>+G127+G128</f>
        <v>0</v>
      </c>
      <c r="H126" s="37" t="str">
        <f>IF(F126&lt;&gt;0,G126/F126*100,"-")</f>
        <v>-</v>
      </c>
      <c r="I126" s="37" t="str">
        <f>IF(E126&lt;&gt;0,G126/E126*100,"-")</f>
        <v>-</v>
      </c>
      <c r="J126" s="37" t="str">
        <f>IF(D126&lt;&gt;0,G126/D126*100,"-")</f>
        <v>-</v>
      </c>
    </row>
    <row r="127" spans="1:10" ht="15" x14ac:dyDescent="0.2">
      <c r="A127" s="17">
        <v>440</v>
      </c>
      <c r="B127" s="18"/>
      <c r="C127" s="18" t="s">
        <v>39</v>
      </c>
      <c r="D127" s="19">
        <v>0</v>
      </c>
      <c r="E127" s="19">
        <v>0</v>
      </c>
      <c r="F127" s="19">
        <v>0</v>
      </c>
      <c r="G127" s="19">
        <v>0</v>
      </c>
      <c r="H127" s="19" t="str">
        <f>IF(F127&lt;&gt;0,G127/F127*100,"-")</f>
        <v>-</v>
      </c>
      <c r="I127" s="19" t="str">
        <f>IF(E127&lt;&gt;0,G127/E127*100,"-")</f>
        <v>-</v>
      </c>
      <c r="J127" s="19" t="str">
        <f>IF(D127&lt;&gt;0,G127/D127*100,"-")</f>
        <v>-</v>
      </c>
    </row>
    <row r="128" spans="1:10" ht="15" x14ac:dyDescent="0.2">
      <c r="A128" s="17">
        <v>441</v>
      </c>
      <c r="B128" s="18"/>
      <c r="C128" s="18" t="s">
        <v>59</v>
      </c>
      <c r="D128" s="19">
        <v>0</v>
      </c>
      <c r="E128" s="19">
        <v>0</v>
      </c>
      <c r="F128" s="19">
        <v>0</v>
      </c>
      <c r="G128" s="19">
        <v>0</v>
      </c>
      <c r="H128" s="19" t="str">
        <f>IF(F128&lt;&gt;0,G128/F128*100,"-")</f>
        <v>-</v>
      </c>
      <c r="I128" s="19" t="str">
        <f>IF(E128&lt;&gt;0,G128/E128*100,"-")</f>
        <v>-</v>
      </c>
      <c r="J128" s="19" t="str">
        <f>IF(D128&lt;&gt;0,G128/D128*100,"-")</f>
        <v>-</v>
      </c>
    </row>
    <row r="129" spans="1:10" ht="36" x14ac:dyDescent="0.2">
      <c r="A129" s="13" t="s">
        <v>15</v>
      </c>
      <c r="B129" s="39" t="s">
        <v>40</v>
      </c>
      <c r="C129" s="25" t="s">
        <v>77</v>
      </c>
      <c r="D129" s="38">
        <f>+D122-D126</f>
        <v>0</v>
      </c>
      <c r="E129" s="38">
        <f>+E122-E126</f>
        <v>0</v>
      </c>
      <c r="F129" s="38">
        <f>+F122-F126</f>
        <v>0</v>
      </c>
      <c r="G129" s="38">
        <f>+G122-G126</f>
        <v>0</v>
      </c>
      <c r="H129" s="38" t="str">
        <f>IF(F129&lt;&gt;0,G129/F129*100,"-")</f>
        <v>-</v>
      </c>
      <c r="I129" s="38" t="str">
        <f>IF(E129&lt;&gt;0,G129/E129*100,"-")</f>
        <v>-</v>
      </c>
      <c r="J129" s="38" t="str">
        <f>IF(D129&lt;&gt;0,G129/D129*100,"-")</f>
        <v>-</v>
      </c>
    </row>
    <row r="130" spans="1:10" ht="20.25" x14ac:dyDescent="0.2">
      <c r="A130" s="2" t="s">
        <v>65</v>
      </c>
      <c r="B130" s="3"/>
      <c r="C130" s="3"/>
      <c r="D130" s="11"/>
      <c r="E130" s="11"/>
      <c r="F130" s="11"/>
      <c r="G130" s="11"/>
      <c r="H130" s="11"/>
      <c r="I130" s="11"/>
      <c r="J130" s="11"/>
    </row>
    <row r="131" spans="1:10" ht="18" x14ac:dyDescent="0.2">
      <c r="A131" s="43">
        <v>50</v>
      </c>
      <c r="B131" s="40" t="s">
        <v>41</v>
      </c>
      <c r="C131" s="44" t="s">
        <v>43</v>
      </c>
      <c r="D131" s="37">
        <f>+D132</f>
        <v>0</v>
      </c>
      <c r="E131" s="37">
        <f>+E132</f>
        <v>3400000</v>
      </c>
      <c r="F131" s="37">
        <f>+F132</f>
        <v>3400000</v>
      </c>
      <c r="G131" s="37">
        <f>+G132</f>
        <v>0</v>
      </c>
      <c r="H131" s="37">
        <f>IF(F131&lt;&gt;0,G131/F131*100,"-")</f>
        <v>0</v>
      </c>
      <c r="I131" s="37">
        <f>IF(E131&lt;&gt;0,G131/E131*100,"-")</f>
        <v>0</v>
      </c>
      <c r="J131" s="37" t="str">
        <f>IF(D131&lt;&gt;0,G131/D131*100,"-")</f>
        <v>-</v>
      </c>
    </row>
    <row r="132" spans="1:10" ht="15" x14ac:dyDescent="0.2">
      <c r="A132" s="17">
        <v>500</v>
      </c>
      <c r="B132" s="18"/>
      <c r="C132" s="18" t="s">
        <v>44</v>
      </c>
      <c r="D132" s="19">
        <f>+D133</f>
        <v>0</v>
      </c>
      <c r="E132" s="19">
        <f>+E133</f>
        <v>3400000</v>
      </c>
      <c r="F132" s="19">
        <f>+F133</f>
        <v>3400000</v>
      </c>
      <c r="G132" s="19">
        <f>+G133</f>
        <v>0</v>
      </c>
      <c r="H132" s="19">
        <f>IF(F132&lt;&gt;0,G132/F132*100,"-")</f>
        <v>0</v>
      </c>
      <c r="I132" s="19">
        <f>IF(E132&lt;&gt;0,G132/E132*100,"-")</f>
        <v>0</v>
      </c>
      <c r="J132" s="19" t="str">
        <f>IF(D132&lt;&gt;0,G132/D132*100,"-")</f>
        <v>-</v>
      </c>
    </row>
    <row r="133" spans="1:10" ht="15" hidden="1" outlineLevel="1" x14ac:dyDescent="0.2">
      <c r="A133" s="17">
        <v>5001</v>
      </c>
      <c r="B133" s="18"/>
      <c r="C133" s="18" t="s">
        <v>135</v>
      </c>
      <c r="D133" s="19">
        <v>0</v>
      </c>
      <c r="E133" s="19">
        <v>3400000</v>
      </c>
      <c r="F133" s="19">
        <v>3400000</v>
      </c>
      <c r="G133" s="19">
        <v>0</v>
      </c>
      <c r="H133" s="19">
        <f>IF(F133&lt;&gt;0,G133/F133*100,"-")</f>
        <v>0</v>
      </c>
      <c r="I133" s="19">
        <f>IF(E133&lt;&gt;0,G133/E133*100,"-")</f>
        <v>0</v>
      </c>
      <c r="J133" s="19" t="str">
        <f>IF(D133&lt;&gt;0,G133/D133*100,"-")</f>
        <v>-</v>
      </c>
    </row>
    <row r="134" spans="1:10" ht="18" collapsed="1" x14ac:dyDescent="0.2">
      <c r="A134" s="43">
        <v>55</v>
      </c>
      <c r="B134" s="40" t="s">
        <v>42</v>
      </c>
      <c r="C134" s="44" t="s">
        <v>46</v>
      </c>
      <c r="D134" s="37">
        <f>+D135</f>
        <v>459451.72</v>
      </c>
      <c r="E134" s="37">
        <f>+E135</f>
        <v>1426414.16</v>
      </c>
      <c r="F134" s="37">
        <f>+F135</f>
        <v>1426414.16</v>
      </c>
      <c r="G134" s="37">
        <f>+G135</f>
        <v>426420.04000000004</v>
      </c>
      <c r="H134" s="37">
        <f>IF(F134&lt;&gt;0,G134/F134*100,"-")</f>
        <v>29.894546195475236</v>
      </c>
      <c r="I134" s="37">
        <f>IF(E134&lt;&gt;0,G134/E134*100,"-")</f>
        <v>29.894546195475236</v>
      </c>
      <c r="J134" s="37">
        <f>IF(D134&lt;&gt;0,G134/D134*100,"-")</f>
        <v>92.810630897191999</v>
      </c>
    </row>
    <row r="135" spans="1:10" ht="15" x14ac:dyDescent="0.2">
      <c r="A135" s="17">
        <v>550</v>
      </c>
      <c r="B135" s="18"/>
      <c r="C135" s="18" t="s">
        <v>47</v>
      </c>
      <c r="D135" s="19">
        <f>+D136+D137</f>
        <v>459451.72</v>
      </c>
      <c r="E135" s="19">
        <f>+E136+E137</f>
        <v>1426414.16</v>
      </c>
      <c r="F135" s="19">
        <f>+F136+F137</f>
        <v>1426414.16</v>
      </c>
      <c r="G135" s="19">
        <f>+G136+G137</f>
        <v>426420.04000000004</v>
      </c>
      <c r="H135" s="19">
        <f>IF(F135&lt;&gt;0,G135/F135*100,"-")</f>
        <v>29.894546195475236</v>
      </c>
      <c r="I135" s="19">
        <f>IF(E135&lt;&gt;0,G135/E135*100,"-")</f>
        <v>29.894546195475236</v>
      </c>
      <c r="J135" s="19">
        <f>IF(D135&lt;&gt;0,G135/D135*100,"-")</f>
        <v>92.810630897191999</v>
      </c>
    </row>
    <row r="136" spans="1:10" ht="15" hidden="1" outlineLevel="1" x14ac:dyDescent="0.2">
      <c r="A136" s="17">
        <v>5501</v>
      </c>
      <c r="B136" s="18"/>
      <c r="C136" s="18" t="s">
        <v>136</v>
      </c>
      <c r="D136" s="19">
        <v>402993.48</v>
      </c>
      <c r="E136" s="19">
        <v>1426414.16</v>
      </c>
      <c r="F136" s="19">
        <v>1426414.16</v>
      </c>
      <c r="G136" s="19">
        <v>340399.58</v>
      </c>
      <c r="H136" s="19">
        <f>IF(F136&lt;&gt;0,G136/F136*100,"-")</f>
        <v>23.864007351132859</v>
      </c>
      <c r="I136" s="19">
        <f>IF(E136&lt;&gt;0,G136/E136*100,"-")</f>
        <v>23.864007351132859</v>
      </c>
      <c r="J136" s="19">
        <f>IF(D136&lt;&gt;0,G136/D136*100,"-")</f>
        <v>84.467763597564911</v>
      </c>
    </row>
    <row r="137" spans="1:10" ht="15" hidden="1" outlineLevel="1" x14ac:dyDescent="0.2">
      <c r="A137" s="17">
        <v>5503</v>
      </c>
      <c r="B137" s="18"/>
      <c r="C137" s="18" t="s">
        <v>137</v>
      </c>
      <c r="D137" s="19">
        <v>56458.239999999998</v>
      </c>
      <c r="E137" s="19">
        <v>0</v>
      </c>
      <c r="F137" s="19">
        <v>0</v>
      </c>
      <c r="G137" s="19">
        <v>86020.46</v>
      </c>
      <c r="H137" s="19" t="str">
        <f>IF(F137&lt;&gt;0,G137/F137*100,"-")</f>
        <v>-</v>
      </c>
      <c r="I137" s="19" t="str">
        <f>IF(E137&lt;&gt;0,G137/E137*100,"-")</f>
        <v>-</v>
      </c>
      <c r="J137" s="19">
        <f>IF(D137&lt;&gt;0,G137/D137*100,"-")</f>
        <v>152.36121423551285</v>
      </c>
    </row>
    <row r="138" spans="1:10" ht="36" collapsed="1" x14ac:dyDescent="0.2">
      <c r="A138" s="13" t="s">
        <v>15</v>
      </c>
      <c r="B138" s="39" t="s">
        <v>45</v>
      </c>
      <c r="C138" s="25" t="s">
        <v>81</v>
      </c>
      <c r="D138" s="45">
        <f>ROUND(+D120+D129+D139,2)</f>
        <v>530421.94999999995</v>
      </c>
      <c r="E138" s="45">
        <f>ROUND(+E120+E129+E139,2)</f>
        <v>-1059429.3799999999</v>
      </c>
      <c r="F138" s="45">
        <f>ROUND(+F120+F129+F139,2)</f>
        <v>-1059429.3799999999</v>
      </c>
      <c r="G138" s="45">
        <f>ROUND(+G120+G129+G139,2)</f>
        <v>1644401.27</v>
      </c>
      <c r="H138" s="45">
        <f>IF(F138&lt;&gt;0,G138/F138*100,"-")</f>
        <v>-155.2157511433183</v>
      </c>
      <c r="I138" s="45">
        <f>IF(E138&lt;&gt;0,G138/E138*100,"-")</f>
        <v>-155.2157511433183</v>
      </c>
      <c r="J138" s="45">
        <f>IF(D138&lt;&gt;0,G138/D138*100,"-")</f>
        <v>310.01757563011864</v>
      </c>
    </row>
    <row r="139" spans="1:10" ht="18" x14ac:dyDescent="0.2">
      <c r="A139" s="13" t="s">
        <v>15</v>
      </c>
      <c r="B139" s="39" t="s">
        <v>48</v>
      </c>
      <c r="C139" s="22" t="s">
        <v>80</v>
      </c>
      <c r="D139" s="38">
        <f>+D131-D134</f>
        <v>-459451.72</v>
      </c>
      <c r="E139" s="38">
        <f>+E131-E134</f>
        <v>1973585.84</v>
      </c>
      <c r="F139" s="38">
        <f>+F131-F134</f>
        <v>1973585.84</v>
      </c>
      <c r="G139" s="38">
        <f>+G131-G134</f>
        <v>-426420.04000000004</v>
      </c>
      <c r="H139" s="38">
        <f>IF(F139&lt;&gt;0,G139/F139*100,"-")</f>
        <v>-21.606358910641557</v>
      </c>
      <c r="I139" s="38">
        <f>IF(E139&lt;&gt;0,G139/E139*100,"-")</f>
        <v>-21.606358910641557</v>
      </c>
      <c r="J139" s="38">
        <f>IF(D139&lt;&gt;0,G139/D139*100,"-")</f>
        <v>92.810630897191999</v>
      </c>
    </row>
    <row r="140" spans="1:10" ht="18" x14ac:dyDescent="0.2">
      <c r="A140" s="13" t="s">
        <v>15</v>
      </c>
      <c r="B140" s="39" t="s">
        <v>79</v>
      </c>
      <c r="C140" s="22" t="s">
        <v>82</v>
      </c>
      <c r="D140" s="38">
        <f>+D129+D139-D138</f>
        <v>-989873.66999999993</v>
      </c>
      <c r="E140" s="38">
        <f>+E129+E139-E138</f>
        <v>3033015.2199999997</v>
      </c>
      <c r="F140" s="38">
        <f>+F129+F139-F138</f>
        <v>3033015.2199999997</v>
      </c>
      <c r="G140" s="38">
        <f>+G129+G139-G138</f>
        <v>-2070821.31</v>
      </c>
      <c r="H140" s="38">
        <f>IF(F140&lt;&gt;0,G140/F140*100,"-")</f>
        <v>-68.275994671731326</v>
      </c>
      <c r="I140" s="38">
        <f>IF(E140&lt;&gt;0,G140/E140*100,"-")</f>
        <v>-68.275994671731326</v>
      </c>
      <c r="J140" s="38">
        <f>IF(D140&lt;&gt;0,G140/D140*100,"-")</f>
        <v>209.20056495694044</v>
      </c>
    </row>
    <row r="141" spans="1:10" ht="15.75" hidden="1" x14ac:dyDescent="0.2">
      <c r="A141" s="13"/>
      <c r="B141" s="16"/>
      <c r="C141" s="26" t="s">
        <v>61</v>
      </c>
      <c r="D141" s="46"/>
      <c r="E141" s="46"/>
      <c r="F141" s="46"/>
      <c r="G141" s="46"/>
      <c r="H141" s="46"/>
      <c r="I141" s="46"/>
      <c r="J141" s="46"/>
    </row>
    <row r="142" spans="1:10" ht="16.5" hidden="1" thickBot="1" x14ac:dyDescent="0.25">
      <c r="A142" s="27"/>
      <c r="B142" s="28"/>
      <c r="C142" s="29" t="s">
        <v>78</v>
      </c>
      <c r="D142" s="47"/>
      <c r="E142" s="47"/>
      <c r="F142" s="47"/>
      <c r="G142" s="47"/>
      <c r="H142" s="47"/>
      <c r="I142" s="47"/>
      <c r="J142" s="47"/>
    </row>
    <row r="143" spans="1:10" ht="15" x14ac:dyDescent="0.2">
      <c r="A143" s="31"/>
      <c r="B143" s="32"/>
      <c r="C143" s="33"/>
      <c r="D143" s="24"/>
      <c r="E143" s="24"/>
      <c r="F143" s="24"/>
      <c r="G143" s="24"/>
      <c r="H143" s="24"/>
      <c r="I143" s="24"/>
      <c r="J143" s="24"/>
    </row>
    <row r="144" spans="1:10" x14ac:dyDescent="0.2">
      <c r="A144" s="30"/>
      <c r="B144" s="30"/>
      <c r="C144" s="30"/>
      <c r="D144" s="30"/>
      <c r="E144" s="30"/>
      <c r="F144" s="30"/>
      <c r="G144" s="30"/>
      <c r="H144" s="30"/>
      <c r="I144" s="30"/>
      <c r="J144" s="30"/>
    </row>
    <row r="145" spans="1:10" ht="15" x14ac:dyDescent="0.2">
      <c r="A145" s="30"/>
      <c r="B145" s="30"/>
      <c r="C145" s="30"/>
      <c r="D145" s="48"/>
      <c r="E145" s="48"/>
      <c r="F145" s="48"/>
      <c r="G145" s="48"/>
      <c r="H145" s="48"/>
      <c r="I145" s="48"/>
      <c r="J145" s="48"/>
    </row>
    <row r="146" spans="1:10" ht="15" x14ac:dyDescent="0.2">
      <c r="A146" s="30"/>
      <c r="B146" s="30"/>
      <c r="C146" s="49"/>
      <c r="D146" s="30"/>
      <c r="E146" s="30"/>
      <c r="F146" s="30"/>
      <c r="G146" s="30"/>
      <c r="H146" s="30"/>
      <c r="I146" s="30"/>
      <c r="J146" s="30"/>
    </row>
    <row r="147" spans="1:10" ht="15" x14ac:dyDescent="0.2">
      <c r="A147" s="34"/>
      <c r="B147" s="33"/>
      <c r="C147" s="33"/>
      <c r="D147" s="34"/>
      <c r="E147" s="34"/>
      <c r="F147" s="34"/>
      <c r="G147" s="34"/>
      <c r="H147" s="34"/>
      <c r="I147" s="34"/>
      <c r="J147" s="34"/>
    </row>
    <row r="148" spans="1:10" x14ac:dyDescent="0.2">
      <c r="A148" s="24"/>
      <c r="B148" s="24"/>
      <c r="C148" s="24"/>
      <c r="D148" s="24"/>
      <c r="E148" s="24"/>
      <c r="F148" s="24"/>
      <c r="G148" s="24"/>
      <c r="H148" s="24"/>
      <c r="I148" s="24"/>
      <c r="J148" s="24"/>
    </row>
    <row r="149" spans="1:10" x14ac:dyDescent="0.2">
      <c r="A149" s="24"/>
      <c r="B149" s="24"/>
      <c r="C149" s="24"/>
      <c r="D149" s="24"/>
      <c r="E149" s="24"/>
      <c r="F149" s="24"/>
      <c r="G149" s="24"/>
      <c r="H149" s="24"/>
      <c r="I149" s="24"/>
      <c r="J149" s="24"/>
    </row>
    <row r="150" spans="1:10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</row>
    <row r="151" spans="1:10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</row>
    <row r="152" spans="1:10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</row>
    <row r="153" spans="1:10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</row>
    <row r="154" spans="1:10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</row>
    <row r="155" spans="1:10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</row>
    <row r="156" spans="1:10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</row>
    <row r="157" spans="1:10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</row>
    <row r="158" spans="1:10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</row>
  </sheetData>
  <mergeCells count="2">
    <mergeCell ref="B2:C2"/>
    <mergeCell ref="A1:J1"/>
  </mergeCells>
  <phoneticPr fontId="0" type="noConversion"/>
  <pageMargins left="0.82677165354330717" right="0.74803149606299213" top="0.39370078740157483" bottom="0.78740157480314965" header="0" footer="0"/>
  <pageSetup paperSize="9" scale="63" orientation="landscape" horizontalDpi="1200" verticalDpi="1200" r:id="rId1"/>
  <headerFooter alignWithMargins="0">
    <oddFooter>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Proračun spl. del</vt:lpstr>
      <vt:lpstr>'Proračun spl. del'!Print_Titles</vt:lpstr>
      <vt:lpstr>'Proračun spl. del'!Tiskanje_naslovov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Maček MARJETA</dc:creator>
  <cp:lastModifiedBy>Maček MARJETA</cp:lastModifiedBy>
  <cp:lastPrinted>2022-03-14T12:39:58Z</cp:lastPrinted>
  <dcterms:created xsi:type="dcterms:W3CDTF">1999-09-22T06:59:43Z</dcterms:created>
  <dcterms:modified xsi:type="dcterms:W3CDTF">2022-03-14T12:40:00Z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-412601163</vt:i4>
  </property>
  <property fmtid="{D5CDD505-2E9C-101B-9397-08002B2CF9AE}" pid="3" name="_EmailSubject">
    <vt:lpwstr>popravljena predloga</vt:lpwstr>
  </property>
  <property fmtid="{D5CDD505-2E9C-101B-9397-08002B2CF9AE}" pid="4" name="_AuthorEmail">
    <vt:lpwstr>simona.kramberger@cerkvenjak.si</vt:lpwstr>
  </property>
  <property fmtid="{D5CDD505-2E9C-101B-9397-08002B2CF9AE}" pid="5" name="_AuthorEmailDisplayName">
    <vt:lpwstr>simona</vt:lpwstr>
  </property>
  <property fmtid="{D5CDD505-2E9C-101B-9397-08002B2CF9AE}" pid="6" name="_ReviewingToolsShownOnce">
    <vt:lpwstr/>
  </property>
</Properties>
</file>