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2013\users\marjetam\Moji dokumenti\Proračun 2021\ZR\OS\"/>
    </mc:Choice>
  </mc:AlternateContent>
  <xr:revisionPtr revIDLastSave="0" documentId="13_ncr:1_{270E457F-DD72-4AD9-9DDD-F5140425CA52}" xr6:coauthVersionLast="36" xr6:coauthVersionMax="36" xr10:uidLastSave="{00000000-0000-0000-0000-000000000000}"/>
  <bookViews>
    <workbookView xWindow="0" yWindow="0" windowWidth="14760" windowHeight="13170" xr2:uid="{32B8317E-9E6B-4D76-B360-4B0623C18D43}"/>
  </bookViews>
  <sheets>
    <sheet name="List1" sheetId="1" r:id="rId1"/>
  </sheets>
  <definedNames>
    <definedName name="_xlnm.Print_Titles" localSheetId="0">List1!$3:$4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1" i="1" l="1"/>
  <c r="H131" i="1"/>
  <c r="G131" i="1"/>
  <c r="F131" i="1"/>
  <c r="E131" i="1"/>
  <c r="D131" i="1"/>
  <c r="C131" i="1"/>
  <c r="I130" i="1"/>
  <c r="H130" i="1"/>
  <c r="G130" i="1"/>
  <c r="I129" i="1"/>
  <c r="H129" i="1"/>
  <c r="G129" i="1"/>
  <c r="I128" i="1"/>
  <c r="H128" i="1"/>
  <c r="G128" i="1"/>
  <c r="I127" i="1"/>
  <c r="H127" i="1"/>
  <c r="G127" i="1"/>
  <c r="I126" i="1"/>
  <c r="H126" i="1"/>
  <c r="G126" i="1"/>
  <c r="I125" i="1"/>
  <c r="H125" i="1"/>
  <c r="G125" i="1"/>
  <c r="I124" i="1"/>
  <c r="H124" i="1"/>
  <c r="G124" i="1"/>
  <c r="I123" i="1"/>
  <c r="H123" i="1"/>
  <c r="G123" i="1"/>
  <c r="I122" i="1"/>
  <c r="H122" i="1"/>
  <c r="G122" i="1"/>
  <c r="I121" i="1"/>
  <c r="H121" i="1"/>
  <c r="G121" i="1"/>
  <c r="I120" i="1"/>
  <c r="H120" i="1"/>
  <c r="G120" i="1"/>
  <c r="I119" i="1"/>
  <c r="H119" i="1"/>
  <c r="G119" i="1"/>
  <c r="I118" i="1"/>
  <c r="H118" i="1"/>
  <c r="G118" i="1"/>
  <c r="F117" i="1"/>
  <c r="E117" i="1"/>
  <c r="D117" i="1"/>
  <c r="C117" i="1"/>
  <c r="I116" i="1"/>
  <c r="H116" i="1"/>
  <c r="G116" i="1"/>
  <c r="I115" i="1"/>
  <c r="H115" i="1"/>
  <c r="G115" i="1"/>
  <c r="I114" i="1"/>
  <c r="H114" i="1"/>
  <c r="G114" i="1"/>
  <c r="I113" i="1"/>
  <c r="H113" i="1"/>
  <c r="G113" i="1"/>
  <c r="I112" i="1"/>
  <c r="H112" i="1"/>
  <c r="G112" i="1"/>
  <c r="I111" i="1"/>
  <c r="H111" i="1"/>
  <c r="G111" i="1"/>
  <c r="I110" i="1"/>
  <c r="H110" i="1"/>
  <c r="G110" i="1"/>
  <c r="I109" i="1"/>
  <c r="H109" i="1"/>
  <c r="G109" i="1"/>
  <c r="I108" i="1"/>
  <c r="H108" i="1"/>
  <c r="G108" i="1"/>
  <c r="I107" i="1"/>
  <c r="H107" i="1"/>
  <c r="G107" i="1"/>
  <c r="I106" i="1"/>
  <c r="H106" i="1"/>
  <c r="G106" i="1"/>
  <c r="I105" i="1"/>
  <c r="H105" i="1"/>
  <c r="G105" i="1"/>
  <c r="I104" i="1"/>
  <c r="H104" i="1"/>
  <c r="G104" i="1"/>
  <c r="I103" i="1"/>
  <c r="H103" i="1"/>
  <c r="G103" i="1"/>
  <c r="I102" i="1"/>
  <c r="H102" i="1"/>
  <c r="G102" i="1"/>
  <c r="I101" i="1"/>
  <c r="H101" i="1"/>
  <c r="G101" i="1"/>
  <c r="I100" i="1"/>
  <c r="H100" i="1"/>
  <c r="G100" i="1"/>
  <c r="F99" i="1"/>
  <c r="E99" i="1"/>
  <c r="D99" i="1"/>
  <c r="C99" i="1"/>
  <c r="I97" i="1"/>
  <c r="H97" i="1"/>
  <c r="G97" i="1"/>
  <c r="I96" i="1"/>
  <c r="H96" i="1"/>
  <c r="G96" i="1"/>
  <c r="F95" i="1"/>
  <c r="G95" i="1" s="1"/>
  <c r="E95" i="1"/>
  <c r="E94" i="1" s="1"/>
  <c r="D95" i="1"/>
  <c r="D94" i="1" s="1"/>
  <c r="C95" i="1"/>
  <c r="C94" i="1" s="1"/>
  <c r="F94" i="1"/>
  <c r="I93" i="1"/>
  <c r="H93" i="1"/>
  <c r="G93" i="1"/>
  <c r="I92" i="1"/>
  <c r="H92" i="1"/>
  <c r="G92" i="1"/>
  <c r="I91" i="1"/>
  <c r="H91" i="1"/>
  <c r="G91" i="1"/>
  <c r="I90" i="1"/>
  <c r="H90" i="1"/>
  <c r="G90" i="1"/>
  <c r="F89" i="1"/>
  <c r="F82" i="1" s="1"/>
  <c r="E89" i="1"/>
  <c r="D89" i="1"/>
  <c r="C89" i="1"/>
  <c r="I88" i="1"/>
  <c r="H88" i="1"/>
  <c r="G88" i="1"/>
  <c r="I87" i="1"/>
  <c r="H87" i="1"/>
  <c r="G87" i="1"/>
  <c r="I86" i="1"/>
  <c r="H86" i="1"/>
  <c r="G86" i="1"/>
  <c r="I85" i="1"/>
  <c r="H85" i="1"/>
  <c r="G85" i="1"/>
  <c r="I84" i="1"/>
  <c r="H84" i="1"/>
  <c r="G84" i="1"/>
  <c r="F83" i="1"/>
  <c r="E83" i="1"/>
  <c r="D83" i="1"/>
  <c r="C83" i="1"/>
  <c r="I81" i="1"/>
  <c r="H81" i="1"/>
  <c r="G81" i="1"/>
  <c r="I80" i="1"/>
  <c r="H80" i="1"/>
  <c r="G80" i="1"/>
  <c r="I79" i="1"/>
  <c r="H79" i="1"/>
  <c r="G79" i="1"/>
  <c r="I78" i="1"/>
  <c r="H78" i="1"/>
  <c r="G78" i="1"/>
  <c r="I77" i="1"/>
  <c r="H77" i="1"/>
  <c r="G77" i="1"/>
  <c r="I76" i="1"/>
  <c r="H76" i="1"/>
  <c r="G76" i="1"/>
  <c r="I75" i="1"/>
  <c r="H75" i="1"/>
  <c r="G75" i="1"/>
  <c r="I74" i="1"/>
  <c r="H74" i="1"/>
  <c r="G74" i="1"/>
  <c r="I73" i="1"/>
  <c r="H73" i="1"/>
  <c r="G73" i="1"/>
  <c r="I72" i="1"/>
  <c r="H72" i="1"/>
  <c r="G72" i="1"/>
  <c r="I71" i="1"/>
  <c r="H71" i="1"/>
  <c r="G71" i="1"/>
  <c r="I70" i="1"/>
  <c r="H70" i="1"/>
  <c r="G70" i="1"/>
  <c r="I69" i="1"/>
  <c r="H69" i="1"/>
  <c r="G69" i="1"/>
  <c r="I68" i="1"/>
  <c r="H68" i="1"/>
  <c r="G68" i="1"/>
  <c r="F67" i="1"/>
  <c r="E67" i="1"/>
  <c r="D67" i="1"/>
  <c r="C67" i="1"/>
  <c r="I66" i="1"/>
  <c r="H66" i="1"/>
  <c r="G66" i="1"/>
  <c r="I65" i="1"/>
  <c r="H65" i="1"/>
  <c r="G65" i="1"/>
  <c r="I64" i="1"/>
  <c r="H64" i="1"/>
  <c r="G64" i="1"/>
  <c r="I63" i="1"/>
  <c r="H63" i="1"/>
  <c r="G63" i="1"/>
  <c r="I62" i="1"/>
  <c r="H62" i="1"/>
  <c r="G62" i="1"/>
  <c r="I61" i="1"/>
  <c r="H61" i="1"/>
  <c r="G61" i="1"/>
  <c r="I60" i="1"/>
  <c r="H60" i="1"/>
  <c r="G60" i="1"/>
  <c r="F59" i="1"/>
  <c r="E59" i="1"/>
  <c r="D59" i="1"/>
  <c r="C59" i="1"/>
  <c r="I58" i="1"/>
  <c r="H58" i="1"/>
  <c r="G58" i="1"/>
  <c r="I57" i="1"/>
  <c r="H57" i="1"/>
  <c r="G57" i="1"/>
  <c r="I56" i="1"/>
  <c r="H56" i="1"/>
  <c r="G56" i="1"/>
  <c r="I55" i="1"/>
  <c r="H55" i="1"/>
  <c r="G55" i="1"/>
  <c r="F54" i="1"/>
  <c r="E54" i="1"/>
  <c r="G54" i="1" s="1"/>
  <c r="D54" i="1"/>
  <c r="C54" i="1"/>
  <c r="I53" i="1"/>
  <c r="H53" i="1"/>
  <c r="G53" i="1"/>
  <c r="I52" i="1"/>
  <c r="H52" i="1"/>
  <c r="G52" i="1"/>
  <c r="F51" i="1"/>
  <c r="E51" i="1"/>
  <c r="G51" i="1" s="1"/>
  <c r="D51" i="1"/>
  <c r="C51" i="1"/>
  <c r="I50" i="1"/>
  <c r="H50" i="1"/>
  <c r="G50" i="1"/>
  <c r="I49" i="1"/>
  <c r="H49" i="1"/>
  <c r="G49" i="1"/>
  <c r="I48" i="1"/>
  <c r="H48" i="1"/>
  <c r="G48" i="1"/>
  <c r="I47" i="1"/>
  <c r="H47" i="1"/>
  <c r="G47" i="1"/>
  <c r="I46" i="1"/>
  <c r="H46" i="1"/>
  <c r="G46" i="1"/>
  <c r="I45" i="1"/>
  <c r="H45" i="1"/>
  <c r="G45" i="1"/>
  <c r="I44" i="1"/>
  <c r="H44" i="1"/>
  <c r="G44" i="1"/>
  <c r="I43" i="1"/>
  <c r="H43" i="1"/>
  <c r="G43" i="1"/>
  <c r="I42" i="1"/>
  <c r="H42" i="1"/>
  <c r="G42" i="1"/>
  <c r="I41" i="1"/>
  <c r="H41" i="1"/>
  <c r="G41" i="1"/>
  <c r="I40" i="1"/>
  <c r="H40" i="1"/>
  <c r="G40" i="1"/>
  <c r="I39" i="1"/>
  <c r="H39" i="1"/>
  <c r="G39" i="1"/>
  <c r="I38" i="1"/>
  <c r="H38" i="1"/>
  <c r="G38" i="1"/>
  <c r="I37" i="1"/>
  <c r="H37" i="1"/>
  <c r="G37" i="1"/>
  <c r="I36" i="1"/>
  <c r="H36" i="1"/>
  <c r="G36" i="1"/>
  <c r="I35" i="1"/>
  <c r="H35" i="1"/>
  <c r="G35" i="1"/>
  <c r="I34" i="1"/>
  <c r="H34" i="1"/>
  <c r="G34" i="1"/>
  <c r="F33" i="1"/>
  <c r="E33" i="1"/>
  <c r="D33" i="1"/>
  <c r="C33" i="1"/>
  <c r="I31" i="1"/>
  <c r="H31" i="1"/>
  <c r="G31" i="1"/>
  <c r="I30" i="1"/>
  <c r="F30" i="1"/>
  <c r="E30" i="1"/>
  <c r="G30" i="1" s="1"/>
  <c r="D30" i="1"/>
  <c r="H30" i="1" s="1"/>
  <c r="C30" i="1"/>
  <c r="I29" i="1"/>
  <c r="H29" i="1"/>
  <c r="G29" i="1"/>
  <c r="I28" i="1"/>
  <c r="H28" i="1"/>
  <c r="G28" i="1"/>
  <c r="I27" i="1"/>
  <c r="H27" i="1"/>
  <c r="G27" i="1"/>
  <c r="I26" i="1"/>
  <c r="H26" i="1"/>
  <c r="G26" i="1"/>
  <c r="I25" i="1"/>
  <c r="H25" i="1"/>
  <c r="G25" i="1"/>
  <c r="I24" i="1"/>
  <c r="H24" i="1"/>
  <c r="G24" i="1"/>
  <c r="I23" i="1"/>
  <c r="H23" i="1"/>
  <c r="G23" i="1"/>
  <c r="F22" i="1"/>
  <c r="E22" i="1"/>
  <c r="D22" i="1"/>
  <c r="C22" i="1"/>
  <c r="I21" i="1"/>
  <c r="H21" i="1"/>
  <c r="G21" i="1"/>
  <c r="I20" i="1"/>
  <c r="H20" i="1"/>
  <c r="G20" i="1"/>
  <c r="I19" i="1"/>
  <c r="H19" i="1"/>
  <c r="G19" i="1"/>
  <c r="I18" i="1"/>
  <c r="H18" i="1"/>
  <c r="G18" i="1"/>
  <c r="I17" i="1"/>
  <c r="H17" i="1"/>
  <c r="G17" i="1"/>
  <c r="I16" i="1"/>
  <c r="H16" i="1"/>
  <c r="G16" i="1"/>
  <c r="I15" i="1"/>
  <c r="H15" i="1"/>
  <c r="G15" i="1"/>
  <c r="I14" i="1"/>
  <c r="H14" i="1"/>
  <c r="G14" i="1"/>
  <c r="I13" i="1"/>
  <c r="H13" i="1"/>
  <c r="G13" i="1"/>
  <c r="I12" i="1"/>
  <c r="H12" i="1"/>
  <c r="G12" i="1"/>
  <c r="I11" i="1"/>
  <c r="H11" i="1"/>
  <c r="G11" i="1"/>
  <c r="I10" i="1"/>
  <c r="H10" i="1"/>
  <c r="G10" i="1"/>
  <c r="I9" i="1"/>
  <c r="H9" i="1"/>
  <c r="G9" i="1"/>
  <c r="F8" i="1"/>
  <c r="E8" i="1"/>
  <c r="D8" i="1"/>
  <c r="C8" i="1"/>
  <c r="I7" i="1"/>
  <c r="H7" i="1"/>
  <c r="G7" i="1"/>
  <c r="F6" i="1"/>
  <c r="I6" i="1" s="1"/>
  <c r="E6" i="1"/>
  <c r="D6" i="1"/>
  <c r="C6" i="1"/>
  <c r="H117" i="1" l="1"/>
  <c r="G117" i="1"/>
  <c r="I117" i="1"/>
  <c r="F98" i="1"/>
  <c r="E98" i="1"/>
  <c r="D98" i="1"/>
  <c r="C98" i="1"/>
  <c r="G99" i="1"/>
  <c r="H99" i="1"/>
  <c r="I99" i="1"/>
  <c r="I94" i="1"/>
  <c r="H94" i="1"/>
  <c r="G94" i="1"/>
  <c r="H95" i="1"/>
  <c r="I95" i="1"/>
  <c r="G89" i="1"/>
  <c r="I89" i="1"/>
  <c r="H89" i="1"/>
  <c r="E82" i="1"/>
  <c r="G82" i="1" s="1"/>
  <c r="D82" i="1"/>
  <c r="H82" i="1" s="1"/>
  <c r="C82" i="1"/>
  <c r="I82" i="1" s="1"/>
  <c r="I83" i="1"/>
  <c r="G83" i="1"/>
  <c r="H83" i="1"/>
  <c r="I67" i="1"/>
  <c r="H67" i="1"/>
  <c r="G67" i="1"/>
  <c r="I59" i="1"/>
  <c r="H59" i="1"/>
  <c r="G59" i="1"/>
  <c r="I54" i="1"/>
  <c r="H54" i="1"/>
  <c r="I51" i="1"/>
  <c r="H51" i="1"/>
  <c r="F32" i="1"/>
  <c r="E32" i="1"/>
  <c r="D32" i="1"/>
  <c r="C32" i="1"/>
  <c r="G33" i="1"/>
  <c r="H33" i="1"/>
  <c r="I33" i="1"/>
  <c r="G22" i="1"/>
  <c r="I22" i="1"/>
  <c r="H22" i="1"/>
  <c r="F5" i="1"/>
  <c r="G8" i="1"/>
  <c r="I8" i="1"/>
  <c r="H8" i="1"/>
  <c r="E5" i="1"/>
  <c r="D5" i="1"/>
  <c r="C5" i="1"/>
  <c r="G6" i="1"/>
  <c r="H6" i="1"/>
  <c r="H98" i="1" l="1"/>
  <c r="G98" i="1"/>
  <c r="I98" i="1"/>
  <c r="I32" i="1"/>
  <c r="G32" i="1"/>
  <c r="H32" i="1"/>
  <c r="G5" i="1"/>
  <c r="I5" i="1"/>
  <c r="H5" i="1"/>
</calcChain>
</file>

<file path=xl/sharedStrings.xml><?xml version="1.0" encoding="utf-8"?>
<sst xmlns="http://schemas.openxmlformats.org/spreadsheetml/2006/main" count="263" uniqueCount="262">
  <si>
    <t>Konto</t>
  </si>
  <si>
    <t>Opis</t>
  </si>
  <si>
    <t>Realizacija: 2020</t>
  </si>
  <si>
    <t>SP: 2021</t>
  </si>
  <si>
    <t>VP: 2021</t>
  </si>
  <si>
    <t>Realizacija: 2021</t>
  </si>
  <si>
    <t>Indeks 6:5</t>
  </si>
  <si>
    <t>Indeks 6:4</t>
  </si>
  <si>
    <t>Indeks 6:3</t>
  </si>
  <si>
    <t>70</t>
  </si>
  <si>
    <t>DAVČNI PRIHODKI</t>
  </si>
  <si>
    <t>700</t>
  </si>
  <si>
    <t>DAVKI NA DOHODEK IN DOBIČEK</t>
  </si>
  <si>
    <t>700020</t>
  </si>
  <si>
    <t>DOHODNINA - ODSTOPLJENI VIR OBČINAM</t>
  </si>
  <si>
    <t>703</t>
  </si>
  <si>
    <t>DAVKI NA PREMOŽENJE</t>
  </si>
  <si>
    <t>703000</t>
  </si>
  <si>
    <t>DAVEK OD PREMOŽENJA OD STAVB-OD FIZIČNIH OSEB</t>
  </si>
  <si>
    <t>703001</t>
  </si>
  <si>
    <t>DAVEK OD PREMOŽ.OD PROSTOROV ZA POČITEK IN REKREACI</t>
  </si>
  <si>
    <t>703002</t>
  </si>
  <si>
    <t>ZAMUDNE OBRESTI OD DAVKOV NA NEPREMIČNINE</t>
  </si>
  <si>
    <t>703003</t>
  </si>
  <si>
    <t>NADOMEST.UPORABO STAVBNEGA ZEMLJIŠČA-OD PO</t>
  </si>
  <si>
    <t>703004</t>
  </si>
  <si>
    <t>NADOMEST.ZA UPOR.STAVBNEGA ZEMLJIŠČA-OD FO</t>
  </si>
  <si>
    <t>703005</t>
  </si>
  <si>
    <t>ZAM.OBRESTI IZ NASLOVA NADOMES.ZA UPOR.STAVB.ZEMLJ.</t>
  </si>
  <si>
    <t>703100</t>
  </si>
  <si>
    <t>DAVEK OD PREMOŽENJA-NA POSEST PLOVNIH OBJEKTOV</t>
  </si>
  <si>
    <t>703101</t>
  </si>
  <si>
    <t>ZAMUDNE OBRESTI OD DAVKOV NA PREMIČNINE</t>
  </si>
  <si>
    <t>703200</t>
  </si>
  <si>
    <t>DAVEK NA DEDIŠČINE IN DARILA</t>
  </si>
  <si>
    <t>703202</t>
  </si>
  <si>
    <t>ZAMUDNE OBRESTI OD DAVKA NA DEDIŠČINE IN DARILA</t>
  </si>
  <si>
    <t>703300</t>
  </si>
  <si>
    <t>DAVEK NA PROMET NEPREMIČNIN-OD PRAVNIH OSEB</t>
  </si>
  <si>
    <t>703301</t>
  </si>
  <si>
    <t>DAVEK NA PROMET NEPREMIČNIN-OD FIZIČNIH OSEB</t>
  </si>
  <si>
    <t>703303</t>
  </si>
  <si>
    <t>ZAMUDNE OBRESTI OD DAVKA NA PROMET NAPREMIČNIN</t>
  </si>
  <si>
    <t>704</t>
  </si>
  <si>
    <t>DOMAČI DAVKI NA BLAGO IN STORITVE</t>
  </si>
  <si>
    <t>704403</t>
  </si>
  <si>
    <t>DAVEK NA DOBIČEK OD IGER NA SREČO</t>
  </si>
  <si>
    <t>704700</t>
  </si>
  <si>
    <t>OKOLJSKA DAJATEV  ZA ONESNAŽ. OKOLJA ZARADI ODVAJ ODP. VODA</t>
  </si>
  <si>
    <t>704701</t>
  </si>
  <si>
    <t>ZAMUDNE OBRESTI OD OKOLJSKE DAJATVE ZA ONESNEŽEVANJE</t>
  </si>
  <si>
    <t>704704</t>
  </si>
  <si>
    <t>TURISTIČNA TAKSA</t>
  </si>
  <si>
    <t>704706</t>
  </si>
  <si>
    <t>KOMUNAL.TAKSE ZA TAKSAM ZAVEZ.PREDMETE-OD PRAV.OSEB</t>
  </si>
  <si>
    <t>704708</t>
  </si>
  <si>
    <t>PRISTOJBINA ZA VZDRŽEVANJE GOZDNIH CEST</t>
  </si>
  <si>
    <t>704719</t>
  </si>
  <si>
    <t>OKOLJSKA DAJATEV ZA ONESNAŽ. OKOLJA ZARADI ODLAG.ODPADKOV</t>
  </si>
  <si>
    <t>706</t>
  </si>
  <si>
    <t>DRUGI DAVKI</t>
  </si>
  <si>
    <t>706099</t>
  </si>
  <si>
    <t>DURS - NERAZPOREJENO</t>
  </si>
  <si>
    <t>71</t>
  </si>
  <si>
    <t>NEDAVČNI PRIHODKI</t>
  </si>
  <si>
    <t>710</t>
  </si>
  <si>
    <t>UDELEŽBA NA DOBIČKU IN DOHODKI OD PREMOŽENJA</t>
  </si>
  <si>
    <t>710200</t>
  </si>
  <si>
    <t>PRIHODKI OD OBRESTI OD SREDSTEV NA VPOGLED</t>
  </si>
  <si>
    <t>710201</t>
  </si>
  <si>
    <t>PRIHODKI OD OBRESTI OD VEZANIH EVRSKIH DEPOZITOV IZ</t>
  </si>
  <si>
    <t>710215</t>
  </si>
  <si>
    <t>DRUGI PRIHODKI OD OBRESTI</t>
  </si>
  <si>
    <t>710300</t>
  </si>
  <si>
    <t>PRIHODKI IZ NASLOVA NAJEMNIN ZA KMETIJSKA ZEMLJIŠČA IN</t>
  </si>
  <si>
    <t>710301</t>
  </si>
  <si>
    <t>PRIHODKI OD NAJEMNIN ZA POSLOVNE PROSTORE</t>
  </si>
  <si>
    <t>710302</t>
  </si>
  <si>
    <t>PRIHODKI OD NAJEMNIN ZA STANOVANJA</t>
  </si>
  <si>
    <t>71030401</t>
  </si>
  <si>
    <t>PRIHODKI OD DRUGIH NAJEMNIN - OSKRBA S PITNO VODO</t>
  </si>
  <si>
    <t>71030402</t>
  </si>
  <si>
    <t>PRIHODKI OD DRUGIH NAJEMNIN - ODVAJ.KOM. IN PAD. ODP. VODE</t>
  </si>
  <si>
    <t>71030403</t>
  </si>
  <si>
    <t>PRIHODKI OD DRUGIH NAJEMNIN - POKOPALIŠČA</t>
  </si>
  <si>
    <t>71030404</t>
  </si>
  <si>
    <t>PRIHODKI OD DRUGIH NAJEMNIN - DEPONIJA</t>
  </si>
  <si>
    <t>71030405</t>
  </si>
  <si>
    <t>PRIHODKI OD NAJEMNINE ZA CČN</t>
  </si>
  <si>
    <t>71030499</t>
  </si>
  <si>
    <t>PRIHODKI OD DRUGIH NAJEMNIN</t>
  </si>
  <si>
    <t>710306</t>
  </si>
  <si>
    <t>PRIHODKI IZ NASLOVA PODELJENIH KONCESIJ</t>
  </si>
  <si>
    <t>710312</t>
  </si>
  <si>
    <t>PRIHODKI OD PODELJENIH KONCESIJ ZA VODNO PRAVICO</t>
  </si>
  <si>
    <t>710313</t>
  </si>
  <si>
    <t>PRIHODKI OD NADOMESTILA ZA DOD.SLUŽ.PRAVICE IN USTAN.STAV.</t>
  </si>
  <si>
    <t>71039900</t>
  </si>
  <si>
    <t>PRIHODKI OD ZAMUDNIH OBRESTI KUPNIN IN NAJEMNIN IN IZVRŠILNI</t>
  </si>
  <si>
    <t>71039901</t>
  </si>
  <si>
    <t>DRUGI PRIHODKI OD PREMOŽENJA</t>
  </si>
  <si>
    <t>711</t>
  </si>
  <si>
    <t>TAKSE IN PRISTOJBINE</t>
  </si>
  <si>
    <t>711100</t>
  </si>
  <si>
    <t>Upravne takse za dokumente iz upravnih dejanj in drugo</t>
  </si>
  <si>
    <t>711120</t>
  </si>
  <si>
    <t>Upravne takse s področja prometa in zvez</t>
  </si>
  <si>
    <t>712</t>
  </si>
  <si>
    <t>DENARNE KAZNI</t>
  </si>
  <si>
    <t>712001</t>
  </si>
  <si>
    <t>DENARNE KAZNI-ZA PREKRŠKE</t>
  </si>
  <si>
    <t>712005</t>
  </si>
  <si>
    <t>5033, DENARNE KAZNI-V UPRAVNI IZVRŠBI</t>
  </si>
  <si>
    <t>712007</t>
  </si>
  <si>
    <t>515047, NADOMESTILO ZA DEGRADACIJO IN UZURPACIJO PROSTORA</t>
  </si>
  <si>
    <t>712008</t>
  </si>
  <si>
    <t>POVPREČNINE NA PODLAGI ZAKONA O PREKRŠKIH</t>
  </si>
  <si>
    <t>713</t>
  </si>
  <si>
    <t>PRIHODKI OD PRODAJE BLAGA IN STORITEV</t>
  </si>
  <si>
    <t>713000</t>
  </si>
  <si>
    <t>71309901</t>
  </si>
  <si>
    <t>PRIHODKI OD PARKIRNIN - PARKOMATI</t>
  </si>
  <si>
    <t>71309902</t>
  </si>
  <si>
    <t>PRIHODKI OD E-POLNILNIC</t>
  </si>
  <si>
    <t>71309903</t>
  </si>
  <si>
    <t>PRIHODKI OD PARKIRNIN -  EasyPark</t>
  </si>
  <si>
    <t>71309904</t>
  </si>
  <si>
    <t>PRIHODKI - GORENJSKA BIKE - TRŽIČ</t>
  </si>
  <si>
    <t>71309920</t>
  </si>
  <si>
    <t>PRIHODKI OD PROVIZIJ</t>
  </si>
  <si>
    <t>71309999</t>
  </si>
  <si>
    <t>DRUGI PRIHODKI OD PRODAJE</t>
  </si>
  <si>
    <t>714</t>
  </si>
  <si>
    <t>DRUGI NEDAVČNI PRIHODKI</t>
  </si>
  <si>
    <t>714105</t>
  </si>
  <si>
    <t>PRIHODKI OD KOMUNALNIH PRISPEVKOV</t>
  </si>
  <si>
    <t>714106</t>
  </si>
  <si>
    <t>PRISPEVKI IN DOPLAČILA OBČANOV ZA IZVAJANJE DOLOČENIH PROGRAMOV TEKOČEGA ZNAČAJA</t>
  </si>
  <si>
    <t>71419900</t>
  </si>
  <si>
    <t>DRUGI IZREDNI NEDAVČNI PRIHODKI</t>
  </si>
  <si>
    <t>71419901</t>
  </si>
  <si>
    <t>VRAČILO DDV ZA KOMUNALNO INFRASTRUKTURO</t>
  </si>
  <si>
    <t>71419908</t>
  </si>
  <si>
    <t>NAKAZILA ODŠKODNIN ZAVAROVALNIC</t>
  </si>
  <si>
    <t>71419909</t>
  </si>
  <si>
    <t>VRAČILA SREDSTEV - PROSTOVOLJNO GASILSKO DRUŠTVO</t>
  </si>
  <si>
    <t>71419913</t>
  </si>
  <si>
    <t>PRIHODKI FUNDACIJE ZA ŠPORT - INVESTICIJE V ŠPORTNE OBJEKTE</t>
  </si>
  <si>
    <t>71419914</t>
  </si>
  <si>
    <t>ODŠKODNINA ZARADI OBREMENITVE OKOLJA V KS KOVOR - OBČINA TRŽIČ</t>
  </si>
  <si>
    <t>71419915</t>
  </si>
  <si>
    <t>PREJETA SREDSTVA ZA INVESTICIJE V ZDRAVSTVO (OZG)</t>
  </si>
  <si>
    <t>71419917</t>
  </si>
  <si>
    <t>PRIHODKI OD IZVEDB POSTOPKOV JAVNIH NAROČIL</t>
  </si>
  <si>
    <t>71419918</t>
  </si>
  <si>
    <t>DRUGI IZREDNI NEDAVČNI PRIHODKI - COVID DODATKI - IZJEMA NAK.ZA 2020</t>
  </si>
  <si>
    <t>71419919</t>
  </si>
  <si>
    <t>DRUGI IZREDNI NEDAVČNI PRIHODKI - COVID DODATKI CIVILNA ZAŠČITA</t>
  </si>
  <si>
    <t>71419930</t>
  </si>
  <si>
    <t>DRUGI IZREDNI NEDAVČNI PRIHODKI - GROBNINA KS LEŠE</t>
  </si>
  <si>
    <t>71419931</t>
  </si>
  <si>
    <t>KS KOVOR - PRIHODKI IZ NASLOVA STR.OGREVANJA, EL.EN.IN KOMUNALE</t>
  </si>
  <si>
    <t>72</t>
  </si>
  <si>
    <t>KAPITALSKI PRIHODKI</t>
  </si>
  <si>
    <t>720</t>
  </si>
  <si>
    <t>PRIHODKI OD PRODAJE OSNOVNIH SREDSTEV</t>
  </si>
  <si>
    <t>720000</t>
  </si>
  <si>
    <t>PRIHODKI OD PRODAJE POSLOVNIH OBJEKTOV IN POSLOVNIH PROSTOR.</t>
  </si>
  <si>
    <t>72000111</t>
  </si>
  <si>
    <t>PRIHODKI OD PRODAJE STANOVANJ. OBJEKTOV IN STANOVANJ</t>
  </si>
  <si>
    <t>720099</t>
  </si>
  <si>
    <t>PRIHODKI OD PRODAJE DRUGIH ZGRADB IN PROSTOROV</t>
  </si>
  <si>
    <t>720201</t>
  </si>
  <si>
    <t>PRIHODKI OD PRODAJE RAČUNALNIŠKE OPREME</t>
  </si>
  <si>
    <t>720399</t>
  </si>
  <si>
    <t>PRIHODKI OD PRODAJE DRUGIH OSNOVNIH SREDSTEV</t>
  </si>
  <si>
    <t>722</t>
  </si>
  <si>
    <t>PRIHODKI OD PRODAJE ZEMLJIŠČ IN NEMATERIALNEGA PREMOŽENJA</t>
  </si>
  <si>
    <t>722000</t>
  </si>
  <si>
    <t>PRIHODKI OD PRODAJE KMETIJSKIH ZEMLJIŠČ</t>
  </si>
  <si>
    <t>72200110</t>
  </si>
  <si>
    <t>PRIHODKI OD PRODAJE POSEKA LESA V OBČINSKIH GOZDOVIH</t>
  </si>
  <si>
    <t>72200120</t>
  </si>
  <si>
    <t>PRIHODKI OD PRODAJE GOZDOV</t>
  </si>
  <si>
    <t>722100</t>
  </si>
  <si>
    <t>PRIHODKI OD PRODAJE STAVBNIH ZEMLJIŠČ</t>
  </si>
  <si>
    <t>73</t>
  </si>
  <si>
    <t>PREJETE DONACIJE</t>
  </si>
  <si>
    <t>730</t>
  </si>
  <si>
    <t>PREJETE DONACIJE IZ DOMAČIH VIROV</t>
  </si>
  <si>
    <t>730000</t>
  </si>
  <si>
    <t>PREJETE DONACIJE IN DARILA OD DOMAČIH PRAVNIH OSEB</t>
  </si>
  <si>
    <t>730100</t>
  </si>
  <si>
    <t>PREJETE DONACIJE IN DARILA OD DOMAČIH FIZIČNIH OSEB</t>
  </si>
  <si>
    <t>74</t>
  </si>
  <si>
    <t>TRANSFERNI PRIHODKI</t>
  </si>
  <si>
    <t>740</t>
  </si>
  <si>
    <t>TRANSFERNI PRIHODKI IZ DRUGIH JAVNOFINANČNIH INSTITUCIJ</t>
  </si>
  <si>
    <t>74000101</t>
  </si>
  <si>
    <t>PREJETA SREDSTVA IZ DRŽ. PROR. ZA INV. V ZDRAVSTVO</t>
  </si>
  <si>
    <t>74000107</t>
  </si>
  <si>
    <t>PREJETA SRED. IZ DRŽ. PROR. ZA SANACIJO PO NEURJIH</t>
  </si>
  <si>
    <t>74000111</t>
  </si>
  <si>
    <t>PREJ.SRED.IZ DRŽ.PROR.PO 21. ČLENU ZFO (DOD.SR.ZA INVEST.)</t>
  </si>
  <si>
    <t>74000112</t>
  </si>
  <si>
    <t>PREJETA SR.IZ DRŽ.PROR. - POŽARNA TAKSA</t>
  </si>
  <si>
    <t>74000134</t>
  </si>
  <si>
    <t>PREJETA SREDSTVA IZ DRŽ.PRORAČ. ZA INVESTICIJE - PRIZIDEK KOVOR</t>
  </si>
  <si>
    <t>74000135</t>
  </si>
  <si>
    <t>PREJETA SR.IZ DRŽ.PROR.(ENERG.SANACIJA NEUHAUS IN MUZEJ)</t>
  </si>
  <si>
    <t>74000136</t>
  </si>
  <si>
    <t>PREJETA SREDSTVA IZ DRŽ.PRORAČ. - BOGASTVO NARAVE</t>
  </si>
  <si>
    <t>74000401</t>
  </si>
  <si>
    <t>DRUGA PREJETA SR.IZ DRŽ.PRORAČ - MATHAUSEN</t>
  </si>
  <si>
    <t>74000402</t>
  </si>
  <si>
    <t>PREJETA SR.IZ DRŽ.PROR.ZA SKUPNO OBČINSKO UPRAVO</t>
  </si>
  <si>
    <t>74000404</t>
  </si>
  <si>
    <t>DRUGA PREJ.SRED.IZ DRŽ.PRORAČ.- SUB.STANARIN</t>
  </si>
  <si>
    <t>74000405</t>
  </si>
  <si>
    <t>DRUGA PREJETA SREDSTVA IZ DRŽ. PRORAČ. ZA TEKOČO PORABO</t>
  </si>
  <si>
    <t>74000407</t>
  </si>
  <si>
    <t>PREJETA SRED. IZ DRŽ.PRORAČ ZA TEKOČO PORABO - GOZDNE CESTE</t>
  </si>
  <si>
    <t>74000410</t>
  </si>
  <si>
    <t>PREJETA SREDSTA IZ DRŽ.PRORAČ.IZ NASLOVA SOFIN.PRAKT.USPOS.</t>
  </si>
  <si>
    <t>74000411</t>
  </si>
  <si>
    <t>PREJETA SREDSTVA IZ DRŽ.PRORAČ. - DODATEK COVID-19</t>
  </si>
  <si>
    <t>74000412</t>
  </si>
  <si>
    <t>PREJETA SREDSTVA IZ DRŽ.PRORAČ. - POVRAČILO VARSTVO OTROK - ZRSzZ</t>
  </si>
  <si>
    <t>740019</t>
  </si>
  <si>
    <t>PREJETA SREDSTVA IZ DRŽAVNEGA PRORAČUNA ZA URAVNOTEŽENJE RAZVITOSTI OBČIN</t>
  </si>
  <si>
    <t>74030104</t>
  </si>
  <si>
    <t>PREJETA SREDSTVA IZ JAVNIH SKLADOV (EKO SKLAD)</t>
  </si>
  <si>
    <t>741</t>
  </si>
  <si>
    <t>PREJETA SREDSTVA IZ DRŽ.PRORAČ.IZ SREDSTEV PRORAČ.EU</t>
  </si>
  <si>
    <t>74110100</t>
  </si>
  <si>
    <t>PREJETA SRED.IZ DRŽ.PROR.IZ SRED.PRORAČ.EU ZA IZV.SKUPNE KMET.POL.(LAS GORENJSKA KOŠARICA)</t>
  </si>
  <si>
    <t>74110101</t>
  </si>
  <si>
    <t>PREJETA SRED.IZ DRŽ.PRORAČ.IZ SRED.PRORA.EU ZA IZV.SKUP.KMET.POLIT.ZA OBDOJE 2014-2020 - PRIZIDEK KOVOR</t>
  </si>
  <si>
    <t>74110102</t>
  </si>
  <si>
    <t>PREJETA SRED.IZDRŽ.PROR.IZSRED.PRORAČ.EU ZA IZV.SKUPNE KMET.POL.LAS - BOGASTVO NARAVE</t>
  </si>
  <si>
    <t>74120007</t>
  </si>
  <si>
    <t>PREJETA SR.IZ DR.PROR.IZ SRED.PRORAČ.EU IZ STRUK.SKLADOV-LAS-POČAKAJ NA BUS</t>
  </si>
  <si>
    <t>74120009</t>
  </si>
  <si>
    <t>PREJETA SR.IZ DR.PROR.IZ SRED.PRORAČ.EU IZ STRUK.SKLADOV-LAS-BOGASTVO NARAVE</t>
  </si>
  <si>
    <t>74120102</t>
  </si>
  <si>
    <t>PREJETA SR.IZ DR.PROR.IZ SRED.PRORAČEU IZ KOH.SKLADA - HITRO S KOLESOM</t>
  </si>
  <si>
    <t>74120103</t>
  </si>
  <si>
    <t>PREJETA SR.IZ DR.PROR.IZ SRED.PRORAČ.EU IZ STRUK.SKLAD.2014-2020-LAS ZELENA NASELJA</t>
  </si>
  <si>
    <t>74120104</t>
  </si>
  <si>
    <t>PREJETA SR.IZDR.PROR.IZ SRED.PRORAČ.EU IZ STRUK.SKLADOV-LAS-PAMETNA RAZSVETLJAVA</t>
  </si>
  <si>
    <t>74130102</t>
  </si>
  <si>
    <t>PREJETA SR.IZ DRŽ.PROR.IZ SRED.PRORAČ.EU IZ KOHEZ.SKLADA (RAZVOJ REGIJ - AGLOMERACIJA LOKA)</t>
  </si>
  <si>
    <t>74130103</t>
  </si>
  <si>
    <t>PREJETA SR.IZ DRŽ.PROR.IZ SRED.PRORAČ.EU IZ KOHEZ.SKLADA (ENERG.SANACIJA VRTEC DETELJICA)</t>
  </si>
  <si>
    <t>74130104</t>
  </si>
  <si>
    <t>PREJETA SR.IZ DRŽ.PROR.IZ SRED.PRORAČ.EU IZ KOHEZ.SKL.(ENERG.SANACIJA NEUHAUS IN MUZEJ)</t>
  </si>
  <si>
    <t>74160003</t>
  </si>
  <si>
    <t>DRUGA PR.SR.IZ DRŽ.PRORAČ.IZ SR.PROJ.EU(INTERREG SREDNJA EVROPA)</t>
  </si>
  <si>
    <t>74160004</t>
  </si>
  <si>
    <t>DRUGA PR.SR.IZ DRŽ.PRO.IZSR.PROJ.EU(INTERREG V-AALPE ADRIA KARAVANKE)</t>
  </si>
  <si>
    <t>V EUR</t>
  </si>
  <si>
    <t>ZAKLJUČNI RAČUN PRORAČUNA OBČINE TRŽIČ ZA LETO 2021 - POSEBNI DEL PRIHODKI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</si>
</sst>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Arial Narrow"/>
      <family val="2"/>
      <charset val="238"/>
    </font>
    <font>
      <sz val="9"/>
      <color rgb="FF000000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8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2" xfId="0" applyFill="1" applyBorder="1" applyAlignment="1">
      <alignment horizontal="center" vertical="center"/>
    </xf>
    <xf numFmtId="49" fontId="2" fillId="3" borderId="0" xfId="0" applyNumberFormat="1" applyFont="1" applyFill="1"/>
    <xf numFmtId="4" fontId="2" fillId="3" borderId="0" xfId="0" applyNumberFormat="1" applyFont="1" applyFill="1" applyAlignment="1">
      <alignment horizontal="right"/>
    </xf>
    <xf numFmtId="49" fontId="2" fillId="4" borderId="2" xfId="0" applyNumberFormat="1" applyFont="1" applyFill="1" applyBorder="1"/>
    <xf numFmtId="4" fontId="2" fillId="4" borderId="2" xfId="0" applyNumberFormat="1" applyFont="1" applyFill="1" applyBorder="1" applyAlignment="1">
      <alignment horizontal="right"/>
    </xf>
    <xf numFmtId="49" fontId="3" fillId="4" borderId="0" xfId="0" applyNumberFormat="1" applyFont="1" applyFill="1"/>
    <xf numFmtId="4" fontId="3" fillId="4" borderId="0" xfId="0" applyNumberFormat="1" applyFont="1" applyFill="1" applyAlignment="1">
      <alignment horizontal="right"/>
    </xf>
    <xf numFmtId="0" fontId="1" fillId="2" borderId="1" xfId="0" applyFont="1" applyFill="1" applyBorder="1"/>
    <xf numFmtId="4" fontId="1" fillId="2" borderId="1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9BAAA-DB5E-4C40-84B9-812BA32FE832}">
  <dimension ref="A1:I131"/>
  <sheetViews>
    <sheetView tabSelected="1" zoomScaleNormal="100" workbookViewId="0">
      <pane ySplit="4" topLeftCell="A92" activePane="bottomLeft" state="frozen"/>
      <selection pane="bottomLeft" activeCell="M107" sqref="M107"/>
    </sheetView>
  </sheetViews>
  <sheetFormatPr defaultRowHeight="15" x14ac:dyDescent="0.25"/>
  <cols>
    <col min="1" max="1" width="6.7109375" bestFit="1" customWidth="1"/>
    <col min="2" max="2" width="80.28515625" customWidth="1"/>
    <col min="3" max="3" width="15.42578125" bestFit="1" customWidth="1"/>
    <col min="4" max="5" width="12.7109375" bestFit="1" customWidth="1"/>
    <col min="6" max="6" width="15.42578125" bestFit="1" customWidth="1"/>
    <col min="7" max="9" width="9.85546875" bestFit="1" customWidth="1"/>
  </cols>
  <sheetData>
    <row r="1" spans="1:9" x14ac:dyDescent="0.25">
      <c r="A1" s="11" t="s">
        <v>261</v>
      </c>
      <c r="B1" s="11"/>
      <c r="C1" s="11"/>
      <c r="D1" s="11"/>
      <c r="E1" s="11"/>
      <c r="F1" s="11"/>
      <c r="G1" s="11"/>
      <c r="H1" s="11"/>
      <c r="I1" s="11"/>
    </row>
    <row r="2" spans="1:9" x14ac:dyDescent="0.25">
      <c r="I2" s="10" t="s">
        <v>260</v>
      </c>
    </row>
    <row r="3" spans="1:9" ht="30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</row>
    <row r="4" spans="1:9" x14ac:dyDescent="0.2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</row>
    <row r="5" spans="1:9" x14ac:dyDescent="0.25">
      <c r="A5" s="2" t="s">
        <v>9</v>
      </c>
      <c r="B5" s="2" t="s">
        <v>10</v>
      </c>
      <c r="C5" s="3">
        <f>+C6+C8+C22+C30</f>
        <v>10438714.639999999</v>
      </c>
      <c r="D5" s="3">
        <f>+D6+D8+D22+D30</f>
        <v>10478956</v>
      </c>
      <c r="E5" s="3">
        <f>+E6+E8+E22+E30</f>
        <v>10478956</v>
      </c>
      <c r="F5" s="3">
        <f>+F6+F8+F22+F30</f>
        <v>10563399.649999999</v>
      </c>
      <c r="G5" s="3">
        <f>IF(E5&lt;&gt;0,F5/E5*100,"-")</f>
        <v>100.80584029554088</v>
      </c>
      <c r="H5" s="3">
        <f>IF(D5&lt;&gt;0,F5/D5*100,"-")</f>
        <v>100.80584029554088</v>
      </c>
      <c r="I5" s="3">
        <f>IF(C5&lt;&gt;0,F5/C5*100,"-")</f>
        <v>101.19444792103253</v>
      </c>
    </row>
    <row r="6" spans="1:9" x14ac:dyDescent="0.25">
      <c r="A6" s="4" t="s">
        <v>11</v>
      </c>
      <c r="B6" s="4" t="s">
        <v>12</v>
      </c>
      <c r="C6" s="5">
        <f>+C7</f>
        <v>8993457</v>
      </c>
      <c r="D6" s="5">
        <f>+D7</f>
        <v>9018851</v>
      </c>
      <c r="E6" s="5">
        <f>+E7</f>
        <v>9018851</v>
      </c>
      <c r="F6" s="5">
        <f>+F7</f>
        <v>9018851</v>
      </c>
      <c r="G6" s="5">
        <f>IF(E6&lt;&gt;0,F6/E6*100,"-")</f>
        <v>100</v>
      </c>
      <c r="H6" s="5">
        <f>IF(D6&lt;&gt;0,F6/D6*100,"-")</f>
        <v>100</v>
      </c>
      <c r="I6" s="5">
        <f>IF(C6&lt;&gt;0,F6/C6*100,"-")</f>
        <v>100.28236083188034</v>
      </c>
    </row>
    <row r="7" spans="1:9" x14ac:dyDescent="0.25">
      <c r="A7" s="6" t="s">
        <v>13</v>
      </c>
      <c r="B7" s="6" t="s">
        <v>14</v>
      </c>
      <c r="C7" s="7">
        <v>8993457</v>
      </c>
      <c r="D7" s="7">
        <v>9018851</v>
      </c>
      <c r="E7" s="7">
        <v>9018851</v>
      </c>
      <c r="F7" s="7">
        <v>9018851</v>
      </c>
      <c r="G7" s="7">
        <f>IF(E7&lt;&gt;0,F7/E7*100,"-")</f>
        <v>100</v>
      </c>
      <c r="H7" s="7">
        <f>IF(D7&lt;&gt;0,F7/D7*100,"-")</f>
        <v>100</v>
      </c>
      <c r="I7" s="7">
        <f>IF(C7&lt;&gt;0,F7/C7*100,"-")</f>
        <v>100.28236083188034</v>
      </c>
    </row>
    <row r="8" spans="1:9" x14ac:dyDescent="0.25">
      <c r="A8" s="4" t="s">
        <v>15</v>
      </c>
      <c r="B8" s="4" t="s">
        <v>16</v>
      </c>
      <c r="C8" s="5">
        <f>+C9+C10+C11+C12+C13+C14+C15+C16+C17+C18+C19+C20+C21</f>
        <v>1177275.94</v>
      </c>
      <c r="D8" s="5">
        <f>+D9+D10+D11+D12+D13+D14+D15+D16+D17+D18+D19+D20+D21</f>
        <v>1200105</v>
      </c>
      <c r="E8" s="5">
        <f>+E9+E10+E11+E12+E13+E14+E15+E16+E17+E18+E19+E20+E21</f>
        <v>1200105</v>
      </c>
      <c r="F8" s="5">
        <f>+F9+F10+F11+F12+F13+F14+F15+F16+F17+F18+F19+F20+F21</f>
        <v>1303751.6099999999</v>
      </c>
      <c r="G8" s="5">
        <f>IF(E8&lt;&gt;0,F8/E8*100,"-")</f>
        <v>108.63646180959165</v>
      </c>
      <c r="H8" s="5">
        <f>IF(D8&lt;&gt;0,F8/D8*100,"-")</f>
        <v>108.63646180959165</v>
      </c>
      <c r="I8" s="5">
        <f>IF(C8&lt;&gt;0,F8/C8*100,"-")</f>
        <v>110.7430777868441</v>
      </c>
    </row>
    <row r="9" spans="1:9" x14ac:dyDescent="0.25">
      <c r="A9" s="6" t="s">
        <v>17</v>
      </c>
      <c r="B9" s="6" t="s">
        <v>18</v>
      </c>
      <c r="C9" s="7">
        <v>40360.129999999997</v>
      </c>
      <c r="D9" s="7">
        <v>45000</v>
      </c>
      <c r="E9" s="7">
        <v>45000</v>
      </c>
      <c r="F9" s="7">
        <v>35037.269999999997</v>
      </c>
      <c r="G9" s="7">
        <f>IF(E9&lt;&gt;0,F9/E9*100,"-")</f>
        <v>77.860599999999991</v>
      </c>
      <c r="H9" s="7">
        <f>IF(D9&lt;&gt;0,F9/D9*100,"-")</f>
        <v>77.860599999999991</v>
      </c>
      <c r="I9" s="7">
        <f>IF(C9&lt;&gt;0,F9/C9*100,"-")</f>
        <v>86.811588565249906</v>
      </c>
    </row>
    <row r="10" spans="1:9" x14ac:dyDescent="0.25">
      <c r="A10" s="6" t="s">
        <v>19</v>
      </c>
      <c r="B10" s="6" t="s">
        <v>20</v>
      </c>
      <c r="C10" s="7">
        <v>4759.2</v>
      </c>
      <c r="D10" s="7">
        <v>10000</v>
      </c>
      <c r="E10" s="7">
        <v>10000</v>
      </c>
      <c r="F10" s="7">
        <v>3513.15</v>
      </c>
      <c r="G10" s="7">
        <f>IF(E10&lt;&gt;0,F10/E10*100,"-")</f>
        <v>35.131499999999996</v>
      </c>
      <c r="H10" s="7">
        <f>IF(D10&lt;&gt;0,F10/D10*100,"-")</f>
        <v>35.131499999999996</v>
      </c>
      <c r="I10" s="7">
        <f>IF(C10&lt;&gt;0,F10/C10*100,"-")</f>
        <v>73.818078668683825</v>
      </c>
    </row>
    <row r="11" spans="1:9" x14ac:dyDescent="0.25">
      <c r="A11" s="6" t="s">
        <v>21</v>
      </c>
      <c r="B11" s="6" t="s">
        <v>22</v>
      </c>
      <c r="C11" s="7">
        <v>360.45</v>
      </c>
      <c r="D11" s="7">
        <v>100</v>
      </c>
      <c r="E11" s="7">
        <v>100</v>
      </c>
      <c r="F11" s="7">
        <v>205.56</v>
      </c>
      <c r="G11" s="7">
        <f>IF(E11&lt;&gt;0,F11/E11*100,"-")</f>
        <v>205.56</v>
      </c>
      <c r="H11" s="7">
        <f>IF(D11&lt;&gt;0,F11/D11*100,"-")</f>
        <v>205.56</v>
      </c>
      <c r="I11" s="7">
        <f>IF(C11&lt;&gt;0,F11/C11*100,"-")</f>
        <v>57.028714107365793</v>
      </c>
    </row>
    <row r="12" spans="1:9" x14ac:dyDescent="0.25">
      <c r="A12" s="6" t="s">
        <v>23</v>
      </c>
      <c r="B12" s="6" t="s">
        <v>24</v>
      </c>
      <c r="C12" s="7">
        <v>426293.45</v>
      </c>
      <c r="D12" s="7">
        <v>500000</v>
      </c>
      <c r="E12" s="7">
        <v>500000</v>
      </c>
      <c r="F12" s="7">
        <v>509201.47</v>
      </c>
      <c r="G12" s="7">
        <f>IF(E12&lt;&gt;0,F12/E12*100,"-")</f>
        <v>101.84029399999999</v>
      </c>
      <c r="H12" s="7">
        <f>IF(D12&lt;&gt;0,F12/D12*100,"-")</f>
        <v>101.84029399999999</v>
      </c>
      <c r="I12" s="7">
        <f>IF(C12&lt;&gt;0,F12/C12*100,"-")</f>
        <v>119.44857937648349</v>
      </c>
    </row>
    <row r="13" spans="1:9" x14ac:dyDescent="0.25">
      <c r="A13" s="6" t="s">
        <v>25</v>
      </c>
      <c r="B13" s="6" t="s">
        <v>26</v>
      </c>
      <c r="C13" s="7">
        <v>481717.13</v>
      </c>
      <c r="D13" s="7">
        <v>470000</v>
      </c>
      <c r="E13" s="7">
        <v>470000</v>
      </c>
      <c r="F13" s="7">
        <v>484169.84</v>
      </c>
      <c r="G13" s="7">
        <f>IF(E13&lt;&gt;0,F13/E13*100,"-")</f>
        <v>103.0148595744681</v>
      </c>
      <c r="H13" s="7">
        <f>IF(D13&lt;&gt;0,F13/D13*100,"-")</f>
        <v>103.0148595744681</v>
      </c>
      <c r="I13" s="7">
        <f>IF(C13&lt;&gt;0,F13/C13*100,"-")</f>
        <v>100.5091598050499</v>
      </c>
    </row>
    <row r="14" spans="1:9" x14ac:dyDescent="0.25">
      <c r="A14" s="6" t="s">
        <v>27</v>
      </c>
      <c r="B14" s="6" t="s">
        <v>28</v>
      </c>
      <c r="C14" s="7">
        <v>2713.52</v>
      </c>
      <c r="D14" s="7">
        <v>3500</v>
      </c>
      <c r="E14" s="7">
        <v>3500</v>
      </c>
      <c r="F14" s="7">
        <v>5068.59</v>
      </c>
      <c r="G14" s="7">
        <f>IF(E14&lt;&gt;0,F14/E14*100,"-")</f>
        <v>144.81685714285715</v>
      </c>
      <c r="H14" s="7">
        <f>IF(D14&lt;&gt;0,F14/D14*100,"-")</f>
        <v>144.81685714285715</v>
      </c>
      <c r="I14" s="7">
        <f>IF(C14&lt;&gt;0,F14/C14*100,"-")</f>
        <v>186.79022082018929</v>
      </c>
    </row>
    <row r="15" spans="1:9" x14ac:dyDescent="0.25">
      <c r="A15" s="6" t="s">
        <v>29</v>
      </c>
      <c r="B15" s="6" t="s">
        <v>30</v>
      </c>
      <c r="C15" s="7">
        <v>1328.32</v>
      </c>
      <c r="D15" s="7">
        <v>1400</v>
      </c>
      <c r="E15" s="7">
        <v>1400</v>
      </c>
      <c r="F15" s="7">
        <v>1146.72</v>
      </c>
      <c r="G15" s="7">
        <f>IF(E15&lt;&gt;0,F15/E15*100,"-")</f>
        <v>81.908571428571435</v>
      </c>
      <c r="H15" s="7">
        <f>IF(D15&lt;&gt;0,F15/D15*100,"-")</f>
        <v>81.908571428571435</v>
      </c>
      <c r="I15" s="7">
        <f>IF(C15&lt;&gt;0,F15/C15*100,"-")</f>
        <v>86.328595519152017</v>
      </c>
    </row>
    <row r="16" spans="1:9" x14ac:dyDescent="0.25">
      <c r="A16" s="6" t="s">
        <v>31</v>
      </c>
      <c r="B16" s="6" t="s">
        <v>32</v>
      </c>
      <c r="C16" s="7">
        <v>1.53</v>
      </c>
      <c r="D16" s="7">
        <v>5</v>
      </c>
      <c r="E16" s="7">
        <v>5</v>
      </c>
      <c r="F16" s="7">
        <v>0.34</v>
      </c>
      <c r="G16" s="7">
        <f>IF(E16&lt;&gt;0,F16/E16*100,"-")</f>
        <v>6.8000000000000007</v>
      </c>
      <c r="H16" s="7">
        <f>IF(D16&lt;&gt;0,F16/D16*100,"-")</f>
        <v>6.8000000000000007</v>
      </c>
      <c r="I16" s="7">
        <f>IF(C16&lt;&gt;0,F16/C16*100,"-")</f>
        <v>22.222222222222225</v>
      </c>
    </row>
    <row r="17" spans="1:9" x14ac:dyDescent="0.25">
      <c r="A17" s="6" t="s">
        <v>33</v>
      </c>
      <c r="B17" s="6" t="s">
        <v>34</v>
      </c>
      <c r="C17" s="7">
        <v>51545.26</v>
      </c>
      <c r="D17" s="7">
        <v>40000</v>
      </c>
      <c r="E17" s="7">
        <v>40000</v>
      </c>
      <c r="F17" s="7">
        <v>32250.36</v>
      </c>
      <c r="G17" s="7">
        <f>IF(E17&lt;&gt;0,F17/E17*100,"-")</f>
        <v>80.625900000000001</v>
      </c>
      <c r="H17" s="7">
        <f>IF(D17&lt;&gt;0,F17/D17*100,"-")</f>
        <v>80.625900000000001</v>
      </c>
      <c r="I17" s="7">
        <f>IF(C17&lt;&gt;0,F17/C17*100,"-")</f>
        <v>62.567072122635523</v>
      </c>
    </row>
    <row r="18" spans="1:9" x14ac:dyDescent="0.25">
      <c r="A18" s="6" t="s">
        <v>35</v>
      </c>
      <c r="B18" s="6" t="s">
        <v>36</v>
      </c>
      <c r="C18" s="7">
        <v>103.33</v>
      </c>
      <c r="D18" s="7">
        <v>50</v>
      </c>
      <c r="E18" s="7">
        <v>50</v>
      </c>
      <c r="F18" s="7">
        <v>25.89</v>
      </c>
      <c r="G18" s="7">
        <f>IF(E18&lt;&gt;0,F18/E18*100,"-")</f>
        <v>51.78</v>
      </c>
      <c r="H18" s="7">
        <f>IF(D18&lt;&gt;0,F18/D18*100,"-")</f>
        <v>51.78</v>
      </c>
      <c r="I18" s="7">
        <f>IF(C18&lt;&gt;0,F18/C18*100,"-")</f>
        <v>25.055646956353435</v>
      </c>
    </row>
    <row r="19" spans="1:9" x14ac:dyDescent="0.25">
      <c r="A19" s="6" t="s">
        <v>37</v>
      </c>
      <c r="B19" s="6" t="s">
        <v>38</v>
      </c>
      <c r="C19" s="7">
        <v>11843.27</v>
      </c>
      <c r="D19" s="7">
        <v>20000</v>
      </c>
      <c r="E19" s="7">
        <v>20000</v>
      </c>
      <c r="F19" s="7">
        <v>17978.400000000001</v>
      </c>
      <c r="G19" s="7">
        <f>IF(E19&lt;&gt;0,F19/E19*100,"-")</f>
        <v>89.89200000000001</v>
      </c>
      <c r="H19" s="7">
        <f>IF(D19&lt;&gt;0,F19/D19*100,"-")</f>
        <v>89.89200000000001</v>
      </c>
      <c r="I19" s="7">
        <f>IF(C19&lt;&gt;0,F19/C19*100,"-")</f>
        <v>151.80266936411988</v>
      </c>
    </row>
    <row r="20" spans="1:9" x14ac:dyDescent="0.25">
      <c r="A20" s="6" t="s">
        <v>39</v>
      </c>
      <c r="B20" s="6" t="s">
        <v>40</v>
      </c>
      <c r="C20" s="7">
        <v>156191.47</v>
      </c>
      <c r="D20" s="7">
        <v>110000</v>
      </c>
      <c r="E20" s="7">
        <v>110000</v>
      </c>
      <c r="F20" s="7">
        <v>215144.62</v>
      </c>
      <c r="G20" s="7">
        <f>IF(E20&lt;&gt;0,F20/E20*100,"-")</f>
        <v>195.58601818181819</v>
      </c>
      <c r="H20" s="7">
        <f>IF(D20&lt;&gt;0,F20/D20*100,"-")</f>
        <v>195.58601818181819</v>
      </c>
      <c r="I20" s="7">
        <f>IF(C20&lt;&gt;0,F20/C20*100,"-")</f>
        <v>137.7441546583818</v>
      </c>
    </row>
    <row r="21" spans="1:9" x14ac:dyDescent="0.25">
      <c r="A21" s="6" t="s">
        <v>41</v>
      </c>
      <c r="B21" s="6" t="s">
        <v>42</v>
      </c>
      <c r="C21" s="7">
        <v>58.88</v>
      </c>
      <c r="D21" s="7">
        <v>50</v>
      </c>
      <c r="E21" s="7">
        <v>50</v>
      </c>
      <c r="F21" s="7">
        <v>9.4</v>
      </c>
      <c r="G21" s="7">
        <f>IF(E21&lt;&gt;0,F21/E21*100,"-")</f>
        <v>18.8</v>
      </c>
      <c r="H21" s="7">
        <f>IF(D21&lt;&gt;0,F21/D21*100,"-")</f>
        <v>18.8</v>
      </c>
      <c r="I21" s="7">
        <f>IF(C21&lt;&gt;0,F21/C21*100,"-")</f>
        <v>15.964673913043478</v>
      </c>
    </row>
    <row r="22" spans="1:9" x14ac:dyDescent="0.25">
      <c r="A22" s="4" t="s">
        <v>43</v>
      </c>
      <c r="B22" s="4" t="s">
        <v>44</v>
      </c>
      <c r="C22" s="5">
        <f>+C23+C24+C25+C26+C27+C28+C29</f>
        <v>267981.7</v>
      </c>
      <c r="D22" s="5">
        <f>+D23+D24+D25+D26+D27+D28+D29</f>
        <v>260000</v>
      </c>
      <c r="E22" s="5">
        <f>+E23+E24+E25+E26+E27+E28+E29</f>
        <v>260000</v>
      </c>
      <c r="F22" s="5">
        <f>+F23+F24+F25+F26+F27+F28+F29</f>
        <v>240797.03999999998</v>
      </c>
      <c r="G22" s="5">
        <f>IF(E22&lt;&gt;0,F22/E22*100,"-")</f>
        <v>92.614246153846153</v>
      </c>
      <c r="H22" s="5">
        <f>IF(D22&lt;&gt;0,F22/D22*100,"-")</f>
        <v>92.614246153846153</v>
      </c>
      <c r="I22" s="5">
        <f>IF(C22&lt;&gt;0,F22/C22*100,"-")</f>
        <v>89.855777465401545</v>
      </c>
    </row>
    <row r="23" spans="1:9" x14ac:dyDescent="0.25">
      <c r="A23" s="6" t="s">
        <v>45</v>
      </c>
      <c r="B23" s="6" t="s">
        <v>46</v>
      </c>
      <c r="C23" s="7">
        <v>12702.3</v>
      </c>
      <c r="D23" s="7">
        <v>15000</v>
      </c>
      <c r="E23" s="7">
        <v>15000</v>
      </c>
      <c r="F23" s="7">
        <v>5263.71</v>
      </c>
      <c r="G23" s="7">
        <f>IF(E23&lt;&gt;0,F23/E23*100,"-")</f>
        <v>35.0914</v>
      </c>
      <c r="H23" s="7">
        <f>IF(D23&lt;&gt;0,F23/D23*100,"-")</f>
        <v>35.0914</v>
      </c>
      <c r="I23" s="7">
        <f>IF(C23&lt;&gt;0,F23/C23*100,"-")</f>
        <v>41.439030726718784</v>
      </c>
    </row>
    <row r="24" spans="1:9" x14ac:dyDescent="0.25">
      <c r="A24" s="6" t="s">
        <v>47</v>
      </c>
      <c r="B24" s="6" t="s">
        <v>48</v>
      </c>
      <c r="C24" s="7">
        <v>150946.64000000001</v>
      </c>
      <c r="D24" s="7">
        <v>153000</v>
      </c>
      <c r="E24" s="7">
        <v>153000</v>
      </c>
      <c r="F24" s="7">
        <v>158447.97</v>
      </c>
      <c r="G24" s="7">
        <f>IF(E24&lt;&gt;0,F24/E24*100,"-")</f>
        <v>103.56076470588236</v>
      </c>
      <c r="H24" s="7">
        <f>IF(D24&lt;&gt;0,F24/D24*100,"-")</f>
        <v>103.56076470588236</v>
      </c>
      <c r="I24" s="7">
        <f>IF(C24&lt;&gt;0,F24/C24*100,"-")</f>
        <v>104.96952432992215</v>
      </c>
    </row>
    <row r="25" spans="1:9" x14ac:dyDescent="0.25">
      <c r="A25" s="6" t="s">
        <v>49</v>
      </c>
      <c r="B25" s="6" t="s">
        <v>50</v>
      </c>
      <c r="C25" s="7">
        <v>0</v>
      </c>
      <c r="D25" s="7">
        <v>0</v>
      </c>
      <c r="E25" s="7">
        <v>0</v>
      </c>
      <c r="F25" s="7">
        <v>0.26</v>
      </c>
      <c r="G25" s="7" t="str">
        <f>IF(E25&lt;&gt;0,F25/E25*100,"-")</f>
        <v>-</v>
      </c>
      <c r="H25" s="7" t="str">
        <f>IF(D25&lt;&gt;0,F25/D25*100,"-")</f>
        <v>-</v>
      </c>
      <c r="I25" s="7" t="str">
        <f>IF(C25&lt;&gt;0,F25/C25*100,"-")</f>
        <v>-</v>
      </c>
    </row>
    <row r="26" spans="1:9" x14ac:dyDescent="0.25">
      <c r="A26" s="6" t="s">
        <v>51</v>
      </c>
      <c r="B26" s="6" t="s">
        <v>52</v>
      </c>
      <c r="C26" s="7">
        <v>19296.2</v>
      </c>
      <c r="D26" s="7">
        <v>17000</v>
      </c>
      <c r="E26" s="7">
        <v>17000</v>
      </c>
      <c r="F26" s="7">
        <v>22824</v>
      </c>
      <c r="G26" s="7">
        <f>IF(E26&lt;&gt;0,F26/E26*100,"-")</f>
        <v>134.25882352941176</v>
      </c>
      <c r="H26" s="7">
        <f>IF(D26&lt;&gt;0,F26/D26*100,"-")</f>
        <v>134.25882352941176</v>
      </c>
      <c r="I26" s="7">
        <f>IF(C26&lt;&gt;0,F26/C26*100,"-")</f>
        <v>118.28235611156602</v>
      </c>
    </row>
    <row r="27" spans="1:9" x14ac:dyDescent="0.25">
      <c r="A27" s="6" t="s">
        <v>53</v>
      </c>
      <c r="B27" s="6" t="s">
        <v>54</v>
      </c>
      <c r="C27" s="7">
        <v>28449.17</v>
      </c>
      <c r="D27" s="7">
        <v>30000</v>
      </c>
      <c r="E27" s="7">
        <v>30000</v>
      </c>
      <c r="F27" s="7">
        <v>15379.46</v>
      </c>
      <c r="G27" s="7">
        <f>IF(E27&lt;&gt;0,F27/E27*100,"-")</f>
        <v>51.264866666666663</v>
      </c>
      <c r="H27" s="7">
        <f>IF(D27&lt;&gt;0,F27/D27*100,"-")</f>
        <v>51.264866666666663</v>
      </c>
      <c r="I27" s="7">
        <f>IF(C27&lt;&gt;0,F27/C27*100,"-")</f>
        <v>54.059433016850754</v>
      </c>
    </row>
    <row r="28" spans="1:9" x14ac:dyDescent="0.25">
      <c r="A28" s="6" t="s">
        <v>55</v>
      </c>
      <c r="B28" s="6" t="s">
        <v>56</v>
      </c>
      <c r="C28" s="7">
        <v>56587.49</v>
      </c>
      <c r="D28" s="7">
        <v>45000</v>
      </c>
      <c r="E28" s="7">
        <v>45000</v>
      </c>
      <c r="F28" s="7">
        <v>38881.64</v>
      </c>
      <c r="G28" s="7">
        <f>IF(E28&lt;&gt;0,F28/E28*100,"-")</f>
        <v>86.403644444444438</v>
      </c>
      <c r="H28" s="7">
        <f>IF(D28&lt;&gt;0,F28/D28*100,"-")</f>
        <v>86.403644444444438</v>
      </c>
      <c r="I28" s="7">
        <f>IF(C28&lt;&gt;0,F28/C28*100,"-")</f>
        <v>68.710663788056337</v>
      </c>
    </row>
    <row r="29" spans="1:9" x14ac:dyDescent="0.25">
      <c r="A29" s="6" t="s">
        <v>57</v>
      </c>
      <c r="B29" s="6" t="s">
        <v>58</v>
      </c>
      <c r="C29" s="7">
        <v>-0.1</v>
      </c>
      <c r="D29" s="7">
        <v>0</v>
      </c>
      <c r="E29" s="7">
        <v>0</v>
      </c>
      <c r="F29" s="7">
        <v>0</v>
      </c>
      <c r="G29" s="7" t="str">
        <f>IF(E29&lt;&gt;0,F29/E29*100,"-")</f>
        <v>-</v>
      </c>
      <c r="H29" s="7" t="str">
        <f>IF(D29&lt;&gt;0,F29/D29*100,"-")</f>
        <v>-</v>
      </c>
      <c r="I29" s="7">
        <f>IF(C29&lt;&gt;0,F29/C29*100,"-")</f>
        <v>0</v>
      </c>
    </row>
    <row r="30" spans="1:9" x14ac:dyDescent="0.25">
      <c r="A30" s="4" t="s">
        <v>59</v>
      </c>
      <c r="B30" s="4" t="s">
        <v>60</v>
      </c>
      <c r="C30" s="5">
        <f>+C31</f>
        <v>0</v>
      </c>
      <c r="D30" s="5">
        <f>+D31</f>
        <v>0</v>
      </c>
      <c r="E30" s="5">
        <f>+E31</f>
        <v>0</v>
      </c>
      <c r="F30" s="5">
        <f>+F31</f>
        <v>0</v>
      </c>
      <c r="G30" s="5" t="str">
        <f>IF(E30&lt;&gt;0,F30/E30*100,"-")</f>
        <v>-</v>
      </c>
      <c r="H30" s="5" t="str">
        <f>IF(D30&lt;&gt;0,F30/D30*100,"-")</f>
        <v>-</v>
      </c>
      <c r="I30" s="5" t="str">
        <f>IF(C30&lt;&gt;0,F30/C30*100,"-")</f>
        <v>-</v>
      </c>
    </row>
    <row r="31" spans="1:9" x14ac:dyDescent="0.25">
      <c r="A31" s="6" t="s">
        <v>61</v>
      </c>
      <c r="B31" s="6" t="s">
        <v>62</v>
      </c>
      <c r="C31" s="7">
        <v>0</v>
      </c>
      <c r="D31" s="7">
        <v>0</v>
      </c>
      <c r="E31" s="7">
        <v>0</v>
      </c>
      <c r="F31" s="7">
        <v>0</v>
      </c>
      <c r="G31" s="7" t="str">
        <f>IF(E31&lt;&gt;0,F31/E31*100,"-")</f>
        <v>-</v>
      </c>
      <c r="H31" s="7" t="str">
        <f>IF(D31&lt;&gt;0,F31/D31*100,"-")</f>
        <v>-</v>
      </c>
      <c r="I31" s="7" t="str">
        <f>IF(C31&lt;&gt;0,F31/C31*100,"-")</f>
        <v>-</v>
      </c>
    </row>
    <row r="32" spans="1:9" x14ac:dyDescent="0.25">
      <c r="A32" s="2" t="s">
        <v>63</v>
      </c>
      <c r="B32" s="2" t="s">
        <v>64</v>
      </c>
      <c r="C32" s="3">
        <f>+C33+C51+C54+C59+C67</f>
        <v>1762515.7300000002</v>
      </c>
      <c r="D32" s="3">
        <f>+D33+D51+D54+D59+D67</f>
        <v>1767088.56</v>
      </c>
      <c r="E32" s="3">
        <f>+E33+E51+E54+E59+E67</f>
        <v>1767088.56</v>
      </c>
      <c r="F32" s="3">
        <f>+F33+F51+F54+F59+F67</f>
        <v>1781173.5399999998</v>
      </c>
      <c r="G32" s="3">
        <f>IF(E32&lt;&gt;0,F32/E32*100,"-")</f>
        <v>100.79707267189821</v>
      </c>
      <c r="H32" s="3">
        <f>IF(D32&lt;&gt;0,F32/D32*100,"-")</f>
        <v>100.79707267189821</v>
      </c>
      <c r="I32" s="3">
        <f>IF(C32&lt;&gt;0,F32/C32*100,"-")</f>
        <v>101.05858970121075</v>
      </c>
    </row>
    <row r="33" spans="1:9" x14ac:dyDescent="0.25">
      <c r="A33" s="4" t="s">
        <v>65</v>
      </c>
      <c r="B33" s="4" t="s">
        <v>66</v>
      </c>
      <c r="C33" s="5">
        <f>+C34+C35+C36+C37+C38+C39+C40+C41+C42+C43+C44+C45+C46+C47+C48+C49+C50</f>
        <v>1300624.3</v>
      </c>
      <c r="D33" s="5">
        <f>+D34+D35+D36+D37+D38+D39+D40+D41+D42+D43+D44+D45+D46+D47+D48+D49+D50</f>
        <v>1311518</v>
      </c>
      <c r="E33" s="5">
        <f>+E34+E35+E36+E37+E38+E39+E40+E41+E42+E43+E44+E45+E46+E47+E48+E49+E50</f>
        <v>1311518</v>
      </c>
      <c r="F33" s="5">
        <f>+F34+F35+F36+F37+F38+F39+F40+F41+F42+F43+F44+F45+F46+F47+F48+F49+F50</f>
        <v>1320571.8499999999</v>
      </c>
      <c r="G33" s="5">
        <f>IF(E33&lt;&gt;0,F33/E33*100,"-")</f>
        <v>100.69033364391491</v>
      </c>
      <c r="H33" s="5">
        <f>IF(D33&lt;&gt;0,F33/D33*100,"-")</f>
        <v>100.69033364391491</v>
      </c>
      <c r="I33" s="5">
        <f>IF(C33&lt;&gt;0,F33/C33*100,"-")</f>
        <v>101.53369039775744</v>
      </c>
    </row>
    <row r="34" spans="1:9" x14ac:dyDescent="0.25">
      <c r="A34" s="6" t="s">
        <v>67</v>
      </c>
      <c r="B34" s="6" t="s">
        <v>68</v>
      </c>
      <c r="C34" s="7">
        <v>0</v>
      </c>
      <c r="D34" s="7">
        <v>-3000</v>
      </c>
      <c r="E34" s="7">
        <v>-3000</v>
      </c>
      <c r="F34" s="7">
        <v>0</v>
      </c>
      <c r="G34" s="7">
        <f>IF(E34&lt;&gt;0,F34/E34*100,"-")</f>
        <v>0</v>
      </c>
      <c r="H34" s="7">
        <f>IF(D34&lt;&gt;0,F34/D34*100,"-")</f>
        <v>0</v>
      </c>
      <c r="I34" s="7" t="str">
        <f>IF(C34&lt;&gt;0,F34/C34*100,"-")</f>
        <v>-</v>
      </c>
    </row>
    <row r="35" spans="1:9" x14ac:dyDescent="0.25">
      <c r="A35" s="6" t="s">
        <v>69</v>
      </c>
      <c r="B35" s="6" t="s">
        <v>70</v>
      </c>
      <c r="C35" s="7">
        <v>0</v>
      </c>
      <c r="D35" s="7">
        <v>-2000</v>
      </c>
      <c r="E35" s="7">
        <v>-2000</v>
      </c>
      <c r="F35" s="7">
        <v>1130.49</v>
      </c>
      <c r="G35" s="7">
        <f>IF(E35&lt;&gt;0,F35/E35*100,"-")</f>
        <v>-56.524500000000003</v>
      </c>
      <c r="H35" s="7">
        <f>IF(D35&lt;&gt;0,F35/D35*100,"-")</f>
        <v>-56.524500000000003</v>
      </c>
      <c r="I35" s="7" t="str">
        <f>IF(C35&lt;&gt;0,F35/C35*100,"-")</f>
        <v>-</v>
      </c>
    </row>
    <row r="36" spans="1:9" x14ac:dyDescent="0.25">
      <c r="A36" s="6" t="s">
        <v>71</v>
      </c>
      <c r="B36" s="6" t="s">
        <v>72</v>
      </c>
      <c r="C36" s="7">
        <v>380.02</v>
      </c>
      <c r="D36" s="7">
        <v>200</v>
      </c>
      <c r="E36" s="7">
        <v>200</v>
      </c>
      <c r="F36" s="7">
        <v>0</v>
      </c>
      <c r="G36" s="7">
        <f>IF(E36&lt;&gt;0,F36/E36*100,"-")</f>
        <v>0</v>
      </c>
      <c r="H36" s="7">
        <f>IF(D36&lt;&gt;0,F36/D36*100,"-")</f>
        <v>0</v>
      </c>
      <c r="I36" s="7">
        <f>IF(C36&lt;&gt;0,F36/C36*100,"-")</f>
        <v>0</v>
      </c>
    </row>
    <row r="37" spans="1:9" x14ac:dyDescent="0.25">
      <c r="A37" s="6" t="s">
        <v>73</v>
      </c>
      <c r="B37" s="6" t="s">
        <v>74</v>
      </c>
      <c r="C37" s="7">
        <v>20478.240000000002</v>
      </c>
      <c r="D37" s="7">
        <v>10000</v>
      </c>
      <c r="E37" s="7">
        <v>10000</v>
      </c>
      <c r="F37" s="7">
        <v>12063</v>
      </c>
      <c r="G37" s="7">
        <f>IF(E37&lt;&gt;0,F37/E37*100,"-")</f>
        <v>120.63</v>
      </c>
      <c r="H37" s="7">
        <f>IF(D37&lt;&gt;0,F37/D37*100,"-")</f>
        <v>120.63</v>
      </c>
      <c r="I37" s="7">
        <f>IF(C37&lt;&gt;0,F37/C37*100,"-")</f>
        <v>58.906429458781609</v>
      </c>
    </row>
    <row r="38" spans="1:9" x14ac:dyDescent="0.25">
      <c r="A38" s="6" t="s">
        <v>75</v>
      </c>
      <c r="B38" s="6" t="s">
        <v>76</v>
      </c>
      <c r="C38" s="7">
        <v>70000.759999999995</v>
      </c>
      <c r="D38" s="7">
        <v>115100</v>
      </c>
      <c r="E38" s="7">
        <v>115100</v>
      </c>
      <c r="F38" s="7">
        <v>77205.119999999995</v>
      </c>
      <c r="G38" s="7">
        <f>IF(E38&lt;&gt;0,F38/E38*100,"-")</f>
        <v>67.076559513466549</v>
      </c>
      <c r="H38" s="7">
        <f>IF(D38&lt;&gt;0,F38/D38*100,"-")</f>
        <v>67.076559513466549</v>
      </c>
      <c r="I38" s="7">
        <f>IF(C38&lt;&gt;0,F38/C38*100,"-")</f>
        <v>110.29183111726215</v>
      </c>
    </row>
    <row r="39" spans="1:9" x14ac:dyDescent="0.25">
      <c r="A39" s="6" t="s">
        <v>77</v>
      </c>
      <c r="B39" s="6" t="s">
        <v>78</v>
      </c>
      <c r="C39" s="7">
        <v>329818.44</v>
      </c>
      <c r="D39" s="7">
        <v>300000</v>
      </c>
      <c r="E39" s="7">
        <v>300000</v>
      </c>
      <c r="F39" s="7">
        <v>340915.89</v>
      </c>
      <c r="G39" s="7">
        <f>IF(E39&lt;&gt;0,F39/E39*100,"-")</f>
        <v>113.63863000000001</v>
      </c>
      <c r="H39" s="7">
        <f>IF(D39&lt;&gt;0,F39/D39*100,"-")</f>
        <v>113.63863000000001</v>
      </c>
      <c r="I39" s="7">
        <f>IF(C39&lt;&gt;0,F39/C39*100,"-")</f>
        <v>103.36471484129268</v>
      </c>
    </row>
    <row r="40" spans="1:9" x14ac:dyDescent="0.25">
      <c r="A40" s="6" t="s">
        <v>79</v>
      </c>
      <c r="B40" s="6" t="s">
        <v>80</v>
      </c>
      <c r="C40" s="7">
        <v>357837.68</v>
      </c>
      <c r="D40" s="7">
        <v>346403</v>
      </c>
      <c r="E40" s="7">
        <v>346403</v>
      </c>
      <c r="F40" s="7">
        <v>353404.44</v>
      </c>
      <c r="G40" s="7">
        <f>IF(E40&lt;&gt;0,F40/E40*100,"-")</f>
        <v>102.02118341931219</v>
      </c>
      <c r="H40" s="7">
        <f>IF(D40&lt;&gt;0,F40/D40*100,"-")</f>
        <v>102.02118341931219</v>
      </c>
      <c r="I40" s="7">
        <f>IF(C40&lt;&gt;0,F40/C40*100,"-")</f>
        <v>98.761103078915554</v>
      </c>
    </row>
    <row r="41" spans="1:9" x14ac:dyDescent="0.25">
      <c r="A41" s="6" t="s">
        <v>81</v>
      </c>
      <c r="B41" s="6" t="s">
        <v>82</v>
      </c>
      <c r="C41" s="7">
        <v>241020.33</v>
      </c>
      <c r="D41" s="7">
        <v>229067</v>
      </c>
      <c r="E41" s="7">
        <v>229067</v>
      </c>
      <c r="F41" s="7">
        <v>218341.65</v>
      </c>
      <c r="G41" s="7">
        <f>IF(E41&lt;&gt;0,F41/E41*100,"-")</f>
        <v>95.317810946142387</v>
      </c>
      <c r="H41" s="7">
        <f>IF(D41&lt;&gt;0,F41/D41*100,"-")</f>
        <v>95.317810946142387</v>
      </c>
      <c r="I41" s="7">
        <f>IF(C41&lt;&gt;0,F41/C41*100,"-")</f>
        <v>90.590553087368193</v>
      </c>
    </row>
    <row r="42" spans="1:9" x14ac:dyDescent="0.25">
      <c r="A42" s="6" t="s">
        <v>83</v>
      </c>
      <c r="B42" s="6" t="s">
        <v>84</v>
      </c>
      <c r="C42" s="7">
        <v>3724.84</v>
      </c>
      <c r="D42" s="7">
        <v>21413</v>
      </c>
      <c r="E42" s="7">
        <v>21413</v>
      </c>
      <c r="F42" s="7">
        <v>4711.92</v>
      </c>
      <c r="G42" s="7">
        <f>IF(E42&lt;&gt;0,F42/E42*100,"-")</f>
        <v>22.004950263858404</v>
      </c>
      <c r="H42" s="7">
        <f>IF(D42&lt;&gt;0,F42/D42*100,"-")</f>
        <v>22.004950263858404</v>
      </c>
      <c r="I42" s="7">
        <f>IF(C42&lt;&gt;0,F42/C42*100,"-")</f>
        <v>126.49993019834409</v>
      </c>
    </row>
    <row r="43" spans="1:9" x14ac:dyDescent="0.25">
      <c r="A43" s="6" t="s">
        <v>85</v>
      </c>
      <c r="B43" s="6" t="s">
        <v>86</v>
      </c>
      <c r="C43" s="7">
        <v>3012.3</v>
      </c>
      <c r="D43" s="7">
        <v>3087</v>
      </c>
      <c r="E43" s="7">
        <v>3087</v>
      </c>
      <c r="F43" s="7">
        <v>9529.64</v>
      </c>
      <c r="G43" s="7">
        <f>IF(E43&lt;&gt;0,F43/E43*100,"-")</f>
        <v>308.70229996760605</v>
      </c>
      <c r="H43" s="7">
        <f>IF(D43&lt;&gt;0,F43/D43*100,"-")</f>
        <v>308.70229996760605</v>
      </c>
      <c r="I43" s="7">
        <f>IF(C43&lt;&gt;0,F43/C43*100,"-")</f>
        <v>316.35760050459777</v>
      </c>
    </row>
    <row r="44" spans="1:9" x14ac:dyDescent="0.25">
      <c r="A44" s="6" t="s">
        <v>87</v>
      </c>
      <c r="B44" s="6" t="s">
        <v>88</v>
      </c>
      <c r="C44" s="7">
        <v>191040.96</v>
      </c>
      <c r="D44" s="7">
        <v>191248</v>
      </c>
      <c r="E44" s="7">
        <v>191248</v>
      </c>
      <c r="F44" s="7">
        <v>191443.6</v>
      </c>
      <c r="G44" s="7">
        <f>IF(E44&lt;&gt;0,F44/E44*100,"-")</f>
        <v>100.10227557935248</v>
      </c>
      <c r="H44" s="7">
        <f>IF(D44&lt;&gt;0,F44/D44*100,"-")</f>
        <v>100.10227557935248</v>
      </c>
      <c r="I44" s="7">
        <f>IF(C44&lt;&gt;0,F44/C44*100,"-")</f>
        <v>100.21076108495268</v>
      </c>
    </row>
    <row r="45" spans="1:9" x14ac:dyDescent="0.25">
      <c r="A45" s="6" t="s">
        <v>89</v>
      </c>
      <c r="B45" s="6" t="s">
        <v>90</v>
      </c>
      <c r="C45" s="7">
        <v>9730.32</v>
      </c>
      <c r="D45" s="7">
        <v>10000</v>
      </c>
      <c r="E45" s="7">
        <v>10000</v>
      </c>
      <c r="F45" s="7">
        <v>12178.14</v>
      </c>
      <c r="G45" s="7">
        <f>IF(E45&lt;&gt;0,F45/E45*100,"-")</f>
        <v>121.78139999999999</v>
      </c>
      <c r="H45" s="7">
        <f>IF(D45&lt;&gt;0,F45/D45*100,"-")</f>
        <v>121.78139999999999</v>
      </c>
      <c r="I45" s="7">
        <f>IF(C45&lt;&gt;0,F45/C45*100,"-")</f>
        <v>125.15662383148755</v>
      </c>
    </row>
    <row r="46" spans="1:9" x14ac:dyDescent="0.25">
      <c r="A46" s="6" t="s">
        <v>91</v>
      </c>
      <c r="B46" s="6" t="s">
        <v>92</v>
      </c>
      <c r="C46" s="7">
        <v>30029.56</v>
      </c>
      <c r="D46" s="7">
        <v>30000</v>
      </c>
      <c r="E46" s="7">
        <v>30000</v>
      </c>
      <c r="F46" s="7">
        <v>32326.240000000002</v>
      </c>
      <c r="G46" s="7">
        <f>IF(E46&lt;&gt;0,F46/E46*100,"-")</f>
        <v>107.75413333333334</v>
      </c>
      <c r="H46" s="7">
        <f>IF(D46&lt;&gt;0,F46/D46*100,"-")</f>
        <v>107.75413333333334</v>
      </c>
      <c r="I46" s="7">
        <f>IF(C46&lt;&gt;0,F46/C46*100,"-")</f>
        <v>107.64806410749941</v>
      </c>
    </row>
    <row r="47" spans="1:9" x14ac:dyDescent="0.25">
      <c r="A47" s="6" t="s">
        <v>93</v>
      </c>
      <c r="B47" s="6" t="s">
        <v>94</v>
      </c>
      <c r="C47" s="7">
        <v>23752.61</v>
      </c>
      <c r="D47" s="7">
        <v>25000</v>
      </c>
      <c r="E47" s="7">
        <v>25000</v>
      </c>
      <c r="F47" s="7">
        <v>9598.09</v>
      </c>
      <c r="G47" s="7">
        <f>IF(E47&lt;&gt;0,F47/E47*100,"-")</f>
        <v>38.392360000000004</v>
      </c>
      <c r="H47" s="7">
        <f>IF(D47&lt;&gt;0,F47/D47*100,"-")</f>
        <v>38.392360000000004</v>
      </c>
      <c r="I47" s="7">
        <f>IF(C47&lt;&gt;0,F47/C47*100,"-")</f>
        <v>40.40856983716737</v>
      </c>
    </row>
    <row r="48" spans="1:9" x14ac:dyDescent="0.25">
      <c r="A48" s="6" t="s">
        <v>95</v>
      </c>
      <c r="B48" s="6" t="s">
        <v>96</v>
      </c>
      <c r="C48" s="7">
        <v>17895.66</v>
      </c>
      <c r="D48" s="7">
        <v>32000</v>
      </c>
      <c r="E48" s="7">
        <v>32000</v>
      </c>
      <c r="F48" s="7">
        <v>56511.5</v>
      </c>
      <c r="G48" s="7">
        <f>IF(E48&lt;&gt;0,F48/E48*100,"-")</f>
        <v>176.59843749999999</v>
      </c>
      <c r="H48" s="7">
        <f>IF(D48&lt;&gt;0,F48/D48*100,"-")</f>
        <v>176.59843749999999</v>
      </c>
      <c r="I48" s="7">
        <f>IF(C48&lt;&gt;0,F48/C48*100,"-")</f>
        <v>315.78326812199163</v>
      </c>
    </row>
    <row r="49" spans="1:9" x14ac:dyDescent="0.25">
      <c r="A49" s="6" t="s">
        <v>97</v>
      </c>
      <c r="B49" s="6" t="s">
        <v>98</v>
      </c>
      <c r="C49" s="7">
        <v>1891.81</v>
      </c>
      <c r="D49" s="7">
        <v>3000</v>
      </c>
      <c r="E49" s="7">
        <v>3000</v>
      </c>
      <c r="F49" s="7">
        <v>1212.1300000000001</v>
      </c>
      <c r="G49" s="7">
        <f>IF(E49&lt;&gt;0,F49/E49*100,"-")</f>
        <v>40.404333333333334</v>
      </c>
      <c r="H49" s="7">
        <f>IF(D49&lt;&gt;0,F49/D49*100,"-")</f>
        <v>40.404333333333334</v>
      </c>
      <c r="I49" s="7">
        <f>IF(C49&lt;&gt;0,F49/C49*100,"-")</f>
        <v>64.072501995443517</v>
      </c>
    </row>
    <row r="50" spans="1:9" x14ac:dyDescent="0.25">
      <c r="A50" s="6" t="s">
        <v>99</v>
      </c>
      <c r="B50" s="6" t="s">
        <v>100</v>
      </c>
      <c r="C50" s="7">
        <v>10.77</v>
      </c>
      <c r="D50" s="7">
        <v>0</v>
      </c>
      <c r="E50" s="7">
        <v>0</v>
      </c>
      <c r="F50" s="7">
        <v>0</v>
      </c>
      <c r="G50" s="7" t="str">
        <f>IF(E50&lt;&gt;0,F50/E50*100,"-")</f>
        <v>-</v>
      </c>
      <c r="H50" s="7" t="str">
        <f>IF(D50&lt;&gt;0,F50/D50*100,"-")</f>
        <v>-</v>
      </c>
      <c r="I50" s="7">
        <f>IF(C50&lt;&gt;0,F50/C50*100,"-")</f>
        <v>0</v>
      </c>
    </row>
    <row r="51" spans="1:9" x14ac:dyDescent="0.25">
      <c r="A51" s="4" t="s">
        <v>101</v>
      </c>
      <c r="B51" s="4" t="s">
        <v>102</v>
      </c>
      <c r="C51" s="5">
        <f>+C52+C53</f>
        <v>10732.1</v>
      </c>
      <c r="D51" s="5">
        <f>+D52+D53</f>
        <v>10000</v>
      </c>
      <c r="E51" s="5">
        <f>+E52+E53</f>
        <v>10000</v>
      </c>
      <c r="F51" s="5">
        <f>+F52+F53</f>
        <v>16155.109999999999</v>
      </c>
      <c r="G51" s="5">
        <f>IF(E51&lt;&gt;0,F51/E51*100,"-")</f>
        <v>161.55109999999999</v>
      </c>
      <c r="H51" s="5">
        <f>IF(D51&lt;&gt;0,F51/D51*100,"-")</f>
        <v>161.55109999999999</v>
      </c>
      <c r="I51" s="5">
        <f>IF(C51&lt;&gt;0,F51/C51*100,"-")</f>
        <v>150.53074421595028</v>
      </c>
    </row>
    <row r="52" spans="1:9" x14ac:dyDescent="0.25">
      <c r="A52" s="6" t="s">
        <v>103</v>
      </c>
      <c r="B52" s="6" t="s">
        <v>104</v>
      </c>
      <c r="C52" s="7">
        <v>8958.6</v>
      </c>
      <c r="D52" s="7">
        <v>8000</v>
      </c>
      <c r="E52" s="7">
        <v>8000</v>
      </c>
      <c r="F52" s="7">
        <v>14124.31</v>
      </c>
      <c r="G52" s="7">
        <f>IF(E52&lt;&gt;0,F52/E52*100,"-")</f>
        <v>176.55387500000001</v>
      </c>
      <c r="H52" s="7">
        <f>IF(D52&lt;&gt;0,F52/D52*100,"-")</f>
        <v>176.55387500000001</v>
      </c>
      <c r="I52" s="7">
        <f>IF(C52&lt;&gt;0,F52/C52*100,"-")</f>
        <v>157.66202308396399</v>
      </c>
    </row>
    <row r="53" spans="1:9" x14ac:dyDescent="0.25">
      <c r="A53" s="6" t="s">
        <v>105</v>
      </c>
      <c r="B53" s="6" t="s">
        <v>106</v>
      </c>
      <c r="C53" s="7">
        <v>1773.5</v>
      </c>
      <c r="D53" s="7">
        <v>2000</v>
      </c>
      <c r="E53" s="7">
        <v>2000</v>
      </c>
      <c r="F53" s="7">
        <v>2030.8</v>
      </c>
      <c r="G53" s="7">
        <f>IF(E53&lt;&gt;0,F53/E53*100,"-")</f>
        <v>101.54</v>
      </c>
      <c r="H53" s="7">
        <f>IF(D53&lt;&gt;0,F53/D53*100,"-")</f>
        <v>101.54</v>
      </c>
      <c r="I53" s="7">
        <f>IF(C53&lt;&gt;0,F53/C53*100,"-")</f>
        <v>114.50803495912038</v>
      </c>
    </row>
    <row r="54" spans="1:9" x14ac:dyDescent="0.25">
      <c r="A54" s="4" t="s">
        <v>107</v>
      </c>
      <c r="B54" s="4" t="s">
        <v>108</v>
      </c>
      <c r="C54" s="5">
        <f>+C55+C56+C57+C58</f>
        <v>64906.3</v>
      </c>
      <c r="D54" s="5">
        <f>+D55+D56+D57+D58</f>
        <v>50500</v>
      </c>
      <c r="E54" s="5">
        <f>+E55+E56+E57+E58</f>
        <v>50500</v>
      </c>
      <c r="F54" s="5">
        <f>+F55+F56+F57+F58</f>
        <v>116009.69</v>
      </c>
      <c r="G54" s="5">
        <f>IF(E54&lt;&gt;0,F54/E54*100,"-")</f>
        <v>229.72215841584159</v>
      </c>
      <c r="H54" s="5">
        <f>IF(D54&lt;&gt;0,F54/D54*100,"-")</f>
        <v>229.72215841584159</v>
      </c>
      <c r="I54" s="5">
        <f>IF(C54&lt;&gt;0,F54/C54*100,"-")</f>
        <v>178.73409823083429</v>
      </c>
    </row>
    <row r="55" spans="1:9" x14ac:dyDescent="0.25">
      <c r="A55" s="6" t="s">
        <v>109</v>
      </c>
      <c r="B55" s="6" t="s">
        <v>110</v>
      </c>
      <c r="C55" s="7">
        <v>53871.3</v>
      </c>
      <c r="D55" s="7">
        <v>40000</v>
      </c>
      <c r="E55" s="7">
        <v>40000</v>
      </c>
      <c r="F55" s="7">
        <v>97041.25</v>
      </c>
      <c r="G55" s="7">
        <f>IF(E55&lt;&gt;0,F55/E55*100,"-")</f>
        <v>242.60312499999998</v>
      </c>
      <c r="H55" s="7">
        <f>IF(D55&lt;&gt;0,F55/D55*100,"-")</f>
        <v>242.60312499999998</v>
      </c>
      <c r="I55" s="7">
        <f>IF(C55&lt;&gt;0,F55/C55*100,"-")</f>
        <v>180.13534108142926</v>
      </c>
    </row>
    <row r="56" spans="1:9" x14ac:dyDescent="0.25">
      <c r="A56" s="6" t="s">
        <v>111</v>
      </c>
      <c r="B56" s="6" t="s">
        <v>112</v>
      </c>
      <c r="C56" s="7">
        <v>1000</v>
      </c>
      <c r="D56" s="7">
        <v>0</v>
      </c>
      <c r="E56" s="7">
        <v>0</v>
      </c>
      <c r="F56" s="7">
        <v>0</v>
      </c>
      <c r="G56" s="7" t="str">
        <f>IF(E56&lt;&gt;0,F56/E56*100,"-")</f>
        <v>-</v>
      </c>
      <c r="H56" s="7" t="str">
        <f>IF(D56&lt;&gt;0,F56/D56*100,"-")</f>
        <v>-</v>
      </c>
      <c r="I56" s="7">
        <f>IF(C56&lt;&gt;0,F56/C56*100,"-")</f>
        <v>0</v>
      </c>
    </row>
    <row r="57" spans="1:9" x14ac:dyDescent="0.25">
      <c r="A57" s="6" t="s">
        <v>113</v>
      </c>
      <c r="B57" s="6" t="s">
        <v>114</v>
      </c>
      <c r="C57" s="7">
        <v>9473.81</v>
      </c>
      <c r="D57" s="7">
        <v>10000</v>
      </c>
      <c r="E57" s="7">
        <v>10000</v>
      </c>
      <c r="F57" s="7">
        <v>17818.439999999999</v>
      </c>
      <c r="G57" s="7">
        <f>IF(E57&lt;&gt;0,F57/E57*100,"-")</f>
        <v>178.18439999999998</v>
      </c>
      <c r="H57" s="7">
        <f>IF(D57&lt;&gt;0,F57/D57*100,"-")</f>
        <v>178.18439999999998</v>
      </c>
      <c r="I57" s="7">
        <f>IF(C57&lt;&gt;0,F57/C57*100,"-")</f>
        <v>188.08103603513266</v>
      </c>
    </row>
    <row r="58" spans="1:9" x14ac:dyDescent="0.25">
      <c r="A58" s="6" t="s">
        <v>115</v>
      </c>
      <c r="B58" s="6" t="s">
        <v>116</v>
      </c>
      <c r="C58" s="7">
        <v>561.19000000000005</v>
      </c>
      <c r="D58" s="7">
        <v>500</v>
      </c>
      <c r="E58" s="7">
        <v>500</v>
      </c>
      <c r="F58" s="7">
        <v>1150</v>
      </c>
      <c r="G58" s="7">
        <f>IF(E58&lt;&gt;0,F58/E58*100,"-")</f>
        <v>229.99999999999997</v>
      </c>
      <c r="H58" s="7">
        <f>IF(D58&lt;&gt;0,F58/D58*100,"-")</f>
        <v>229.99999999999997</v>
      </c>
      <c r="I58" s="7">
        <f>IF(C58&lt;&gt;0,F58/C58*100,"-")</f>
        <v>204.921684278052</v>
      </c>
    </row>
    <row r="59" spans="1:9" x14ac:dyDescent="0.25">
      <c r="A59" s="4" t="s">
        <v>117</v>
      </c>
      <c r="B59" s="4" t="s">
        <v>118</v>
      </c>
      <c r="C59" s="5">
        <f>+C60+C61+C62+C63+C64+C65+C66</f>
        <v>30056.430000000004</v>
      </c>
      <c r="D59" s="5">
        <f>+D60+D61+D62+D63+D64+D65+D66</f>
        <v>38605</v>
      </c>
      <c r="E59" s="5">
        <f>+E60+E61+E62+E63+E64+E65+E66</f>
        <v>38605</v>
      </c>
      <c r="F59" s="5">
        <f>+F60+F61+F62+F63+F64+F65+F66</f>
        <v>75097.459999999992</v>
      </c>
      <c r="G59" s="5">
        <f>IF(E59&lt;&gt;0,F59/E59*100,"-")</f>
        <v>194.52780727884985</v>
      </c>
      <c r="H59" s="5">
        <f>IF(D59&lt;&gt;0,F59/D59*100,"-")</f>
        <v>194.52780727884985</v>
      </c>
      <c r="I59" s="5">
        <f>IF(C59&lt;&gt;0,F59/C59*100,"-")</f>
        <v>249.85488961929269</v>
      </c>
    </row>
    <row r="60" spans="1:9" x14ac:dyDescent="0.25">
      <c r="A60" s="6" t="s">
        <v>119</v>
      </c>
      <c r="B60" s="6" t="s">
        <v>118</v>
      </c>
      <c r="C60" s="7">
        <v>11194.62</v>
      </c>
      <c r="D60" s="7">
        <v>15005</v>
      </c>
      <c r="E60" s="7">
        <v>15005</v>
      </c>
      <c r="F60" s="7">
        <v>43463.59</v>
      </c>
      <c r="G60" s="7">
        <f>IF(E60&lt;&gt;0,F60/E60*100,"-")</f>
        <v>289.66071309563472</v>
      </c>
      <c r="H60" s="7">
        <f>IF(D60&lt;&gt;0,F60/D60*100,"-")</f>
        <v>289.66071309563472</v>
      </c>
      <c r="I60" s="7">
        <f>IF(C60&lt;&gt;0,F60/C60*100,"-")</f>
        <v>388.25426856829438</v>
      </c>
    </row>
    <row r="61" spans="1:9" x14ac:dyDescent="0.25">
      <c r="A61" s="6" t="s">
        <v>120</v>
      </c>
      <c r="B61" s="6" t="s">
        <v>121</v>
      </c>
      <c r="C61" s="7">
        <v>13890.17</v>
      </c>
      <c r="D61" s="7">
        <v>17000</v>
      </c>
      <c r="E61" s="7">
        <v>17000</v>
      </c>
      <c r="F61" s="7">
        <v>17596.05</v>
      </c>
      <c r="G61" s="7">
        <f>IF(E61&lt;&gt;0,F61/E61*100,"-")</f>
        <v>103.50617647058824</v>
      </c>
      <c r="H61" s="7">
        <f>IF(D61&lt;&gt;0,F61/D61*100,"-")</f>
        <v>103.50617647058824</v>
      </c>
      <c r="I61" s="7">
        <f>IF(C61&lt;&gt;0,F61/C61*100,"-")</f>
        <v>126.67987504832554</v>
      </c>
    </row>
    <row r="62" spans="1:9" x14ac:dyDescent="0.25">
      <c r="A62" s="6" t="s">
        <v>122</v>
      </c>
      <c r="B62" s="6" t="s">
        <v>123</v>
      </c>
      <c r="C62" s="7">
        <v>3376.09</v>
      </c>
      <c r="D62" s="7">
        <v>3000</v>
      </c>
      <c r="E62" s="7">
        <v>3000</v>
      </c>
      <c r="F62" s="7">
        <v>3393.56</v>
      </c>
      <c r="G62" s="7">
        <f>IF(E62&lt;&gt;0,F62/E62*100,"-")</f>
        <v>113.11866666666666</v>
      </c>
      <c r="H62" s="7">
        <f>IF(D62&lt;&gt;0,F62/D62*100,"-")</f>
        <v>113.11866666666666</v>
      </c>
      <c r="I62" s="7">
        <f>IF(C62&lt;&gt;0,F62/C62*100,"-")</f>
        <v>100.51746250840469</v>
      </c>
    </row>
    <row r="63" spans="1:9" x14ac:dyDescent="0.25">
      <c r="A63" s="6" t="s">
        <v>124</v>
      </c>
      <c r="B63" s="6" t="s">
        <v>125</v>
      </c>
      <c r="C63" s="7">
        <v>1090.1099999999999</v>
      </c>
      <c r="D63" s="7">
        <v>2100</v>
      </c>
      <c r="E63" s="7">
        <v>2100</v>
      </c>
      <c r="F63" s="7">
        <v>10191.799999999999</v>
      </c>
      <c r="G63" s="7">
        <f>IF(E63&lt;&gt;0,F63/E63*100,"-")</f>
        <v>485.32380952380947</v>
      </c>
      <c r="H63" s="7">
        <f>IF(D63&lt;&gt;0,F63/D63*100,"-")</f>
        <v>485.32380952380947</v>
      </c>
      <c r="I63" s="7">
        <f>IF(C63&lt;&gt;0,F63/C63*100,"-")</f>
        <v>934.93317188173683</v>
      </c>
    </row>
    <row r="64" spans="1:9" x14ac:dyDescent="0.25">
      <c r="A64" s="6" t="s">
        <v>126</v>
      </c>
      <c r="B64" s="6" t="s">
        <v>127</v>
      </c>
      <c r="C64" s="7">
        <v>182.4</v>
      </c>
      <c r="D64" s="7">
        <v>1000</v>
      </c>
      <c r="E64" s="7">
        <v>1000</v>
      </c>
      <c r="F64" s="7">
        <v>213.12</v>
      </c>
      <c r="G64" s="7">
        <f>IF(E64&lt;&gt;0,F64/E64*100,"-")</f>
        <v>21.312000000000001</v>
      </c>
      <c r="H64" s="7">
        <f>IF(D64&lt;&gt;0,F64/D64*100,"-")</f>
        <v>21.312000000000001</v>
      </c>
      <c r="I64" s="7">
        <f>IF(C64&lt;&gt;0,F64/C64*100,"-")</f>
        <v>116.8421052631579</v>
      </c>
    </row>
    <row r="65" spans="1:9" x14ac:dyDescent="0.25">
      <c r="A65" s="6" t="s">
        <v>128</v>
      </c>
      <c r="B65" s="6" t="s">
        <v>129</v>
      </c>
      <c r="C65" s="7">
        <v>323.04000000000002</v>
      </c>
      <c r="D65" s="7">
        <v>400</v>
      </c>
      <c r="E65" s="7">
        <v>400</v>
      </c>
      <c r="F65" s="7">
        <v>239.34</v>
      </c>
      <c r="G65" s="7">
        <f>IF(E65&lt;&gt;0,F65/E65*100,"-")</f>
        <v>59.835000000000008</v>
      </c>
      <c r="H65" s="7">
        <f>IF(D65&lt;&gt;0,F65/D65*100,"-")</f>
        <v>59.835000000000008</v>
      </c>
      <c r="I65" s="7">
        <f>IF(C65&lt;&gt;0,F65/C65*100,"-")</f>
        <v>74.089895988112914</v>
      </c>
    </row>
    <row r="66" spans="1:9" x14ac:dyDescent="0.25">
      <c r="A66" s="6" t="s">
        <v>130</v>
      </c>
      <c r="B66" s="6" t="s">
        <v>131</v>
      </c>
      <c r="C66" s="7">
        <v>0</v>
      </c>
      <c r="D66" s="7">
        <v>100</v>
      </c>
      <c r="E66" s="7">
        <v>100</v>
      </c>
      <c r="F66" s="7">
        <v>0</v>
      </c>
      <c r="G66" s="7">
        <f>IF(E66&lt;&gt;0,F66/E66*100,"-")</f>
        <v>0</v>
      </c>
      <c r="H66" s="7">
        <f>IF(D66&lt;&gt;0,F66/D66*100,"-")</f>
        <v>0</v>
      </c>
      <c r="I66" s="7" t="str">
        <f>IF(C66&lt;&gt;0,F66/C66*100,"-")</f>
        <v>-</v>
      </c>
    </row>
    <row r="67" spans="1:9" x14ac:dyDescent="0.25">
      <c r="A67" s="4" t="s">
        <v>132</v>
      </c>
      <c r="B67" s="4" t="s">
        <v>133</v>
      </c>
      <c r="C67" s="5">
        <f>+C68+C69+C70+C71+C72+C73+C74+C75+C76+C77+C78+C79+C80+C81</f>
        <v>356196.60000000003</v>
      </c>
      <c r="D67" s="5">
        <f>+D68+D69+D70+D71+D72+D73+D74+D75+D76+D77+D78+D79+D80+D81</f>
        <v>356465.56</v>
      </c>
      <c r="E67" s="5">
        <f>+E68+E69+E70+E71+E72+E73+E74+E75+E76+E77+E78+E79+E80+E81</f>
        <v>356465.56</v>
      </c>
      <c r="F67" s="5">
        <f>+F68+F69+F70+F71+F72+F73+F74+F75+F76+F77+F78+F79+F80+F81</f>
        <v>253339.42999999996</v>
      </c>
      <c r="G67" s="5">
        <f>IF(E67&lt;&gt;0,F67/E67*100,"-")</f>
        <v>71.069819479895884</v>
      </c>
      <c r="H67" s="5">
        <f>IF(D67&lt;&gt;0,F67/D67*100,"-")</f>
        <v>71.069819479895884</v>
      </c>
      <c r="I67" s="5">
        <f>IF(C67&lt;&gt;0,F67/C67*100,"-")</f>
        <v>71.123483491981659</v>
      </c>
    </row>
    <row r="68" spans="1:9" x14ac:dyDescent="0.25">
      <c r="A68" s="6" t="s">
        <v>134</v>
      </c>
      <c r="B68" s="6" t="s">
        <v>135</v>
      </c>
      <c r="C68" s="7">
        <v>271783.43</v>
      </c>
      <c r="D68" s="7">
        <v>200000</v>
      </c>
      <c r="E68" s="7">
        <v>200000</v>
      </c>
      <c r="F68" s="7">
        <v>197188.72</v>
      </c>
      <c r="G68" s="7">
        <f>IF(E68&lt;&gt;0,F68/E68*100,"-")</f>
        <v>98.594360000000009</v>
      </c>
      <c r="H68" s="7">
        <f>IF(D68&lt;&gt;0,F68/D68*100,"-")</f>
        <v>98.594360000000009</v>
      </c>
      <c r="I68" s="7">
        <f>IF(C68&lt;&gt;0,F68/C68*100,"-")</f>
        <v>72.553621094560469</v>
      </c>
    </row>
    <row r="69" spans="1:9" x14ac:dyDescent="0.25">
      <c r="A69" s="6" t="s">
        <v>136</v>
      </c>
      <c r="B69" s="6" t="s">
        <v>137</v>
      </c>
      <c r="C69" s="7">
        <v>900</v>
      </c>
      <c r="D69" s="7">
        <v>0</v>
      </c>
      <c r="E69" s="7">
        <v>0</v>
      </c>
      <c r="F69" s="7">
        <v>0</v>
      </c>
      <c r="G69" s="7" t="str">
        <f>IF(E69&lt;&gt;0,F69/E69*100,"-")</f>
        <v>-</v>
      </c>
      <c r="H69" s="7" t="str">
        <f>IF(D69&lt;&gt;0,F69/D69*100,"-")</f>
        <v>-</v>
      </c>
      <c r="I69" s="7">
        <f>IF(C69&lt;&gt;0,F69/C69*100,"-")</f>
        <v>0</v>
      </c>
    </row>
    <row r="70" spans="1:9" x14ac:dyDescent="0.25">
      <c r="A70" s="6" t="s">
        <v>138</v>
      </c>
      <c r="B70" s="6" t="s">
        <v>139</v>
      </c>
      <c r="C70" s="7">
        <v>44358.34</v>
      </c>
      <c r="D70" s="7">
        <v>26000</v>
      </c>
      <c r="E70" s="7">
        <v>26000</v>
      </c>
      <c r="F70" s="7">
        <v>7022.08</v>
      </c>
      <c r="G70" s="7">
        <f>IF(E70&lt;&gt;0,F70/E70*100,"-")</f>
        <v>27.007999999999999</v>
      </c>
      <c r="H70" s="7">
        <f>IF(D70&lt;&gt;0,F70/D70*100,"-")</f>
        <v>27.007999999999999</v>
      </c>
      <c r="I70" s="7">
        <f>IF(C70&lt;&gt;0,F70/C70*100,"-")</f>
        <v>15.830348926492741</v>
      </c>
    </row>
    <row r="71" spans="1:9" x14ac:dyDescent="0.25">
      <c r="A71" s="6" t="s">
        <v>140</v>
      </c>
      <c r="B71" s="6" t="s">
        <v>141</v>
      </c>
      <c r="C71" s="7">
        <v>11362.71</v>
      </c>
      <c r="D71" s="7">
        <v>0</v>
      </c>
      <c r="E71" s="7">
        <v>0</v>
      </c>
      <c r="F71" s="7">
        <v>0</v>
      </c>
      <c r="G71" s="7" t="str">
        <f>IF(E71&lt;&gt;0,F71/E71*100,"-")</f>
        <v>-</v>
      </c>
      <c r="H71" s="7" t="str">
        <f>IF(D71&lt;&gt;0,F71/D71*100,"-")</f>
        <v>-</v>
      </c>
      <c r="I71" s="7">
        <f>IF(C71&lt;&gt;0,F71/C71*100,"-")</f>
        <v>0</v>
      </c>
    </row>
    <row r="72" spans="1:9" x14ac:dyDescent="0.25">
      <c r="A72" s="6" t="s">
        <v>142</v>
      </c>
      <c r="B72" s="6" t="s">
        <v>143</v>
      </c>
      <c r="C72" s="7">
        <v>7112.13</v>
      </c>
      <c r="D72" s="7">
        <v>2000</v>
      </c>
      <c r="E72" s="7">
        <v>2000</v>
      </c>
      <c r="F72" s="7">
        <v>3544.88</v>
      </c>
      <c r="G72" s="7">
        <f>IF(E72&lt;&gt;0,F72/E72*100,"-")</f>
        <v>177.244</v>
      </c>
      <c r="H72" s="7">
        <f>IF(D72&lt;&gt;0,F72/D72*100,"-")</f>
        <v>177.244</v>
      </c>
      <c r="I72" s="7">
        <f>IF(C72&lt;&gt;0,F72/C72*100,"-")</f>
        <v>49.842733470844877</v>
      </c>
    </row>
    <row r="73" spans="1:9" x14ac:dyDescent="0.25">
      <c r="A73" s="6" t="s">
        <v>144</v>
      </c>
      <c r="B73" s="6" t="s">
        <v>145</v>
      </c>
      <c r="C73" s="7">
        <v>0</v>
      </c>
      <c r="D73" s="7">
        <v>0</v>
      </c>
      <c r="E73" s="7">
        <v>0</v>
      </c>
      <c r="F73" s="7">
        <v>3885.27</v>
      </c>
      <c r="G73" s="7" t="str">
        <f>IF(E73&lt;&gt;0,F73/E73*100,"-")</f>
        <v>-</v>
      </c>
      <c r="H73" s="7" t="str">
        <f>IF(D73&lt;&gt;0,F73/D73*100,"-")</f>
        <v>-</v>
      </c>
      <c r="I73" s="7" t="str">
        <f>IF(C73&lt;&gt;0,F73/C73*100,"-")</f>
        <v>-</v>
      </c>
    </row>
    <row r="74" spans="1:9" x14ac:dyDescent="0.25">
      <c r="A74" s="6" t="s">
        <v>146</v>
      </c>
      <c r="B74" s="6" t="s">
        <v>147</v>
      </c>
      <c r="C74" s="7">
        <v>0</v>
      </c>
      <c r="D74" s="7">
        <v>12694</v>
      </c>
      <c r="E74" s="7">
        <v>12694</v>
      </c>
      <c r="F74" s="7">
        <v>23753</v>
      </c>
      <c r="G74" s="7">
        <f>IF(E74&lt;&gt;0,F74/E74*100,"-")</f>
        <v>187.1198991649598</v>
      </c>
      <c r="H74" s="7">
        <f>IF(D74&lt;&gt;0,F74/D74*100,"-")</f>
        <v>187.1198991649598</v>
      </c>
      <c r="I74" s="7" t="str">
        <f>IF(C74&lt;&gt;0,F74/C74*100,"-")</f>
        <v>-</v>
      </c>
    </row>
    <row r="75" spans="1:9" x14ac:dyDescent="0.25">
      <c r="A75" s="6" t="s">
        <v>148</v>
      </c>
      <c r="B75" s="6" t="s">
        <v>149</v>
      </c>
      <c r="C75" s="7">
        <v>15600</v>
      </c>
      <c r="D75" s="7">
        <v>0</v>
      </c>
      <c r="E75" s="7">
        <v>0</v>
      </c>
      <c r="F75" s="7">
        <v>0</v>
      </c>
      <c r="G75" s="7" t="str">
        <f>IF(E75&lt;&gt;0,F75/E75*100,"-")</f>
        <v>-</v>
      </c>
      <c r="H75" s="7" t="str">
        <f>IF(D75&lt;&gt;0,F75/D75*100,"-")</f>
        <v>-</v>
      </c>
      <c r="I75" s="7">
        <f>IF(C75&lt;&gt;0,F75/C75*100,"-")</f>
        <v>0</v>
      </c>
    </row>
    <row r="76" spans="1:9" x14ac:dyDescent="0.25">
      <c r="A76" s="6" t="s">
        <v>150</v>
      </c>
      <c r="B76" s="6" t="s">
        <v>151</v>
      </c>
      <c r="C76" s="7">
        <v>0</v>
      </c>
      <c r="D76" s="7">
        <v>100000</v>
      </c>
      <c r="E76" s="7">
        <v>100000</v>
      </c>
      <c r="F76" s="7">
        <v>0</v>
      </c>
      <c r="G76" s="7">
        <f>IF(E76&lt;&gt;0,F76/E76*100,"-")</f>
        <v>0</v>
      </c>
      <c r="H76" s="7">
        <f>IF(D76&lt;&gt;0,F76/D76*100,"-")</f>
        <v>0</v>
      </c>
      <c r="I76" s="7" t="str">
        <f>IF(C76&lt;&gt;0,F76/C76*100,"-")</f>
        <v>-</v>
      </c>
    </row>
    <row r="77" spans="1:9" x14ac:dyDescent="0.25">
      <c r="A77" s="6" t="s">
        <v>152</v>
      </c>
      <c r="B77" s="6" t="s">
        <v>153</v>
      </c>
      <c r="C77" s="7">
        <v>0</v>
      </c>
      <c r="D77" s="7">
        <v>3000</v>
      </c>
      <c r="E77" s="7">
        <v>3000</v>
      </c>
      <c r="F77" s="7">
        <v>2500</v>
      </c>
      <c r="G77" s="7">
        <f>IF(E77&lt;&gt;0,F77/E77*100,"-")</f>
        <v>83.333333333333343</v>
      </c>
      <c r="H77" s="7">
        <f>IF(D77&lt;&gt;0,F77/D77*100,"-")</f>
        <v>83.333333333333343</v>
      </c>
      <c r="I77" s="7" t="str">
        <f>IF(C77&lt;&gt;0,F77/C77*100,"-")</f>
        <v>-</v>
      </c>
    </row>
    <row r="78" spans="1:9" x14ac:dyDescent="0.25">
      <c r="A78" s="6" t="s">
        <v>154</v>
      </c>
      <c r="B78" s="6" t="s">
        <v>155</v>
      </c>
      <c r="C78" s="7">
        <v>0</v>
      </c>
      <c r="D78" s="7">
        <v>7871.56</v>
      </c>
      <c r="E78" s="7">
        <v>7871.56</v>
      </c>
      <c r="F78" s="7">
        <v>7871.56</v>
      </c>
      <c r="G78" s="7">
        <f>IF(E78&lt;&gt;0,F78/E78*100,"-")</f>
        <v>100</v>
      </c>
      <c r="H78" s="7">
        <f>IF(D78&lt;&gt;0,F78/D78*100,"-")</f>
        <v>100</v>
      </c>
      <c r="I78" s="7" t="str">
        <f>IF(C78&lt;&gt;0,F78/C78*100,"-")</f>
        <v>-</v>
      </c>
    </row>
    <row r="79" spans="1:9" x14ac:dyDescent="0.25">
      <c r="A79" s="6" t="s">
        <v>156</v>
      </c>
      <c r="B79" s="6" t="s">
        <v>157</v>
      </c>
      <c r="C79" s="7">
        <v>0</v>
      </c>
      <c r="D79" s="7">
        <v>0</v>
      </c>
      <c r="E79" s="7">
        <v>0</v>
      </c>
      <c r="F79" s="7">
        <v>4270</v>
      </c>
      <c r="G79" s="7" t="str">
        <f>IF(E79&lt;&gt;0,F79/E79*100,"-")</f>
        <v>-</v>
      </c>
      <c r="H79" s="7" t="str">
        <f>IF(D79&lt;&gt;0,F79/D79*100,"-")</f>
        <v>-</v>
      </c>
      <c r="I79" s="7" t="str">
        <f>IF(C79&lt;&gt;0,F79/C79*100,"-")</f>
        <v>-</v>
      </c>
    </row>
    <row r="80" spans="1:9" x14ac:dyDescent="0.25">
      <c r="A80" s="6" t="s">
        <v>158</v>
      </c>
      <c r="B80" s="6" t="s">
        <v>159</v>
      </c>
      <c r="C80" s="7">
        <v>2079.9899999999998</v>
      </c>
      <c r="D80" s="7">
        <v>1900</v>
      </c>
      <c r="E80" s="7">
        <v>1900</v>
      </c>
      <c r="F80" s="7">
        <v>1866.65</v>
      </c>
      <c r="G80" s="7">
        <f>IF(E80&lt;&gt;0,F80/E80*100,"-")</f>
        <v>98.244736842105269</v>
      </c>
      <c r="H80" s="7">
        <f>IF(D80&lt;&gt;0,F80/D80*100,"-")</f>
        <v>98.244736842105269</v>
      </c>
      <c r="I80" s="7">
        <f>IF(C80&lt;&gt;0,F80/C80*100,"-")</f>
        <v>89.743219919326549</v>
      </c>
    </row>
    <row r="81" spans="1:9" x14ac:dyDescent="0.25">
      <c r="A81" s="6" t="s">
        <v>160</v>
      </c>
      <c r="B81" s="6" t="s">
        <v>161</v>
      </c>
      <c r="C81" s="7">
        <v>3000</v>
      </c>
      <c r="D81" s="7">
        <v>3000</v>
      </c>
      <c r="E81" s="7">
        <v>3000</v>
      </c>
      <c r="F81" s="7">
        <v>1437.27</v>
      </c>
      <c r="G81" s="7">
        <f>IF(E81&lt;&gt;0,F81/E81*100,"-")</f>
        <v>47.908999999999999</v>
      </c>
      <c r="H81" s="7">
        <f>IF(D81&lt;&gt;0,F81/D81*100,"-")</f>
        <v>47.908999999999999</v>
      </c>
      <c r="I81" s="7">
        <f>IF(C81&lt;&gt;0,F81/C81*100,"-")</f>
        <v>47.908999999999999</v>
      </c>
    </row>
    <row r="82" spans="1:9" x14ac:dyDescent="0.25">
      <c r="A82" s="2" t="s">
        <v>162</v>
      </c>
      <c r="B82" s="2" t="s">
        <v>163</v>
      </c>
      <c r="C82" s="3">
        <f>+C83+C89</f>
        <v>184135.05000000002</v>
      </c>
      <c r="D82" s="3">
        <f>+D83+D89</f>
        <v>168300</v>
      </c>
      <c r="E82" s="3">
        <f>+E83+E89</f>
        <v>168300</v>
      </c>
      <c r="F82" s="3">
        <f>+F83+F89</f>
        <v>275305.17</v>
      </c>
      <c r="G82" s="3">
        <f>IF(E82&lt;&gt;0,F82/E82*100,"-")</f>
        <v>163.58001782531193</v>
      </c>
      <c r="H82" s="3">
        <f>IF(D82&lt;&gt;0,F82/D82*100,"-")</f>
        <v>163.58001782531193</v>
      </c>
      <c r="I82" s="3">
        <f>IF(C82&lt;&gt;0,F82/C82*100,"-")</f>
        <v>149.51263759941412</v>
      </c>
    </row>
    <row r="83" spans="1:9" x14ac:dyDescent="0.25">
      <c r="A83" s="4" t="s">
        <v>164</v>
      </c>
      <c r="B83" s="4" t="s">
        <v>165</v>
      </c>
      <c r="C83" s="5">
        <f>+C84+C85+C86+C87+C88</f>
        <v>23120.13</v>
      </c>
      <c r="D83" s="5">
        <f>+D84+D85+D86+D87+D88</f>
        <v>105300</v>
      </c>
      <c r="E83" s="5">
        <f>+E84+E85+E86+E87+E88</f>
        <v>105300</v>
      </c>
      <c r="F83" s="5">
        <f>+F84+F85+F86+F87+F88</f>
        <v>41271.019999999997</v>
      </c>
      <c r="G83" s="5">
        <f>IF(E83&lt;&gt;0,F83/E83*100,"-")</f>
        <v>39.193751187084516</v>
      </c>
      <c r="H83" s="5">
        <f>IF(D83&lt;&gt;0,F83/D83*100,"-")</f>
        <v>39.193751187084516</v>
      </c>
      <c r="I83" s="5">
        <f>IF(C83&lt;&gt;0,F83/C83*100,"-")</f>
        <v>178.50686825722863</v>
      </c>
    </row>
    <row r="84" spans="1:9" x14ac:dyDescent="0.25">
      <c r="A84" s="6" t="s">
        <v>166</v>
      </c>
      <c r="B84" s="6" t="s">
        <v>167</v>
      </c>
      <c r="C84" s="7">
        <v>0</v>
      </c>
      <c r="D84" s="7">
        <v>15000</v>
      </c>
      <c r="E84" s="7">
        <v>15000</v>
      </c>
      <c r="F84" s="7">
        <v>13830</v>
      </c>
      <c r="G84" s="7">
        <f>IF(E84&lt;&gt;0,F84/E84*100,"-")</f>
        <v>92.2</v>
      </c>
      <c r="H84" s="7">
        <f>IF(D84&lt;&gt;0,F84/D84*100,"-")</f>
        <v>92.2</v>
      </c>
      <c r="I84" s="7" t="str">
        <f>IF(C84&lt;&gt;0,F84/C84*100,"-")</f>
        <v>-</v>
      </c>
    </row>
    <row r="85" spans="1:9" x14ac:dyDescent="0.25">
      <c r="A85" s="6" t="s">
        <v>168</v>
      </c>
      <c r="B85" s="6" t="s">
        <v>169</v>
      </c>
      <c r="C85" s="7">
        <v>22997.18</v>
      </c>
      <c r="D85" s="7">
        <v>90000</v>
      </c>
      <c r="E85" s="7">
        <v>90000</v>
      </c>
      <c r="F85" s="7">
        <v>20650</v>
      </c>
      <c r="G85" s="7">
        <f>IF(E85&lt;&gt;0,F85/E85*100,"-")</f>
        <v>22.944444444444446</v>
      </c>
      <c r="H85" s="7">
        <f>IF(D85&lt;&gt;0,F85/D85*100,"-")</f>
        <v>22.944444444444446</v>
      </c>
      <c r="I85" s="7">
        <f>IF(C85&lt;&gt;0,F85/C85*100,"-")</f>
        <v>89.793618174054373</v>
      </c>
    </row>
    <row r="86" spans="1:9" x14ac:dyDescent="0.25">
      <c r="A86" s="6" t="s">
        <v>170</v>
      </c>
      <c r="B86" s="6" t="s">
        <v>171</v>
      </c>
      <c r="C86" s="7">
        <v>0</v>
      </c>
      <c r="D86" s="7">
        <v>0</v>
      </c>
      <c r="E86" s="7">
        <v>0</v>
      </c>
      <c r="F86" s="7">
        <v>6594.29</v>
      </c>
      <c r="G86" s="7" t="str">
        <f>IF(E86&lt;&gt;0,F86/E86*100,"-")</f>
        <v>-</v>
      </c>
      <c r="H86" s="7" t="str">
        <f>IF(D86&lt;&gt;0,F86/D86*100,"-")</f>
        <v>-</v>
      </c>
      <c r="I86" s="7" t="str">
        <f>IF(C86&lt;&gt;0,F86/C86*100,"-")</f>
        <v>-</v>
      </c>
    </row>
    <row r="87" spans="1:9" x14ac:dyDescent="0.25">
      <c r="A87" s="6" t="s">
        <v>172</v>
      </c>
      <c r="B87" s="6" t="s">
        <v>173</v>
      </c>
      <c r="C87" s="7">
        <v>122.95</v>
      </c>
      <c r="D87" s="7">
        <v>150</v>
      </c>
      <c r="E87" s="7">
        <v>150</v>
      </c>
      <c r="F87" s="7">
        <v>94.27</v>
      </c>
      <c r="G87" s="7">
        <f>IF(E87&lt;&gt;0,F87/E87*100,"-")</f>
        <v>62.846666666666664</v>
      </c>
      <c r="H87" s="7">
        <f>IF(D87&lt;&gt;0,F87/D87*100,"-")</f>
        <v>62.846666666666664</v>
      </c>
      <c r="I87" s="7">
        <f>IF(C87&lt;&gt;0,F87/C87*100,"-")</f>
        <v>76.673444489629929</v>
      </c>
    </row>
    <row r="88" spans="1:9" x14ac:dyDescent="0.25">
      <c r="A88" s="6" t="s">
        <v>174</v>
      </c>
      <c r="B88" s="6" t="s">
        <v>175</v>
      </c>
      <c r="C88" s="7">
        <v>0</v>
      </c>
      <c r="D88" s="7">
        <v>150</v>
      </c>
      <c r="E88" s="7">
        <v>150</v>
      </c>
      <c r="F88" s="7">
        <v>102.46</v>
      </c>
      <c r="G88" s="7">
        <f>IF(E88&lt;&gt;0,F88/E88*100,"-")</f>
        <v>68.306666666666658</v>
      </c>
      <c r="H88" s="7">
        <f>IF(D88&lt;&gt;0,F88/D88*100,"-")</f>
        <v>68.306666666666658</v>
      </c>
      <c r="I88" s="7" t="str">
        <f>IF(C88&lt;&gt;0,F88/C88*100,"-")</f>
        <v>-</v>
      </c>
    </row>
    <row r="89" spans="1:9" x14ac:dyDescent="0.25">
      <c r="A89" s="4" t="s">
        <v>176</v>
      </c>
      <c r="B89" s="4" t="s">
        <v>177</v>
      </c>
      <c r="C89" s="5">
        <f>+C90+C91+C92+C93</f>
        <v>161014.92000000001</v>
      </c>
      <c r="D89" s="5">
        <f>+D90+D91+D92+D93</f>
        <v>63000</v>
      </c>
      <c r="E89" s="5">
        <f>+E90+E91+E92+E93</f>
        <v>63000</v>
      </c>
      <c r="F89" s="5">
        <f>+F90+F91+F92+F93</f>
        <v>234034.15</v>
      </c>
      <c r="G89" s="5">
        <f>IF(E89&lt;&gt;0,F89/E89*100,"-")</f>
        <v>371.48277777777776</v>
      </c>
      <c r="H89" s="5">
        <f>IF(D89&lt;&gt;0,F89/D89*100,"-")</f>
        <v>371.48277777777776</v>
      </c>
      <c r="I89" s="5">
        <f>IF(C89&lt;&gt;0,F89/C89*100,"-")</f>
        <v>145.34935644473194</v>
      </c>
    </row>
    <row r="90" spans="1:9" x14ac:dyDescent="0.25">
      <c r="A90" s="6" t="s">
        <v>178</v>
      </c>
      <c r="B90" s="6" t="s">
        <v>179</v>
      </c>
      <c r="C90" s="7">
        <v>994.66</v>
      </c>
      <c r="D90" s="7">
        <v>11991.52</v>
      </c>
      <c r="E90" s="7">
        <v>11991.52</v>
      </c>
      <c r="F90" s="7">
        <v>11241.54</v>
      </c>
      <c r="G90" s="7">
        <f>IF(E90&lt;&gt;0,F90/E90*100,"-")</f>
        <v>93.745746994542813</v>
      </c>
      <c r="H90" s="7">
        <f>IF(D90&lt;&gt;0,F90/D90*100,"-")</f>
        <v>93.745746994542813</v>
      </c>
      <c r="I90" s="7">
        <f>IF(C90&lt;&gt;0,F90/C90*100,"-")</f>
        <v>1130.1892103834477</v>
      </c>
    </row>
    <row r="91" spans="1:9" x14ac:dyDescent="0.25">
      <c r="A91" s="6" t="s">
        <v>180</v>
      </c>
      <c r="B91" s="6" t="s">
        <v>181</v>
      </c>
      <c r="C91" s="7">
        <v>11841.47</v>
      </c>
      <c r="D91" s="7">
        <v>0</v>
      </c>
      <c r="E91" s="7">
        <v>0</v>
      </c>
      <c r="F91" s="7">
        <v>25941.22</v>
      </c>
      <c r="G91" s="7" t="str">
        <f>IF(E91&lt;&gt;0,F91/E91*100,"-")</f>
        <v>-</v>
      </c>
      <c r="H91" s="7" t="str">
        <f>IF(D91&lt;&gt;0,F91/D91*100,"-")</f>
        <v>-</v>
      </c>
      <c r="I91" s="7">
        <f>IF(C91&lt;&gt;0,F91/C91*100,"-")</f>
        <v>219.07094305014496</v>
      </c>
    </row>
    <row r="92" spans="1:9" x14ac:dyDescent="0.25">
      <c r="A92" s="6" t="s">
        <v>182</v>
      </c>
      <c r="B92" s="6" t="s">
        <v>183</v>
      </c>
      <c r="C92" s="7">
        <v>2222.81</v>
      </c>
      <c r="D92" s="7">
        <v>1008.48</v>
      </c>
      <c r="E92" s="7">
        <v>1008.48</v>
      </c>
      <c r="F92" s="7">
        <v>1177.53</v>
      </c>
      <c r="G92" s="7">
        <f>IF(E92&lt;&gt;0,F92/E92*100,"-")</f>
        <v>116.76285102332223</v>
      </c>
      <c r="H92" s="7">
        <f>IF(D92&lt;&gt;0,F92/D92*100,"-")</f>
        <v>116.76285102332223</v>
      </c>
      <c r="I92" s="7">
        <f>IF(C92&lt;&gt;0,F92/C92*100,"-")</f>
        <v>52.974838155307921</v>
      </c>
    </row>
    <row r="93" spans="1:9" x14ac:dyDescent="0.25">
      <c r="A93" s="6" t="s">
        <v>184</v>
      </c>
      <c r="B93" s="6" t="s">
        <v>185</v>
      </c>
      <c r="C93" s="7">
        <v>145955.98000000001</v>
      </c>
      <c r="D93" s="7">
        <v>50000</v>
      </c>
      <c r="E93" s="7">
        <v>50000</v>
      </c>
      <c r="F93" s="7">
        <v>195673.86</v>
      </c>
      <c r="G93" s="7">
        <f>IF(E93&lt;&gt;0,F93/E93*100,"-")</f>
        <v>391.34771999999998</v>
      </c>
      <c r="H93" s="7">
        <f>IF(D93&lt;&gt;0,F93/D93*100,"-")</f>
        <v>391.34771999999998</v>
      </c>
      <c r="I93" s="7">
        <f>IF(C93&lt;&gt;0,F93/C93*100,"-")</f>
        <v>134.06361287834864</v>
      </c>
    </row>
    <row r="94" spans="1:9" x14ac:dyDescent="0.25">
      <c r="A94" s="2" t="s">
        <v>186</v>
      </c>
      <c r="B94" s="2" t="s">
        <v>187</v>
      </c>
      <c r="C94" s="3">
        <f>+C95</f>
        <v>3638.8</v>
      </c>
      <c r="D94" s="3">
        <f>+D95</f>
        <v>6260</v>
      </c>
      <c r="E94" s="3">
        <f>+E95</f>
        <v>6260</v>
      </c>
      <c r="F94" s="3">
        <f>+F95</f>
        <v>4417.99</v>
      </c>
      <c r="G94" s="3">
        <f>IF(E94&lt;&gt;0,F94/E94*100,"-")</f>
        <v>70.574920127795522</v>
      </c>
      <c r="H94" s="3">
        <f>IF(D94&lt;&gt;0,F94/D94*100,"-")</f>
        <v>70.574920127795522</v>
      </c>
      <c r="I94" s="3">
        <f>IF(C94&lt;&gt;0,F94/C94*100,"-")</f>
        <v>121.41337803671539</v>
      </c>
    </row>
    <row r="95" spans="1:9" x14ac:dyDescent="0.25">
      <c r="A95" s="4" t="s">
        <v>188</v>
      </c>
      <c r="B95" s="4" t="s">
        <v>189</v>
      </c>
      <c r="C95" s="5">
        <f>+C96+C97</f>
        <v>3638.8</v>
      </c>
      <c r="D95" s="5">
        <f>+D96+D97</f>
        <v>6260</v>
      </c>
      <c r="E95" s="5">
        <f>+E96+E97</f>
        <v>6260</v>
      </c>
      <c r="F95" s="5">
        <f>+F96+F97</f>
        <v>4417.99</v>
      </c>
      <c r="G95" s="5">
        <f>IF(E95&lt;&gt;0,F95/E95*100,"-")</f>
        <v>70.574920127795522</v>
      </c>
      <c r="H95" s="5">
        <f>IF(D95&lt;&gt;0,F95/D95*100,"-")</f>
        <v>70.574920127795522</v>
      </c>
      <c r="I95" s="5">
        <f>IF(C95&lt;&gt;0,F95/C95*100,"-")</f>
        <v>121.41337803671539</v>
      </c>
    </row>
    <row r="96" spans="1:9" x14ac:dyDescent="0.25">
      <c r="A96" s="6" t="s">
        <v>190</v>
      </c>
      <c r="B96" s="6" t="s">
        <v>191</v>
      </c>
      <c r="C96" s="7">
        <v>638.79999999999995</v>
      </c>
      <c r="D96" s="7">
        <v>5560</v>
      </c>
      <c r="E96" s="7">
        <v>5560</v>
      </c>
      <c r="F96" s="7">
        <v>4417.99</v>
      </c>
      <c r="G96" s="7">
        <f>IF(E96&lt;&gt;0,F96/E96*100,"-")</f>
        <v>79.460251798561146</v>
      </c>
      <c r="H96" s="7">
        <f>IF(D96&lt;&gt;0,F96/D96*100,"-")</f>
        <v>79.460251798561146</v>
      </c>
      <c r="I96" s="7">
        <f>IF(C96&lt;&gt;0,F96/C96*100,"-")</f>
        <v>691.60770194113968</v>
      </c>
    </row>
    <row r="97" spans="1:9" x14ac:dyDescent="0.25">
      <c r="A97" s="6" t="s">
        <v>192</v>
      </c>
      <c r="B97" s="6" t="s">
        <v>193</v>
      </c>
      <c r="C97" s="7">
        <v>3000</v>
      </c>
      <c r="D97" s="7">
        <v>700</v>
      </c>
      <c r="E97" s="7">
        <v>700</v>
      </c>
      <c r="F97" s="7">
        <v>0</v>
      </c>
      <c r="G97" s="7">
        <f>IF(E97&lt;&gt;0,F97/E97*100,"-")</f>
        <v>0</v>
      </c>
      <c r="H97" s="7">
        <f>IF(D97&lt;&gt;0,F97/D97*100,"-")</f>
        <v>0</v>
      </c>
      <c r="I97" s="7">
        <f>IF(C97&lt;&gt;0,F97/C97*100,"-")</f>
        <v>0</v>
      </c>
    </row>
    <row r="98" spans="1:9" x14ac:dyDescent="0.25">
      <c r="A98" s="2" t="s">
        <v>194</v>
      </c>
      <c r="B98" s="2" t="s">
        <v>195</v>
      </c>
      <c r="C98" s="3">
        <f>+C99+C117</f>
        <v>2809280.870000001</v>
      </c>
      <c r="D98" s="3">
        <f>+D99+D117</f>
        <v>3164211.8200000003</v>
      </c>
      <c r="E98" s="3">
        <f>+E99+E117</f>
        <v>3200327.1399999997</v>
      </c>
      <c r="F98" s="3">
        <f>+F99+F117</f>
        <v>1206760.76</v>
      </c>
      <c r="G98" s="3">
        <f>IF(E98&lt;&gt;0,F98/E98*100,"-")</f>
        <v>37.7074188734343</v>
      </c>
      <c r="H98" s="3">
        <f>IF(D98&lt;&gt;0,F98/D98*100,"-")</f>
        <v>38.137799510527074</v>
      </c>
      <c r="I98" s="3">
        <f>IF(C98&lt;&gt;0,F98/C98*100,"-")</f>
        <v>42.95621605112057</v>
      </c>
    </row>
    <row r="99" spans="1:9" x14ac:dyDescent="0.25">
      <c r="A99" s="4" t="s">
        <v>196</v>
      </c>
      <c r="B99" s="4" t="s">
        <v>197</v>
      </c>
      <c r="C99" s="5">
        <f>+C100+C101+C102+C103+C104+C105+C106+C107+C108+C109+C110+C111+C112+C113+C114+C115+C116</f>
        <v>2391239.790000001</v>
      </c>
      <c r="D99" s="5">
        <f>+D100+D101+D102+D103+D104+D105+D106+D107+D108+D109+D110+D111+D112+D113+D114+D115+D116</f>
        <v>1116128.54</v>
      </c>
      <c r="E99" s="5">
        <f>+E100+E101+E102+E103+E104+E105+E106+E107+E108+E109+E110+E111+E112+E113+E114+E115+E116</f>
        <v>1121545.8399999999</v>
      </c>
      <c r="F99" s="5">
        <f>+F100+F101+F102+F103+F104+F105+F106+F107+F108+F109+F110+F111+F112+F113+F114+F115+F116</f>
        <v>812969.81</v>
      </c>
      <c r="G99" s="5">
        <f>IF(E99&lt;&gt;0,F99/E99*100,"-")</f>
        <v>72.486543216102532</v>
      </c>
      <c r="H99" s="5">
        <f>IF(D99&lt;&gt;0,F99/D99*100,"-")</f>
        <v>72.838367702702058</v>
      </c>
      <c r="I99" s="5">
        <f>IF(C99&lt;&gt;0,F99/C99*100,"-")</f>
        <v>33.997837163791914</v>
      </c>
    </row>
    <row r="100" spans="1:9" x14ac:dyDescent="0.25">
      <c r="A100" s="6" t="s">
        <v>198</v>
      </c>
      <c r="B100" s="6" t="s">
        <v>199</v>
      </c>
      <c r="C100" s="7">
        <v>0</v>
      </c>
      <c r="D100" s="7">
        <v>100000</v>
      </c>
      <c r="E100" s="7">
        <v>100000</v>
      </c>
      <c r="F100" s="7">
        <v>6832</v>
      </c>
      <c r="G100" s="7">
        <f>IF(E100&lt;&gt;0,F100/E100*100,"-")</f>
        <v>6.8320000000000007</v>
      </c>
      <c r="H100" s="7">
        <f>IF(D100&lt;&gt;0,F100/D100*100,"-")</f>
        <v>6.8320000000000007</v>
      </c>
      <c r="I100" s="7" t="str">
        <f>IF(C100&lt;&gt;0,F100/C100*100,"-")</f>
        <v>-</v>
      </c>
    </row>
    <row r="101" spans="1:9" x14ac:dyDescent="0.25">
      <c r="A101" s="6" t="s">
        <v>200</v>
      </c>
      <c r="B101" s="6" t="s">
        <v>201</v>
      </c>
      <c r="C101" s="7">
        <v>1792019.95</v>
      </c>
      <c r="D101" s="7">
        <v>342975.9</v>
      </c>
      <c r="E101" s="7">
        <v>342975.9</v>
      </c>
      <c r="F101" s="7">
        <v>0</v>
      </c>
      <c r="G101" s="7">
        <f>IF(E101&lt;&gt;0,F101/E101*100,"-")</f>
        <v>0</v>
      </c>
      <c r="H101" s="7">
        <f>IF(D101&lt;&gt;0,F101/D101*100,"-")</f>
        <v>0</v>
      </c>
      <c r="I101" s="7">
        <f>IF(C101&lt;&gt;0,F101/C101*100,"-")</f>
        <v>0</v>
      </c>
    </row>
    <row r="102" spans="1:9" x14ac:dyDescent="0.25">
      <c r="A102" s="6" t="s">
        <v>202</v>
      </c>
      <c r="B102" s="6" t="s">
        <v>203</v>
      </c>
      <c r="C102" s="7">
        <v>386213</v>
      </c>
      <c r="D102" s="7">
        <v>0</v>
      </c>
      <c r="E102" s="7">
        <v>0</v>
      </c>
      <c r="F102" s="7">
        <v>0</v>
      </c>
      <c r="G102" s="7" t="str">
        <f>IF(E102&lt;&gt;0,F102/E102*100,"-")</f>
        <v>-</v>
      </c>
      <c r="H102" s="7" t="str">
        <f>IF(D102&lt;&gt;0,F102/D102*100,"-")</f>
        <v>-</v>
      </c>
      <c r="I102" s="7">
        <f>IF(C102&lt;&gt;0,F102/C102*100,"-")</f>
        <v>0</v>
      </c>
    </row>
    <row r="103" spans="1:9" x14ac:dyDescent="0.25">
      <c r="A103" s="6" t="s">
        <v>204</v>
      </c>
      <c r="B103" s="6" t="s">
        <v>205</v>
      </c>
      <c r="C103" s="7">
        <v>40615.699999999997</v>
      </c>
      <c r="D103" s="7">
        <v>30000</v>
      </c>
      <c r="E103" s="7">
        <v>30000</v>
      </c>
      <c r="F103" s="7">
        <v>45460.97</v>
      </c>
      <c r="G103" s="7">
        <f>IF(E103&lt;&gt;0,F103/E103*100,"-")</f>
        <v>151.53656666666666</v>
      </c>
      <c r="H103" s="7">
        <f>IF(D103&lt;&gt;0,F103/D103*100,"-")</f>
        <v>151.53656666666666</v>
      </c>
      <c r="I103" s="7">
        <f>IF(C103&lt;&gt;0,F103/C103*100,"-")</f>
        <v>111.92954941069588</v>
      </c>
    </row>
    <row r="104" spans="1:9" x14ac:dyDescent="0.25">
      <c r="A104" s="6" t="s">
        <v>206</v>
      </c>
      <c r="B104" s="6" t="s">
        <v>207</v>
      </c>
      <c r="C104" s="7">
        <v>24627.1</v>
      </c>
      <c r="D104" s="7">
        <v>0</v>
      </c>
      <c r="E104" s="7">
        <v>0</v>
      </c>
      <c r="F104" s="7">
        <v>0</v>
      </c>
      <c r="G104" s="7" t="str">
        <f>IF(E104&lt;&gt;0,F104/E104*100,"-")</f>
        <v>-</v>
      </c>
      <c r="H104" s="7" t="str">
        <f>IF(D104&lt;&gt;0,F104/D104*100,"-")</f>
        <v>-</v>
      </c>
      <c r="I104" s="7">
        <f>IF(C104&lt;&gt;0,F104/C104*100,"-")</f>
        <v>0</v>
      </c>
    </row>
    <row r="105" spans="1:9" x14ac:dyDescent="0.25">
      <c r="A105" s="6" t="s">
        <v>208</v>
      </c>
      <c r="B105" s="6" t="s">
        <v>209</v>
      </c>
      <c r="C105" s="7">
        <v>0</v>
      </c>
      <c r="D105" s="7">
        <v>0</v>
      </c>
      <c r="E105" s="7">
        <v>5417.3</v>
      </c>
      <c r="F105" s="7">
        <v>57940.32</v>
      </c>
      <c r="G105" s="7">
        <f>IF(E105&lt;&gt;0,F105/E105*100,"-")</f>
        <v>1069.5423919664779</v>
      </c>
      <c r="H105" s="7" t="str">
        <f>IF(D105&lt;&gt;0,F105/D105*100,"-")</f>
        <v>-</v>
      </c>
      <c r="I105" s="7" t="str">
        <f>IF(C105&lt;&gt;0,F105/C105*100,"-")</f>
        <v>-</v>
      </c>
    </row>
    <row r="106" spans="1:9" x14ac:dyDescent="0.25">
      <c r="A106" s="6" t="s">
        <v>210</v>
      </c>
      <c r="B106" s="6" t="s">
        <v>211</v>
      </c>
      <c r="C106" s="7">
        <v>0</v>
      </c>
      <c r="D106" s="7">
        <v>0</v>
      </c>
      <c r="E106" s="7">
        <v>0</v>
      </c>
      <c r="F106" s="7">
        <v>13418.52</v>
      </c>
      <c r="G106" s="7" t="str">
        <f>IF(E106&lt;&gt;0,F106/E106*100,"-")</f>
        <v>-</v>
      </c>
      <c r="H106" s="7" t="str">
        <f>IF(D106&lt;&gt;0,F106/D106*100,"-")</f>
        <v>-</v>
      </c>
      <c r="I106" s="7" t="str">
        <f>IF(C106&lt;&gt;0,F106/C106*100,"-")</f>
        <v>-</v>
      </c>
    </row>
    <row r="107" spans="1:9" x14ac:dyDescent="0.25">
      <c r="A107" s="6" t="s">
        <v>212</v>
      </c>
      <c r="B107" s="6" t="s">
        <v>213</v>
      </c>
      <c r="C107" s="7">
        <v>5000</v>
      </c>
      <c r="D107" s="7">
        <v>0</v>
      </c>
      <c r="E107" s="7">
        <v>0</v>
      </c>
      <c r="F107" s="7">
        <v>5000</v>
      </c>
      <c r="G107" s="7" t="str">
        <f>IF(E107&lt;&gt;0,F107/E107*100,"-")</f>
        <v>-</v>
      </c>
      <c r="H107" s="7" t="str">
        <f>IF(D107&lt;&gt;0,F107/D107*100,"-")</f>
        <v>-</v>
      </c>
      <c r="I107" s="7">
        <f>IF(C107&lt;&gt;0,F107/C107*100,"-")</f>
        <v>100</v>
      </c>
    </row>
    <row r="108" spans="1:9" x14ac:dyDescent="0.25">
      <c r="A108" s="6" t="s">
        <v>214</v>
      </c>
      <c r="B108" s="6" t="s">
        <v>215</v>
      </c>
      <c r="C108" s="7">
        <v>52654.02</v>
      </c>
      <c r="D108" s="7">
        <v>50000</v>
      </c>
      <c r="E108" s="7">
        <v>50000</v>
      </c>
      <c r="F108" s="7">
        <v>34874.89</v>
      </c>
      <c r="G108" s="7">
        <f>IF(E108&lt;&gt;0,F108/E108*100,"-")</f>
        <v>69.749780000000001</v>
      </c>
      <c r="H108" s="7">
        <f>IF(D108&lt;&gt;0,F108/D108*100,"-")</f>
        <v>69.749780000000001</v>
      </c>
      <c r="I108" s="7">
        <f>IF(C108&lt;&gt;0,F108/C108*100,"-")</f>
        <v>66.234050125707398</v>
      </c>
    </row>
    <row r="109" spans="1:9" x14ac:dyDescent="0.25">
      <c r="A109" s="6" t="s">
        <v>216</v>
      </c>
      <c r="B109" s="6" t="s">
        <v>217</v>
      </c>
      <c r="C109" s="7">
        <v>5368.24</v>
      </c>
      <c r="D109" s="7">
        <v>8860.9699999999993</v>
      </c>
      <c r="E109" s="7">
        <v>8860.9699999999993</v>
      </c>
      <c r="F109" s="7">
        <v>8860.9699999999993</v>
      </c>
      <c r="G109" s="7">
        <f>IF(E109&lt;&gt;0,F109/E109*100,"-")</f>
        <v>100</v>
      </c>
      <c r="H109" s="7">
        <f>IF(D109&lt;&gt;0,F109/D109*100,"-")</f>
        <v>100</v>
      </c>
      <c r="I109" s="7">
        <f>IF(C109&lt;&gt;0,F109/C109*100,"-")</f>
        <v>165.06285113929331</v>
      </c>
    </row>
    <row r="110" spans="1:9" x14ac:dyDescent="0.25">
      <c r="A110" s="6" t="s">
        <v>218</v>
      </c>
      <c r="B110" s="6" t="s">
        <v>219</v>
      </c>
      <c r="C110" s="7">
        <v>46435.07</v>
      </c>
      <c r="D110" s="7">
        <v>0</v>
      </c>
      <c r="E110" s="7">
        <v>0</v>
      </c>
      <c r="F110" s="7">
        <v>0</v>
      </c>
      <c r="G110" s="7" t="str">
        <f>IF(E110&lt;&gt;0,F110/E110*100,"-")</f>
        <v>-</v>
      </c>
      <c r="H110" s="7" t="str">
        <f>IF(D110&lt;&gt;0,F110/D110*100,"-")</f>
        <v>-</v>
      </c>
      <c r="I110" s="7">
        <f>IF(C110&lt;&gt;0,F110/C110*100,"-")</f>
        <v>0</v>
      </c>
    </row>
    <row r="111" spans="1:9" x14ac:dyDescent="0.25">
      <c r="A111" s="6" t="s">
        <v>220</v>
      </c>
      <c r="B111" s="6" t="s">
        <v>221</v>
      </c>
      <c r="C111" s="7">
        <v>28223.47</v>
      </c>
      <c r="D111" s="7">
        <v>14500</v>
      </c>
      <c r="E111" s="7">
        <v>14500</v>
      </c>
      <c r="F111" s="7">
        <v>35059.35</v>
      </c>
      <c r="G111" s="7">
        <f>IF(E111&lt;&gt;0,F111/E111*100,"-")</f>
        <v>241.78862068965518</v>
      </c>
      <c r="H111" s="7">
        <f>IF(D111&lt;&gt;0,F111/D111*100,"-")</f>
        <v>241.78862068965518</v>
      </c>
      <c r="I111" s="7">
        <f>IF(C111&lt;&gt;0,F111/C111*100,"-")</f>
        <v>124.22055119374052</v>
      </c>
    </row>
    <row r="112" spans="1:9" x14ac:dyDescent="0.25">
      <c r="A112" s="6" t="s">
        <v>222</v>
      </c>
      <c r="B112" s="6" t="s">
        <v>223</v>
      </c>
      <c r="C112" s="7">
        <v>0</v>
      </c>
      <c r="D112" s="7">
        <v>0</v>
      </c>
      <c r="E112" s="7">
        <v>0</v>
      </c>
      <c r="F112" s="7">
        <v>948.8</v>
      </c>
      <c r="G112" s="7" t="str">
        <f>IF(E112&lt;&gt;0,F112/E112*100,"-")</f>
        <v>-</v>
      </c>
      <c r="H112" s="7" t="str">
        <f>IF(D112&lt;&gt;0,F112/D112*100,"-")</f>
        <v>-</v>
      </c>
      <c r="I112" s="7" t="str">
        <f>IF(C112&lt;&gt;0,F112/C112*100,"-")</f>
        <v>-</v>
      </c>
    </row>
    <row r="113" spans="1:9" x14ac:dyDescent="0.25">
      <c r="A113" s="6" t="s">
        <v>224</v>
      </c>
      <c r="B113" s="6" t="s">
        <v>225</v>
      </c>
      <c r="C113" s="7">
        <v>10083.24</v>
      </c>
      <c r="D113" s="7">
        <v>0</v>
      </c>
      <c r="E113" s="7">
        <v>0</v>
      </c>
      <c r="F113" s="7">
        <v>20540.93</v>
      </c>
      <c r="G113" s="7" t="str">
        <f>IF(E113&lt;&gt;0,F113/E113*100,"-")</f>
        <v>-</v>
      </c>
      <c r="H113" s="7" t="str">
        <f>IF(D113&lt;&gt;0,F113/D113*100,"-")</f>
        <v>-</v>
      </c>
      <c r="I113" s="7">
        <f>IF(C113&lt;&gt;0,F113/C113*100,"-")</f>
        <v>203.71358809271624</v>
      </c>
    </row>
    <row r="114" spans="1:9" x14ac:dyDescent="0.25">
      <c r="A114" s="6" t="s">
        <v>226</v>
      </c>
      <c r="B114" s="6" t="s">
        <v>227</v>
      </c>
      <c r="C114" s="7">
        <v>0</v>
      </c>
      <c r="D114" s="7">
        <v>1963.67</v>
      </c>
      <c r="E114" s="7">
        <v>1963.67</v>
      </c>
      <c r="F114" s="7">
        <v>1963.67</v>
      </c>
      <c r="G114" s="7">
        <f>IF(E114&lt;&gt;0,F114/E114*100,"-")</f>
        <v>100</v>
      </c>
      <c r="H114" s="7">
        <f>IF(D114&lt;&gt;0,F114/D114*100,"-")</f>
        <v>100</v>
      </c>
      <c r="I114" s="7" t="str">
        <f>IF(C114&lt;&gt;0,F114/C114*100,"-")</f>
        <v>-</v>
      </c>
    </row>
    <row r="115" spans="1:9" x14ac:dyDescent="0.25">
      <c r="A115" s="6" t="s">
        <v>228</v>
      </c>
      <c r="B115" s="6" t="s">
        <v>229</v>
      </c>
      <c r="C115" s="7">
        <v>0</v>
      </c>
      <c r="D115" s="7">
        <v>567828</v>
      </c>
      <c r="E115" s="7">
        <v>567828</v>
      </c>
      <c r="F115" s="7">
        <v>567825</v>
      </c>
      <c r="G115" s="7">
        <f>IF(E115&lt;&gt;0,F115/E115*100,"-")</f>
        <v>99.999471670998958</v>
      </c>
      <c r="H115" s="7">
        <f>IF(D115&lt;&gt;0,F115/D115*100,"-")</f>
        <v>99.999471670998958</v>
      </c>
      <c r="I115" s="7" t="str">
        <f>IF(C115&lt;&gt;0,F115/C115*100,"-")</f>
        <v>-</v>
      </c>
    </row>
    <row r="116" spans="1:9" x14ac:dyDescent="0.25">
      <c r="A116" s="6" t="s">
        <v>230</v>
      </c>
      <c r="B116" s="6" t="s">
        <v>231</v>
      </c>
      <c r="C116" s="7">
        <v>0</v>
      </c>
      <c r="D116" s="7">
        <v>0</v>
      </c>
      <c r="E116" s="7">
        <v>0</v>
      </c>
      <c r="F116" s="7">
        <v>14244.39</v>
      </c>
      <c r="G116" s="7" t="str">
        <f>IF(E116&lt;&gt;0,F116/E116*100,"-")</f>
        <v>-</v>
      </c>
      <c r="H116" s="7" t="str">
        <f>IF(D116&lt;&gt;0,F116/D116*100,"-")</f>
        <v>-</v>
      </c>
      <c r="I116" s="7" t="str">
        <f>IF(C116&lt;&gt;0,F116/C116*100,"-")</f>
        <v>-</v>
      </c>
    </row>
    <row r="117" spans="1:9" x14ac:dyDescent="0.25">
      <c r="A117" s="4" t="s">
        <v>232</v>
      </c>
      <c r="B117" s="4" t="s">
        <v>233</v>
      </c>
      <c r="C117" s="5">
        <f>+C118+C119+C120+C121+C122+C123+C124+C125+C126+C127+C128+C129+C130</f>
        <v>418041.07999999996</v>
      </c>
      <c r="D117" s="5">
        <f>+D118+D119+D120+D121+D122+D123+D124+D125+D126+D127+D128+D129+D130</f>
        <v>2048083.28</v>
      </c>
      <c r="E117" s="5">
        <f>+E118+E119+E120+E121+E122+E123+E124+E125+E126+E127+E128+E129+E130</f>
        <v>2078781.3</v>
      </c>
      <c r="F117" s="5">
        <f>+F118+F119+F120+F121+F122+F123+F124+F125+F126+F127+F128+F129+F130</f>
        <v>393790.95</v>
      </c>
      <c r="G117" s="5">
        <f>IF(E117&lt;&gt;0,F117/E117*100,"-")</f>
        <v>18.943356379047664</v>
      </c>
      <c r="H117" s="5">
        <f>IF(D117&lt;&gt;0,F117/D117*100,"-")</f>
        <v>19.227291870670417</v>
      </c>
      <c r="I117" s="5">
        <f>IF(C117&lt;&gt;0,F117/C117*100,"-")</f>
        <v>94.199103590489258</v>
      </c>
    </row>
    <row r="118" spans="1:9" x14ac:dyDescent="0.25">
      <c r="A118" s="6" t="s">
        <v>234</v>
      </c>
      <c r="B118" s="6" t="s">
        <v>235</v>
      </c>
      <c r="C118" s="7">
        <v>11787.32</v>
      </c>
      <c r="D118" s="7">
        <v>0</v>
      </c>
      <c r="E118" s="7">
        <v>0</v>
      </c>
      <c r="F118" s="7">
        <v>11788.39</v>
      </c>
      <c r="G118" s="7" t="str">
        <f>IF(E118&lt;&gt;0,F118/E118*100,"-")</f>
        <v>-</v>
      </c>
      <c r="H118" s="7" t="str">
        <f>IF(D118&lt;&gt;0,F118/D118*100,"-")</f>
        <v>-</v>
      </c>
      <c r="I118" s="7">
        <f>IF(C118&lt;&gt;0,F118/C118*100,"-")</f>
        <v>100.00907755113121</v>
      </c>
    </row>
    <row r="119" spans="1:9" x14ac:dyDescent="0.25">
      <c r="A119" s="6" t="s">
        <v>236</v>
      </c>
      <c r="B119" s="6" t="s">
        <v>237</v>
      </c>
      <c r="C119" s="7">
        <v>73881.3</v>
      </c>
      <c r="D119" s="7">
        <v>0</v>
      </c>
      <c r="E119" s="7">
        <v>0</v>
      </c>
      <c r="F119" s="7">
        <v>0</v>
      </c>
      <c r="G119" s="7" t="str">
        <f>IF(E119&lt;&gt;0,F119/E119*100,"-")</f>
        <v>-</v>
      </c>
      <c r="H119" s="7" t="str">
        <f>IF(D119&lt;&gt;0,F119/D119*100,"-")</f>
        <v>-</v>
      </c>
      <c r="I119" s="7">
        <f>IF(C119&lt;&gt;0,F119/C119*100,"-")</f>
        <v>0</v>
      </c>
    </row>
    <row r="120" spans="1:9" x14ac:dyDescent="0.25">
      <c r="A120" s="6" t="s">
        <v>238</v>
      </c>
      <c r="B120" s="6" t="s">
        <v>239</v>
      </c>
      <c r="C120" s="7">
        <v>0</v>
      </c>
      <c r="D120" s="7">
        <v>0</v>
      </c>
      <c r="E120" s="7">
        <v>0</v>
      </c>
      <c r="F120" s="7">
        <v>53674.06</v>
      </c>
      <c r="G120" s="7" t="str">
        <f>IF(E120&lt;&gt;0,F120/E120*100,"-")</f>
        <v>-</v>
      </c>
      <c r="H120" s="7" t="str">
        <f>IF(D120&lt;&gt;0,F120/D120*100,"-")</f>
        <v>-</v>
      </c>
      <c r="I120" s="7" t="str">
        <f>IF(C120&lt;&gt;0,F120/C120*100,"-")</f>
        <v>-</v>
      </c>
    </row>
    <row r="121" spans="1:9" x14ac:dyDescent="0.25">
      <c r="A121" s="6" t="s">
        <v>240</v>
      </c>
      <c r="B121" s="6" t="s">
        <v>241</v>
      </c>
      <c r="C121" s="7">
        <v>0</v>
      </c>
      <c r="D121" s="7">
        <v>26666.75</v>
      </c>
      <c r="E121" s="7">
        <v>26666.75</v>
      </c>
      <c r="F121" s="7">
        <v>0</v>
      </c>
      <c r="G121" s="7">
        <f>IF(E121&lt;&gt;0,F121/E121*100,"-")</f>
        <v>0</v>
      </c>
      <c r="H121" s="7">
        <f>IF(D121&lt;&gt;0,F121/D121*100,"-")</f>
        <v>0</v>
      </c>
      <c r="I121" s="7" t="str">
        <f>IF(C121&lt;&gt;0,F121/C121*100,"-")</f>
        <v>-</v>
      </c>
    </row>
    <row r="122" spans="1:9" x14ac:dyDescent="0.25">
      <c r="A122" s="6" t="s">
        <v>242</v>
      </c>
      <c r="B122" s="6" t="s">
        <v>243</v>
      </c>
      <c r="C122" s="7">
        <v>0</v>
      </c>
      <c r="D122" s="7">
        <v>67599.88</v>
      </c>
      <c r="E122" s="7">
        <v>67599.88</v>
      </c>
      <c r="F122" s="7">
        <v>0</v>
      </c>
      <c r="G122" s="7">
        <f>IF(E122&lt;&gt;0,F122/E122*100,"-")</f>
        <v>0</v>
      </c>
      <c r="H122" s="7">
        <f>IF(D122&lt;&gt;0,F122/D122*100,"-")</f>
        <v>0</v>
      </c>
      <c r="I122" s="7" t="str">
        <f>IF(C122&lt;&gt;0,F122/C122*100,"-")</f>
        <v>-</v>
      </c>
    </row>
    <row r="123" spans="1:9" x14ac:dyDescent="0.25">
      <c r="A123" s="6" t="s">
        <v>244</v>
      </c>
      <c r="B123" s="6" t="s">
        <v>245</v>
      </c>
      <c r="C123" s="7">
        <v>45448.44</v>
      </c>
      <c r="D123" s="7">
        <v>0</v>
      </c>
      <c r="E123" s="7">
        <v>0</v>
      </c>
      <c r="F123" s="7">
        <v>0</v>
      </c>
      <c r="G123" s="7" t="str">
        <f>IF(E123&lt;&gt;0,F123/E123*100,"-")</f>
        <v>-</v>
      </c>
      <c r="H123" s="7" t="str">
        <f>IF(D123&lt;&gt;0,F123/D123*100,"-")</f>
        <v>-</v>
      </c>
      <c r="I123" s="7">
        <f>IF(C123&lt;&gt;0,F123/C123*100,"-")</f>
        <v>0</v>
      </c>
    </row>
    <row r="124" spans="1:9" x14ac:dyDescent="0.25">
      <c r="A124" s="6" t="s">
        <v>246</v>
      </c>
      <c r="B124" s="6" t="s">
        <v>247</v>
      </c>
      <c r="C124" s="7">
        <v>168668.61</v>
      </c>
      <c r="D124" s="7">
        <v>0</v>
      </c>
      <c r="E124" s="7">
        <v>0</v>
      </c>
      <c r="F124" s="7">
        <v>0</v>
      </c>
      <c r="G124" s="7" t="str">
        <f>IF(E124&lt;&gt;0,F124/E124*100,"-")</f>
        <v>-</v>
      </c>
      <c r="H124" s="7" t="str">
        <f>IF(D124&lt;&gt;0,F124/D124*100,"-")</f>
        <v>-</v>
      </c>
      <c r="I124" s="7">
        <f>IF(C124&lt;&gt;0,F124/C124*100,"-")</f>
        <v>0</v>
      </c>
    </row>
    <row r="125" spans="1:9" x14ac:dyDescent="0.25">
      <c r="A125" s="6" t="s">
        <v>248</v>
      </c>
      <c r="B125" s="6" t="s">
        <v>249</v>
      </c>
      <c r="C125" s="7">
        <v>30609.42</v>
      </c>
      <c r="D125" s="7">
        <v>0</v>
      </c>
      <c r="E125" s="7">
        <v>0</v>
      </c>
      <c r="F125" s="7">
        <v>0</v>
      </c>
      <c r="G125" s="7" t="str">
        <f>IF(E125&lt;&gt;0,F125/E125*100,"-")</f>
        <v>-</v>
      </c>
      <c r="H125" s="7" t="str">
        <f>IF(D125&lt;&gt;0,F125/D125*100,"-")</f>
        <v>-</v>
      </c>
      <c r="I125" s="7">
        <f>IF(C125&lt;&gt;0,F125/C125*100,"-")</f>
        <v>0</v>
      </c>
    </row>
    <row r="126" spans="1:9" x14ac:dyDescent="0.25">
      <c r="A126" s="6" t="s">
        <v>250</v>
      </c>
      <c r="B126" s="6" t="s">
        <v>251</v>
      </c>
      <c r="C126" s="7">
        <v>0</v>
      </c>
      <c r="D126" s="7">
        <v>1658226.6</v>
      </c>
      <c r="E126" s="7">
        <v>1658226.6</v>
      </c>
      <c r="F126" s="7">
        <v>0</v>
      </c>
      <c r="G126" s="7">
        <f>IF(E126&lt;&gt;0,F126/E126*100,"-")</f>
        <v>0</v>
      </c>
      <c r="H126" s="7">
        <f>IF(D126&lt;&gt;0,F126/D126*100,"-")</f>
        <v>0</v>
      </c>
      <c r="I126" s="7" t="str">
        <f>IF(C126&lt;&gt;0,F126/C126*100,"-")</f>
        <v>-</v>
      </c>
    </row>
    <row r="127" spans="1:9" x14ac:dyDescent="0.25">
      <c r="A127" s="6" t="s">
        <v>252</v>
      </c>
      <c r="B127" s="6" t="s">
        <v>253</v>
      </c>
      <c r="C127" s="7">
        <v>79519.27</v>
      </c>
      <c r="D127" s="7">
        <v>0</v>
      </c>
      <c r="E127" s="7">
        <v>0</v>
      </c>
      <c r="F127" s="7">
        <v>0</v>
      </c>
      <c r="G127" s="7" t="str">
        <f>IF(E127&lt;&gt;0,F127/E127*100,"-")</f>
        <v>-</v>
      </c>
      <c r="H127" s="7" t="str">
        <f>IF(D127&lt;&gt;0,F127/D127*100,"-")</f>
        <v>-</v>
      </c>
      <c r="I127" s="7">
        <f>IF(C127&lt;&gt;0,F127/C127*100,"-")</f>
        <v>0</v>
      </c>
    </row>
    <row r="128" spans="1:9" x14ac:dyDescent="0.25">
      <c r="A128" s="6" t="s">
        <v>254</v>
      </c>
      <c r="B128" s="6" t="s">
        <v>255</v>
      </c>
      <c r="C128" s="7">
        <v>0</v>
      </c>
      <c r="D128" s="7">
        <v>295590.05</v>
      </c>
      <c r="E128" s="7">
        <v>326288.07</v>
      </c>
      <c r="F128" s="7">
        <v>328328.5</v>
      </c>
      <c r="G128" s="7">
        <f>IF(E128&lt;&gt;0,F128/E128*100,"-")</f>
        <v>100.62534618565735</v>
      </c>
      <c r="H128" s="7">
        <f>IF(D128&lt;&gt;0,F128/D128*100,"-")</f>
        <v>111.07562653073066</v>
      </c>
      <c r="I128" s="7" t="str">
        <f>IF(C128&lt;&gt;0,F128/C128*100,"-")</f>
        <v>-</v>
      </c>
    </row>
    <row r="129" spans="1:9" x14ac:dyDescent="0.25">
      <c r="A129" s="6" t="s">
        <v>256</v>
      </c>
      <c r="B129" s="6" t="s">
        <v>257</v>
      </c>
      <c r="C129" s="7">
        <v>2550</v>
      </c>
      <c r="D129" s="7">
        <v>0</v>
      </c>
      <c r="E129" s="7">
        <v>0</v>
      </c>
      <c r="F129" s="7">
        <v>0</v>
      </c>
      <c r="G129" s="7" t="str">
        <f>IF(E129&lt;&gt;0,F129/E129*100,"-")</f>
        <v>-</v>
      </c>
      <c r="H129" s="7" t="str">
        <f>IF(D129&lt;&gt;0,F129/D129*100,"-")</f>
        <v>-</v>
      </c>
      <c r="I129" s="7">
        <f>IF(C129&lt;&gt;0,F129/C129*100,"-")</f>
        <v>0</v>
      </c>
    </row>
    <row r="130" spans="1:9" x14ac:dyDescent="0.25">
      <c r="A130" s="6" t="s">
        <v>258</v>
      </c>
      <c r="B130" s="6" t="s">
        <v>259</v>
      </c>
      <c r="C130" s="7">
        <v>5576.72</v>
      </c>
      <c r="D130" s="7">
        <v>0</v>
      </c>
      <c r="E130" s="7">
        <v>0</v>
      </c>
      <c r="F130" s="7">
        <v>0</v>
      </c>
      <c r="G130" s="7" t="str">
        <f>IF(E130&lt;&gt;0,F130/E130*100,"-")</f>
        <v>-</v>
      </c>
      <c r="H130" s="7" t="str">
        <f>IF(D130&lt;&gt;0,F130/D130*100,"-")</f>
        <v>-</v>
      </c>
      <c r="I130" s="7">
        <f>IF(C130&lt;&gt;0,F130/C130*100,"-")</f>
        <v>0</v>
      </c>
    </row>
    <row r="131" spans="1:9" x14ac:dyDescent="0.25">
      <c r="A131" s="8"/>
      <c r="B131" s="8"/>
      <c r="C131" s="9">
        <f>+C5+C32+C82+C94+C98</f>
        <v>15198285.090000002</v>
      </c>
      <c r="D131" s="9">
        <f>+D5+D32+D82+D94+D98</f>
        <v>15584816.380000001</v>
      </c>
      <c r="E131" s="9">
        <f>+E5+E32+E82+E94+E98</f>
        <v>15620931.699999999</v>
      </c>
      <c r="F131" s="9">
        <f>+F5+F32+F82+F94+F98</f>
        <v>13831057.109999998</v>
      </c>
      <c r="G131" s="9">
        <f>IF(E131&lt;&gt;0,F131/E131*100,"-")</f>
        <v>88.541819243726664</v>
      </c>
      <c r="H131" s="9">
        <f>IF(D131&lt;&gt;0,F131/D131*100,"-")</f>
        <v>88.747000752279618</v>
      </c>
      <c r="I131" s="9">
        <f>IF(C131&lt;&gt;0,F131/C131*100,"-")</f>
        <v>91.004064130237978</v>
      </c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Footer>Stran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List1</vt:lpstr>
      <vt:lpstr>List1!Tiskanje_naslovov</vt:lpstr>
    </vt:vector>
  </TitlesOfParts>
  <Company>Obcina Trzic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Maček MARJETA</dc:creator>
  <cp:lastModifiedBy>Maček MARJETA</cp:lastModifiedBy>
  <cp:lastPrinted>2022-03-14T12:48:36Z</cp:lastPrinted>
  <dcterms:created xsi:type="dcterms:W3CDTF">2022-03-14T12:45:56Z</dcterms:created>
  <dcterms:modified xsi:type="dcterms:W3CDTF">2022-03-14T12:48:39Z</dcterms:modified>
</cp:coreProperties>
</file>