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21\ZR\OS\"/>
    </mc:Choice>
  </mc:AlternateContent>
  <xr:revisionPtr revIDLastSave="0" documentId="13_ncr:1_{489F5A4B-C4DB-4C39-944A-9389300A0425}" xr6:coauthVersionLast="36" xr6:coauthVersionMax="36" xr10:uidLastSave="{00000000-0000-0000-0000-000000000000}"/>
  <bookViews>
    <workbookView xWindow="0" yWindow="0" windowWidth="14760" windowHeight="13170" xr2:uid="{46CC4F5D-7352-4A6C-9472-ECF0424506A1}"/>
  </bookViews>
  <sheets>
    <sheet name="List1" sheetId="1" r:id="rId1"/>
  </sheets>
  <definedNames>
    <definedName name="_xlnm._FilterDatabase" localSheetId="0" hidden="1">List1!$K$3:$K$1059</definedName>
    <definedName name="_xlnm.Print_Titles" localSheetId="0">List1!$3:$4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59" i="1" l="1"/>
  <c r="L1059" i="1"/>
  <c r="K1059" i="1"/>
  <c r="J1059" i="1"/>
  <c r="I1059" i="1"/>
  <c r="H1059" i="1"/>
  <c r="G1059" i="1"/>
  <c r="M1058" i="1"/>
  <c r="L1058" i="1"/>
  <c r="K1058" i="1"/>
  <c r="M1057" i="1"/>
  <c r="L1057" i="1"/>
  <c r="K1057" i="1"/>
  <c r="M1056" i="1"/>
  <c r="L1056" i="1"/>
  <c r="K1056" i="1"/>
  <c r="M1055" i="1"/>
  <c r="L1055" i="1"/>
  <c r="K1055" i="1"/>
  <c r="M1054" i="1"/>
  <c r="L1054" i="1"/>
  <c r="K1054" i="1"/>
  <c r="M1053" i="1"/>
  <c r="L1053" i="1"/>
  <c r="K1053" i="1"/>
  <c r="M1052" i="1"/>
  <c r="L1052" i="1"/>
  <c r="K1052" i="1"/>
  <c r="J1051" i="1"/>
  <c r="I1051" i="1"/>
  <c r="I1050" i="1" s="1"/>
  <c r="H1051" i="1"/>
  <c r="H1050" i="1" s="1"/>
  <c r="G1051" i="1"/>
  <c r="G1050" i="1" s="1"/>
  <c r="J1050" i="1"/>
  <c r="J1049" i="1" s="1"/>
  <c r="J1048" i="1" s="1"/>
  <c r="M1047" i="1"/>
  <c r="L1047" i="1"/>
  <c r="K1047" i="1"/>
  <c r="M1046" i="1"/>
  <c r="L1046" i="1"/>
  <c r="K1046" i="1"/>
  <c r="M1045" i="1"/>
  <c r="L1045" i="1"/>
  <c r="K1045" i="1"/>
  <c r="M1044" i="1"/>
  <c r="L1044" i="1"/>
  <c r="K1044" i="1"/>
  <c r="M1043" i="1"/>
  <c r="L1043" i="1"/>
  <c r="K1043" i="1"/>
  <c r="M1042" i="1"/>
  <c r="L1042" i="1"/>
  <c r="K1042" i="1"/>
  <c r="J1041" i="1"/>
  <c r="I1041" i="1"/>
  <c r="I1040" i="1" s="1"/>
  <c r="H1041" i="1"/>
  <c r="H1040" i="1" s="1"/>
  <c r="G1041" i="1"/>
  <c r="G1040" i="1" s="1"/>
  <c r="J1040" i="1"/>
  <c r="J1039" i="1" s="1"/>
  <c r="M1038" i="1"/>
  <c r="L1038" i="1"/>
  <c r="K1038" i="1"/>
  <c r="M1037" i="1"/>
  <c r="L1037" i="1"/>
  <c r="K1037" i="1"/>
  <c r="J1036" i="1"/>
  <c r="K1036" i="1" s="1"/>
  <c r="I1036" i="1"/>
  <c r="H1036" i="1"/>
  <c r="G1036" i="1"/>
  <c r="M1036" i="1" s="1"/>
  <c r="M1035" i="1"/>
  <c r="L1035" i="1"/>
  <c r="K1035" i="1"/>
  <c r="M1034" i="1"/>
  <c r="J1034" i="1"/>
  <c r="I1034" i="1"/>
  <c r="I1033" i="1" s="1"/>
  <c r="H1034" i="1"/>
  <c r="H1033" i="1" s="1"/>
  <c r="G1034" i="1"/>
  <c r="G1033" i="1" s="1"/>
  <c r="M1033" i="1" s="1"/>
  <c r="J1033" i="1"/>
  <c r="M1032" i="1"/>
  <c r="L1032" i="1"/>
  <c r="K1032" i="1"/>
  <c r="K1031" i="1"/>
  <c r="J1031" i="1"/>
  <c r="J1030" i="1" s="1"/>
  <c r="I1031" i="1"/>
  <c r="H1031" i="1"/>
  <c r="H1030" i="1" s="1"/>
  <c r="G1031" i="1"/>
  <c r="G1030" i="1" s="1"/>
  <c r="I1030" i="1"/>
  <c r="K1030" i="1" s="1"/>
  <c r="M1028" i="1"/>
  <c r="L1028" i="1"/>
  <c r="K1028" i="1"/>
  <c r="M1027" i="1"/>
  <c r="L1027" i="1"/>
  <c r="K1027" i="1"/>
  <c r="M1026" i="1"/>
  <c r="L1026" i="1"/>
  <c r="K1026" i="1"/>
  <c r="M1025" i="1"/>
  <c r="L1025" i="1"/>
  <c r="K1025" i="1"/>
  <c r="M1024" i="1"/>
  <c r="L1024" i="1"/>
  <c r="K1024" i="1"/>
  <c r="M1023" i="1"/>
  <c r="L1023" i="1"/>
  <c r="K1023" i="1"/>
  <c r="M1022" i="1"/>
  <c r="L1022" i="1"/>
  <c r="K1022" i="1"/>
  <c r="M1021" i="1"/>
  <c r="L1021" i="1"/>
  <c r="K1021" i="1"/>
  <c r="M1020" i="1"/>
  <c r="L1020" i="1"/>
  <c r="K1020" i="1"/>
  <c r="M1019" i="1"/>
  <c r="L1019" i="1"/>
  <c r="K1019" i="1"/>
  <c r="M1018" i="1"/>
  <c r="L1018" i="1"/>
  <c r="K1018" i="1"/>
  <c r="J1017" i="1"/>
  <c r="I1017" i="1"/>
  <c r="I1016" i="1" s="1"/>
  <c r="H1017" i="1"/>
  <c r="H1016" i="1" s="1"/>
  <c r="G1017" i="1"/>
  <c r="G1016" i="1" s="1"/>
  <c r="J1016" i="1"/>
  <c r="J1015" i="1" s="1"/>
  <c r="M1013" i="1"/>
  <c r="L1013" i="1"/>
  <c r="K1013" i="1"/>
  <c r="M1012" i="1"/>
  <c r="L1012" i="1"/>
  <c r="K1012" i="1"/>
  <c r="M1011" i="1"/>
  <c r="L1011" i="1"/>
  <c r="K1011" i="1"/>
  <c r="M1010" i="1"/>
  <c r="L1010" i="1"/>
  <c r="K1010" i="1"/>
  <c r="M1009" i="1"/>
  <c r="L1009" i="1"/>
  <c r="K1009" i="1"/>
  <c r="M1008" i="1"/>
  <c r="L1008" i="1"/>
  <c r="K1008" i="1"/>
  <c r="M1007" i="1"/>
  <c r="L1007" i="1"/>
  <c r="K1007" i="1"/>
  <c r="M1006" i="1"/>
  <c r="L1006" i="1"/>
  <c r="K1006" i="1"/>
  <c r="M1005" i="1"/>
  <c r="L1005" i="1"/>
  <c r="K1005" i="1"/>
  <c r="M1004" i="1"/>
  <c r="L1004" i="1"/>
  <c r="K1004" i="1"/>
  <c r="J1003" i="1"/>
  <c r="I1003" i="1"/>
  <c r="I1002" i="1" s="1"/>
  <c r="H1003" i="1"/>
  <c r="H1002" i="1" s="1"/>
  <c r="G1003" i="1"/>
  <c r="J1002" i="1"/>
  <c r="J1001" i="1" s="1"/>
  <c r="J1000" i="1" s="1"/>
  <c r="M999" i="1"/>
  <c r="L999" i="1"/>
  <c r="K999" i="1"/>
  <c r="M998" i="1"/>
  <c r="L998" i="1"/>
  <c r="K998" i="1"/>
  <c r="M997" i="1"/>
  <c r="L997" i="1"/>
  <c r="K997" i="1"/>
  <c r="M996" i="1"/>
  <c r="L996" i="1"/>
  <c r="K996" i="1"/>
  <c r="M995" i="1"/>
  <c r="L995" i="1"/>
  <c r="K995" i="1"/>
  <c r="M994" i="1"/>
  <c r="L994" i="1"/>
  <c r="K994" i="1"/>
  <c r="M993" i="1"/>
  <c r="L993" i="1"/>
  <c r="K993" i="1"/>
  <c r="M992" i="1"/>
  <c r="L992" i="1"/>
  <c r="K992" i="1"/>
  <c r="J991" i="1"/>
  <c r="I991" i="1"/>
  <c r="H991" i="1"/>
  <c r="G991" i="1"/>
  <c r="G990" i="1" s="1"/>
  <c r="G989" i="1" s="1"/>
  <c r="J990" i="1"/>
  <c r="J989" i="1" s="1"/>
  <c r="J988" i="1" s="1"/>
  <c r="I990" i="1"/>
  <c r="I989" i="1" s="1"/>
  <c r="H990" i="1"/>
  <c r="H989" i="1" s="1"/>
  <c r="M987" i="1"/>
  <c r="L987" i="1"/>
  <c r="K987" i="1"/>
  <c r="M986" i="1"/>
  <c r="L986" i="1"/>
  <c r="K986" i="1"/>
  <c r="M985" i="1"/>
  <c r="L985" i="1"/>
  <c r="K985" i="1"/>
  <c r="M984" i="1"/>
  <c r="L984" i="1"/>
  <c r="K984" i="1"/>
  <c r="M983" i="1"/>
  <c r="L983" i="1"/>
  <c r="K983" i="1"/>
  <c r="M982" i="1"/>
  <c r="L982" i="1"/>
  <c r="K982" i="1"/>
  <c r="M981" i="1"/>
  <c r="L981" i="1"/>
  <c r="K981" i="1"/>
  <c r="J980" i="1"/>
  <c r="I980" i="1"/>
  <c r="I979" i="1" s="1"/>
  <c r="H980" i="1"/>
  <c r="H979" i="1" s="1"/>
  <c r="H978" i="1" s="1"/>
  <c r="G980" i="1"/>
  <c r="G979" i="1" s="1"/>
  <c r="G978" i="1" s="1"/>
  <c r="J979" i="1"/>
  <c r="J978" i="1" s="1"/>
  <c r="J977" i="1" s="1"/>
  <c r="M976" i="1"/>
  <c r="L976" i="1"/>
  <c r="K976" i="1"/>
  <c r="M975" i="1"/>
  <c r="L975" i="1"/>
  <c r="K975" i="1"/>
  <c r="M974" i="1"/>
  <c r="L974" i="1"/>
  <c r="K974" i="1"/>
  <c r="M973" i="1"/>
  <c r="L973" i="1"/>
  <c r="K973" i="1"/>
  <c r="J972" i="1"/>
  <c r="I972" i="1"/>
  <c r="I971" i="1" s="1"/>
  <c r="H972" i="1"/>
  <c r="H971" i="1" s="1"/>
  <c r="G972" i="1"/>
  <c r="G971" i="1" s="1"/>
  <c r="J971" i="1"/>
  <c r="J970" i="1" s="1"/>
  <c r="M969" i="1"/>
  <c r="L969" i="1"/>
  <c r="K969" i="1"/>
  <c r="M968" i="1"/>
  <c r="L968" i="1"/>
  <c r="K968" i="1"/>
  <c r="M967" i="1"/>
  <c r="L967" i="1"/>
  <c r="K967" i="1"/>
  <c r="M966" i="1"/>
  <c r="L966" i="1"/>
  <c r="K966" i="1"/>
  <c r="M965" i="1"/>
  <c r="L965" i="1"/>
  <c r="K965" i="1"/>
  <c r="M964" i="1"/>
  <c r="L964" i="1"/>
  <c r="K964" i="1"/>
  <c r="M963" i="1"/>
  <c r="L963" i="1"/>
  <c r="K963" i="1"/>
  <c r="M962" i="1"/>
  <c r="L962" i="1"/>
  <c r="K962" i="1"/>
  <c r="M961" i="1"/>
  <c r="L961" i="1"/>
  <c r="K961" i="1"/>
  <c r="J960" i="1"/>
  <c r="I960" i="1"/>
  <c r="H960" i="1"/>
  <c r="G960" i="1"/>
  <c r="J959" i="1"/>
  <c r="J958" i="1" s="1"/>
  <c r="I959" i="1"/>
  <c r="I958" i="1" s="1"/>
  <c r="M956" i="1"/>
  <c r="L956" i="1"/>
  <c r="K956" i="1"/>
  <c r="M955" i="1"/>
  <c r="L955" i="1"/>
  <c r="K955" i="1"/>
  <c r="M954" i="1"/>
  <c r="L954" i="1"/>
  <c r="K954" i="1"/>
  <c r="M953" i="1"/>
  <c r="L953" i="1"/>
  <c r="K953" i="1"/>
  <c r="M952" i="1"/>
  <c r="L952" i="1"/>
  <c r="K952" i="1"/>
  <c r="M951" i="1"/>
  <c r="L951" i="1"/>
  <c r="K951" i="1"/>
  <c r="M950" i="1"/>
  <c r="L950" i="1"/>
  <c r="K950" i="1"/>
  <c r="M949" i="1"/>
  <c r="L949" i="1"/>
  <c r="K949" i="1"/>
  <c r="J948" i="1"/>
  <c r="I948" i="1"/>
  <c r="I947" i="1" s="1"/>
  <c r="H948" i="1"/>
  <c r="H947" i="1" s="1"/>
  <c r="G948" i="1"/>
  <c r="G947" i="1" s="1"/>
  <c r="J947" i="1"/>
  <c r="J946" i="1" s="1"/>
  <c r="J945" i="1" s="1"/>
  <c r="M944" i="1"/>
  <c r="L944" i="1"/>
  <c r="K944" i="1"/>
  <c r="M943" i="1"/>
  <c r="L943" i="1"/>
  <c r="K943" i="1"/>
  <c r="M942" i="1"/>
  <c r="L942" i="1"/>
  <c r="K942" i="1"/>
  <c r="M941" i="1"/>
  <c r="L941" i="1"/>
  <c r="K941" i="1"/>
  <c r="M940" i="1"/>
  <c r="L940" i="1"/>
  <c r="K940" i="1"/>
  <c r="M939" i="1"/>
  <c r="L939" i="1"/>
  <c r="K939" i="1"/>
  <c r="J938" i="1"/>
  <c r="I938" i="1"/>
  <c r="I937" i="1" s="1"/>
  <c r="H938" i="1"/>
  <c r="H937" i="1" s="1"/>
  <c r="G938" i="1"/>
  <c r="G937" i="1" s="1"/>
  <c r="J937" i="1"/>
  <c r="J936" i="1" s="1"/>
  <c r="J935" i="1" s="1"/>
  <c r="M934" i="1"/>
  <c r="L934" i="1"/>
  <c r="K934" i="1"/>
  <c r="M933" i="1"/>
  <c r="L933" i="1"/>
  <c r="K933" i="1"/>
  <c r="M932" i="1"/>
  <c r="L932" i="1"/>
  <c r="K932" i="1"/>
  <c r="J931" i="1"/>
  <c r="I931" i="1"/>
  <c r="I930" i="1" s="1"/>
  <c r="H931" i="1"/>
  <c r="H930" i="1" s="1"/>
  <c r="G931" i="1"/>
  <c r="G930" i="1" s="1"/>
  <c r="J930" i="1"/>
  <c r="J929" i="1" s="1"/>
  <c r="M928" i="1"/>
  <c r="L928" i="1"/>
  <c r="K928" i="1"/>
  <c r="M927" i="1"/>
  <c r="L927" i="1"/>
  <c r="K927" i="1"/>
  <c r="M926" i="1"/>
  <c r="L926" i="1"/>
  <c r="K926" i="1"/>
  <c r="J925" i="1"/>
  <c r="I925" i="1"/>
  <c r="I924" i="1" s="1"/>
  <c r="H925" i="1"/>
  <c r="H924" i="1" s="1"/>
  <c r="G925" i="1"/>
  <c r="G924" i="1" s="1"/>
  <c r="J924" i="1"/>
  <c r="J923" i="1" s="1"/>
  <c r="M922" i="1"/>
  <c r="L922" i="1"/>
  <c r="K922" i="1"/>
  <c r="M921" i="1"/>
  <c r="L921" i="1"/>
  <c r="K921" i="1"/>
  <c r="M920" i="1"/>
  <c r="L920" i="1"/>
  <c r="K920" i="1"/>
  <c r="M919" i="1"/>
  <c r="L919" i="1"/>
  <c r="K919" i="1"/>
  <c r="M918" i="1"/>
  <c r="L918" i="1"/>
  <c r="K918" i="1"/>
  <c r="M917" i="1"/>
  <c r="L917" i="1"/>
  <c r="K917" i="1"/>
  <c r="M916" i="1"/>
  <c r="L916" i="1"/>
  <c r="K916" i="1"/>
  <c r="M915" i="1"/>
  <c r="L915" i="1"/>
  <c r="K915" i="1"/>
  <c r="J914" i="1"/>
  <c r="I914" i="1"/>
  <c r="I913" i="1" s="1"/>
  <c r="H914" i="1"/>
  <c r="H913" i="1" s="1"/>
  <c r="G914" i="1"/>
  <c r="G913" i="1" s="1"/>
  <c r="J913" i="1"/>
  <c r="J912" i="1" s="1"/>
  <c r="M910" i="1"/>
  <c r="L910" i="1"/>
  <c r="K910" i="1"/>
  <c r="M909" i="1"/>
  <c r="L909" i="1"/>
  <c r="K909" i="1"/>
  <c r="M908" i="1"/>
  <c r="L908" i="1"/>
  <c r="K908" i="1"/>
  <c r="M907" i="1"/>
  <c r="L907" i="1"/>
  <c r="K907" i="1"/>
  <c r="M906" i="1"/>
  <c r="L906" i="1"/>
  <c r="K906" i="1"/>
  <c r="M905" i="1"/>
  <c r="L905" i="1"/>
  <c r="K905" i="1"/>
  <c r="M904" i="1"/>
  <c r="L904" i="1"/>
  <c r="K904" i="1"/>
  <c r="M903" i="1"/>
  <c r="L903" i="1"/>
  <c r="K903" i="1"/>
  <c r="M902" i="1"/>
  <c r="L902" i="1"/>
  <c r="K902" i="1"/>
  <c r="M901" i="1"/>
  <c r="L901" i="1"/>
  <c r="K901" i="1"/>
  <c r="J900" i="1"/>
  <c r="I900" i="1"/>
  <c r="I899" i="1" s="1"/>
  <c r="H900" i="1"/>
  <c r="H899" i="1" s="1"/>
  <c r="G900" i="1"/>
  <c r="G899" i="1" s="1"/>
  <c r="J899" i="1"/>
  <c r="J898" i="1" s="1"/>
  <c r="J897" i="1" s="1"/>
  <c r="M896" i="1"/>
  <c r="L896" i="1"/>
  <c r="K896" i="1"/>
  <c r="M895" i="1"/>
  <c r="L895" i="1"/>
  <c r="K895" i="1"/>
  <c r="M894" i="1"/>
  <c r="L894" i="1"/>
  <c r="K894" i="1"/>
  <c r="J893" i="1"/>
  <c r="I893" i="1"/>
  <c r="I892" i="1" s="1"/>
  <c r="H893" i="1"/>
  <c r="H892" i="1" s="1"/>
  <c r="G893" i="1"/>
  <c r="G892" i="1" s="1"/>
  <c r="J892" i="1"/>
  <c r="J891" i="1" s="1"/>
  <c r="M890" i="1"/>
  <c r="L890" i="1"/>
  <c r="K890" i="1"/>
  <c r="M889" i="1"/>
  <c r="L889" i="1"/>
  <c r="K889" i="1"/>
  <c r="J888" i="1"/>
  <c r="K888" i="1" s="1"/>
  <c r="I888" i="1"/>
  <c r="I887" i="1" s="1"/>
  <c r="H888" i="1"/>
  <c r="H887" i="1" s="1"/>
  <c r="G888" i="1"/>
  <c r="G887" i="1" s="1"/>
  <c r="J887" i="1"/>
  <c r="J886" i="1" s="1"/>
  <c r="M885" i="1"/>
  <c r="L885" i="1"/>
  <c r="K885" i="1"/>
  <c r="M884" i="1"/>
  <c r="L884" i="1"/>
  <c r="K884" i="1"/>
  <c r="M883" i="1"/>
  <c r="L883" i="1"/>
  <c r="K883" i="1"/>
  <c r="M882" i="1"/>
  <c r="L882" i="1"/>
  <c r="K882" i="1"/>
  <c r="M881" i="1"/>
  <c r="L881" i="1"/>
  <c r="K881" i="1"/>
  <c r="M880" i="1"/>
  <c r="L880" i="1"/>
  <c r="K880" i="1"/>
  <c r="M879" i="1"/>
  <c r="L879" i="1"/>
  <c r="K879" i="1"/>
  <c r="M878" i="1"/>
  <c r="L878" i="1"/>
  <c r="K878" i="1"/>
  <c r="J877" i="1"/>
  <c r="I877" i="1"/>
  <c r="I876" i="1" s="1"/>
  <c r="H877" i="1"/>
  <c r="H876" i="1" s="1"/>
  <c r="H875" i="1" s="1"/>
  <c r="G877" i="1"/>
  <c r="G876" i="1" s="1"/>
  <c r="J876" i="1"/>
  <c r="J875" i="1" s="1"/>
  <c r="M873" i="1"/>
  <c r="L873" i="1"/>
  <c r="K873" i="1"/>
  <c r="M872" i="1"/>
  <c r="L872" i="1"/>
  <c r="K872" i="1"/>
  <c r="J871" i="1"/>
  <c r="I871" i="1"/>
  <c r="I870" i="1" s="1"/>
  <c r="H871" i="1"/>
  <c r="G871" i="1"/>
  <c r="G870" i="1" s="1"/>
  <c r="J870" i="1"/>
  <c r="J869" i="1" s="1"/>
  <c r="H870" i="1"/>
  <c r="H869" i="1" s="1"/>
  <c r="L869" i="1" s="1"/>
  <c r="M868" i="1"/>
  <c r="L868" i="1"/>
  <c r="K868" i="1"/>
  <c r="J867" i="1"/>
  <c r="M867" i="1" s="1"/>
  <c r="I867" i="1"/>
  <c r="I866" i="1" s="1"/>
  <c r="H867" i="1"/>
  <c r="H866" i="1" s="1"/>
  <c r="G867" i="1"/>
  <c r="G866" i="1" s="1"/>
  <c r="J866" i="1"/>
  <c r="J865" i="1" s="1"/>
  <c r="M864" i="1"/>
  <c r="L864" i="1"/>
  <c r="K864" i="1"/>
  <c r="M863" i="1"/>
  <c r="L863" i="1"/>
  <c r="K863" i="1"/>
  <c r="M862" i="1"/>
  <c r="L862" i="1"/>
  <c r="K862" i="1"/>
  <c r="M861" i="1"/>
  <c r="L861" i="1"/>
  <c r="K861" i="1"/>
  <c r="M860" i="1"/>
  <c r="L860" i="1"/>
  <c r="K860" i="1"/>
  <c r="M859" i="1"/>
  <c r="L859" i="1"/>
  <c r="K859" i="1"/>
  <c r="M858" i="1"/>
  <c r="L858" i="1"/>
  <c r="K858" i="1"/>
  <c r="M857" i="1"/>
  <c r="L857" i="1"/>
  <c r="K857" i="1"/>
  <c r="M856" i="1"/>
  <c r="L856" i="1"/>
  <c r="K856" i="1"/>
  <c r="J855" i="1"/>
  <c r="J854" i="1" s="1"/>
  <c r="J853" i="1" s="1"/>
  <c r="I855" i="1"/>
  <c r="I854" i="1" s="1"/>
  <c r="I853" i="1" s="1"/>
  <c r="H855" i="1"/>
  <c r="H854" i="1" s="1"/>
  <c r="H853" i="1" s="1"/>
  <c r="G855" i="1"/>
  <c r="G854" i="1" s="1"/>
  <c r="G853" i="1" s="1"/>
  <c r="M851" i="1"/>
  <c r="L851" i="1"/>
  <c r="K851" i="1"/>
  <c r="M850" i="1"/>
  <c r="L850" i="1"/>
  <c r="K850" i="1"/>
  <c r="J849" i="1"/>
  <c r="I849" i="1"/>
  <c r="H849" i="1"/>
  <c r="G849" i="1"/>
  <c r="G848" i="1" s="1"/>
  <c r="G847" i="1" s="1"/>
  <c r="J848" i="1"/>
  <c r="J847" i="1" s="1"/>
  <c r="I848" i="1"/>
  <c r="I847" i="1" s="1"/>
  <c r="H848" i="1"/>
  <c r="H847" i="1" s="1"/>
  <c r="M846" i="1"/>
  <c r="L846" i="1"/>
  <c r="K846" i="1"/>
  <c r="M845" i="1"/>
  <c r="L845" i="1"/>
  <c r="K845" i="1"/>
  <c r="M844" i="1"/>
  <c r="L844" i="1"/>
  <c r="K844" i="1"/>
  <c r="M843" i="1"/>
  <c r="L843" i="1"/>
  <c r="K843" i="1"/>
  <c r="M842" i="1"/>
  <c r="L842" i="1"/>
  <c r="K842" i="1"/>
  <c r="M841" i="1"/>
  <c r="L841" i="1"/>
  <c r="K841" i="1"/>
  <c r="M840" i="1"/>
  <c r="L840" i="1"/>
  <c r="K840" i="1"/>
  <c r="M839" i="1"/>
  <c r="L839" i="1"/>
  <c r="K839" i="1"/>
  <c r="J838" i="1"/>
  <c r="I838" i="1"/>
  <c r="I837" i="1" s="1"/>
  <c r="H838" i="1"/>
  <c r="H837" i="1" s="1"/>
  <c r="G838" i="1"/>
  <c r="G837" i="1" s="1"/>
  <c r="J837" i="1"/>
  <c r="J836" i="1" s="1"/>
  <c r="M834" i="1"/>
  <c r="L834" i="1"/>
  <c r="K834" i="1"/>
  <c r="M833" i="1"/>
  <c r="L833" i="1"/>
  <c r="K833" i="1"/>
  <c r="M832" i="1"/>
  <c r="L832" i="1"/>
  <c r="K832" i="1"/>
  <c r="J831" i="1"/>
  <c r="I831" i="1"/>
  <c r="I830" i="1" s="1"/>
  <c r="H831" i="1"/>
  <c r="H830" i="1" s="1"/>
  <c r="G831" i="1"/>
  <c r="G830" i="1" s="1"/>
  <c r="J830" i="1"/>
  <c r="J829" i="1" s="1"/>
  <c r="M828" i="1"/>
  <c r="L828" i="1"/>
  <c r="K828" i="1"/>
  <c r="M827" i="1"/>
  <c r="J827" i="1"/>
  <c r="I827" i="1"/>
  <c r="I826" i="1" s="1"/>
  <c r="K826" i="1" s="1"/>
  <c r="H827" i="1"/>
  <c r="H826" i="1" s="1"/>
  <c r="L826" i="1" s="1"/>
  <c r="G827" i="1"/>
  <c r="G826" i="1" s="1"/>
  <c r="M826" i="1" s="1"/>
  <c r="J826" i="1"/>
  <c r="M825" i="1"/>
  <c r="L825" i="1"/>
  <c r="K825" i="1"/>
  <c r="M824" i="1"/>
  <c r="L824" i="1"/>
  <c r="K824" i="1"/>
  <c r="M823" i="1"/>
  <c r="L823" i="1"/>
  <c r="K823" i="1"/>
  <c r="J822" i="1"/>
  <c r="J821" i="1" s="1"/>
  <c r="I822" i="1"/>
  <c r="I821" i="1" s="1"/>
  <c r="H822" i="1"/>
  <c r="H821" i="1" s="1"/>
  <c r="G822" i="1"/>
  <c r="G821" i="1" s="1"/>
  <c r="M819" i="1"/>
  <c r="L819" i="1"/>
  <c r="K819" i="1"/>
  <c r="M818" i="1"/>
  <c r="J818" i="1"/>
  <c r="I818" i="1"/>
  <c r="I817" i="1" s="1"/>
  <c r="H818" i="1"/>
  <c r="H817" i="1" s="1"/>
  <c r="G818" i="1"/>
  <c r="G817" i="1" s="1"/>
  <c r="J817" i="1"/>
  <c r="J816" i="1" s="1"/>
  <c r="M815" i="1"/>
  <c r="L815" i="1"/>
  <c r="K815" i="1"/>
  <c r="M814" i="1"/>
  <c r="L814" i="1"/>
  <c r="K814" i="1"/>
  <c r="M813" i="1"/>
  <c r="L813" i="1"/>
  <c r="K813" i="1"/>
  <c r="J812" i="1"/>
  <c r="I812" i="1"/>
  <c r="I811" i="1" s="1"/>
  <c r="H812" i="1"/>
  <c r="H811" i="1" s="1"/>
  <c r="G812" i="1"/>
  <c r="G811" i="1" s="1"/>
  <c r="J811" i="1"/>
  <c r="M810" i="1"/>
  <c r="L810" i="1"/>
  <c r="K810" i="1"/>
  <c r="J809" i="1"/>
  <c r="M809" i="1" s="1"/>
  <c r="I809" i="1"/>
  <c r="I808" i="1" s="1"/>
  <c r="K808" i="1" s="1"/>
  <c r="H809" i="1"/>
  <c r="H808" i="1" s="1"/>
  <c r="L808" i="1" s="1"/>
  <c r="G809" i="1"/>
  <c r="G808" i="1" s="1"/>
  <c r="J808" i="1"/>
  <c r="M807" i="1"/>
  <c r="L807" i="1"/>
  <c r="K807" i="1"/>
  <c r="M806" i="1"/>
  <c r="L806" i="1"/>
  <c r="K806" i="1"/>
  <c r="M805" i="1"/>
  <c r="L805" i="1"/>
  <c r="K805" i="1"/>
  <c r="M804" i="1"/>
  <c r="L804" i="1"/>
  <c r="K804" i="1"/>
  <c r="M803" i="1"/>
  <c r="L803" i="1"/>
  <c r="K803" i="1"/>
  <c r="J802" i="1"/>
  <c r="I802" i="1"/>
  <c r="K802" i="1" s="1"/>
  <c r="H802" i="1"/>
  <c r="L802" i="1" s="1"/>
  <c r="G802" i="1"/>
  <c r="G801" i="1" s="1"/>
  <c r="J801" i="1"/>
  <c r="I801" i="1"/>
  <c r="K801" i="1" s="1"/>
  <c r="H801" i="1"/>
  <c r="L801" i="1" s="1"/>
  <c r="M800" i="1"/>
  <c r="L800" i="1"/>
  <c r="K800" i="1"/>
  <c r="M799" i="1"/>
  <c r="J799" i="1"/>
  <c r="I799" i="1"/>
  <c r="I798" i="1" s="1"/>
  <c r="K798" i="1" s="1"/>
  <c r="H799" i="1"/>
  <c r="L799" i="1" s="1"/>
  <c r="G799" i="1"/>
  <c r="G798" i="1" s="1"/>
  <c r="M798" i="1" s="1"/>
  <c r="J798" i="1"/>
  <c r="H798" i="1"/>
  <c r="L798" i="1" s="1"/>
  <c r="M797" i="1"/>
  <c r="L797" i="1"/>
  <c r="K797" i="1"/>
  <c r="M796" i="1"/>
  <c r="L796" i="1"/>
  <c r="K796" i="1"/>
  <c r="J795" i="1"/>
  <c r="J794" i="1" s="1"/>
  <c r="I795" i="1"/>
  <c r="I794" i="1" s="1"/>
  <c r="K794" i="1" s="1"/>
  <c r="H795" i="1"/>
  <c r="H794" i="1" s="1"/>
  <c r="G795" i="1"/>
  <c r="G794" i="1" s="1"/>
  <c r="M793" i="1"/>
  <c r="L793" i="1"/>
  <c r="K793" i="1"/>
  <c r="M792" i="1"/>
  <c r="J792" i="1"/>
  <c r="I792" i="1"/>
  <c r="I791" i="1" s="1"/>
  <c r="K791" i="1" s="1"/>
  <c r="H792" i="1"/>
  <c r="L792" i="1" s="1"/>
  <c r="G792" i="1"/>
  <c r="G791" i="1" s="1"/>
  <c r="M791" i="1" s="1"/>
  <c r="J791" i="1"/>
  <c r="H791" i="1"/>
  <c r="L791" i="1" s="1"/>
  <c r="M790" i="1"/>
  <c r="L790" i="1"/>
  <c r="K790" i="1"/>
  <c r="M789" i="1"/>
  <c r="L789" i="1"/>
  <c r="K789" i="1"/>
  <c r="M788" i="1"/>
  <c r="L788" i="1"/>
  <c r="K788" i="1"/>
  <c r="J787" i="1"/>
  <c r="J786" i="1" s="1"/>
  <c r="I787" i="1"/>
  <c r="I786" i="1" s="1"/>
  <c r="H787" i="1"/>
  <c r="H786" i="1" s="1"/>
  <c r="G787" i="1"/>
  <c r="G786" i="1" s="1"/>
  <c r="M785" i="1"/>
  <c r="L785" i="1"/>
  <c r="K785" i="1"/>
  <c r="M784" i="1"/>
  <c r="J784" i="1"/>
  <c r="I784" i="1"/>
  <c r="I783" i="1" s="1"/>
  <c r="K783" i="1" s="1"/>
  <c r="H784" i="1"/>
  <c r="H783" i="1" s="1"/>
  <c r="L783" i="1" s="1"/>
  <c r="G784" i="1"/>
  <c r="J783" i="1"/>
  <c r="G783" i="1"/>
  <c r="M783" i="1" s="1"/>
  <c r="M782" i="1"/>
  <c r="L782" i="1"/>
  <c r="K782" i="1"/>
  <c r="M781" i="1"/>
  <c r="J781" i="1"/>
  <c r="I781" i="1"/>
  <c r="I780" i="1" s="1"/>
  <c r="K780" i="1" s="1"/>
  <c r="H781" i="1"/>
  <c r="H780" i="1" s="1"/>
  <c r="L780" i="1" s="1"/>
  <c r="G781" i="1"/>
  <c r="G780" i="1" s="1"/>
  <c r="M780" i="1" s="1"/>
  <c r="J780" i="1"/>
  <c r="M779" i="1"/>
  <c r="L779" i="1"/>
  <c r="K779" i="1"/>
  <c r="M778" i="1"/>
  <c r="L778" i="1"/>
  <c r="K778" i="1"/>
  <c r="M777" i="1"/>
  <c r="L777" i="1"/>
  <c r="K777" i="1"/>
  <c r="J776" i="1"/>
  <c r="J775" i="1" s="1"/>
  <c r="I776" i="1"/>
  <c r="H776" i="1"/>
  <c r="H775" i="1" s="1"/>
  <c r="L775" i="1" s="1"/>
  <c r="G776" i="1"/>
  <c r="G775" i="1" s="1"/>
  <c r="M774" i="1"/>
  <c r="L774" i="1"/>
  <c r="K774" i="1"/>
  <c r="M773" i="1"/>
  <c r="J773" i="1"/>
  <c r="I773" i="1"/>
  <c r="I772" i="1" s="1"/>
  <c r="K772" i="1" s="1"/>
  <c r="H773" i="1"/>
  <c r="H772" i="1" s="1"/>
  <c r="L772" i="1" s="1"/>
  <c r="G773" i="1"/>
  <c r="G772" i="1" s="1"/>
  <c r="M772" i="1" s="1"/>
  <c r="J772" i="1"/>
  <c r="M771" i="1"/>
  <c r="L771" i="1"/>
  <c r="K771" i="1"/>
  <c r="M770" i="1"/>
  <c r="J770" i="1"/>
  <c r="I770" i="1"/>
  <c r="I769" i="1" s="1"/>
  <c r="K769" i="1" s="1"/>
  <c r="H770" i="1"/>
  <c r="H769" i="1" s="1"/>
  <c r="L769" i="1" s="1"/>
  <c r="G770" i="1"/>
  <c r="G769" i="1" s="1"/>
  <c r="M769" i="1" s="1"/>
  <c r="J769" i="1"/>
  <c r="M768" i="1"/>
  <c r="L768" i="1"/>
  <c r="K768" i="1"/>
  <c r="K767" i="1"/>
  <c r="J767" i="1"/>
  <c r="I767" i="1"/>
  <c r="I766" i="1" s="1"/>
  <c r="H767" i="1"/>
  <c r="H766" i="1" s="1"/>
  <c r="G767" i="1"/>
  <c r="G766" i="1" s="1"/>
  <c r="J766" i="1"/>
  <c r="M764" i="1"/>
  <c r="L764" i="1"/>
  <c r="K764" i="1"/>
  <c r="J763" i="1"/>
  <c r="J762" i="1" s="1"/>
  <c r="J761" i="1" s="1"/>
  <c r="I763" i="1"/>
  <c r="K763" i="1" s="1"/>
  <c r="H763" i="1"/>
  <c r="H762" i="1" s="1"/>
  <c r="G763" i="1"/>
  <c r="G762" i="1" s="1"/>
  <c r="M760" i="1"/>
  <c r="L760" i="1"/>
  <c r="K760" i="1"/>
  <c r="M759" i="1"/>
  <c r="J759" i="1"/>
  <c r="I759" i="1"/>
  <c r="K759" i="1" s="1"/>
  <c r="H759" i="1"/>
  <c r="L759" i="1" s="1"/>
  <c r="G759" i="1"/>
  <c r="M758" i="1"/>
  <c r="L758" i="1"/>
  <c r="K758" i="1"/>
  <c r="M757" i="1"/>
  <c r="L757" i="1"/>
  <c r="K757" i="1"/>
  <c r="M756" i="1"/>
  <c r="L756" i="1"/>
  <c r="K756" i="1"/>
  <c r="J755" i="1"/>
  <c r="I755" i="1"/>
  <c r="I754" i="1" s="1"/>
  <c r="H755" i="1"/>
  <c r="H754" i="1" s="1"/>
  <c r="H753" i="1" s="1"/>
  <c r="L753" i="1" s="1"/>
  <c r="G755" i="1"/>
  <c r="J754" i="1"/>
  <c r="J753" i="1" s="1"/>
  <c r="M752" i="1"/>
  <c r="L752" i="1"/>
  <c r="K752" i="1"/>
  <c r="M751" i="1"/>
  <c r="J751" i="1"/>
  <c r="I751" i="1"/>
  <c r="K751" i="1" s="1"/>
  <c r="H751" i="1"/>
  <c r="L751" i="1" s="1"/>
  <c r="G751" i="1"/>
  <c r="M750" i="1"/>
  <c r="L750" i="1"/>
  <c r="K750" i="1"/>
  <c r="M749" i="1"/>
  <c r="J749" i="1"/>
  <c r="J748" i="1" s="1"/>
  <c r="J747" i="1" s="1"/>
  <c r="I749" i="1"/>
  <c r="H749" i="1"/>
  <c r="H748" i="1" s="1"/>
  <c r="G749" i="1"/>
  <c r="G748" i="1" s="1"/>
  <c r="M746" i="1"/>
  <c r="L746" i="1"/>
  <c r="K746" i="1"/>
  <c r="M745" i="1"/>
  <c r="L745" i="1"/>
  <c r="K745" i="1"/>
  <c r="M744" i="1"/>
  <c r="L744" i="1"/>
  <c r="K744" i="1"/>
  <c r="M743" i="1"/>
  <c r="L743" i="1"/>
  <c r="K743" i="1"/>
  <c r="J742" i="1"/>
  <c r="I742" i="1"/>
  <c r="I741" i="1" s="1"/>
  <c r="H742" i="1"/>
  <c r="H741" i="1" s="1"/>
  <c r="L741" i="1" s="1"/>
  <c r="G742" i="1"/>
  <c r="G741" i="1" s="1"/>
  <c r="J741" i="1"/>
  <c r="M740" i="1"/>
  <c r="L740" i="1"/>
  <c r="K740" i="1"/>
  <c r="M739" i="1"/>
  <c r="L739" i="1"/>
  <c r="K739" i="1"/>
  <c r="J738" i="1"/>
  <c r="K738" i="1" s="1"/>
  <c r="I738" i="1"/>
  <c r="I737" i="1" s="1"/>
  <c r="H738" i="1"/>
  <c r="H737" i="1" s="1"/>
  <c r="G738" i="1"/>
  <c r="G737" i="1" s="1"/>
  <c r="J737" i="1"/>
  <c r="M736" i="1"/>
  <c r="L736" i="1"/>
  <c r="K736" i="1"/>
  <c r="J735" i="1"/>
  <c r="I735" i="1"/>
  <c r="K735" i="1" s="1"/>
  <c r="H735" i="1"/>
  <c r="L735" i="1" s="1"/>
  <c r="G735" i="1"/>
  <c r="M735" i="1" s="1"/>
  <c r="M734" i="1"/>
  <c r="L734" i="1"/>
  <c r="K734" i="1"/>
  <c r="K733" i="1"/>
  <c r="J733" i="1"/>
  <c r="J732" i="1" s="1"/>
  <c r="I733" i="1"/>
  <c r="I732" i="1" s="1"/>
  <c r="H733" i="1"/>
  <c r="H732" i="1" s="1"/>
  <c r="G733" i="1"/>
  <c r="G732" i="1" s="1"/>
  <c r="M731" i="1"/>
  <c r="L731" i="1"/>
  <c r="K731" i="1"/>
  <c r="M730" i="1"/>
  <c r="J730" i="1"/>
  <c r="J727" i="1" s="1"/>
  <c r="I730" i="1"/>
  <c r="I727" i="1" s="1"/>
  <c r="H730" i="1"/>
  <c r="L730" i="1" s="1"/>
  <c r="G730" i="1"/>
  <c r="M729" i="1"/>
  <c r="L729" i="1"/>
  <c r="K729" i="1"/>
  <c r="J728" i="1"/>
  <c r="I728" i="1"/>
  <c r="H728" i="1"/>
  <c r="L728" i="1" s="1"/>
  <c r="G728" i="1"/>
  <c r="M726" i="1"/>
  <c r="L726" i="1"/>
  <c r="K726" i="1"/>
  <c r="M725" i="1"/>
  <c r="J725" i="1"/>
  <c r="I725" i="1"/>
  <c r="K725" i="1" s="1"/>
  <c r="H725" i="1"/>
  <c r="L725" i="1" s="1"/>
  <c r="G725" i="1"/>
  <c r="M724" i="1"/>
  <c r="L724" i="1"/>
  <c r="K724" i="1"/>
  <c r="M723" i="1"/>
  <c r="J723" i="1"/>
  <c r="I723" i="1"/>
  <c r="I722" i="1" s="1"/>
  <c r="H723" i="1"/>
  <c r="H722" i="1" s="1"/>
  <c r="G723" i="1"/>
  <c r="G722" i="1" s="1"/>
  <c r="J722" i="1"/>
  <c r="M721" i="1"/>
  <c r="L721" i="1"/>
  <c r="K721" i="1"/>
  <c r="J720" i="1"/>
  <c r="M720" i="1" s="1"/>
  <c r="I720" i="1"/>
  <c r="K720" i="1" s="1"/>
  <c r="H720" i="1"/>
  <c r="L720" i="1" s="1"/>
  <c r="G720" i="1"/>
  <c r="M719" i="1"/>
  <c r="L719" i="1"/>
  <c r="K719" i="1"/>
  <c r="K718" i="1"/>
  <c r="J718" i="1"/>
  <c r="I718" i="1"/>
  <c r="I717" i="1" s="1"/>
  <c r="K717" i="1" s="1"/>
  <c r="H718" i="1"/>
  <c r="H717" i="1" s="1"/>
  <c r="L717" i="1" s="1"/>
  <c r="G718" i="1"/>
  <c r="G717" i="1" s="1"/>
  <c r="J717" i="1"/>
  <c r="M716" i="1"/>
  <c r="L716" i="1"/>
  <c r="K716" i="1"/>
  <c r="K715" i="1"/>
  <c r="J715" i="1"/>
  <c r="J714" i="1" s="1"/>
  <c r="I715" i="1"/>
  <c r="I714" i="1" s="1"/>
  <c r="H715" i="1"/>
  <c r="H714" i="1" s="1"/>
  <c r="G715" i="1"/>
  <c r="G714" i="1" s="1"/>
  <c r="M712" i="1"/>
  <c r="L712" i="1"/>
  <c r="K712" i="1"/>
  <c r="M711" i="1"/>
  <c r="L711" i="1"/>
  <c r="K711" i="1"/>
  <c r="M710" i="1"/>
  <c r="L710" i="1"/>
  <c r="K710" i="1"/>
  <c r="M709" i="1"/>
  <c r="L709" i="1"/>
  <c r="K709" i="1"/>
  <c r="M708" i="1"/>
  <c r="L708" i="1"/>
  <c r="K708" i="1"/>
  <c r="J707" i="1"/>
  <c r="I707" i="1"/>
  <c r="H707" i="1"/>
  <c r="G707" i="1"/>
  <c r="G706" i="1" s="1"/>
  <c r="J706" i="1"/>
  <c r="M705" i="1"/>
  <c r="L705" i="1"/>
  <c r="K705" i="1"/>
  <c r="M704" i="1"/>
  <c r="J704" i="1"/>
  <c r="I704" i="1"/>
  <c r="I703" i="1" s="1"/>
  <c r="K703" i="1" s="1"/>
  <c r="H704" i="1"/>
  <c r="H703" i="1" s="1"/>
  <c r="L703" i="1" s="1"/>
  <c r="G704" i="1"/>
  <c r="G703" i="1" s="1"/>
  <c r="M703" i="1" s="1"/>
  <c r="J703" i="1"/>
  <c r="M702" i="1"/>
  <c r="L702" i="1"/>
  <c r="K702" i="1"/>
  <c r="M701" i="1"/>
  <c r="J701" i="1"/>
  <c r="I701" i="1"/>
  <c r="K701" i="1" s="1"/>
  <c r="H701" i="1"/>
  <c r="L701" i="1" s="1"/>
  <c r="G701" i="1"/>
  <c r="M700" i="1"/>
  <c r="L700" i="1"/>
  <c r="K700" i="1"/>
  <c r="M699" i="1"/>
  <c r="L699" i="1"/>
  <c r="K699" i="1"/>
  <c r="J698" i="1"/>
  <c r="I698" i="1"/>
  <c r="H698" i="1"/>
  <c r="G698" i="1"/>
  <c r="M695" i="1"/>
  <c r="L695" i="1"/>
  <c r="K695" i="1"/>
  <c r="M694" i="1"/>
  <c r="L694" i="1"/>
  <c r="K694" i="1"/>
  <c r="M693" i="1"/>
  <c r="L693" i="1"/>
  <c r="K693" i="1"/>
  <c r="M692" i="1"/>
  <c r="L692" i="1"/>
  <c r="K692" i="1"/>
  <c r="J691" i="1"/>
  <c r="I691" i="1"/>
  <c r="K691" i="1" s="1"/>
  <c r="H691" i="1"/>
  <c r="L691" i="1" s="1"/>
  <c r="G691" i="1"/>
  <c r="M690" i="1"/>
  <c r="L690" i="1"/>
  <c r="K690" i="1"/>
  <c r="M689" i="1"/>
  <c r="L689" i="1"/>
  <c r="K689" i="1"/>
  <c r="M688" i="1"/>
  <c r="L688" i="1"/>
  <c r="K688" i="1"/>
  <c r="M687" i="1"/>
  <c r="L687" i="1"/>
  <c r="K687" i="1"/>
  <c r="J686" i="1"/>
  <c r="I686" i="1"/>
  <c r="H686" i="1"/>
  <c r="H685" i="1" s="1"/>
  <c r="G686" i="1"/>
  <c r="G685" i="1" s="1"/>
  <c r="M684" i="1"/>
  <c r="L684" i="1"/>
  <c r="K684" i="1"/>
  <c r="M683" i="1"/>
  <c r="J683" i="1"/>
  <c r="J682" i="1" s="1"/>
  <c r="I683" i="1"/>
  <c r="I682" i="1" s="1"/>
  <c r="K682" i="1" s="1"/>
  <c r="H683" i="1"/>
  <c r="L683" i="1" s="1"/>
  <c r="G683" i="1"/>
  <c r="G682" i="1"/>
  <c r="M682" i="1" s="1"/>
  <c r="M681" i="1"/>
  <c r="L681" i="1"/>
  <c r="K681" i="1"/>
  <c r="M680" i="1"/>
  <c r="L680" i="1"/>
  <c r="K680" i="1"/>
  <c r="M679" i="1"/>
  <c r="L679" i="1"/>
  <c r="K679" i="1"/>
  <c r="M678" i="1"/>
  <c r="L678" i="1"/>
  <c r="K678" i="1"/>
  <c r="M677" i="1"/>
  <c r="L677" i="1"/>
  <c r="K677" i="1"/>
  <c r="J676" i="1"/>
  <c r="I676" i="1"/>
  <c r="I675" i="1" s="1"/>
  <c r="H676" i="1"/>
  <c r="G676" i="1"/>
  <c r="G675" i="1" s="1"/>
  <c r="J675" i="1"/>
  <c r="M674" i="1"/>
  <c r="L674" i="1"/>
  <c r="K674" i="1"/>
  <c r="M673" i="1"/>
  <c r="L673" i="1"/>
  <c r="K673" i="1"/>
  <c r="M672" i="1"/>
  <c r="L672" i="1"/>
  <c r="K672" i="1"/>
  <c r="M671" i="1"/>
  <c r="L671" i="1"/>
  <c r="K671" i="1"/>
  <c r="M670" i="1"/>
  <c r="L670" i="1"/>
  <c r="K670" i="1"/>
  <c r="M669" i="1"/>
  <c r="L669" i="1"/>
  <c r="K669" i="1"/>
  <c r="M668" i="1"/>
  <c r="L668" i="1"/>
  <c r="K668" i="1"/>
  <c r="M667" i="1"/>
  <c r="L667" i="1"/>
  <c r="K667" i="1"/>
  <c r="M666" i="1"/>
  <c r="L666" i="1"/>
  <c r="K666" i="1"/>
  <c r="M665" i="1"/>
  <c r="L665" i="1"/>
  <c r="K665" i="1"/>
  <c r="M664" i="1"/>
  <c r="L664" i="1"/>
  <c r="K664" i="1"/>
  <c r="J663" i="1"/>
  <c r="J662" i="1" s="1"/>
  <c r="I663" i="1"/>
  <c r="I662" i="1" s="1"/>
  <c r="H663" i="1"/>
  <c r="H662" i="1" s="1"/>
  <c r="G663" i="1"/>
  <c r="G662" i="1" s="1"/>
  <c r="M661" i="1"/>
  <c r="L661" i="1"/>
  <c r="K661" i="1"/>
  <c r="M660" i="1"/>
  <c r="L660" i="1"/>
  <c r="K660" i="1"/>
  <c r="M659" i="1"/>
  <c r="L659" i="1"/>
  <c r="K659" i="1"/>
  <c r="J658" i="1"/>
  <c r="J657" i="1" s="1"/>
  <c r="I658" i="1"/>
  <c r="I657" i="1" s="1"/>
  <c r="K657" i="1" s="1"/>
  <c r="H658" i="1"/>
  <c r="H657" i="1" s="1"/>
  <c r="G658" i="1"/>
  <c r="G657" i="1" s="1"/>
  <c r="M656" i="1"/>
  <c r="L656" i="1"/>
  <c r="K656" i="1"/>
  <c r="M655" i="1"/>
  <c r="L655" i="1"/>
  <c r="K655" i="1"/>
  <c r="J654" i="1"/>
  <c r="J653" i="1" s="1"/>
  <c r="I654" i="1"/>
  <c r="H654" i="1"/>
  <c r="G654" i="1"/>
  <c r="M654" i="1" s="1"/>
  <c r="I653" i="1"/>
  <c r="K653" i="1" s="1"/>
  <c r="H653" i="1"/>
  <c r="G653" i="1"/>
  <c r="M651" i="1"/>
  <c r="L651" i="1"/>
  <c r="K651" i="1"/>
  <c r="M650" i="1"/>
  <c r="L650" i="1"/>
  <c r="K650" i="1"/>
  <c r="J649" i="1"/>
  <c r="J648" i="1" s="1"/>
  <c r="J647" i="1" s="1"/>
  <c r="I649" i="1"/>
  <c r="I648" i="1" s="1"/>
  <c r="H649" i="1"/>
  <c r="H648" i="1" s="1"/>
  <c r="G649" i="1"/>
  <c r="G648" i="1" s="1"/>
  <c r="M646" i="1"/>
  <c r="L646" i="1"/>
  <c r="K646" i="1"/>
  <c r="M645" i="1"/>
  <c r="J645" i="1"/>
  <c r="J640" i="1" s="1"/>
  <c r="I645" i="1"/>
  <c r="K645" i="1" s="1"/>
  <c r="H645" i="1"/>
  <c r="L645" i="1" s="1"/>
  <c r="G645" i="1"/>
  <c r="M644" i="1"/>
  <c r="L644" i="1"/>
  <c r="K644" i="1"/>
  <c r="M643" i="1"/>
  <c r="L643" i="1"/>
  <c r="K643" i="1"/>
  <c r="M642" i="1"/>
  <c r="L642" i="1"/>
  <c r="K642" i="1"/>
  <c r="J641" i="1"/>
  <c r="I641" i="1"/>
  <c r="H641" i="1"/>
  <c r="G641" i="1"/>
  <c r="M639" i="1"/>
  <c r="L639" i="1"/>
  <c r="K639" i="1"/>
  <c r="M638" i="1"/>
  <c r="L638" i="1"/>
  <c r="K638" i="1"/>
  <c r="J637" i="1"/>
  <c r="I637" i="1"/>
  <c r="H637" i="1"/>
  <c r="G637" i="1"/>
  <c r="G632" i="1" s="1"/>
  <c r="M636" i="1"/>
  <c r="L636" i="1"/>
  <c r="K636" i="1"/>
  <c r="M635" i="1"/>
  <c r="L635" i="1"/>
  <c r="K635" i="1"/>
  <c r="M634" i="1"/>
  <c r="L634" i="1"/>
  <c r="K634" i="1"/>
  <c r="J633" i="1"/>
  <c r="I633" i="1"/>
  <c r="H633" i="1"/>
  <c r="G633" i="1"/>
  <c r="M631" i="1"/>
  <c r="L631" i="1"/>
  <c r="K631" i="1"/>
  <c r="M630" i="1"/>
  <c r="L630" i="1"/>
  <c r="K630" i="1"/>
  <c r="J629" i="1"/>
  <c r="J628" i="1" s="1"/>
  <c r="I629" i="1"/>
  <c r="I628" i="1" s="1"/>
  <c r="H629" i="1"/>
  <c r="H628" i="1" s="1"/>
  <c r="G629" i="1"/>
  <c r="G628" i="1" s="1"/>
  <c r="M627" i="1"/>
  <c r="L627" i="1"/>
  <c r="K627" i="1"/>
  <c r="M626" i="1"/>
  <c r="L626" i="1"/>
  <c r="K626" i="1"/>
  <c r="M625" i="1"/>
  <c r="L625" i="1"/>
  <c r="K625" i="1"/>
  <c r="M624" i="1"/>
  <c r="L624" i="1"/>
  <c r="K624" i="1"/>
  <c r="M623" i="1"/>
  <c r="L623" i="1"/>
  <c r="K623" i="1"/>
  <c r="M622" i="1"/>
  <c r="L622" i="1"/>
  <c r="K622" i="1"/>
  <c r="M621" i="1"/>
  <c r="L621" i="1"/>
  <c r="K621" i="1"/>
  <c r="J620" i="1"/>
  <c r="I620" i="1"/>
  <c r="I619" i="1" s="1"/>
  <c r="H620" i="1"/>
  <c r="H619" i="1" s="1"/>
  <c r="G620" i="1"/>
  <c r="G619" i="1" s="1"/>
  <c r="J619" i="1"/>
  <c r="M618" i="1"/>
  <c r="L618" i="1"/>
  <c r="K618" i="1"/>
  <c r="M617" i="1"/>
  <c r="L617" i="1"/>
  <c r="K617" i="1"/>
  <c r="J616" i="1"/>
  <c r="J615" i="1" s="1"/>
  <c r="I616" i="1"/>
  <c r="H616" i="1"/>
  <c r="H615" i="1" s="1"/>
  <c r="G616" i="1"/>
  <c r="G615" i="1" s="1"/>
  <c r="M614" i="1"/>
  <c r="L614" i="1"/>
  <c r="K614" i="1"/>
  <c r="M613" i="1"/>
  <c r="J613" i="1"/>
  <c r="J610" i="1" s="1"/>
  <c r="I613" i="1"/>
  <c r="K613" i="1" s="1"/>
  <c r="H613" i="1"/>
  <c r="L613" i="1" s="1"/>
  <c r="G613" i="1"/>
  <c r="M612" i="1"/>
  <c r="L612" i="1"/>
  <c r="K612" i="1"/>
  <c r="J611" i="1"/>
  <c r="K611" i="1" s="1"/>
  <c r="I611" i="1"/>
  <c r="H611" i="1"/>
  <c r="G611" i="1"/>
  <c r="M608" i="1"/>
  <c r="L608" i="1"/>
  <c r="K608" i="1"/>
  <c r="M607" i="1"/>
  <c r="J607" i="1"/>
  <c r="J603" i="1" s="1"/>
  <c r="I607" i="1"/>
  <c r="K607" i="1" s="1"/>
  <c r="H607" i="1"/>
  <c r="L607" i="1" s="1"/>
  <c r="G607" i="1"/>
  <c r="M606" i="1"/>
  <c r="L606" i="1"/>
  <c r="K606" i="1"/>
  <c r="M605" i="1"/>
  <c r="L605" i="1"/>
  <c r="K605" i="1"/>
  <c r="J604" i="1"/>
  <c r="I604" i="1"/>
  <c r="H604" i="1"/>
  <c r="G604" i="1"/>
  <c r="M602" i="1"/>
  <c r="L602" i="1"/>
  <c r="K602" i="1"/>
  <c r="M601" i="1"/>
  <c r="L601" i="1"/>
  <c r="K601" i="1"/>
  <c r="M600" i="1"/>
  <c r="L600" i="1"/>
  <c r="K600" i="1"/>
  <c r="J599" i="1"/>
  <c r="J598" i="1" s="1"/>
  <c r="I599" i="1"/>
  <c r="I598" i="1" s="1"/>
  <c r="H599" i="1"/>
  <c r="H598" i="1" s="1"/>
  <c r="G599" i="1"/>
  <c r="G598" i="1" s="1"/>
  <c r="M596" i="1"/>
  <c r="L596" i="1"/>
  <c r="K596" i="1"/>
  <c r="J595" i="1"/>
  <c r="J594" i="1" s="1"/>
  <c r="I595" i="1"/>
  <c r="I594" i="1" s="1"/>
  <c r="K594" i="1" s="1"/>
  <c r="H595" i="1"/>
  <c r="H594" i="1" s="1"/>
  <c r="L594" i="1" s="1"/>
  <c r="G595" i="1"/>
  <c r="G594" i="1" s="1"/>
  <c r="M594" i="1" s="1"/>
  <c r="M593" i="1"/>
  <c r="L593" i="1"/>
  <c r="K593" i="1"/>
  <c r="J592" i="1"/>
  <c r="J591" i="1" s="1"/>
  <c r="I592" i="1"/>
  <c r="K592" i="1" s="1"/>
  <c r="H592" i="1"/>
  <c r="L592" i="1" s="1"/>
  <c r="G592" i="1"/>
  <c r="M592" i="1" s="1"/>
  <c r="H591" i="1"/>
  <c r="M589" i="1"/>
  <c r="L589" i="1"/>
  <c r="K589" i="1"/>
  <c r="M588" i="1"/>
  <c r="L588" i="1"/>
  <c r="K588" i="1"/>
  <c r="M587" i="1"/>
  <c r="L587" i="1"/>
  <c r="K587" i="1"/>
  <c r="J586" i="1"/>
  <c r="I586" i="1"/>
  <c r="H586" i="1"/>
  <c r="G586" i="1"/>
  <c r="M586" i="1" s="1"/>
  <c r="M585" i="1"/>
  <c r="L585" i="1"/>
  <c r="K585" i="1"/>
  <c r="M584" i="1"/>
  <c r="L584" i="1"/>
  <c r="K584" i="1"/>
  <c r="M583" i="1"/>
  <c r="L583" i="1"/>
  <c r="K583" i="1"/>
  <c r="J582" i="1"/>
  <c r="I582" i="1"/>
  <c r="H582" i="1"/>
  <c r="G582" i="1"/>
  <c r="G581" i="1" s="1"/>
  <c r="M579" i="1"/>
  <c r="L579" i="1"/>
  <c r="K579" i="1"/>
  <c r="M578" i="1"/>
  <c r="L578" i="1"/>
  <c r="K578" i="1"/>
  <c r="M577" i="1"/>
  <c r="L577" i="1"/>
  <c r="K577" i="1"/>
  <c r="M576" i="1"/>
  <c r="L576" i="1"/>
  <c r="K576" i="1"/>
  <c r="M575" i="1"/>
  <c r="L575" i="1"/>
  <c r="K575" i="1"/>
  <c r="M574" i="1"/>
  <c r="L574" i="1"/>
  <c r="K574" i="1"/>
  <c r="J573" i="1"/>
  <c r="J572" i="1" s="1"/>
  <c r="I573" i="1"/>
  <c r="I572" i="1" s="1"/>
  <c r="H573" i="1"/>
  <c r="H572" i="1" s="1"/>
  <c r="G573" i="1"/>
  <c r="G572" i="1" s="1"/>
  <c r="M571" i="1"/>
  <c r="L571" i="1"/>
  <c r="K571" i="1"/>
  <c r="M570" i="1"/>
  <c r="J570" i="1"/>
  <c r="J569" i="1" s="1"/>
  <c r="I570" i="1"/>
  <c r="I569" i="1" s="1"/>
  <c r="K569" i="1" s="1"/>
  <c r="H570" i="1"/>
  <c r="H569" i="1" s="1"/>
  <c r="L569" i="1" s="1"/>
  <c r="G570" i="1"/>
  <c r="G569" i="1" s="1"/>
  <c r="M569" i="1" s="1"/>
  <c r="M568" i="1"/>
  <c r="L568" i="1"/>
  <c r="K568" i="1"/>
  <c r="M567" i="1"/>
  <c r="L567" i="1"/>
  <c r="K567" i="1"/>
  <c r="M566" i="1"/>
  <c r="L566" i="1"/>
  <c r="K566" i="1"/>
  <c r="M565" i="1"/>
  <c r="L565" i="1"/>
  <c r="K565" i="1"/>
  <c r="J564" i="1"/>
  <c r="J563" i="1" s="1"/>
  <c r="I564" i="1"/>
  <c r="I563" i="1" s="1"/>
  <c r="H564" i="1"/>
  <c r="H563" i="1" s="1"/>
  <c r="G564" i="1"/>
  <c r="G563" i="1" s="1"/>
  <c r="M561" i="1"/>
  <c r="L561" i="1"/>
  <c r="K561" i="1"/>
  <c r="K560" i="1"/>
  <c r="J560" i="1"/>
  <c r="I560" i="1"/>
  <c r="I559" i="1" s="1"/>
  <c r="K559" i="1" s="1"/>
  <c r="H560" i="1"/>
  <c r="H559" i="1" s="1"/>
  <c r="L559" i="1" s="1"/>
  <c r="G560" i="1"/>
  <c r="G559" i="1" s="1"/>
  <c r="M559" i="1" s="1"/>
  <c r="J559" i="1"/>
  <c r="M558" i="1"/>
  <c r="L558" i="1"/>
  <c r="K558" i="1"/>
  <c r="K557" i="1"/>
  <c r="J557" i="1"/>
  <c r="I557" i="1"/>
  <c r="I556" i="1" s="1"/>
  <c r="K556" i="1" s="1"/>
  <c r="H557" i="1"/>
  <c r="H556" i="1" s="1"/>
  <c r="L556" i="1" s="1"/>
  <c r="G557" i="1"/>
  <c r="G556" i="1" s="1"/>
  <c r="M556" i="1" s="1"/>
  <c r="J556" i="1"/>
  <c r="M555" i="1"/>
  <c r="L555" i="1"/>
  <c r="K555" i="1"/>
  <c r="M554" i="1"/>
  <c r="L554" i="1"/>
  <c r="K554" i="1"/>
  <c r="M553" i="1"/>
  <c r="L553" i="1"/>
  <c r="K553" i="1"/>
  <c r="M552" i="1"/>
  <c r="L552" i="1"/>
  <c r="K552" i="1"/>
  <c r="M551" i="1"/>
  <c r="L551" i="1"/>
  <c r="K551" i="1"/>
  <c r="J550" i="1"/>
  <c r="I550" i="1"/>
  <c r="H550" i="1"/>
  <c r="G550" i="1"/>
  <c r="M549" i="1"/>
  <c r="L549" i="1"/>
  <c r="K549" i="1"/>
  <c r="M548" i="1"/>
  <c r="L548" i="1"/>
  <c r="K548" i="1"/>
  <c r="M547" i="1"/>
  <c r="L547" i="1"/>
  <c r="K547" i="1"/>
  <c r="M546" i="1"/>
  <c r="L546" i="1"/>
  <c r="K546" i="1"/>
  <c r="M545" i="1"/>
  <c r="L545" i="1"/>
  <c r="K545" i="1"/>
  <c r="M544" i="1"/>
  <c r="L544" i="1"/>
  <c r="K544" i="1"/>
  <c r="M543" i="1"/>
  <c r="L543" i="1"/>
  <c r="K543" i="1"/>
  <c r="M542" i="1"/>
  <c r="L542" i="1"/>
  <c r="K542" i="1"/>
  <c r="J541" i="1"/>
  <c r="I541" i="1"/>
  <c r="H541" i="1"/>
  <c r="G541" i="1"/>
  <c r="M539" i="1"/>
  <c r="L539" i="1"/>
  <c r="K539" i="1"/>
  <c r="M538" i="1"/>
  <c r="L538" i="1"/>
  <c r="K538" i="1"/>
  <c r="J537" i="1"/>
  <c r="I537" i="1"/>
  <c r="K537" i="1" s="1"/>
  <c r="H537" i="1"/>
  <c r="G537" i="1"/>
  <c r="M537" i="1" s="1"/>
  <c r="M536" i="1"/>
  <c r="L536" i="1"/>
  <c r="K536" i="1"/>
  <c r="M535" i="1"/>
  <c r="L535" i="1"/>
  <c r="K535" i="1"/>
  <c r="M534" i="1"/>
  <c r="L534" i="1"/>
  <c r="K534" i="1"/>
  <c r="M533" i="1"/>
  <c r="L533" i="1"/>
  <c r="K533" i="1"/>
  <c r="M532" i="1"/>
  <c r="L532" i="1"/>
  <c r="K532" i="1"/>
  <c r="J531" i="1"/>
  <c r="I531" i="1"/>
  <c r="H531" i="1"/>
  <c r="G531" i="1"/>
  <c r="M530" i="1"/>
  <c r="L530" i="1"/>
  <c r="K530" i="1"/>
  <c r="M529" i="1"/>
  <c r="L529" i="1"/>
  <c r="K529" i="1"/>
  <c r="J528" i="1"/>
  <c r="I528" i="1"/>
  <c r="K528" i="1" s="1"/>
  <c r="H528" i="1"/>
  <c r="G528" i="1"/>
  <c r="M526" i="1"/>
  <c r="L526" i="1"/>
  <c r="K526" i="1"/>
  <c r="M525" i="1"/>
  <c r="J525" i="1"/>
  <c r="J524" i="1" s="1"/>
  <c r="I525" i="1"/>
  <c r="I524" i="1" s="1"/>
  <c r="K524" i="1" s="1"/>
  <c r="H525" i="1"/>
  <c r="H524" i="1" s="1"/>
  <c r="L524" i="1" s="1"/>
  <c r="G525" i="1"/>
  <c r="G524" i="1" s="1"/>
  <c r="M524" i="1" s="1"/>
  <c r="M523" i="1"/>
  <c r="L523" i="1"/>
  <c r="K523" i="1"/>
  <c r="M522" i="1"/>
  <c r="L522" i="1"/>
  <c r="K522" i="1"/>
  <c r="M521" i="1"/>
  <c r="L521" i="1"/>
  <c r="K521" i="1"/>
  <c r="M520" i="1"/>
  <c r="L520" i="1"/>
  <c r="K520" i="1"/>
  <c r="M519" i="1"/>
  <c r="L519" i="1"/>
  <c r="K519" i="1"/>
  <c r="J518" i="1"/>
  <c r="J517" i="1" s="1"/>
  <c r="I518" i="1"/>
  <c r="I517" i="1" s="1"/>
  <c r="H518" i="1"/>
  <c r="H517" i="1" s="1"/>
  <c r="G518" i="1"/>
  <c r="G517" i="1" s="1"/>
  <c r="M516" i="1"/>
  <c r="L516" i="1"/>
  <c r="K516" i="1"/>
  <c r="M515" i="1"/>
  <c r="L515" i="1"/>
  <c r="K515" i="1"/>
  <c r="M514" i="1"/>
  <c r="L514" i="1"/>
  <c r="K514" i="1"/>
  <c r="M513" i="1"/>
  <c r="L513" i="1"/>
  <c r="K513" i="1"/>
  <c r="M512" i="1"/>
  <c r="L512" i="1"/>
  <c r="K512" i="1"/>
  <c r="J511" i="1"/>
  <c r="J510" i="1" s="1"/>
  <c r="I511" i="1"/>
  <c r="H511" i="1"/>
  <c r="G511" i="1"/>
  <c r="G510" i="1" s="1"/>
  <c r="M508" i="1"/>
  <c r="L508" i="1"/>
  <c r="K508" i="1"/>
  <c r="K507" i="1"/>
  <c r="J507" i="1"/>
  <c r="J506" i="1" s="1"/>
  <c r="I507" i="1"/>
  <c r="H507" i="1"/>
  <c r="H506" i="1" s="1"/>
  <c r="L506" i="1" s="1"/>
  <c r="G507" i="1"/>
  <c r="G506" i="1" s="1"/>
  <c r="M506" i="1" s="1"/>
  <c r="I506" i="1"/>
  <c r="K506" i="1" s="1"/>
  <c r="M505" i="1"/>
  <c r="L505" i="1"/>
  <c r="K505" i="1"/>
  <c r="M504" i="1"/>
  <c r="J504" i="1"/>
  <c r="I504" i="1"/>
  <c r="K504" i="1" s="1"/>
  <c r="H504" i="1"/>
  <c r="L504" i="1" s="1"/>
  <c r="G504" i="1"/>
  <c r="M503" i="1"/>
  <c r="L503" i="1"/>
  <c r="K503" i="1"/>
  <c r="M502" i="1"/>
  <c r="L502" i="1"/>
  <c r="K502" i="1"/>
  <c r="M501" i="1"/>
  <c r="L501" i="1"/>
  <c r="K501" i="1"/>
  <c r="M500" i="1"/>
  <c r="L500" i="1"/>
  <c r="K500" i="1"/>
  <c r="M499" i="1"/>
  <c r="L499" i="1"/>
  <c r="K499" i="1"/>
  <c r="J498" i="1"/>
  <c r="J497" i="1" s="1"/>
  <c r="I498" i="1"/>
  <c r="I497" i="1" s="1"/>
  <c r="H498" i="1"/>
  <c r="G498" i="1"/>
  <c r="M496" i="1"/>
  <c r="L496" i="1"/>
  <c r="K496" i="1"/>
  <c r="M495" i="1"/>
  <c r="J495" i="1"/>
  <c r="J494" i="1" s="1"/>
  <c r="I495" i="1"/>
  <c r="I494" i="1" s="1"/>
  <c r="K494" i="1" s="1"/>
  <c r="H495" i="1"/>
  <c r="H494" i="1" s="1"/>
  <c r="L494" i="1" s="1"/>
  <c r="G495" i="1"/>
  <c r="G494" i="1" s="1"/>
  <c r="M494" i="1" s="1"/>
  <c r="M493" i="1"/>
  <c r="L493" i="1"/>
  <c r="K493" i="1"/>
  <c r="K492" i="1"/>
  <c r="J492" i="1"/>
  <c r="I492" i="1"/>
  <c r="I491" i="1" s="1"/>
  <c r="K491" i="1" s="1"/>
  <c r="H492" i="1"/>
  <c r="H491" i="1" s="1"/>
  <c r="L491" i="1" s="1"/>
  <c r="G492" i="1"/>
  <c r="G491" i="1" s="1"/>
  <c r="M491" i="1" s="1"/>
  <c r="J491" i="1"/>
  <c r="M490" i="1"/>
  <c r="L490" i="1"/>
  <c r="K490" i="1"/>
  <c r="K489" i="1"/>
  <c r="J489" i="1"/>
  <c r="I489" i="1"/>
  <c r="I488" i="1" s="1"/>
  <c r="H489" i="1"/>
  <c r="H488" i="1" s="1"/>
  <c r="G489" i="1"/>
  <c r="G488" i="1" s="1"/>
  <c r="J488" i="1"/>
  <c r="M486" i="1"/>
  <c r="L486" i="1"/>
  <c r="K486" i="1"/>
  <c r="M485" i="1"/>
  <c r="L485" i="1"/>
  <c r="K485" i="1"/>
  <c r="M484" i="1"/>
  <c r="L484" i="1"/>
  <c r="K484" i="1"/>
  <c r="M483" i="1"/>
  <c r="L483" i="1"/>
  <c r="K483" i="1"/>
  <c r="J482" i="1"/>
  <c r="I482" i="1"/>
  <c r="K482" i="1" s="1"/>
  <c r="H482" i="1"/>
  <c r="L482" i="1" s="1"/>
  <c r="G482" i="1"/>
  <c r="M481" i="1"/>
  <c r="L481" i="1"/>
  <c r="K481" i="1"/>
  <c r="M480" i="1"/>
  <c r="L480" i="1"/>
  <c r="K480" i="1"/>
  <c r="J479" i="1"/>
  <c r="J478" i="1" s="1"/>
  <c r="I479" i="1"/>
  <c r="H479" i="1"/>
  <c r="G479" i="1"/>
  <c r="M477" i="1"/>
  <c r="L477" i="1"/>
  <c r="K477" i="1"/>
  <c r="M476" i="1"/>
  <c r="J476" i="1"/>
  <c r="I476" i="1"/>
  <c r="I475" i="1" s="1"/>
  <c r="K475" i="1" s="1"/>
  <c r="H476" i="1"/>
  <c r="H475" i="1" s="1"/>
  <c r="L475" i="1" s="1"/>
  <c r="G476" i="1"/>
  <c r="G475" i="1" s="1"/>
  <c r="M475" i="1" s="1"/>
  <c r="J475" i="1"/>
  <c r="M474" i="1"/>
  <c r="L474" i="1"/>
  <c r="K474" i="1"/>
  <c r="M473" i="1"/>
  <c r="J473" i="1"/>
  <c r="I473" i="1"/>
  <c r="I472" i="1" s="1"/>
  <c r="K472" i="1" s="1"/>
  <c r="H473" i="1"/>
  <c r="H472" i="1" s="1"/>
  <c r="L472" i="1" s="1"/>
  <c r="G473" i="1"/>
  <c r="J472" i="1"/>
  <c r="G472" i="1"/>
  <c r="M472" i="1" s="1"/>
  <c r="M471" i="1"/>
  <c r="L471" i="1"/>
  <c r="K471" i="1"/>
  <c r="M470" i="1"/>
  <c r="J470" i="1"/>
  <c r="J469" i="1" s="1"/>
  <c r="I470" i="1"/>
  <c r="I469" i="1" s="1"/>
  <c r="K469" i="1" s="1"/>
  <c r="H470" i="1"/>
  <c r="L470" i="1" s="1"/>
  <c r="G470" i="1"/>
  <c r="G469" i="1" s="1"/>
  <c r="M469" i="1" s="1"/>
  <c r="H469" i="1"/>
  <c r="L469" i="1" s="1"/>
  <c r="M468" i="1"/>
  <c r="L468" i="1"/>
  <c r="K468" i="1"/>
  <c r="M467" i="1"/>
  <c r="L467" i="1"/>
  <c r="K467" i="1"/>
  <c r="J466" i="1"/>
  <c r="I466" i="1"/>
  <c r="K466" i="1" s="1"/>
  <c r="H466" i="1"/>
  <c r="G466" i="1"/>
  <c r="M466" i="1" s="1"/>
  <c r="M465" i="1"/>
  <c r="L465" i="1"/>
  <c r="K465" i="1"/>
  <c r="M464" i="1"/>
  <c r="L464" i="1"/>
  <c r="K464" i="1"/>
  <c r="J463" i="1"/>
  <c r="I463" i="1"/>
  <c r="H463" i="1"/>
  <c r="G463" i="1"/>
  <c r="M461" i="1"/>
  <c r="L461" i="1"/>
  <c r="K461" i="1"/>
  <c r="M460" i="1"/>
  <c r="L460" i="1"/>
  <c r="K460" i="1"/>
  <c r="M459" i="1"/>
  <c r="L459" i="1"/>
  <c r="K459" i="1"/>
  <c r="M458" i="1"/>
  <c r="L458" i="1"/>
  <c r="K458" i="1"/>
  <c r="M457" i="1"/>
  <c r="L457" i="1"/>
  <c r="K457" i="1"/>
  <c r="M456" i="1"/>
  <c r="L456" i="1"/>
  <c r="K456" i="1"/>
  <c r="J455" i="1"/>
  <c r="I455" i="1"/>
  <c r="H455" i="1"/>
  <c r="G455" i="1"/>
  <c r="M454" i="1"/>
  <c r="L454" i="1"/>
  <c r="K454" i="1"/>
  <c r="M453" i="1"/>
  <c r="L453" i="1"/>
  <c r="K453" i="1"/>
  <c r="M452" i="1"/>
  <c r="L452" i="1"/>
  <c r="K452" i="1"/>
  <c r="M451" i="1"/>
  <c r="L451" i="1"/>
  <c r="K451" i="1"/>
  <c r="M450" i="1"/>
  <c r="L450" i="1"/>
  <c r="K450" i="1"/>
  <c r="J449" i="1"/>
  <c r="I449" i="1"/>
  <c r="H449" i="1"/>
  <c r="G449" i="1"/>
  <c r="M446" i="1"/>
  <c r="L446" i="1"/>
  <c r="K446" i="1"/>
  <c r="M445" i="1"/>
  <c r="L445" i="1"/>
  <c r="K445" i="1"/>
  <c r="M444" i="1"/>
  <c r="L444" i="1"/>
  <c r="K444" i="1"/>
  <c r="J443" i="1"/>
  <c r="I443" i="1"/>
  <c r="H443" i="1"/>
  <c r="H442" i="1" s="1"/>
  <c r="L442" i="1" s="1"/>
  <c r="G443" i="1"/>
  <c r="G442" i="1" s="1"/>
  <c r="J442" i="1"/>
  <c r="M441" i="1"/>
  <c r="L441" i="1"/>
  <c r="K441" i="1"/>
  <c r="M440" i="1"/>
  <c r="L440" i="1"/>
  <c r="K440" i="1"/>
  <c r="M439" i="1"/>
  <c r="L439" i="1"/>
  <c r="K439" i="1"/>
  <c r="M438" i="1"/>
  <c r="L438" i="1"/>
  <c r="K438" i="1"/>
  <c r="M437" i="1"/>
  <c r="L437" i="1"/>
  <c r="K437" i="1"/>
  <c r="J436" i="1"/>
  <c r="J435" i="1" s="1"/>
  <c r="I436" i="1"/>
  <c r="I435" i="1" s="1"/>
  <c r="H436" i="1"/>
  <c r="H435" i="1" s="1"/>
  <c r="G436" i="1"/>
  <c r="G435" i="1" s="1"/>
  <c r="M434" i="1"/>
  <c r="L434" i="1"/>
  <c r="K434" i="1"/>
  <c r="M433" i="1"/>
  <c r="J433" i="1"/>
  <c r="J432" i="1" s="1"/>
  <c r="I433" i="1"/>
  <c r="I432" i="1" s="1"/>
  <c r="K432" i="1" s="1"/>
  <c r="H433" i="1"/>
  <c r="H432" i="1" s="1"/>
  <c r="L432" i="1" s="1"/>
  <c r="G433" i="1"/>
  <c r="G432" i="1" s="1"/>
  <c r="M432" i="1" s="1"/>
  <c r="M431" i="1"/>
  <c r="L431" i="1"/>
  <c r="K431" i="1"/>
  <c r="M430" i="1"/>
  <c r="L430" i="1"/>
  <c r="K430" i="1"/>
  <c r="M429" i="1"/>
  <c r="L429" i="1"/>
  <c r="K429" i="1"/>
  <c r="M428" i="1"/>
  <c r="L428" i="1"/>
  <c r="K428" i="1"/>
  <c r="M427" i="1"/>
  <c r="L427" i="1"/>
  <c r="K427" i="1"/>
  <c r="M426" i="1"/>
  <c r="L426" i="1"/>
  <c r="K426" i="1"/>
  <c r="M425" i="1"/>
  <c r="L425" i="1"/>
  <c r="K425" i="1"/>
  <c r="J424" i="1"/>
  <c r="J423" i="1" s="1"/>
  <c r="I424" i="1"/>
  <c r="I423" i="1" s="1"/>
  <c r="H424" i="1"/>
  <c r="H423" i="1" s="1"/>
  <c r="G424" i="1"/>
  <c r="G423" i="1" s="1"/>
  <c r="M422" i="1"/>
  <c r="L422" i="1"/>
  <c r="K422" i="1"/>
  <c r="M421" i="1"/>
  <c r="L421" i="1"/>
  <c r="K421" i="1"/>
  <c r="M420" i="1"/>
  <c r="L420" i="1"/>
  <c r="K420" i="1"/>
  <c r="M419" i="1"/>
  <c r="L419" i="1"/>
  <c r="K419" i="1"/>
  <c r="M418" i="1"/>
  <c r="L418" i="1"/>
  <c r="K418" i="1"/>
  <c r="M417" i="1"/>
  <c r="L417" i="1"/>
  <c r="K417" i="1"/>
  <c r="J416" i="1"/>
  <c r="J415" i="1" s="1"/>
  <c r="I416" i="1"/>
  <c r="I415" i="1" s="1"/>
  <c r="H416" i="1"/>
  <c r="G416" i="1"/>
  <c r="G415" i="1" s="1"/>
  <c r="M414" i="1"/>
  <c r="L414" i="1"/>
  <c r="K414" i="1"/>
  <c r="M413" i="1"/>
  <c r="J413" i="1"/>
  <c r="I413" i="1"/>
  <c r="K413" i="1" s="1"/>
  <c r="H413" i="1"/>
  <c r="L413" i="1" s="1"/>
  <c r="G413" i="1"/>
  <c r="M412" i="1"/>
  <c r="L412" i="1"/>
  <c r="K412" i="1"/>
  <c r="K411" i="1"/>
  <c r="J411" i="1"/>
  <c r="I411" i="1"/>
  <c r="H411" i="1"/>
  <c r="L411" i="1" s="1"/>
  <c r="G411" i="1"/>
  <c r="M411" i="1" s="1"/>
  <c r="M410" i="1"/>
  <c r="L410" i="1"/>
  <c r="K410" i="1"/>
  <c r="M409" i="1"/>
  <c r="L409" i="1"/>
  <c r="K409" i="1"/>
  <c r="M408" i="1"/>
  <c r="L408" i="1"/>
  <c r="K408" i="1"/>
  <c r="M407" i="1"/>
  <c r="L407" i="1"/>
  <c r="K407" i="1"/>
  <c r="J406" i="1"/>
  <c r="I406" i="1"/>
  <c r="K406" i="1" s="1"/>
  <c r="H406" i="1"/>
  <c r="L406" i="1" s="1"/>
  <c r="G406" i="1"/>
  <c r="M405" i="1"/>
  <c r="L405" i="1"/>
  <c r="K405" i="1"/>
  <c r="M404" i="1"/>
  <c r="L404" i="1"/>
  <c r="K404" i="1"/>
  <c r="M403" i="1"/>
  <c r="L403" i="1"/>
  <c r="K403" i="1"/>
  <c r="M402" i="1"/>
  <c r="L402" i="1"/>
  <c r="K402" i="1"/>
  <c r="M401" i="1"/>
  <c r="L401" i="1"/>
  <c r="K401" i="1"/>
  <c r="M400" i="1"/>
  <c r="L400" i="1"/>
  <c r="K400" i="1"/>
  <c r="M399" i="1"/>
  <c r="L399" i="1"/>
  <c r="K399" i="1"/>
  <c r="M398" i="1"/>
  <c r="L398" i="1"/>
  <c r="K398" i="1"/>
  <c r="M397" i="1"/>
  <c r="L397" i="1"/>
  <c r="K397" i="1"/>
  <c r="J396" i="1"/>
  <c r="I396" i="1"/>
  <c r="H396" i="1"/>
  <c r="G396" i="1"/>
  <c r="M394" i="1"/>
  <c r="L394" i="1"/>
  <c r="K394" i="1"/>
  <c r="M393" i="1"/>
  <c r="L393" i="1"/>
  <c r="K393" i="1"/>
  <c r="J392" i="1"/>
  <c r="J391" i="1" s="1"/>
  <c r="I392" i="1"/>
  <c r="I391" i="1" s="1"/>
  <c r="H392" i="1"/>
  <c r="H391" i="1" s="1"/>
  <c r="G392" i="1"/>
  <c r="G391" i="1" s="1"/>
  <c r="M390" i="1"/>
  <c r="L390" i="1"/>
  <c r="K390" i="1"/>
  <c r="M389" i="1"/>
  <c r="L389" i="1"/>
  <c r="K389" i="1"/>
  <c r="M388" i="1"/>
  <c r="L388" i="1"/>
  <c r="K388" i="1"/>
  <c r="M387" i="1"/>
  <c r="L387" i="1"/>
  <c r="K387" i="1"/>
  <c r="M386" i="1"/>
  <c r="L386" i="1"/>
  <c r="K386" i="1"/>
  <c r="M385" i="1"/>
  <c r="L385" i="1"/>
  <c r="K385" i="1"/>
  <c r="M384" i="1"/>
  <c r="L384" i="1"/>
  <c r="K384" i="1"/>
  <c r="M383" i="1"/>
  <c r="L383" i="1"/>
  <c r="K383" i="1"/>
  <c r="M382" i="1"/>
  <c r="L382" i="1"/>
  <c r="K382" i="1"/>
  <c r="M381" i="1"/>
  <c r="L381" i="1"/>
  <c r="K381" i="1"/>
  <c r="J380" i="1"/>
  <c r="J379" i="1" s="1"/>
  <c r="I380" i="1"/>
  <c r="I379" i="1" s="1"/>
  <c r="H380" i="1"/>
  <c r="H379" i="1" s="1"/>
  <c r="G380" i="1"/>
  <c r="G379" i="1" s="1"/>
  <c r="M378" i="1"/>
  <c r="L378" i="1"/>
  <c r="K378" i="1"/>
  <c r="M377" i="1"/>
  <c r="L377" i="1"/>
  <c r="K377" i="1"/>
  <c r="M376" i="1"/>
  <c r="L376" i="1"/>
  <c r="K376" i="1"/>
  <c r="M375" i="1"/>
  <c r="L375" i="1"/>
  <c r="K375" i="1"/>
  <c r="M374" i="1"/>
  <c r="L374" i="1"/>
  <c r="K374" i="1"/>
  <c r="M373" i="1"/>
  <c r="L373" i="1"/>
  <c r="K373" i="1"/>
  <c r="M372" i="1"/>
  <c r="L372" i="1"/>
  <c r="K372" i="1"/>
  <c r="M371" i="1"/>
  <c r="L371" i="1"/>
  <c r="K371" i="1"/>
  <c r="J370" i="1"/>
  <c r="J369" i="1" s="1"/>
  <c r="I370" i="1"/>
  <c r="I369" i="1" s="1"/>
  <c r="H370" i="1"/>
  <c r="H369" i="1" s="1"/>
  <c r="G370" i="1"/>
  <c r="G369" i="1" s="1"/>
  <c r="M367" i="1"/>
  <c r="L367" i="1"/>
  <c r="K367" i="1"/>
  <c r="M366" i="1"/>
  <c r="L366" i="1"/>
  <c r="K366" i="1"/>
  <c r="M365" i="1"/>
  <c r="L365" i="1"/>
  <c r="K365" i="1"/>
  <c r="M364" i="1"/>
  <c r="L364" i="1"/>
  <c r="K364" i="1"/>
  <c r="M363" i="1"/>
  <c r="L363" i="1"/>
  <c r="K363" i="1"/>
  <c r="J362" i="1"/>
  <c r="I362" i="1"/>
  <c r="K362" i="1" s="1"/>
  <c r="H362" i="1"/>
  <c r="L362" i="1" s="1"/>
  <c r="G362" i="1"/>
  <c r="M361" i="1"/>
  <c r="L361" i="1"/>
  <c r="K361" i="1"/>
  <c r="M360" i="1"/>
  <c r="L360" i="1"/>
  <c r="K360" i="1"/>
  <c r="M359" i="1"/>
  <c r="L359" i="1"/>
  <c r="K359" i="1"/>
  <c r="M358" i="1"/>
  <c r="L358" i="1"/>
  <c r="K358" i="1"/>
  <c r="J357" i="1"/>
  <c r="I357" i="1"/>
  <c r="H357" i="1"/>
  <c r="G357" i="1"/>
  <c r="M356" i="1"/>
  <c r="L356" i="1"/>
  <c r="K356" i="1"/>
  <c r="K355" i="1"/>
  <c r="J355" i="1"/>
  <c r="I355" i="1"/>
  <c r="H355" i="1"/>
  <c r="L355" i="1" s="1"/>
  <c r="G355" i="1"/>
  <c r="M355" i="1" s="1"/>
  <c r="M354" i="1"/>
  <c r="L354" i="1"/>
  <c r="K354" i="1"/>
  <c r="M353" i="1"/>
  <c r="L353" i="1"/>
  <c r="K353" i="1"/>
  <c r="J352" i="1"/>
  <c r="I352" i="1"/>
  <c r="H352" i="1"/>
  <c r="G352" i="1"/>
  <c r="M349" i="1"/>
  <c r="L349" i="1"/>
  <c r="K349" i="1"/>
  <c r="M348" i="1"/>
  <c r="L348" i="1"/>
  <c r="K348" i="1"/>
  <c r="J347" i="1"/>
  <c r="I347" i="1"/>
  <c r="K347" i="1" s="1"/>
  <c r="H347" i="1"/>
  <c r="G347" i="1"/>
  <c r="M347" i="1" s="1"/>
  <c r="M346" i="1"/>
  <c r="L346" i="1"/>
  <c r="K346" i="1"/>
  <c r="M345" i="1"/>
  <c r="L345" i="1"/>
  <c r="K345" i="1"/>
  <c r="M344" i="1"/>
  <c r="L344" i="1"/>
  <c r="K344" i="1"/>
  <c r="M343" i="1"/>
  <c r="L343" i="1"/>
  <c r="K343" i="1"/>
  <c r="M342" i="1"/>
  <c r="L342" i="1"/>
  <c r="K342" i="1"/>
  <c r="M341" i="1"/>
  <c r="L341" i="1"/>
  <c r="K341" i="1"/>
  <c r="J340" i="1"/>
  <c r="I340" i="1"/>
  <c r="K340" i="1" s="1"/>
  <c r="H340" i="1"/>
  <c r="L340" i="1" s="1"/>
  <c r="G340" i="1"/>
  <c r="M339" i="1"/>
  <c r="L339" i="1"/>
  <c r="K339" i="1"/>
  <c r="M338" i="1"/>
  <c r="L338" i="1"/>
  <c r="K338" i="1"/>
  <c r="M337" i="1"/>
  <c r="L337" i="1"/>
  <c r="K337" i="1"/>
  <c r="M336" i="1"/>
  <c r="L336" i="1"/>
  <c r="K336" i="1"/>
  <c r="M335" i="1"/>
  <c r="L335" i="1"/>
  <c r="K335" i="1"/>
  <c r="J334" i="1"/>
  <c r="I334" i="1"/>
  <c r="H334" i="1"/>
  <c r="G334" i="1"/>
  <c r="M332" i="1"/>
  <c r="L332" i="1"/>
  <c r="K332" i="1"/>
  <c r="M331" i="1"/>
  <c r="L331" i="1"/>
  <c r="K331" i="1"/>
  <c r="M330" i="1"/>
  <c r="L330" i="1"/>
  <c r="K330" i="1"/>
  <c r="M329" i="1"/>
  <c r="L329" i="1"/>
  <c r="K329" i="1"/>
  <c r="M328" i="1"/>
  <c r="L328" i="1"/>
  <c r="K328" i="1"/>
  <c r="J327" i="1"/>
  <c r="I327" i="1"/>
  <c r="I326" i="1" s="1"/>
  <c r="H327" i="1"/>
  <c r="H326" i="1" s="1"/>
  <c r="G327" i="1"/>
  <c r="G326" i="1" s="1"/>
  <c r="J326" i="1"/>
  <c r="M325" i="1"/>
  <c r="L325" i="1"/>
  <c r="K325" i="1"/>
  <c r="M324" i="1"/>
  <c r="L324" i="1"/>
  <c r="K324" i="1"/>
  <c r="J323" i="1"/>
  <c r="K323" i="1" s="1"/>
  <c r="I323" i="1"/>
  <c r="H323" i="1"/>
  <c r="G323" i="1"/>
  <c r="M322" i="1"/>
  <c r="L322" i="1"/>
  <c r="K322" i="1"/>
  <c r="M321" i="1"/>
  <c r="L321" i="1"/>
  <c r="K321" i="1"/>
  <c r="M320" i="1"/>
  <c r="L320" i="1"/>
  <c r="K320" i="1"/>
  <c r="M319" i="1"/>
  <c r="L319" i="1"/>
  <c r="K319" i="1"/>
  <c r="J318" i="1"/>
  <c r="I318" i="1"/>
  <c r="K318" i="1" s="1"/>
  <c r="H318" i="1"/>
  <c r="G318" i="1"/>
  <c r="M317" i="1"/>
  <c r="L317" i="1"/>
  <c r="K317" i="1"/>
  <c r="M316" i="1"/>
  <c r="L316" i="1"/>
  <c r="K316" i="1"/>
  <c r="M315" i="1"/>
  <c r="L315" i="1"/>
  <c r="K315" i="1"/>
  <c r="J314" i="1"/>
  <c r="I314" i="1"/>
  <c r="K314" i="1" s="1"/>
  <c r="H314" i="1"/>
  <c r="G314" i="1"/>
  <c r="M314" i="1" s="1"/>
  <c r="M313" i="1"/>
  <c r="L313" i="1"/>
  <c r="K313" i="1"/>
  <c r="K312" i="1"/>
  <c r="J312" i="1"/>
  <c r="I312" i="1"/>
  <c r="H312" i="1"/>
  <c r="L312" i="1" s="1"/>
  <c r="G312" i="1"/>
  <c r="M312" i="1" s="1"/>
  <c r="M311" i="1"/>
  <c r="L311" i="1"/>
  <c r="K311" i="1"/>
  <c r="M310" i="1"/>
  <c r="L310" i="1"/>
  <c r="K310" i="1"/>
  <c r="M309" i="1"/>
  <c r="L309" i="1"/>
  <c r="K309" i="1"/>
  <c r="M308" i="1"/>
  <c r="L308" i="1"/>
  <c r="K308" i="1"/>
  <c r="J307" i="1"/>
  <c r="I307" i="1"/>
  <c r="H307" i="1"/>
  <c r="G307" i="1"/>
  <c r="M306" i="1"/>
  <c r="L306" i="1"/>
  <c r="K306" i="1"/>
  <c r="J305" i="1"/>
  <c r="I305" i="1"/>
  <c r="H305" i="1"/>
  <c r="G305" i="1"/>
  <c r="M305" i="1" s="1"/>
  <c r="M304" i="1"/>
  <c r="L304" i="1"/>
  <c r="K304" i="1"/>
  <c r="M303" i="1"/>
  <c r="L303" i="1"/>
  <c r="K303" i="1"/>
  <c r="M302" i="1"/>
  <c r="L302" i="1"/>
  <c r="K302" i="1"/>
  <c r="M301" i="1"/>
  <c r="L301" i="1"/>
  <c r="K301" i="1"/>
  <c r="M300" i="1"/>
  <c r="L300" i="1"/>
  <c r="K300" i="1"/>
  <c r="M299" i="1"/>
  <c r="L299" i="1"/>
  <c r="K299" i="1"/>
  <c r="M298" i="1"/>
  <c r="L298" i="1"/>
  <c r="K298" i="1"/>
  <c r="J297" i="1"/>
  <c r="I297" i="1"/>
  <c r="H297" i="1"/>
  <c r="G297" i="1"/>
  <c r="M295" i="1"/>
  <c r="L295" i="1"/>
  <c r="K295" i="1"/>
  <c r="M294" i="1"/>
  <c r="L294" i="1"/>
  <c r="K294" i="1"/>
  <c r="M293" i="1"/>
  <c r="L293" i="1"/>
  <c r="K293" i="1"/>
  <c r="J292" i="1"/>
  <c r="I292" i="1"/>
  <c r="H292" i="1"/>
  <c r="G292" i="1"/>
  <c r="M291" i="1"/>
  <c r="L291" i="1"/>
  <c r="K291" i="1"/>
  <c r="M290" i="1"/>
  <c r="L290" i="1"/>
  <c r="K290" i="1"/>
  <c r="M289" i="1"/>
  <c r="L289" i="1"/>
  <c r="K289" i="1"/>
  <c r="J288" i="1"/>
  <c r="J287" i="1" s="1"/>
  <c r="I288" i="1"/>
  <c r="H288" i="1"/>
  <c r="G288" i="1"/>
  <c r="M286" i="1"/>
  <c r="L286" i="1"/>
  <c r="K286" i="1"/>
  <c r="M285" i="1"/>
  <c r="L285" i="1"/>
  <c r="K285" i="1"/>
  <c r="M284" i="1"/>
  <c r="L284" i="1"/>
  <c r="K284" i="1"/>
  <c r="J283" i="1"/>
  <c r="I283" i="1"/>
  <c r="K283" i="1" s="1"/>
  <c r="H283" i="1"/>
  <c r="L283" i="1" s="1"/>
  <c r="G283" i="1"/>
  <c r="M282" i="1"/>
  <c r="L282" i="1"/>
  <c r="K282" i="1"/>
  <c r="M281" i="1"/>
  <c r="L281" i="1"/>
  <c r="K281" i="1"/>
  <c r="M280" i="1"/>
  <c r="L280" i="1"/>
  <c r="K280" i="1"/>
  <c r="J279" i="1"/>
  <c r="I279" i="1"/>
  <c r="H279" i="1"/>
  <c r="L279" i="1" s="1"/>
  <c r="G279" i="1"/>
  <c r="M278" i="1"/>
  <c r="L278" i="1"/>
  <c r="K278" i="1"/>
  <c r="M277" i="1"/>
  <c r="L277" i="1"/>
  <c r="K277" i="1"/>
  <c r="M276" i="1"/>
  <c r="L276" i="1"/>
  <c r="K276" i="1"/>
  <c r="M275" i="1"/>
  <c r="L275" i="1"/>
  <c r="K275" i="1"/>
  <c r="M274" i="1"/>
  <c r="L274" i="1"/>
  <c r="K274" i="1"/>
  <c r="J273" i="1"/>
  <c r="I273" i="1"/>
  <c r="H273" i="1"/>
  <c r="G273" i="1"/>
  <c r="M271" i="1"/>
  <c r="L271" i="1"/>
  <c r="K271" i="1"/>
  <c r="M270" i="1"/>
  <c r="L270" i="1"/>
  <c r="K270" i="1"/>
  <c r="J269" i="1"/>
  <c r="J268" i="1" s="1"/>
  <c r="I269" i="1"/>
  <c r="I268" i="1" s="1"/>
  <c r="H269" i="1"/>
  <c r="H268" i="1" s="1"/>
  <c r="G269" i="1"/>
  <c r="G268" i="1" s="1"/>
  <c r="M266" i="1"/>
  <c r="L266" i="1"/>
  <c r="K266" i="1"/>
  <c r="M265" i="1"/>
  <c r="L265" i="1"/>
  <c r="K265" i="1"/>
  <c r="M264" i="1"/>
  <c r="L264" i="1"/>
  <c r="K264" i="1"/>
  <c r="M263" i="1"/>
  <c r="L263" i="1"/>
  <c r="K263" i="1"/>
  <c r="M262" i="1"/>
  <c r="L262" i="1"/>
  <c r="K262" i="1"/>
  <c r="J261" i="1"/>
  <c r="I261" i="1"/>
  <c r="H261" i="1"/>
  <c r="G261" i="1"/>
  <c r="M260" i="1"/>
  <c r="L260" i="1"/>
  <c r="K260" i="1"/>
  <c r="M259" i="1"/>
  <c r="L259" i="1"/>
  <c r="K259" i="1"/>
  <c r="M258" i="1"/>
  <c r="L258" i="1"/>
  <c r="K258" i="1"/>
  <c r="J257" i="1"/>
  <c r="I257" i="1"/>
  <c r="K257" i="1" s="1"/>
  <c r="H257" i="1"/>
  <c r="G257" i="1"/>
  <c r="M256" i="1"/>
  <c r="L256" i="1"/>
  <c r="K256" i="1"/>
  <c r="M255" i="1"/>
  <c r="L255" i="1"/>
  <c r="K255" i="1"/>
  <c r="M254" i="1"/>
  <c r="L254" i="1"/>
  <c r="K254" i="1"/>
  <c r="J253" i="1"/>
  <c r="I253" i="1"/>
  <c r="H253" i="1"/>
  <c r="G253" i="1"/>
  <c r="M250" i="1"/>
  <c r="L250" i="1"/>
  <c r="K250" i="1"/>
  <c r="M249" i="1"/>
  <c r="J249" i="1"/>
  <c r="J248" i="1" s="1"/>
  <c r="J247" i="1" s="1"/>
  <c r="I249" i="1"/>
  <c r="I248" i="1" s="1"/>
  <c r="H249" i="1"/>
  <c r="H248" i="1" s="1"/>
  <c r="G249" i="1"/>
  <c r="G248" i="1" s="1"/>
  <c r="M246" i="1"/>
  <c r="L246" i="1"/>
  <c r="K246" i="1"/>
  <c r="M245" i="1"/>
  <c r="J245" i="1"/>
  <c r="J244" i="1" s="1"/>
  <c r="I245" i="1"/>
  <c r="I244" i="1" s="1"/>
  <c r="K244" i="1" s="1"/>
  <c r="H245" i="1"/>
  <c r="H244" i="1" s="1"/>
  <c r="L244" i="1" s="1"/>
  <c r="G245" i="1"/>
  <c r="G244" i="1" s="1"/>
  <c r="M244" i="1" s="1"/>
  <c r="M243" i="1"/>
  <c r="L243" i="1"/>
  <c r="K243" i="1"/>
  <c r="J242" i="1"/>
  <c r="J241" i="1" s="1"/>
  <c r="I242" i="1"/>
  <c r="K242" i="1" s="1"/>
  <c r="H242" i="1"/>
  <c r="L242" i="1" s="1"/>
  <c r="G242" i="1"/>
  <c r="L241" i="1"/>
  <c r="I241" i="1"/>
  <c r="H241" i="1"/>
  <c r="G241" i="1"/>
  <c r="M239" i="1"/>
  <c r="L239" i="1"/>
  <c r="K239" i="1"/>
  <c r="M238" i="1"/>
  <c r="L238" i="1"/>
  <c r="K238" i="1"/>
  <c r="M237" i="1"/>
  <c r="L237" i="1"/>
  <c r="K237" i="1"/>
  <c r="M236" i="1"/>
  <c r="L236" i="1"/>
  <c r="K236" i="1"/>
  <c r="J235" i="1"/>
  <c r="J234" i="1" s="1"/>
  <c r="I235" i="1"/>
  <c r="I234" i="1" s="1"/>
  <c r="H235" i="1"/>
  <c r="H234" i="1" s="1"/>
  <c r="G235" i="1"/>
  <c r="G234" i="1" s="1"/>
  <c r="M233" i="1"/>
  <c r="L233" i="1"/>
  <c r="K233" i="1"/>
  <c r="M232" i="1"/>
  <c r="L232" i="1"/>
  <c r="K232" i="1"/>
  <c r="M231" i="1"/>
  <c r="L231" i="1"/>
  <c r="K231" i="1"/>
  <c r="M230" i="1"/>
  <c r="L230" i="1"/>
  <c r="K230" i="1"/>
  <c r="J229" i="1"/>
  <c r="I229" i="1"/>
  <c r="K229" i="1" s="1"/>
  <c r="H229" i="1"/>
  <c r="L229" i="1" s="1"/>
  <c r="G229" i="1"/>
  <c r="M228" i="1"/>
  <c r="L228" i="1"/>
  <c r="K228" i="1"/>
  <c r="M227" i="1"/>
  <c r="L227" i="1"/>
  <c r="K227" i="1"/>
  <c r="M226" i="1"/>
  <c r="L226" i="1"/>
  <c r="K226" i="1"/>
  <c r="M225" i="1"/>
  <c r="L225" i="1"/>
  <c r="K225" i="1"/>
  <c r="J224" i="1"/>
  <c r="I224" i="1"/>
  <c r="H224" i="1"/>
  <c r="G224" i="1"/>
  <c r="M224" i="1" s="1"/>
  <c r="M223" i="1"/>
  <c r="L223" i="1"/>
  <c r="K223" i="1"/>
  <c r="M222" i="1"/>
  <c r="L222" i="1"/>
  <c r="K222" i="1"/>
  <c r="M221" i="1"/>
  <c r="L221" i="1"/>
  <c r="K221" i="1"/>
  <c r="J220" i="1"/>
  <c r="I220" i="1"/>
  <c r="K220" i="1" s="1"/>
  <c r="H220" i="1"/>
  <c r="G220" i="1"/>
  <c r="M218" i="1"/>
  <c r="L218" i="1"/>
  <c r="K218" i="1"/>
  <c r="M217" i="1"/>
  <c r="J217" i="1"/>
  <c r="I217" i="1"/>
  <c r="K217" i="1" s="1"/>
  <c r="H217" i="1"/>
  <c r="L217" i="1" s="1"/>
  <c r="G217" i="1"/>
  <c r="M216" i="1"/>
  <c r="L216" i="1"/>
  <c r="K216" i="1"/>
  <c r="K215" i="1"/>
  <c r="J215" i="1"/>
  <c r="I215" i="1"/>
  <c r="H215" i="1"/>
  <c r="H214" i="1" s="1"/>
  <c r="G215" i="1"/>
  <c r="G214" i="1" s="1"/>
  <c r="J214" i="1"/>
  <c r="I214" i="1"/>
  <c r="M212" i="1"/>
  <c r="L212" i="1"/>
  <c r="K212" i="1"/>
  <c r="M211" i="1"/>
  <c r="L211" i="1"/>
  <c r="K211" i="1"/>
  <c r="M210" i="1"/>
  <c r="L210" i="1"/>
  <c r="K210" i="1"/>
  <c r="J209" i="1"/>
  <c r="J208" i="1" s="1"/>
  <c r="J207" i="1" s="1"/>
  <c r="I209" i="1"/>
  <c r="I208" i="1" s="1"/>
  <c r="H209" i="1"/>
  <c r="H208" i="1" s="1"/>
  <c r="G209" i="1"/>
  <c r="G208" i="1" s="1"/>
  <c r="G207" i="1" s="1"/>
  <c r="M206" i="1"/>
  <c r="L206" i="1"/>
  <c r="K206" i="1"/>
  <c r="M205" i="1"/>
  <c r="L205" i="1"/>
  <c r="K205" i="1"/>
  <c r="M204" i="1"/>
  <c r="L204" i="1"/>
  <c r="K204" i="1"/>
  <c r="J203" i="1"/>
  <c r="J202" i="1" s="1"/>
  <c r="J201" i="1" s="1"/>
  <c r="I203" i="1"/>
  <c r="I202" i="1" s="1"/>
  <c r="H203" i="1"/>
  <c r="H202" i="1" s="1"/>
  <c r="G203" i="1"/>
  <c r="G202" i="1" s="1"/>
  <c r="M200" i="1"/>
  <c r="L200" i="1"/>
  <c r="K200" i="1"/>
  <c r="J199" i="1"/>
  <c r="I199" i="1"/>
  <c r="K199" i="1" s="1"/>
  <c r="H199" i="1"/>
  <c r="L199" i="1" s="1"/>
  <c r="G199" i="1"/>
  <c r="M199" i="1" s="1"/>
  <c r="M198" i="1"/>
  <c r="L198" i="1"/>
  <c r="K198" i="1"/>
  <c r="J197" i="1"/>
  <c r="J192" i="1" s="1"/>
  <c r="I197" i="1"/>
  <c r="K197" i="1" s="1"/>
  <c r="H197" i="1"/>
  <c r="L197" i="1" s="1"/>
  <c r="G197" i="1"/>
  <c r="M197" i="1" s="1"/>
  <c r="M196" i="1"/>
  <c r="L196" i="1"/>
  <c r="K196" i="1"/>
  <c r="M195" i="1"/>
  <c r="L195" i="1"/>
  <c r="K195" i="1"/>
  <c r="M194" i="1"/>
  <c r="L194" i="1"/>
  <c r="K194" i="1"/>
  <c r="J193" i="1"/>
  <c r="I193" i="1"/>
  <c r="H193" i="1"/>
  <c r="G193" i="1"/>
  <c r="M191" i="1"/>
  <c r="L191" i="1"/>
  <c r="K191" i="1"/>
  <c r="M190" i="1"/>
  <c r="L190" i="1"/>
  <c r="K190" i="1"/>
  <c r="M189" i="1"/>
  <c r="L189" i="1"/>
  <c r="K189" i="1"/>
  <c r="M188" i="1"/>
  <c r="L188" i="1"/>
  <c r="K188" i="1"/>
  <c r="M187" i="1"/>
  <c r="L187" i="1"/>
  <c r="K187" i="1"/>
  <c r="M186" i="1"/>
  <c r="L186" i="1"/>
  <c r="K186" i="1"/>
  <c r="M185" i="1"/>
  <c r="L185" i="1"/>
  <c r="K185" i="1"/>
  <c r="M184" i="1"/>
  <c r="L184" i="1"/>
  <c r="K184" i="1"/>
  <c r="M183" i="1"/>
  <c r="L183" i="1"/>
  <c r="K183" i="1"/>
  <c r="J182" i="1"/>
  <c r="J181" i="1" s="1"/>
  <c r="I182" i="1"/>
  <c r="I181" i="1" s="1"/>
  <c r="H182" i="1"/>
  <c r="H181" i="1" s="1"/>
  <c r="G182" i="1"/>
  <c r="G181" i="1" s="1"/>
  <c r="M179" i="1"/>
  <c r="L179" i="1"/>
  <c r="K179" i="1"/>
  <c r="M178" i="1"/>
  <c r="L178" i="1"/>
  <c r="K178" i="1"/>
  <c r="J177" i="1"/>
  <c r="J176" i="1" s="1"/>
  <c r="I177" i="1"/>
  <c r="I176" i="1" s="1"/>
  <c r="K176" i="1" s="1"/>
  <c r="H177" i="1"/>
  <c r="H176" i="1" s="1"/>
  <c r="G177" i="1"/>
  <c r="G176" i="1" s="1"/>
  <c r="M175" i="1"/>
  <c r="L175" i="1"/>
  <c r="K175" i="1"/>
  <c r="M174" i="1"/>
  <c r="L174" i="1"/>
  <c r="K174" i="1"/>
  <c r="J173" i="1"/>
  <c r="J172" i="1" s="1"/>
  <c r="I173" i="1"/>
  <c r="I172" i="1" s="1"/>
  <c r="H173" i="1"/>
  <c r="G173" i="1"/>
  <c r="H172" i="1"/>
  <c r="L172" i="1" s="1"/>
  <c r="M171" i="1"/>
  <c r="L171" i="1"/>
  <c r="K171" i="1"/>
  <c r="M170" i="1"/>
  <c r="J170" i="1"/>
  <c r="J162" i="1" s="1"/>
  <c r="I170" i="1"/>
  <c r="K170" i="1" s="1"/>
  <c r="H170" i="1"/>
  <c r="L170" i="1" s="1"/>
  <c r="G170" i="1"/>
  <c r="M169" i="1"/>
  <c r="L169" i="1"/>
  <c r="K169" i="1"/>
  <c r="M168" i="1"/>
  <c r="L168" i="1"/>
  <c r="K168" i="1"/>
  <c r="M167" i="1"/>
  <c r="L167" i="1"/>
  <c r="K167" i="1"/>
  <c r="M166" i="1"/>
  <c r="L166" i="1"/>
  <c r="K166" i="1"/>
  <c r="M165" i="1"/>
  <c r="L165" i="1"/>
  <c r="K165" i="1"/>
  <c r="M164" i="1"/>
  <c r="L164" i="1"/>
  <c r="K164" i="1"/>
  <c r="J163" i="1"/>
  <c r="I163" i="1"/>
  <c r="H163" i="1"/>
  <c r="G163" i="1"/>
  <c r="M161" i="1"/>
  <c r="L161" i="1"/>
  <c r="K161" i="1"/>
  <c r="M160" i="1"/>
  <c r="L160" i="1"/>
  <c r="K160" i="1"/>
  <c r="M159" i="1"/>
  <c r="L159" i="1"/>
  <c r="K159" i="1"/>
  <c r="M158" i="1"/>
  <c r="L158" i="1"/>
  <c r="K158" i="1"/>
  <c r="M157" i="1"/>
  <c r="L157" i="1"/>
  <c r="K157" i="1"/>
  <c r="J156" i="1"/>
  <c r="I156" i="1"/>
  <c r="H156" i="1"/>
  <c r="H155" i="1" s="1"/>
  <c r="G156" i="1"/>
  <c r="J155" i="1"/>
  <c r="M154" i="1"/>
  <c r="L154" i="1"/>
  <c r="K154" i="1"/>
  <c r="M153" i="1"/>
  <c r="L153" i="1"/>
  <c r="K153" i="1"/>
  <c r="M152" i="1"/>
  <c r="L152" i="1"/>
  <c r="K152" i="1"/>
  <c r="M151" i="1"/>
  <c r="L151" i="1"/>
  <c r="K151" i="1"/>
  <c r="M150" i="1"/>
  <c r="L150" i="1"/>
  <c r="K150" i="1"/>
  <c r="M149" i="1"/>
  <c r="L149" i="1"/>
  <c r="K149" i="1"/>
  <c r="M148" i="1"/>
  <c r="L148" i="1"/>
  <c r="K148" i="1"/>
  <c r="M147" i="1"/>
  <c r="L147" i="1"/>
  <c r="K147" i="1"/>
  <c r="M146" i="1"/>
  <c r="L146" i="1"/>
  <c r="K146" i="1"/>
  <c r="M145" i="1"/>
  <c r="L145" i="1"/>
  <c r="K145" i="1"/>
  <c r="M144" i="1"/>
  <c r="L144" i="1"/>
  <c r="K144" i="1"/>
  <c r="M143" i="1"/>
  <c r="L143" i="1"/>
  <c r="K143" i="1"/>
  <c r="J142" i="1"/>
  <c r="J141" i="1" s="1"/>
  <c r="I142" i="1"/>
  <c r="H142" i="1"/>
  <c r="G142" i="1"/>
  <c r="M140" i="1"/>
  <c r="L140" i="1"/>
  <c r="K140" i="1"/>
  <c r="M139" i="1"/>
  <c r="L139" i="1"/>
  <c r="K139" i="1"/>
  <c r="M138" i="1"/>
  <c r="L138" i="1"/>
  <c r="K138" i="1"/>
  <c r="M137" i="1"/>
  <c r="L137" i="1"/>
  <c r="K137" i="1"/>
  <c r="M136" i="1"/>
  <c r="L136" i="1"/>
  <c r="K136" i="1"/>
  <c r="M135" i="1"/>
  <c r="L135" i="1"/>
  <c r="K135" i="1"/>
  <c r="M134" i="1"/>
  <c r="L134" i="1"/>
  <c r="K134" i="1"/>
  <c r="M133" i="1"/>
  <c r="L133" i="1"/>
  <c r="K133" i="1"/>
  <c r="M132" i="1"/>
  <c r="L132" i="1"/>
  <c r="K132" i="1"/>
  <c r="M131" i="1"/>
  <c r="L131" i="1"/>
  <c r="K131" i="1"/>
  <c r="M130" i="1"/>
  <c r="L130" i="1"/>
  <c r="K130" i="1"/>
  <c r="J129" i="1"/>
  <c r="J128" i="1" s="1"/>
  <c r="I129" i="1"/>
  <c r="H129" i="1"/>
  <c r="G129" i="1"/>
  <c r="M126" i="1"/>
  <c r="L126" i="1"/>
  <c r="K126" i="1"/>
  <c r="M125" i="1"/>
  <c r="L125" i="1"/>
  <c r="K125" i="1"/>
  <c r="M124" i="1"/>
  <c r="L124" i="1"/>
  <c r="K124" i="1"/>
  <c r="J123" i="1"/>
  <c r="J122" i="1" s="1"/>
  <c r="J121" i="1" s="1"/>
  <c r="I123" i="1"/>
  <c r="H123" i="1"/>
  <c r="H122" i="1" s="1"/>
  <c r="G123" i="1"/>
  <c r="G122" i="1" s="1"/>
  <c r="I122" i="1"/>
  <c r="I121" i="1" s="1"/>
  <c r="M120" i="1"/>
  <c r="L120" i="1"/>
  <c r="K120" i="1"/>
  <c r="M119" i="1"/>
  <c r="L119" i="1"/>
  <c r="K119" i="1"/>
  <c r="J118" i="1"/>
  <c r="J114" i="1" s="1"/>
  <c r="J110" i="1" s="1"/>
  <c r="I118" i="1"/>
  <c r="H118" i="1"/>
  <c r="G118" i="1"/>
  <c r="M118" i="1" s="1"/>
  <c r="M117" i="1"/>
  <c r="L117" i="1"/>
  <c r="K117" i="1"/>
  <c r="M116" i="1"/>
  <c r="L116" i="1"/>
  <c r="K116" i="1"/>
  <c r="J115" i="1"/>
  <c r="I115" i="1"/>
  <c r="H115" i="1"/>
  <c r="G115" i="1"/>
  <c r="M115" i="1" s="1"/>
  <c r="M113" i="1"/>
  <c r="L113" i="1"/>
  <c r="K113" i="1"/>
  <c r="J112" i="1"/>
  <c r="I112" i="1"/>
  <c r="K112" i="1" s="1"/>
  <c r="H112" i="1"/>
  <c r="L112" i="1" s="1"/>
  <c r="G112" i="1"/>
  <c r="M112" i="1" s="1"/>
  <c r="J111" i="1"/>
  <c r="I111" i="1"/>
  <c r="H111" i="1"/>
  <c r="L111" i="1" s="1"/>
  <c r="M109" i="1"/>
  <c r="L109" i="1"/>
  <c r="K109" i="1"/>
  <c r="M108" i="1"/>
  <c r="L108" i="1"/>
  <c r="K108" i="1"/>
  <c r="M107" i="1"/>
  <c r="L107" i="1"/>
  <c r="K107" i="1"/>
  <c r="M106" i="1"/>
  <c r="L106" i="1"/>
  <c r="K106" i="1"/>
  <c r="M105" i="1"/>
  <c r="L105" i="1"/>
  <c r="K105" i="1"/>
  <c r="M104" i="1"/>
  <c r="L104" i="1"/>
  <c r="K104" i="1"/>
  <c r="M103" i="1"/>
  <c r="L103" i="1"/>
  <c r="K103" i="1"/>
  <c r="M102" i="1"/>
  <c r="L102" i="1"/>
  <c r="K102" i="1"/>
  <c r="M101" i="1"/>
  <c r="L101" i="1"/>
  <c r="K101" i="1"/>
  <c r="M100" i="1"/>
  <c r="L100" i="1"/>
  <c r="K100" i="1"/>
  <c r="J99" i="1"/>
  <c r="J98" i="1" s="1"/>
  <c r="I99" i="1"/>
  <c r="H99" i="1"/>
  <c r="G99" i="1"/>
  <c r="M97" i="1"/>
  <c r="L97" i="1"/>
  <c r="K97" i="1"/>
  <c r="M96" i="1"/>
  <c r="L96" i="1"/>
  <c r="K96" i="1"/>
  <c r="M95" i="1"/>
  <c r="L95" i="1"/>
  <c r="K95" i="1"/>
  <c r="M94" i="1"/>
  <c r="L94" i="1"/>
  <c r="K94" i="1"/>
  <c r="J93" i="1"/>
  <c r="J92" i="1" s="1"/>
  <c r="I93" i="1"/>
  <c r="H93" i="1"/>
  <c r="H92" i="1" s="1"/>
  <c r="G93" i="1"/>
  <c r="G92" i="1" s="1"/>
  <c r="M91" i="1"/>
  <c r="L91" i="1"/>
  <c r="K91" i="1"/>
  <c r="M90" i="1"/>
  <c r="L90" i="1"/>
  <c r="K90" i="1"/>
  <c r="M89" i="1"/>
  <c r="L89" i="1"/>
  <c r="K89" i="1"/>
  <c r="M88" i="1"/>
  <c r="L88" i="1"/>
  <c r="K88" i="1"/>
  <c r="M87" i="1"/>
  <c r="L87" i="1"/>
  <c r="K87" i="1"/>
  <c r="M86" i="1"/>
  <c r="L86" i="1"/>
  <c r="K86" i="1"/>
  <c r="M85" i="1"/>
  <c r="L85" i="1"/>
  <c r="K85" i="1"/>
  <c r="J84" i="1"/>
  <c r="J83" i="1" s="1"/>
  <c r="I84" i="1"/>
  <c r="H84" i="1"/>
  <c r="G84" i="1"/>
  <c r="M82" i="1"/>
  <c r="L82" i="1"/>
  <c r="K82" i="1"/>
  <c r="J81" i="1"/>
  <c r="I81" i="1"/>
  <c r="K81" i="1" s="1"/>
  <c r="H81" i="1"/>
  <c r="L81" i="1" s="1"/>
  <c r="G81" i="1"/>
  <c r="M81" i="1" s="1"/>
  <c r="J80" i="1"/>
  <c r="H80" i="1"/>
  <c r="L80" i="1" s="1"/>
  <c r="M79" i="1"/>
  <c r="L79" i="1"/>
  <c r="K79" i="1"/>
  <c r="M78" i="1"/>
  <c r="L78" i="1"/>
  <c r="K78" i="1"/>
  <c r="M77" i="1"/>
  <c r="L77" i="1"/>
  <c r="K77" i="1"/>
  <c r="M76" i="1"/>
  <c r="L76" i="1"/>
  <c r="K76" i="1"/>
  <c r="M75" i="1"/>
  <c r="L75" i="1"/>
  <c r="K75" i="1"/>
  <c r="M74" i="1"/>
  <c r="L74" i="1"/>
  <c r="K74" i="1"/>
  <c r="J73" i="1"/>
  <c r="J72" i="1" s="1"/>
  <c r="I73" i="1"/>
  <c r="I72" i="1" s="1"/>
  <c r="H73" i="1"/>
  <c r="G73" i="1"/>
  <c r="M71" i="1"/>
  <c r="L71" i="1"/>
  <c r="K71" i="1"/>
  <c r="M70" i="1"/>
  <c r="L70" i="1"/>
  <c r="K70" i="1"/>
  <c r="M69" i="1"/>
  <c r="L69" i="1"/>
  <c r="K69" i="1"/>
  <c r="M68" i="1"/>
  <c r="L68" i="1"/>
  <c r="K68" i="1"/>
  <c r="M67" i="1"/>
  <c r="L67" i="1"/>
  <c r="K67" i="1"/>
  <c r="J66" i="1"/>
  <c r="J65" i="1" s="1"/>
  <c r="I66" i="1"/>
  <c r="H66" i="1"/>
  <c r="G66" i="1"/>
  <c r="M64" i="1"/>
  <c r="L64" i="1"/>
  <c r="K64" i="1"/>
  <c r="M63" i="1"/>
  <c r="L63" i="1"/>
  <c r="K63" i="1"/>
  <c r="M62" i="1"/>
  <c r="L62" i="1"/>
  <c r="K62" i="1"/>
  <c r="M61" i="1"/>
  <c r="L61" i="1"/>
  <c r="K61" i="1"/>
  <c r="M60" i="1"/>
  <c r="L60" i="1"/>
  <c r="K60" i="1"/>
  <c r="J59" i="1"/>
  <c r="I59" i="1"/>
  <c r="H59" i="1"/>
  <c r="G59" i="1"/>
  <c r="M58" i="1"/>
  <c r="L58" i="1"/>
  <c r="K58" i="1"/>
  <c r="M57" i="1"/>
  <c r="L57" i="1"/>
  <c r="K57" i="1"/>
  <c r="M56" i="1"/>
  <c r="L56" i="1"/>
  <c r="K56" i="1"/>
  <c r="M55" i="1"/>
  <c r="L55" i="1"/>
  <c r="K55" i="1"/>
  <c r="M54" i="1"/>
  <c r="L54" i="1"/>
  <c r="K54" i="1"/>
  <c r="J53" i="1"/>
  <c r="I53" i="1"/>
  <c r="H53" i="1"/>
  <c r="G53" i="1"/>
  <c r="M50" i="1"/>
  <c r="L50" i="1"/>
  <c r="K50" i="1"/>
  <c r="M49" i="1"/>
  <c r="L49" i="1"/>
  <c r="K49" i="1"/>
  <c r="M48" i="1"/>
  <c r="L48" i="1"/>
  <c r="K48" i="1"/>
  <c r="J47" i="1"/>
  <c r="I47" i="1"/>
  <c r="I46" i="1" s="1"/>
  <c r="H47" i="1"/>
  <c r="G47" i="1"/>
  <c r="J46" i="1"/>
  <c r="L46" i="1" s="1"/>
  <c r="H46" i="1"/>
  <c r="H45" i="1"/>
  <c r="M43" i="1"/>
  <c r="L43" i="1"/>
  <c r="K43" i="1"/>
  <c r="M42" i="1"/>
  <c r="L42" i="1"/>
  <c r="K42" i="1"/>
  <c r="M41" i="1"/>
  <c r="L41" i="1"/>
  <c r="K41" i="1"/>
  <c r="M40" i="1"/>
  <c r="L40" i="1"/>
  <c r="K40" i="1"/>
  <c r="M39" i="1"/>
  <c r="L39" i="1"/>
  <c r="K39" i="1"/>
  <c r="M38" i="1"/>
  <c r="L38" i="1"/>
  <c r="K38" i="1"/>
  <c r="M37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M32" i="1"/>
  <c r="L32" i="1"/>
  <c r="K32" i="1"/>
  <c r="M31" i="1"/>
  <c r="L31" i="1"/>
  <c r="K31" i="1"/>
  <c r="M30" i="1"/>
  <c r="L30" i="1"/>
  <c r="K30" i="1"/>
  <c r="J29" i="1"/>
  <c r="J28" i="1" s="1"/>
  <c r="J27" i="1" s="1"/>
  <c r="J26" i="1" s="1"/>
  <c r="I29" i="1"/>
  <c r="I28" i="1" s="1"/>
  <c r="I27" i="1" s="1"/>
  <c r="H29" i="1"/>
  <c r="H28" i="1" s="1"/>
  <c r="G29" i="1"/>
  <c r="M25" i="1"/>
  <c r="L25" i="1"/>
  <c r="K25" i="1"/>
  <c r="J24" i="1"/>
  <c r="I24" i="1"/>
  <c r="K24" i="1" s="1"/>
  <c r="H24" i="1"/>
  <c r="L24" i="1" s="1"/>
  <c r="G24" i="1"/>
  <c r="M24" i="1" s="1"/>
  <c r="J23" i="1"/>
  <c r="L23" i="1" s="1"/>
  <c r="I23" i="1"/>
  <c r="K23" i="1" s="1"/>
  <c r="H23" i="1"/>
  <c r="H22" i="1" s="1"/>
  <c r="M20" i="1"/>
  <c r="L20" i="1"/>
  <c r="K20" i="1"/>
  <c r="J19" i="1"/>
  <c r="I19" i="1"/>
  <c r="K19" i="1" s="1"/>
  <c r="H19" i="1"/>
  <c r="L19" i="1" s="1"/>
  <c r="G19" i="1"/>
  <c r="M19" i="1" s="1"/>
  <c r="J18" i="1"/>
  <c r="L18" i="1" s="1"/>
  <c r="I18" i="1"/>
  <c r="K18" i="1" s="1"/>
  <c r="H18" i="1"/>
  <c r="M17" i="1"/>
  <c r="L17" i="1"/>
  <c r="K17" i="1"/>
  <c r="J16" i="1"/>
  <c r="I16" i="1"/>
  <c r="K16" i="1" s="1"/>
  <c r="H16" i="1"/>
  <c r="H15" i="1" s="1"/>
  <c r="L15" i="1" s="1"/>
  <c r="G16" i="1"/>
  <c r="M16" i="1" s="1"/>
  <c r="J15" i="1"/>
  <c r="I15" i="1"/>
  <c r="K15" i="1" s="1"/>
  <c r="G15" i="1"/>
  <c r="M15" i="1" s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J8" i="1"/>
  <c r="I8" i="1"/>
  <c r="I7" i="1" s="1"/>
  <c r="H8" i="1"/>
  <c r="H7" i="1" s="1"/>
  <c r="G8" i="1"/>
  <c r="G7" i="1" s="1"/>
  <c r="J7" i="1"/>
  <c r="M1051" i="1" l="1"/>
  <c r="K1051" i="1"/>
  <c r="L1051" i="1"/>
  <c r="I1049" i="1"/>
  <c r="K1049" i="1" s="1"/>
  <c r="K1050" i="1"/>
  <c r="H1049" i="1"/>
  <c r="H1048" i="1" s="1"/>
  <c r="L1048" i="1" s="1"/>
  <c r="L1050" i="1"/>
  <c r="G1049" i="1"/>
  <c r="M1049" i="1" s="1"/>
  <c r="M1050" i="1"/>
  <c r="M1041" i="1"/>
  <c r="K1041" i="1"/>
  <c r="L1041" i="1"/>
  <c r="I1039" i="1"/>
  <c r="K1039" i="1" s="1"/>
  <c r="K1040" i="1"/>
  <c r="L1040" i="1"/>
  <c r="H1039" i="1"/>
  <c r="L1039" i="1" s="1"/>
  <c r="G1039" i="1"/>
  <c r="M1039" i="1" s="1"/>
  <c r="M1040" i="1"/>
  <c r="L1036" i="1"/>
  <c r="L1033" i="1"/>
  <c r="K1033" i="1"/>
  <c r="K1034" i="1"/>
  <c r="L1034" i="1"/>
  <c r="J1029" i="1"/>
  <c r="I1029" i="1"/>
  <c r="L1031" i="1"/>
  <c r="M1031" i="1"/>
  <c r="H1029" i="1"/>
  <c r="L1029" i="1" s="1"/>
  <c r="L1030" i="1"/>
  <c r="M1030" i="1"/>
  <c r="G1029" i="1"/>
  <c r="M1029" i="1" s="1"/>
  <c r="J1014" i="1"/>
  <c r="M1017" i="1"/>
  <c r="K1017" i="1"/>
  <c r="L1017" i="1"/>
  <c r="I1015" i="1"/>
  <c r="K1016" i="1"/>
  <c r="H1015" i="1"/>
  <c r="L1016" i="1"/>
  <c r="G1015" i="1"/>
  <c r="M1016" i="1"/>
  <c r="L1015" i="1"/>
  <c r="K1003" i="1"/>
  <c r="M1003" i="1"/>
  <c r="L1003" i="1"/>
  <c r="G1002" i="1"/>
  <c r="G1001" i="1" s="1"/>
  <c r="G1000" i="1" s="1"/>
  <c r="M1000" i="1" s="1"/>
  <c r="I1001" i="1"/>
  <c r="K1001" i="1" s="1"/>
  <c r="K1002" i="1"/>
  <c r="H1001" i="1"/>
  <c r="H1000" i="1" s="1"/>
  <c r="L1000" i="1" s="1"/>
  <c r="L1002" i="1"/>
  <c r="K991" i="1"/>
  <c r="L991" i="1"/>
  <c r="M991" i="1"/>
  <c r="K990" i="1"/>
  <c r="L990" i="1"/>
  <c r="M990" i="1"/>
  <c r="I988" i="1"/>
  <c r="K988" i="1" s="1"/>
  <c r="K989" i="1"/>
  <c r="H988" i="1"/>
  <c r="L988" i="1" s="1"/>
  <c r="L989" i="1"/>
  <c r="G988" i="1"/>
  <c r="M988" i="1" s="1"/>
  <c r="M989" i="1"/>
  <c r="L980" i="1"/>
  <c r="M980" i="1"/>
  <c r="K980" i="1"/>
  <c r="I978" i="1"/>
  <c r="K978" i="1" s="1"/>
  <c r="K979" i="1"/>
  <c r="L979" i="1"/>
  <c r="M979" i="1"/>
  <c r="I977" i="1"/>
  <c r="K977" i="1" s="1"/>
  <c r="H977" i="1"/>
  <c r="L977" i="1" s="1"/>
  <c r="L978" i="1"/>
  <c r="G977" i="1"/>
  <c r="M977" i="1" s="1"/>
  <c r="M978" i="1"/>
  <c r="M972" i="1"/>
  <c r="K972" i="1"/>
  <c r="L972" i="1"/>
  <c r="K971" i="1"/>
  <c r="I970" i="1"/>
  <c r="K970" i="1" s="1"/>
  <c r="L971" i="1"/>
  <c r="H970" i="1"/>
  <c r="L970" i="1" s="1"/>
  <c r="G970" i="1"/>
  <c r="M970" i="1" s="1"/>
  <c r="M971" i="1"/>
  <c r="J957" i="1"/>
  <c r="K960" i="1"/>
  <c r="M960" i="1"/>
  <c r="L960" i="1"/>
  <c r="H959" i="1"/>
  <c r="G959" i="1"/>
  <c r="G958" i="1" s="1"/>
  <c r="G957" i="1" s="1"/>
  <c r="K959" i="1"/>
  <c r="I957" i="1"/>
  <c r="K958" i="1"/>
  <c r="M958" i="1"/>
  <c r="M948" i="1"/>
  <c r="K948" i="1"/>
  <c r="L948" i="1"/>
  <c r="I946" i="1"/>
  <c r="K946" i="1" s="1"/>
  <c r="K947" i="1"/>
  <c r="H946" i="1"/>
  <c r="L946" i="1" s="1"/>
  <c r="L947" i="1"/>
  <c r="G946" i="1"/>
  <c r="G945" i="1" s="1"/>
  <c r="M945" i="1" s="1"/>
  <c r="M947" i="1"/>
  <c r="M938" i="1"/>
  <c r="K938" i="1"/>
  <c r="L938" i="1"/>
  <c r="I936" i="1"/>
  <c r="I935" i="1" s="1"/>
  <c r="K935" i="1" s="1"/>
  <c r="K937" i="1"/>
  <c r="H936" i="1"/>
  <c r="H935" i="1" s="1"/>
  <c r="L935" i="1" s="1"/>
  <c r="L937" i="1"/>
  <c r="G936" i="1"/>
  <c r="G935" i="1" s="1"/>
  <c r="M935" i="1" s="1"/>
  <c r="M937" i="1"/>
  <c r="K931" i="1"/>
  <c r="L931" i="1"/>
  <c r="M931" i="1"/>
  <c r="I929" i="1"/>
  <c r="K929" i="1" s="1"/>
  <c r="K930" i="1"/>
  <c r="H929" i="1"/>
  <c r="L929" i="1" s="1"/>
  <c r="L930" i="1"/>
  <c r="M930" i="1"/>
  <c r="G929" i="1"/>
  <c r="M929" i="1" s="1"/>
  <c r="K925" i="1"/>
  <c r="L925" i="1"/>
  <c r="M925" i="1"/>
  <c r="I923" i="1"/>
  <c r="K923" i="1" s="1"/>
  <c r="K924" i="1"/>
  <c r="H923" i="1"/>
  <c r="L923" i="1" s="1"/>
  <c r="L924" i="1"/>
  <c r="G923" i="1"/>
  <c r="M923" i="1" s="1"/>
  <c r="M924" i="1"/>
  <c r="J911" i="1"/>
  <c r="K914" i="1"/>
  <c r="L914" i="1"/>
  <c r="M914" i="1"/>
  <c r="I912" i="1"/>
  <c r="K913" i="1"/>
  <c r="H912" i="1"/>
  <c r="L913" i="1"/>
  <c r="M913" i="1"/>
  <c r="G912" i="1"/>
  <c r="M912" i="1"/>
  <c r="M900" i="1"/>
  <c r="K900" i="1"/>
  <c r="L900" i="1"/>
  <c r="I898" i="1"/>
  <c r="K899" i="1"/>
  <c r="L899" i="1"/>
  <c r="H898" i="1"/>
  <c r="H897" i="1" s="1"/>
  <c r="L897" i="1" s="1"/>
  <c r="G898" i="1"/>
  <c r="G897" i="1" s="1"/>
  <c r="M897" i="1" s="1"/>
  <c r="M899" i="1"/>
  <c r="M893" i="1"/>
  <c r="K893" i="1"/>
  <c r="L893" i="1"/>
  <c r="I891" i="1"/>
  <c r="K891" i="1" s="1"/>
  <c r="K892" i="1"/>
  <c r="H891" i="1"/>
  <c r="L891" i="1" s="1"/>
  <c r="L892" i="1"/>
  <c r="G891" i="1"/>
  <c r="M891" i="1" s="1"/>
  <c r="M892" i="1"/>
  <c r="L888" i="1"/>
  <c r="M888" i="1"/>
  <c r="J874" i="1"/>
  <c r="I886" i="1"/>
  <c r="K886" i="1" s="1"/>
  <c r="K887" i="1"/>
  <c r="H886" i="1"/>
  <c r="L886" i="1" s="1"/>
  <c r="L887" i="1"/>
  <c r="G886" i="1"/>
  <c r="M886" i="1" s="1"/>
  <c r="M887" i="1"/>
  <c r="M877" i="1"/>
  <c r="K877" i="1"/>
  <c r="L877" i="1"/>
  <c r="I875" i="1"/>
  <c r="K875" i="1" s="1"/>
  <c r="K876" i="1"/>
  <c r="L876" i="1"/>
  <c r="G875" i="1"/>
  <c r="M876" i="1"/>
  <c r="L875" i="1"/>
  <c r="L871" i="1"/>
  <c r="K871" i="1"/>
  <c r="M871" i="1"/>
  <c r="I869" i="1"/>
  <c r="K869" i="1" s="1"/>
  <c r="K870" i="1"/>
  <c r="L870" i="1"/>
  <c r="G869" i="1"/>
  <c r="M869" i="1" s="1"/>
  <c r="M870" i="1"/>
  <c r="K867" i="1"/>
  <c r="L867" i="1"/>
  <c r="K866" i="1"/>
  <c r="I865" i="1"/>
  <c r="K865" i="1" s="1"/>
  <c r="H865" i="1"/>
  <c r="L865" i="1" s="1"/>
  <c r="L866" i="1"/>
  <c r="M866" i="1"/>
  <c r="G865" i="1"/>
  <c r="M865" i="1" s="1"/>
  <c r="J852" i="1"/>
  <c r="K855" i="1"/>
  <c r="M855" i="1"/>
  <c r="L855" i="1"/>
  <c r="K854" i="1"/>
  <c r="L854" i="1"/>
  <c r="M854" i="1"/>
  <c r="I852" i="1"/>
  <c r="K853" i="1"/>
  <c r="L853" i="1"/>
  <c r="M853" i="1"/>
  <c r="M847" i="1"/>
  <c r="L849" i="1"/>
  <c r="K847" i="1"/>
  <c r="K849" i="1"/>
  <c r="M849" i="1"/>
  <c r="L847" i="1"/>
  <c r="K848" i="1"/>
  <c r="L848" i="1"/>
  <c r="M848" i="1"/>
  <c r="J835" i="1"/>
  <c r="M838" i="1"/>
  <c r="K838" i="1"/>
  <c r="L838" i="1"/>
  <c r="I836" i="1"/>
  <c r="I835" i="1" s="1"/>
  <c r="K835" i="1" s="1"/>
  <c r="K837" i="1"/>
  <c r="H836" i="1"/>
  <c r="H835" i="1" s="1"/>
  <c r="L837" i="1"/>
  <c r="G836" i="1"/>
  <c r="G835" i="1" s="1"/>
  <c r="M835" i="1" s="1"/>
  <c r="M837" i="1"/>
  <c r="M831" i="1"/>
  <c r="K831" i="1"/>
  <c r="L831" i="1"/>
  <c r="I829" i="1"/>
  <c r="K829" i="1" s="1"/>
  <c r="K830" i="1"/>
  <c r="H829" i="1"/>
  <c r="L829" i="1" s="1"/>
  <c r="L830" i="1"/>
  <c r="G829" i="1"/>
  <c r="M829" i="1" s="1"/>
  <c r="M830" i="1"/>
  <c r="K827" i="1"/>
  <c r="L827" i="1"/>
  <c r="J820" i="1"/>
  <c r="M820" i="1" s="1"/>
  <c r="G820" i="1"/>
  <c r="M822" i="1"/>
  <c r="K822" i="1"/>
  <c r="L822" i="1"/>
  <c r="I820" i="1"/>
  <c r="K821" i="1"/>
  <c r="H820" i="1"/>
  <c r="L820" i="1" s="1"/>
  <c r="L821" i="1"/>
  <c r="M821" i="1"/>
  <c r="K818" i="1"/>
  <c r="L818" i="1"/>
  <c r="I816" i="1"/>
  <c r="K816" i="1" s="1"/>
  <c r="K817" i="1"/>
  <c r="L817" i="1"/>
  <c r="H816" i="1"/>
  <c r="L816" i="1" s="1"/>
  <c r="G816" i="1"/>
  <c r="M816" i="1" s="1"/>
  <c r="M817" i="1"/>
  <c r="K811" i="1"/>
  <c r="M811" i="1"/>
  <c r="L811" i="1"/>
  <c r="M812" i="1"/>
  <c r="K812" i="1"/>
  <c r="L812" i="1"/>
  <c r="M808" i="1"/>
  <c r="K809" i="1"/>
  <c r="L809" i="1"/>
  <c r="M801" i="1"/>
  <c r="M802" i="1"/>
  <c r="K799" i="1"/>
  <c r="M794" i="1"/>
  <c r="L794" i="1"/>
  <c r="M795" i="1"/>
  <c r="K795" i="1"/>
  <c r="L795" i="1"/>
  <c r="K792" i="1"/>
  <c r="M786" i="1"/>
  <c r="L786" i="1"/>
  <c r="K786" i="1"/>
  <c r="K787" i="1"/>
  <c r="L787" i="1"/>
  <c r="M787" i="1"/>
  <c r="K784" i="1"/>
  <c r="L784" i="1"/>
  <c r="K781" i="1"/>
  <c r="L781" i="1"/>
  <c r="K776" i="1"/>
  <c r="M775" i="1"/>
  <c r="L776" i="1"/>
  <c r="I775" i="1"/>
  <c r="K775" i="1" s="1"/>
  <c r="M776" i="1"/>
  <c r="K773" i="1"/>
  <c r="L773" i="1"/>
  <c r="K770" i="1"/>
  <c r="L770" i="1"/>
  <c r="J765" i="1"/>
  <c r="L767" i="1"/>
  <c r="M767" i="1"/>
  <c r="K766" i="1"/>
  <c r="H765" i="1"/>
  <c r="L766" i="1"/>
  <c r="M766" i="1"/>
  <c r="G765" i="1"/>
  <c r="I762" i="1"/>
  <c r="L763" i="1"/>
  <c r="M763" i="1"/>
  <c r="H761" i="1"/>
  <c r="L761" i="1" s="1"/>
  <c r="L762" i="1"/>
  <c r="G761" i="1"/>
  <c r="M761" i="1" s="1"/>
  <c r="M762" i="1"/>
  <c r="G754" i="1"/>
  <c r="M754" i="1" s="1"/>
  <c r="L755" i="1"/>
  <c r="K755" i="1"/>
  <c r="M755" i="1"/>
  <c r="I753" i="1"/>
  <c r="K753" i="1" s="1"/>
  <c r="K754" i="1"/>
  <c r="L754" i="1"/>
  <c r="G753" i="1"/>
  <c r="M753" i="1" s="1"/>
  <c r="I748" i="1"/>
  <c r="I747" i="1" s="1"/>
  <c r="K747" i="1" s="1"/>
  <c r="K749" i="1"/>
  <c r="L749" i="1"/>
  <c r="K748" i="1"/>
  <c r="H747" i="1"/>
  <c r="L747" i="1" s="1"/>
  <c r="L748" i="1"/>
  <c r="G747" i="1"/>
  <c r="M747" i="1" s="1"/>
  <c r="M748" i="1"/>
  <c r="K741" i="1"/>
  <c r="M741" i="1"/>
  <c r="K742" i="1"/>
  <c r="L742" i="1"/>
  <c r="M742" i="1"/>
  <c r="M737" i="1"/>
  <c r="L737" i="1"/>
  <c r="K737" i="1"/>
  <c r="L738" i="1"/>
  <c r="M738" i="1"/>
  <c r="M732" i="1"/>
  <c r="L732" i="1"/>
  <c r="K732" i="1"/>
  <c r="L733" i="1"/>
  <c r="M733" i="1"/>
  <c r="K730" i="1"/>
  <c r="M728" i="1"/>
  <c r="K727" i="1"/>
  <c r="K728" i="1"/>
  <c r="H727" i="1"/>
  <c r="L727" i="1" s="1"/>
  <c r="G727" i="1"/>
  <c r="M727" i="1" s="1"/>
  <c r="M722" i="1"/>
  <c r="L722" i="1"/>
  <c r="K722" i="1"/>
  <c r="K723" i="1"/>
  <c r="L723" i="1"/>
  <c r="M717" i="1"/>
  <c r="L718" i="1"/>
  <c r="M718" i="1"/>
  <c r="J713" i="1"/>
  <c r="L715" i="1"/>
  <c r="M715" i="1"/>
  <c r="I713" i="1"/>
  <c r="K714" i="1"/>
  <c r="L714" i="1"/>
  <c r="M714" i="1"/>
  <c r="L707" i="1"/>
  <c r="K707" i="1"/>
  <c r="M706" i="1"/>
  <c r="I706" i="1"/>
  <c r="K706" i="1" s="1"/>
  <c r="M707" i="1"/>
  <c r="H706" i="1"/>
  <c r="L706" i="1" s="1"/>
  <c r="K704" i="1"/>
  <c r="L704" i="1"/>
  <c r="J697" i="1"/>
  <c r="J696" i="1" s="1"/>
  <c r="I697" i="1"/>
  <c r="H697" i="1"/>
  <c r="G697" i="1"/>
  <c r="M697" i="1" s="1"/>
  <c r="K698" i="1"/>
  <c r="L698" i="1"/>
  <c r="M698" i="1"/>
  <c r="I696" i="1"/>
  <c r="K697" i="1"/>
  <c r="L697" i="1"/>
  <c r="G696" i="1"/>
  <c r="J685" i="1"/>
  <c r="M691" i="1"/>
  <c r="I685" i="1"/>
  <c r="I652" i="1" s="1"/>
  <c r="M685" i="1"/>
  <c r="L685" i="1"/>
  <c r="M686" i="1"/>
  <c r="K686" i="1"/>
  <c r="L686" i="1"/>
  <c r="K683" i="1"/>
  <c r="H682" i="1"/>
  <c r="L682" i="1" s="1"/>
  <c r="K675" i="1"/>
  <c r="M675" i="1"/>
  <c r="L676" i="1"/>
  <c r="K676" i="1"/>
  <c r="H675" i="1"/>
  <c r="L675" i="1" s="1"/>
  <c r="M676" i="1"/>
  <c r="M662" i="1"/>
  <c r="L662" i="1"/>
  <c r="K662" i="1"/>
  <c r="M663" i="1"/>
  <c r="K663" i="1"/>
  <c r="L663" i="1"/>
  <c r="M657" i="1"/>
  <c r="L657" i="1"/>
  <c r="L658" i="1"/>
  <c r="K658" i="1"/>
  <c r="M658" i="1"/>
  <c r="J652" i="1"/>
  <c r="G652" i="1"/>
  <c r="L654" i="1"/>
  <c r="K654" i="1"/>
  <c r="L653" i="1"/>
  <c r="M653" i="1"/>
  <c r="M649" i="1"/>
  <c r="K649" i="1"/>
  <c r="L649" i="1"/>
  <c r="I647" i="1"/>
  <c r="K647" i="1" s="1"/>
  <c r="K648" i="1"/>
  <c r="H647" i="1"/>
  <c r="L647" i="1" s="1"/>
  <c r="L648" i="1"/>
  <c r="G647" i="1"/>
  <c r="M647" i="1" s="1"/>
  <c r="M648" i="1"/>
  <c r="G640" i="1"/>
  <c r="K641" i="1"/>
  <c r="M640" i="1"/>
  <c r="L641" i="1"/>
  <c r="I640" i="1"/>
  <c r="K640" i="1" s="1"/>
  <c r="M641" i="1"/>
  <c r="H640" i="1"/>
  <c r="L640" i="1" s="1"/>
  <c r="L637" i="1"/>
  <c r="K637" i="1"/>
  <c r="M637" i="1"/>
  <c r="M632" i="1"/>
  <c r="J632" i="1"/>
  <c r="I632" i="1"/>
  <c r="I609" i="1" s="1"/>
  <c r="M633" i="1"/>
  <c r="L633" i="1"/>
  <c r="K633" i="1"/>
  <c r="H632" i="1"/>
  <c r="L632" i="1" s="1"/>
  <c r="M628" i="1"/>
  <c r="L628" i="1"/>
  <c r="M629" i="1"/>
  <c r="K628" i="1"/>
  <c r="K629" i="1"/>
  <c r="L629" i="1"/>
  <c r="K619" i="1"/>
  <c r="M619" i="1"/>
  <c r="L619" i="1"/>
  <c r="K620" i="1"/>
  <c r="L620" i="1"/>
  <c r="M620" i="1"/>
  <c r="M615" i="1"/>
  <c r="L615" i="1"/>
  <c r="K616" i="1"/>
  <c r="I615" i="1"/>
  <c r="K615" i="1" s="1"/>
  <c r="M616" i="1"/>
  <c r="L616" i="1"/>
  <c r="J609" i="1"/>
  <c r="I610" i="1"/>
  <c r="H610" i="1"/>
  <c r="L610" i="1" s="1"/>
  <c r="M611" i="1"/>
  <c r="L611" i="1"/>
  <c r="G610" i="1"/>
  <c r="G609" i="1" s="1"/>
  <c r="K610" i="1"/>
  <c r="I603" i="1"/>
  <c r="K603" i="1" s="1"/>
  <c r="H603" i="1"/>
  <c r="H597" i="1" s="1"/>
  <c r="G603" i="1"/>
  <c r="M603" i="1" s="1"/>
  <c r="L603" i="1"/>
  <c r="M604" i="1"/>
  <c r="K604" i="1"/>
  <c r="L604" i="1"/>
  <c r="J597" i="1"/>
  <c r="M599" i="1"/>
  <c r="K599" i="1"/>
  <c r="L599" i="1"/>
  <c r="K598" i="1"/>
  <c r="I597" i="1"/>
  <c r="L598" i="1"/>
  <c r="G597" i="1"/>
  <c r="M597" i="1" s="1"/>
  <c r="M598" i="1"/>
  <c r="K595" i="1"/>
  <c r="L595" i="1"/>
  <c r="M595" i="1"/>
  <c r="J590" i="1"/>
  <c r="H590" i="1"/>
  <c r="I591" i="1"/>
  <c r="G591" i="1"/>
  <c r="G590" i="1" s="1"/>
  <c r="L591" i="1"/>
  <c r="M591" i="1"/>
  <c r="K586" i="1"/>
  <c r="L586" i="1"/>
  <c r="H581" i="1"/>
  <c r="H580" i="1" s="1"/>
  <c r="J581" i="1"/>
  <c r="J580" i="1" s="1"/>
  <c r="I581" i="1"/>
  <c r="K582" i="1"/>
  <c r="L582" i="1"/>
  <c r="M582" i="1"/>
  <c r="I580" i="1"/>
  <c r="G580" i="1"/>
  <c r="K572" i="1"/>
  <c r="M572" i="1"/>
  <c r="L572" i="1"/>
  <c r="K573" i="1"/>
  <c r="L573" i="1"/>
  <c r="M573" i="1"/>
  <c r="K570" i="1"/>
  <c r="L570" i="1"/>
  <c r="J562" i="1"/>
  <c r="K564" i="1"/>
  <c r="L564" i="1"/>
  <c r="M564" i="1"/>
  <c r="I562" i="1"/>
  <c r="K562" i="1" s="1"/>
  <c r="K563" i="1"/>
  <c r="L563" i="1"/>
  <c r="H562" i="1"/>
  <c r="M563" i="1"/>
  <c r="G562" i="1"/>
  <c r="L560" i="1"/>
  <c r="M560" i="1"/>
  <c r="L557" i="1"/>
  <c r="M557" i="1"/>
  <c r="K550" i="1"/>
  <c r="M550" i="1"/>
  <c r="L550" i="1"/>
  <c r="G540" i="1"/>
  <c r="J540" i="1"/>
  <c r="I540" i="1"/>
  <c r="H540" i="1"/>
  <c r="K541" i="1"/>
  <c r="L541" i="1"/>
  <c r="M541" i="1"/>
  <c r="L537" i="1"/>
  <c r="K531" i="1"/>
  <c r="M531" i="1"/>
  <c r="L531" i="1"/>
  <c r="J527" i="1"/>
  <c r="L527" i="1" s="1"/>
  <c r="H527" i="1"/>
  <c r="M528" i="1"/>
  <c r="I527" i="1"/>
  <c r="K527" i="1" s="1"/>
  <c r="L528" i="1"/>
  <c r="G527" i="1"/>
  <c r="K525" i="1"/>
  <c r="L525" i="1"/>
  <c r="L517" i="1"/>
  <c r="K517" i="1"/>
  <c r="M517" i="1"/>
  <c r="K518" i="1"/>
  <c r="L518" i="1"/>
  <c r="M518" i="1"/>
  <c r="K511" i="1"/>
  <c r="L511" i="1"/>
  <c r="I510" i="1"/>
  <c r="K510" i="1" s="1"/>
  <c r="M511" i="1"/>
  <c r="H510" i="1"/>
  <c r="M510" i="1"/>
  <c r="L507" i="1"/>
  <c r="M507" i="1"/>
  <c r="H497" i="1"/>
  <c r="H487" i="1" s="1"/>
  <c r="G497" i="1"/>
  <c r="K497" i="1"/>
  <c r="M497" i="1"/>
  <c r="L497" i="1"/>
  <c r="M498" i="1"/>
  <c r="K498" i="1"/>
  <c r="L498" i="1"/>
  <c r="K495" i="1"/>
  <c r="L495" i="1"/>
  <c r="J487" i="1"/>
  <c r="L492" i="1"/>
  <c r="M492" i="1"/>
  <c r="K488" i="1"/>
  <c r="I487" i="1"/>
  <c r="L489" i="1"/>
  <c r="M489" i="1"/>
  <c r="L488" i="1"/>
  <c r="G487" i="1"/>
  <c r="M488" i="1"/>
  <c r="M482" i="1"/>
  <c r="H478" i="1"/>
  <c r="L478" i="1" s="1"/>
  <c r="G478" i="1"/>
  <c r="M478" i="1" s="1"/>
  <c r="I478" i="1"/>
  <c r="K478" i="1" s="1"/>
  <c r="K479" i="1"/>
  <c r="L479" i="1"/>
  <c r="M479" i="1"/>
  <c r="K476" i="1"/>
  <c r="L476" i="1"/>
  <c r="K473" i="1"/>
  <c r="L473" i="1"/>
  <c r="K470" i="1"/>
  <c r="L466" i="1"/>
  <c r="J462" i="1"/>
  <c r="I462" i="1"/>
  <c r="K462" i="1" s="1"/>
  <c r="H462" i="1"/>
  <c r="L462" i="1" s="1"/>
  <c r="G462" i="1"/>
  <c r="M463" i="1"/>
  <c r="K463" i="1"/>
  <c r="L463" i="1"/>
  <c r="K455" i="1"/>
  <c r="M455" i="1"/>
  <c r="L455" i="1"/>
  <c r="J448" i="1"/>
  <c r="J447" i="1" s="1"/>
  <c r="I448" i="1"/>
  <c r="H448" i="1"/>
  <c r="G448" i="1"/>
  <c r="M449" i="1"/>
  <c r="K449" i="1"/>
  <c r="L449" i="1"/>
  <c r="K443" i="1"/>
  <c r="M442" i="1"/>
  <c r="L443" i="1"/>
  <c r="I442" i="1"/>
  <c r="K442" i="1" s="1"/>
  <c r="M443" i="1"/>
  <c r="L435" i="1"/>
  <c r="K435" i="1"/>
  <c r="M435" i="1"/>
  <c r="L436" i="1"/>
  <c r="M436" i="1"/>
  <c r="K436" i="1"/>
  <c r="K433" i="1"/>
  <c r="L433" i="1"/>
  <c r="K423" i="1"/>
  <c r="M423" i="1"/>
  <c r="L423" i="1"/>
  <c r="M424" i="1"/>
  <c r="K424" i="1"/>
  <c r="L424" i="1"/>
  <c r="K415" i="1"/>
  <c r="K416" i="1"/>
  <c r="M415" i="1"/>
  <c r="L416" i="1"/>
  <c r="M416" i="1"/>
  <c r="H415" i="1"/>
  <c r="L415" i="1" s="1"/>
  <c r="M406" i="1"/>
  <c r="J395" i="1"/>
  <c r="J368" i="1" s="1"/>
  <c r="I395" i="1"/>
  <c r="I368" i="1" s="1"/>
  <c r="H395" i="1"/>
  <c r="H368" i="1" s="1"/>
  <c r="G395" i="1"/>
  <c r="L396" i="1"/>
  <c r="M396" i="1"/>
  <c r="K396" i="1"/>
  <c r="M391" i="1"/>
  <c r="K392" i="1"/>
  <c r="L391" i="1"/>
  <c r="K391" i="1"/>
  <c r="L392" i="1"/>
  <c r="M392" i="1"/>
  <c r="K379" i="1"/>
  <c r="M379" i="1"/>
  <c r="L379" i="1"/>
  <c r="M380" i="1"/>
  <c r="K380" i="1"/>
  <c r="L380" i="1"/>
  <c r="M370" i="1"/>
  <c r="K370" i="1"/>
  <c r="L370" i="1"/>
  <c r="K369" i="1"/>
  <c r="L369" i="1"/>
  <c r="M369" i="1"/>
  <c r="M362" i="1"/>
  <c r="K357" i="1"/>
  <c r="M357" i="1"/>
  <c r="L357" i="1"/>
  <c r="J351" i="1"/>
  <c r="J350" i="1" s="1"/>
  <c r="I351" i="1"/>
  <c r="I350" i="1" s="1"/>
  <c r="H351" i="1"/>
  <c r="H350" i="1" s="1"/>
  <c r="G351" i="1"/>
  <c r="K352" i="1"/>
  <c r="L352" i="1"/>
  <c r="M352" i="1"/>
  <c r="L347" i="1"/>
  <c r="M340" i="1"/>
  <c r="J333" i="1"/>
  <c r="I333" i="1"/>
  <c r="K333" i="1" s="1"/>
  <c r="H333" i="1"/>
  <c r="G333" i="1"/>
  <c r="K334" i="1"/>
  <c r="L334" i="1"/>
  <c r="M334" i="1"/>
  <c r="K327" i="1"/>
  <c r="L326" i="1"/>
  <c r="K326" i="1"/>
  <c r="M326" i="1"/>
  <c r="L327" i="1"/>
  <c r="M327" i="1"/>
  <c r="M323" i="1"/>
  <c r="L323" i="1"/>
  <c r="M318" i="1"/>
  <c r="L318" i="1"/>
  <c r="L314" i="1"/>
  <c r="M307" i="1"/>
  <c r="L307" i="1"/>
  <c r="K307" i="1"/>
  <c r="L305" i="1"/>
  <c r="K305" i="1"/>
  <c r="J296" i="1"/>
  <c r="I296" i="1"/>
  <c r="H296" i="1"/>
  <c r="G296" i="1"/>
  <c r="K297" i="1"/>
  <c r="L297" i="1"/>
  <c r="M297" i="1"/>
  <c r="K292" i="1"/>
  <c r="M292" i="1"/>
  <c r="L292" i="1"/>
  <c r="I287" i="1"/>
  <c r="K287" i="1" s="1"/>
  <c r="H287" i="1"/>
  <c r="L287" i="1" s="1"/>
  <c r="G287" i="1"/>
  <c r="M287" i="1" s="1"/>
  <c r="K288" i="1"/>
  <c r="L288" i="1"/>
  <c r="M288" i="1"/>
  <c r="M283" i="1"/>
  <c r="K279" i="1"/>
  <c r="J272" i="1"/>
  <c r="L272" i="1" s="1"/>
  <c r="M279" i="1"/>
  <c r="H272" i="1"/>
  <c r="I272" i="1"/>
  <c r="G272" i="1"/>
  <c r="M272" i="1" s="1"/>
  <c r="K272" i="1"/>
  <c r="K273" i="1"/>
  <c r="L273" i="1"/>
  <c r="M273" i="1"/>
  <c r="K269" i="1"/>
  <c r="L269" i="1"/>
  <c r="M269" i="1"/>
  <c r="K268" i="1"/>
  <c r="L268" i="1"/>
  <c r="M268" i="1"/>
  <c r="H252" i="1"/>
  <c r="H251" i="1" s="1"/>
  <c r="M261" i="1"/>
  <c r="L261" i="1"/>
  <c r="K261" i="1"/>
  <c r="J252" i="1"/>
  <c r="J251" i="1" s="1"/>
  <c r="L251" i="1" s="1"/>
  <c r="M257" i="1"/>
  <c r="L257" i="1"/>
  <c r="M253" i="1"/>
  <c r="L253" i="1"/>
  <c r="K253" i="1"/>
  <c r="I252" i="1"/>
  <c r="G252" i="1"/>
  <c r="G251" i="1" s="1"/>
  <c r="K249" i="1"/>
  <c r="L249" i="1"/>
  <c r="I247" i="1"/>
  <c r="K247" i="1" s="1"/>
  <c r="K248" i="1"/>
  <c r="H247" i="1"/>
  <c r="L247" i="1" s="1"/>
  <c r="L248" i="1"/>
  <c r="G247" i="1"/>
  <c r="M247" i="1" s="1"/>
  <c r="M248" i="1"/>
  <c r="K245" i="1"/>
  <c r="L245" i="1"/>
  <c r="J240" i="1"/>
  <c r="I240" i="1"/>
  <c r="K240" i="1" s="1"/>
  <c r="H240" i="1"/>
  <c r="G240" i="1"/>
  <c r="M242" i="1"/>
  <c r="K241" i="1"/>
  <c r="M241" i="1"/>
  <c r="K234" i="1"/>
  <c r="M234" i="1"/>
  <c r="L234" i="1"/>
  <c r="M235" i="1"/>
  <c r="K235" i="1"/>
  <c r="L235" i="1"/>
  <c r="M229" i="1"/>
  <c r="K224" i="1"/>
  <c r="L224" i="1"/>
  <c r="J219" i="1"/>
  <c r="H219" i="1"/>
  <c r="G219" i="1"/>
  <c r="G213" i="1" s="1"/>
  <c r="I219" i="1"/>
  <c r="M220" i="1"/>
  <c r="L220" i="1"/>
  <c r="K214" i="1"/>
  <c r="L215" i="1"/>
  <c r="M215" i="1"/>
  <c r="L214" i="1"/>
  <c r="M214" i="1"/>
  <c r="M207" i="1"/>
  <c r="K209" i="1"/>
  <c r="L209" i="1"/>
  <c r="M209" i="1"/>
  <c r="I207" i="1"/>
  <c r="K207" i="1" s="1"/>
  <c r="K208" i="1"/>
  <c r="H207" i="1"/>
  <c r="L207" i="1" s="1"/>
  <c r="L208" i="1"/>
  <c r="M208" i="1"/>
  <c r="M203" i="1"/>
  <c r="K203" i="1"/>
  <c r="L203" i="1"/>
  <c r="I201" i="1"/>
  <c r="K201" i="1" s="1"/>
  <c r="K202" i="1"/>
  <c r="L202" i="1"/>
  <c r="H201" i="1"/>
  <c r="L201" i="1" s="1"/>
  <c r="G201" i="1"/>
  <c r="M201" i="1" s="1"/>
  <c r="M202" i="1"/>
  <c r="I192" i="1"/>
  <c r="H192" i="1"/>
  <c r="L192" i="1" s="1"/>
  <c r="G192" i="1"/>
  <c r="M192" i="1" s="1"/>
  <c r="K192" i="1"/>
  <c r="M193" i="1"/>
  <c r="K193" i="1"/>
  <c r="L193" i="1"/>
  <c r="J180" i="1"/>
  <c r="M182" i="1"/>
  <c r="K182" i="1"/>
  <c r="L182" i="1"/>
  <c r="I180" i="1"/>
  <c r="K181" i="1"/>
  <c r="L181" i="1"/>
  <c r="M181" i="1"/>
  <c r="M176" i="1"/>
  <c r="L176" i="1"/>
  <c r="M177" i="1"/>
  <c r="K177" i="1"/>
  <c r="L177" i="1"/>
  <c r="M173" i="1"/>
  <c r="L173" i="1"/>
  <c r="K172" i="1"/>
  <c r="K173" i="1"/>
  <c r="G172" i="1"/>
  <c r="M172" i="1" s="1"/>
  <c r="I162" i="1"/>
  <c r="H162" i="1"/>
  <c r="L162" i="1" s="1"/>
  <c r="G162" i="1"/>
  <c r="M162" i="1" s="1"/>
  <c r="K162" i="1"/>
  <c r="K163" i="1"/>
  <c r="L163" i="1"/>
  <c r="M163" i="1"/>
  <c r="M156" i="1"/>
  <c r="K156" i="1"/>
  <c r="I155" i="1"/>
  <c r="K155" i="1" s="1"/>
  <c r="L156" i="1"/>
  <c r="L155" i="1"/>
  <c r="G155" i="1"/>
  <c r="M155" i="1" s="1"/>
  <c r="M142" i="1"/>
  <c r="J127" i="1"/>
  <c r="L142" i="1"/>
  <c r="K142" i="1"/>
  <c r="I141" i="1"/>
  <c r="K141" i="1" s="1"/>
  <c r="H141" i="1"/>
  <c r="L141" i="1" s="1"/>
  <c r="G141" i="1"/>
  <c r="M141" i="1" s="1"/>
  <c r="M129" i="1"/>
  <c r="L129" i="1"/>
  <c r="K129" i="1"/>
  <c r="H128" i="1"/>
  <c r="I128" i="1"/>
  <c r="K128" i="1" s="1"/>
  <c r="G128" i="1"/>
  <c r="K121" i="1"/>
  <c r="K123" i="1"/>
  <c r="L123" i="1"/>
  <c r="M123" i="1"/>
  <c r="K122" i="1"/>
  <c r="L122" i="1"/>
  <c r="H121" i="1"/>
  <c r="L121" i="1" s="1"/>
  <c r="M122" i="1"/>
  <c r="G121" i="1"/>
  <c r="M121" i="1" s="1"/>
  <c r="L118" i="1"/>
  <c r="K118" i="1"/>
  <c r="L115" i="1"/>
  <c r="K115" i="1"/>
  <c r="H114" i="1"/>
  <c r="H110" i="1" s="1"/>
  <c r="L110" i="1" s="1"/>
  <c r="I114" i="1"/>
  <c r="K114" i="1" s="1"/>
  <c r="G114" i="1"/>
  <c r="M114" i="1" s="1"/>
  <c r="K111" i="1"/>
  <c r="G111" i="1"/>
  <c r="M111" i="1"/>
  <c r="M99" i="1"/>
  <c r="L99" i="1"/>
  <c r="K99" i="1"/>
  <c r="H98" i="1"/>
  <c r="L98" i="1" s="1"/>
  <c r="I98" i="1"/>
  <c r="K98" i="1" s="1"/>
  <c r="G98" i="1"/>
  <c r="M98" i="1" s="1"/>
  <c r="L92" i="1"/>
  <c r="M92" i="1"/>
  <c r="K93" i="1"/>
  <c r="I92" i="1"/>
  <c r="K92" i="1" s="1"/>
  <c r="L93" i="1"/>
  <c r="M93" i="1"/>
  <c r="M84" i="1"/>
  <c r="L84" i="1"/>
  <c r="K84" i="1"/>
  <c r="H83" i="1"/>
  <c r="L83" i="1" s="1"/>
  <c r="I83" i="1"/>
  <c r="K83" i="1" s="1"/>
  <c r="G83" i="1"/>
  <c r="M83" i="1" s="1"/>
  <c r="I80" i="1"/>
  <c r="K80" i="1" s="1"/>
  <c r="G80" i="1"/>
  <c r="M80" i="1" s="1"/>
  <c r="M73" i="1"/>
  <c r="L73" i="1"/>
  <c r="K72" i="1"/>
  <c r="K73" i="1"/>
  <c r="H72" i="1"/>
  <c r="L72" i="1" s="1"/>
  <c r="G72" i="1"/>
  <c r="M72" i="1" s="1"/>
  <c r="L66" i="1"/>
  <c r="M66" i="1"/>
  <c r="K66" i="1"/>
  <c r="H65" i="1"/>
  <c r="L65" i="1" s="1"/>
  <c r="I65" i="1"/>
  <c r="K65" i="1" s="1"/>
  <c r="G65" i="1"/>
  <c r="M65" i="1" s="1"/>
  <c r="L59" i="1"/>
  <c r="J52" i="1"/>
  <c r="J51" i="1" s="1"/>
  <c r="M59" i="1"/>
  <c r="K59" i="1"/>
  <c r="L53" i="1"/>
  <c r="M53" i="1"/>
  <c r="K53" i="1"/>
  <c r="H52" i="1"/>
  <c r="I52" i="1"/>
  <c r="G52" i="1"/>
  <c r="L47" i="1"/>
  <c r="M47" i="1"/>
  <c r="K46" i="1"/>
  <c r="K47" i="1"/>
  <c r="J45" i="1"/>
  <c r="G46" i="1"/>
  <c r="G45" i="1" s="1"/>
  <c r="I45" i="1"/>
  <c r="L29" i="1"/>
  <c r="M29" i="1"/>
  <c r="L28" i="1"/>
  <c r="K29" i="1"/>
  <c r="K27" i="1"/>
  <c r="I26" i="1"/>
  <c r="K26" i="1" s="1"/>
  <c r="K28" i="1"/>
  <c r="G28" i="1"/>
  <c r="H27" i="1"/>
  <c r="J22" i="1"/>
  <c r="J21" i="1" s="1"/>
  <c r="I22" i="1"/>
  <c r="I21" i="1" s="1"/>
  <c r="K21" i="1" s="1"/>
  <c r="G23" i="1"/>
  <c r="G22" i="1" s="1"/>
  <c r="G21" i="1" s="1"/>
  <c r="M21" i="1" s="1"/>
  <c r="H21" i="1"/>
  <c r="L21" i="1" s="1"/>
  <c r="M23" i="1"/>
  <c r="M22" i="1"/>
  <c r="J6" i="1"/>
  <c r="J5" i="1" s="1"/>
  <c r="G18" i="1"/>
  <c r="M18" i="1" s="1"/>
  <c r="L16" i="1"/>
  <c r="M8" i="1"/>
  <c r="K8" i="1"/>
  <c r="L8" i="1"/>
  <c r="I6" i="1"/>
  <c r="I5" i="1" s="1"/>
  <c r="K5" i="1" s="1"/>
  <c r="K7" i="1"/>
  <c r="H6" i="1"/>
  <c r="L6" i="1" s="1"/>
  <c r="L7" i="1"/>
  <c r="M7" i="1"/>
  <c r="G6" i="1"/>
  <c r="G5" i="1" s="1"/>
  <c r="M5" i="1" s="1"/>
  <c r="G1048" i="1" l="1"/>
  <c r="M1048" i="1" s="1"/>
  <c r="I1048" i="1"/>
  <c r="K1048" i="1" s="1"/>
  <c r="L1049" i="1"/>
  <c r="K1029" i="1"/>
  <c r="I1014" i="1"/>
  <c r="K1014" i="1" s="1"/>
  <c r="H1014" i="1"/>
  <c r="L1014" i="1" s="1"/>
  <c r="G1014" i="1"/>
  <c r="M1014" i="1" s="1"/>
  <c r="M1015" i="1"/>
  <c r="K1015" i="1"/>
  <c r="M1002" i="1"/>
  <c r="M1001" i="1"/>
  <c r="I1000" i="1"/>
  <c r="K1000" i="1" s="1"/>
  <c r="L1001" i="1"/>
  <c r="M957" i="1"/>
  <c r="K957" i="1"/>
  <c r="H958" i="1"/>
  <c r="L959" i="1"/>
  <c r="M959" i="1"/>
  <c r="I945" i="1"/>
  <c r="K945" i="1" s="1"/>
  <c r="H945" i="1"/>
  <c r="L945" i="1" s="1"/>
  <c r="M946" i="1"/>
  <c r="M936" i="1"/>
  <c r="K936" i="1"/>
  <c r="L936" i="1"/>
  <c r="H911" i="1"/>
  <c r="G911" i="1"/>
  <c r="I911" i="1"/>
  <c r="K911" i="1" s="1"/>
  <c r="M911" i="1"/>
  <c r="L911" i="1"/>
  <c r="L912" i="1"/>
  <c r="K912" i="1"/>
  <c r="M898" i="1"/>
  <c r="I897" i="1"/>
  <c r="K897" i="1" s="1"/>
  <c r="K898" i="1"/>
  <c r="L898" i="1"/>
  <c r="G874" i="1"/>
  <c r="M874" i="1" s="1"/>
  <c r="H874" i="1"/>
  <c r="L874" i="1"/>
  <c r="I874" i="1"/>
  <c r="K874" i="1" s="1"/>
  <c r="M875" i="1"/>
  <c r="G852" i="1"/>
  <c r="H852" i="1"/>
  <c r="L852" i="1" s="1"/>
  <c r="M852" i="1"/>
  <c r="K852" i="1"/>
  <c r="L835" i="1"/>
  <c r="K836" i="1"/>
  <c r="L836" i="1"/>
  <c r="M836" i="1"/>
  <c r="K820" i="1"/>
  <c r="M765" i="1"/>
  <c r="I765" i="1"/>
  <c r="K765" i="1" s="1"/>
  <c r="L765" i="1"/>
  <c r="I761" i="1"/>
  <c r="K761" i="1" s="1"/>
  <c r="K762" i="1"/>
  <c r="H713" i="1"/>
  <c r="L713" i="1" s="1"/>
  <c r="G713" i="1"/>
  <c r="M713" i="1" s="1"/>
  <c r="K713" i="1"/>
  <c r="H696" i="1"/>
  <c r="L696" i="1" s="1"/>
  <c r="K696" i="1"/>
  <c r="M696" i="1"/>
  <c r="K685" i="1"/>
  <c r="H652" i="1"/>
  <c r="L652" i="1" s="1"/>
  <c r="M652" i="1"/>
  <c r="K652" i="1"/>
  <c r="K632" i="1"/>
  <c r="H609" i="1"/>
  <c r="L609" i="1" s="1"/>
  <c r="K609" i="1"/>
  <c r="M609" i="1"/>
  <c r="M610" i="1"/>
  <c r="K597" i="1"/>
  <c r="L597" i="1"/>
  <c r="M590" i="1"/>
  <c r="L590" i="1"/>
  <c r="I590" i="1"/>
  <c r="K590" i="1" s="1"/>
  <c r="K591" i="1"/>
  <c r="M580" i="1"/>
  <c r="M581" i="1"/>
  <c r="K580" i="1"/>
  <c r="L580" i="1"/>
  <c r="L581" i="1"/>
  <c r="K581" i="1"/>
  <c r="L562" i="1"/>
  <c r="M562" i="1"/>
  <c r="M540" i="1"/>
  <c r="K540" i="1"/>
  <c r="L540" i="1"/>
  <c r="J509" i="1"/>
  <c r="M527" i="1"/>
  <c r="G509" i="1"/>
  <c r="I509" i="1"/>
  <c r="H509" i="1"/>
  <c r="L510" i="1"/>
  <c r="L487" i="1"/>
  <c r="M487" i="1"/>
  <c r="K487" i="1"/>
  <c r="M462" i="1"/>
  <c r="H447" i="1"/>
  <c r="L447" i="1" s="1"/>
  <c r="K448" i="1"/>
  <c r="I447" i="1"/>
  <c r="K447" i="1" s="1"/>
  <c r="M448" i="1"/>
  <c r="L448" i="1"/>
  <c r="G447" i="1"/>
  <c r="M447" i="1" s="1"/>
  <c r="M395" i="1"/>
  <c r="K395" i="1"/>
  <c r="L395" i="1"/>
  <c r="G368" i="1"/>
  <c r="M368" i="1" s="1"/>
  <c r="K368" i="1"/>
  <c r="L368" i="1"/>
  <c r="K350" i="1"/>
  <c r="M351" i="1"/>
  <c r="K351" i="1"/>
  <c r="L351" i="1"/>
  <c r="G350" i="1"/>
  <c r="M350" i="1" s="1"/>
  <c r="L350" i="1"/>
  <c r="L333" i="1"/>
  <c r="M333" i="1"/>
  <c r="M296" i="1"/>
  <c r="K296" i="1"/>
  <c r="L296" i="1"/>
  <c r="I267" i="1"/>
  <c r="H267" i="1"/>
  <c r="J267" i="1"/>
  <c r="G267" i="1"/>
  <c r="M251" i="1"/>
  <c r="L252" i="1"/>
  <c r="M252" i="1"/>
  <c r="I251" i="1"/>
  <c r="K251" i="1" s="1"/>
  <c r="K252" i="1"/>
  <c r="M240" i="1"/>
  <c r="L240" i="1"/>
  <c r="L219" i="1"/>
  <c r="H213" i="1"/>
  <c r="M219" i="1"/>
  <c r="J213" i="1"/>
  <c r="M213" i="1" s="1"/>
  <c r="K219" i="1"/>
  <c r="I213" i="1"/>
  <c r="H180" i="1"/>
  <c r="G180" i="1"/>
  <c r="M180" i="1"/>
  <c r="K180" i="1"/>
  <c r="L180" i="1"/>
  <c r="H127" i="1"/>
  <c r="L127" i="1" s="1"/>
  <c r="G127" i="1"/>
  <c r="M127" i="1" s="1"/>
  <c r="I127" i="1"/>
  <c r="K127" i="1" s="1"/>
  <c r="L128" i="1"/>
  <c r="M128" i="1"/>
  <c r="I110" i="1"/>
  <c r="K110" i="1" s="1"/>
  <c r="G110" i="1"/>
  <c r="M110" i="1" s="1"/>
  <c r="L114" i="1"/>
  <c r="G51" i="1"/>
  <c r="H51" i="1"/>
  <c r="L51" i="1" s="1"/>
  <c r="K52" i="1"/>
  <c r="I51" i="1"/>
  <c r="K51" i="1" s="1"/>
  <c r="L52" i="1"/>
  <c r="M52" i="1"/>
  <c r="M46" i="1"/>
  <c r="M45" i="1"/>
  <c r="L45" i="1"/>
  <c r="K45" i="1"/>
  <c r="M28" i="1"/>
  <c r="G27" i="1"/>
  <c r="L27" i="1"/>
  <c r="H26" i="1"/>
  <c r="L26" i="1" s="1"/>
  <c r="K22" i="1"/>
  <c r="L22" i="1"/>
  <c r="H5" i="1"/>
  <c r="L5" i="1" s="1"/>
  <c r="M6" i="1"/>
  <c r="K6" i="1"/>
  <c r="H957" i="1" l="1"/>
  <c r="L957" i="1" s="1"/>
  <c r="L958" i="1"/>
  <c r="L509" i="1"/>
  <c r="M509" i="1"/>
  <c r="K509" i="1"/>
  <c r="L267" i="1"/>
  <c r="K267" i="1"/>
  <c r="M267" i="1"/>
  <c r="L213" i="1"/>
  <c r="J44" i="1"/>
  <c r="K213" i="1"/>
  <c r="G44" i="1"/>
  <c r="M51" i="1"/>
  <c r="H44" i="1"/>
  <c r="I44" i="1"/>
  <c r="G26" i="1"/>
  <c r="M26" i="1" s="1"/>
  <c r="M27" i="1"/>
  <c r="M44" i="1" l="1"/>
  <c r="L44" i="1"/>
  <c r="K44" i="1"/>
</calcChain>
</file>

<file path=xl/sharedStrings.xml><?xml version="1.0" encoding="utf-8"?>
<sst xmlns="http://schemas.openxmlformats.org/spreadsheetml/2006/main" count="1991" uniqueCount="582">
  <si>
    <t>PU</t>
  </si>
  <si>
    <t>PK</t>
  </si>
  <si>
    <t>PP</t>
  </si>
  <si>
    <t>NRP</t>
  </si>
  <si>
    <t>Konto</t>
  </si>
  <si>
    <t>Opis</t>
  </si>
  <si>
    <t>Realizacija: 2020</t>
  </si>
  <si>
    <t>SP 2021</t>
  </si>
  <si>
    <t>VP 2021</t>
  </si>
  <si>
    <t>Realizacija: 2021</t>
  </si>
  <si>
    <t>Indeks 10:9</t>
  </si>
  <si>
    <t>Indeks 10:8</t>
  </si>
  <si>
    <t>Indeks 10:7</t>
  </si>
  <si>
    <t>1000</t>
  </si>
  <si>
    <t>OBČINSKI SVET</t>
  </si>
  <si>
    <t>0101</t>
  </si>
  <si>
    <t>Politični sistem</t>
  </si>
  <si>
    <t>10203</t>
  </si>
  <si>
    <t>DELOV. OBČINSKEGA SVETA IN NJEGOVIH DELOVNIH TELES</t>
  </si>
  <si>
    <t>.</t>
  </si>
  <si>
    <t>4020</t>
  </si>
  <si>
    <t>PISARNIŠKI IN SPLOŠNI MATERIAL IN STORITVE</t>
  </si>
  <si>
    <t>4022</t>
  </si>
  <si>
    <t>ENERGIJA,VODA,KOMUNALNE STORITVE IN KOMUNIKACIJE</t>
  </si>
  <si>
    <t>4023</t>
  </si>
  <si>
    <t>PREVOZNI STROŠKI IN STORITVE</t>
  </si>
  <si>
    <t>4025</t>
  </si>
  <si>
    <t>TEKOČE VZDRŽEVANJE</t>
  </si>
  <si>
    <t>4029</t>
  </si>
  <si>
    <t>DRUGI OPERATIVNI ODHODKI</t>
  </si>
  <si>
    <t>4202</t>
  </si>
  <si>
    <t>NAKUP OPREME</t>
  </si>
  <si>
    <t>20100</t>
  </si>
  <si>
    <t>POLITIČNE STRANKE</t>
  </si>
  <si>
    <t>4120</t>
  </si>
  <si>
    <t>TEKOČI TRANSFERI NEPRIDOBITNIM ORGANIZACIJAM IN USTANOVAM</t>
  </si>
  <si>
    <t>31600</t>
  </si>
  <si>
    <t>IZVEDBA IN NADZOR LOKALNIH VOLITEV IN REFERENDUM.</t>
  </si>
  <si>
    <t>2000</t>
  </si>
  <si>
    <t>NADZORNI ODBOR</t>
  </si>
  <si>
    <t>0203</t>
  </si>
  <si>
    <t>Fiskalni nadzor</t>
  </si>
  <si>
    <t>10401</t>
  </si>
  <si>
    <t>DELOVANJE NADZORNEGA ODBORA</t>
  </si>
  <si>
    <t>3000</t>
  </si>
  <si>
    <t>ŽUPAN</t>
  </si>
  <si>
    <t>10202</t>
  </si>
  <si>
    <t>DELOVANJE ŽUPANA IN PODŽUPANOV</t>
  </si>
  <si>
    <t>4000</t>
  </si>
  <si>
    <t>PLAČE IN DODATKI</t>
  </si>
  <si>
    <t>4001</t>
  </si>
  <si>
    <t>REGRES ZA LETNI DOPUST</t>
  </si>
  <si>
    <t>4002</t>
  </si>
  <si>
    <t>POVRAČILA IN NADOMESTILA</t>
  </si>
  <si>
    <t>4009</t>
  </si>
  <si>
    <t>DRUGI IZDATKI ZAPOSLENIM</t>
  </si>
  <si>
    <t>4010</t>
  </si>
  <si>
    <t>PRISPEVEK ZA POKOJNINSKO IN INVALIDSKO ZAVAROVANJE</t>
  </si>
  <si>
    <t>4011</t>
  </si>
  <si>
    <t>PRISPEVEK ZA ZDRAVSTVENO ZAVAROVANJE</t>
  </si>
  <si>
    <t>4012</t>
  </si>
  <si>
    <t>PRISPEVEK ZA ZAPOSLOVANJE</t>
  </si>
  <si>
    <t>4013</t>
  </si>
  <si>
    <t>PRISPEVEK ZA STARŠEVSKO VARSTVO</t>
  </si>
  <si>
    <t>4015</t>
  </si>
  <si>
    <t>PREMIJE KOLEKT.DOD.POK.ZAVAROVANJA, NA PODLAGI ZKDPZJU</t>
  </si>
  <si>
    <t>4024</t>
  </si>
  <si>
    <t>IZDATKI ZA SLUŽBENA POTOVANJA</t>
  </si>
  <si>
    <t>OBČINSKA UPRAVA</t>
  </si>
  <si>
    <t>0302</t>
  </si>
  <si>
    <t>Mednarodno sodelovanje in udeležba</t>
  </si>
  <si>
    <t>10300</t>
  </si>
  <si>
    <t>MEDNARODNO SODELOVANJE</t>
  </si>
  <si>
    <t>0403</t>
  </si>
  <si>
    <t>Druge skupne administrativne službe</t>
  </si>
  <si>
    <t>10106</t>
  </si>
  <si>
    <t>UPRAVLJANJE IN VZDRŽEVANJE OBČINSKE STAVBE</t>
  </si>
  <si>
    <t>4026</t>
  </si>
  <si>
    <t>POSLOVNE NAJEMNINE IN ZAKUPNINE</t>
  </si>
  <si>
    <t>41916001</t>
  </si>
  <si>
    <t>INVESTICIJSKO VZDRŽEVANJE OBČINSKE STAVBE</t>
  </si>
  <si>
    <t>4205</t>
  </si>
  <si>
    <t>INVESTICIJSKO VZDRŽEVANJE IN OBNOVE</t>
  </si>
  <si>
    <t>4208</t>
  </si>
  <si>
    <t>ŠTUDIJE O IZVEDLJIVOSTI PROJEKTOV IN PROJEKTNA DOKUMENTACIJA</t>
  </si>
  <si>
    <t>10107</t>
  </si>
  <si>
    <t>UPRAVLJANJE IN VZDRŽEVANJE POSLOVNIH PROSTOROV</t>
  </si>
  <si>
    <t>10500</t>
  </si>
  <si>
    <t>PRAZNIKI, REPREZENTANCA, PROTOKOL</t>
  </si>
  <si>
    <t>4021</t>
  </si>
  <si>
    <t>POSEBNI MATERIAL IN STORITVE</t>
  </si>
  <si>
    <t>10502</t>
  </si>
  <si>
    <t>POKROVITELJSTVO ŽUPANA</t>
  </si>
  <si>
    <t>40370</t>
  </si>
  <si>
    <t>PRIREDITVE - TRADICIONALNI IN SPOMINSKI DOGODKI</t>
  </si>
  <si>
    <t>60225</t>
  </si>
  <si>
    <t>ODŠKODNINE</t>
  </si>
  <si>
    <t>4027</t>
  </si>
  <si>
    <t>KAZNI IN ODŠKODNINE</t>
  </si>
  <si>
    <t>4206</t>
  </si>
  <si>
    <t>NAKUP ZEMLJIŠČ IN NARAVNIH BOGASTEV</t>
  </si>
  <si>
    <t>61000</t>
  </si>
  <si>
    <t>NAKUP NEPREMIČNIN IN DRUGI ODH.V ZVEZI Z NEPR.</t>
  </si>
  <si>
    <t>4203</t>
  </si>
  <si>
    <t>NAKUP DRUGIH OSNOVNIH SREDSTEV</t>
  </si>
  <si>
    <t>4204</t>
  </si>
  <si>
    <t>NOVOGRADNJE,REKONSTRUKCIJE IN ADAPTACIJE</t>
  </si>
  <si>
    <t>0601</t>
  </si>
  <si>
    <t>Delovanje na področju lokalne samouprave ter koordinacija vladne in lokalne ravni</t>
  </si>
  <si>
    <t>30610</t>
  </si>
  <si>
    <t>RAZVOJNI PROJEKTI RRA</t>
  </si>
  <si>
    <t>30611</t>
  </si>
  <si>
    <t>RAZVOJNI PROJEKTI</t>
  </si>
  <si>
    <t>41939002</t>
  </si>
  <si>
    <t>INTERREG IN DRUGI RAZVOJNI PROJEKTI</t>
  </si>
  <si>
    <t>4311</t>
  </si>
  <si>
    <t>INVESTICIJSKI TRANSFERI JAVNIM PODJETJEM IN DRUŽBAM, KI</t>
  </si>
  <si>
    <t>0602</t>
  </si>
  <si>
    <t>Sofinanciranje dejavnosti občin, ožjih delov občin in zvez občin</t>
  </si>
  <si>
    <t>50124</t>
  </si>
  <si>
    <t>INVESTICIJSKO VZDRŽEVANJE V KS</t>
  </si>
  <si>
    <t>0603</t>
  </si>
  <si>
    <t>Dejavnost občinske uprave</t>
  </si>
  <si>
    <t>10101</t>
  </si>
  <si>
    <t>SRED. ZA PLAČE IN DR. OS.PREJ.</t>
  </si>
  <si>
    <t>4003</t>
  </si>
  <si>
    <t>SREDSTVA ZA DELOVNO USPEŠNOST</t>
  </si>
  <si>
    <t>4004</t>
  </si>
  <si>
    <t>SREDSTVA ZA NADURNO DELO</t>
  </si>
  <si>
    <t>10103</t>
  </si>
  <si>
    <t>MATERIALNI STROŠKI</t>
  </si>
  <si>
    <t>4207</t>
  </si>
  <si>
    <t>NAKUP NEMATERIALNEGA PREMOŽENJA</t>
  </si>
  <si>
    <t>10105</t>
  </si>
  <si>
    <t>INVESTICIJSKA SREDSTVA</t>
  </si>
  <si>
    <t>10108</t>
  </si>
  <si>
    <t>PAMETNA SKUPNOST</t>
  </si>
  <si>
    <t>42106001</t>
  </si>
  <si>
    <t>PAMETNI PROMETNI SISTEM GORENJSKE</t>
  </si>
  <si>
    <t>10600</t>
  </si>
  <si>
    <t>SKUPNA MEDOBČINSKA INŠPEKCIJSKA in REDARSKA SLUŽBA</t>
  </si>
  <si>
    <t>4130</t>
  </si>
  <si>
    <t>TEKOČI TRANSFERI DRUGIM RAVNEM DRŽAVE</t>
  </si>
  <si>
    <t>4320</t>
  </si>
  <si>
    <t>INVESTICIJSKI TRANSFERI OBČINAM</t>
  </si>
  <si>
    <t>10700</t>
  </si>
  <si>
    <t>SKUPNA MEDOBČINSKA NOTRANJE REVIZIJSKA SLUŽBA</t>
  </si>
  <si>
    <t>0703</t>
  </si>
  <si>
    <t>Varstvo pred naravnimi in drugimi nesrečami</t>
  </si>
  <si>
    <t>70100</t>
  </si>
  <si>
    <t>SREDSTVA ZA CIVILNO ZAŠČITO</t>
  </si>
  <si>
    <t>4119</t>
  </si>
  <si>
    <t>DRUGI TRANSFERI POSAMEZNIKOM</t>
  </si>
  <si>
    <t>70305</t>
  </si>
  <si>
    <t>DEJAVNOST GASILSKE ZVEZE IN DRUŠTEV</t>
  </si>
  <si>
    <t>41004017</t>
  </si>
  <si>
    <t>VZDRŽ.GAS.DOMOV, INVEST.IN NABAVA GAS.OPREME, VOZIL</t>
  </si>
  <si>
    <t>4310</t>
  </si>
  <si>
    <t>INVESTICIJSKI TRANSFERI NEPROFITNIM ORGANIZACIJAM IN USTANOV</t>
  </si>
  <si>
    <t>41939007</t>
  </si>
  <si>
    <t>GASILSKO REŠEVALNA SLUŽBA KRANJ - NAKUP GASILSKEGA VOZILA AVTOLESTEV</t>
  </si>
  <si>
    <t>0802</t>
  </si>
  <si>
    <t>Policijska in kriminalistična dejavnost</t>
  </si>
  <si>
    <t>40296</t>
  </si>
  <si>
    <t>PREVENT.IN VZGOJA V CEST.PROM.</t>
  </si>
  <si>
    <t>1003</t>
  </si>
  <si>
    <t>Aktivna politika zaposlovanja</t>
  </si>
  <si>
    <t>30801</t>
  </si>
  <si>
    <t>JAVNA DELA</t>
  </si>
  <si>
    <t>4133</t>
  </si>
  <si>
    <t>TEKOČI TRANSFERI V JAVNE ZAVODE IN DRUGE IZVAJALCE JAVNIH</t>
  </si>
  <si>
    <t>1102</t>
  </si>
  <si>
    <t>Program reforme kmetijstva in živilstva</t>
  </si>
  <si>
    <t>30100</t>
  </si>
  <si>
    <t>INTERVENCIJE V KMETIJSTVU</t>
  </si>
  <si>
    <t>41208009</t>
  </si>
  <si>
    <t>4102</t>
  </si>
  <si>
    <t>SUBVENCIJE PRIVATNIM PODJETJEM IN ZASEBNIKOM</t>
  </si>
  <si>
    <t>30101</t>
  </si>
  <si>
    <t>SOFINANC.PROGRAMOV LAS-LEADER-CLLD</t>
  </si>
  <si>
    <t>41707001</t>
  </si>
  <si>
    <t>POČAKAJ NA BUS</t>
  </si>
  <si>
    <t>41707002</t>
  </si>
  <si>
    <t>HITRO S KOLESOM</t>
  </si>
  <si>
    <t>4201</t>
  </si>
  <si>
    <t>NAKUP PREVOZNIH SREDSTEV</t>
  </si>
  <si>
    <t>30500</t>
  </si>
  <si>
    <t>GOJITVENA DELA V OBČ.GOZDOVIH IN POSEK LESA</t>
  </si>
  <si>
    <t>1103</t>
  </si>
  <si>
    <t>Splošne storitve v kmetijstvu</t>
  </si>
  <si>
    <t>30502</t>
  </si>
  <si>
    <t>SOFINANC.TRAJSNOSTN.GOSPOD.Z DIVJADJO</t>
  </si>
  <si>
    <t>31001</t>
  </si>
  <si>
    <t>SOFINANCIRANJE ZAVETIŠČ IN ZAŠČITA ŽIVALI</t>
  </si>
  <si>
    <t>1104</t>
  </si>
  <si>
    <t>Gozdarstvo</t>
  </si>
  <si>
    <t>60500</t>
  </si>
  <si>
    <t>VZDRŽEVANJE GOZDNIH CEST</t>
  </si>
  <si>
    <t>1206</t>
  </si>
  <si>
    <t>Urejanje področja učinkovite rabe in obnovljivih virov energije</t>
  </si>
  <si>
    <t>30202</t>
  </si>
  <si>
    <t>ENERGETSKA OBNOVA STAVB</t>
  </si>
  <si>
    <t>41208010-1</t>
  </si>
  <si>
    <t>ENERGETSKA PRENOVA VRTCA DETELJICA</t>
  </si>
  <si>
    <t>42039002</t>
  </si>
  <si>
    <t>ENERGETSKA SANACIJA GRADU NEUHAUS IN TRŽIŠKEGA MUZEJA</t>
  </si>
  <si>
    <t>1302</t>
  </si>
  <si>
    <t>Cestni promet in infrastruktura</t>
  </si>
  <si>
    <t>31200</t>
  </si>
  <si>
    <t>UREDITEV OGLASNIH NEPROMETNIH TABEL</t>
  </si>
  <si>
    <t>60202</t>
  </si>
  <si>
    <t>JAVNA RAZSVETLJAVA</t>
  </si>
  <si>
    <t>41408006</t>
  </si>
  <si>
    <t>INVESTICIJSKO VZDRŽEVANJE JAVNE RAZSVETLJAVE</t>
  </si>
  <si>
    <t>41711002</t>
  </si>
  <si>
    <t>PAMETNA RAZSVETLJAVA</t>
  </si>
  <si>
    <t>60203</t>
  </si>
  <si>
    <t>TEKOČE VZDRŽEVANJE LOKALNIH CEST</t>
  </si>
  <si>
    <t>40907008</t>
  </si>
  <si>
    <t>60205</t>
  </si>
  <si>
    <t>INVEST. VZDRŽ. KATEGORIZIRANIH CEST</t>
  </si>
  <si>
    <t>40907001</t>
  </si>
  <si>
    <t>INVESTICIJSKO VZDRŽEVANJE OBČINSKIH CEST</t>
  </si>
  <si>
    <t>41207013</t>
  </si>
  <si>
    <t>SEVERNI PRIKLJUČEK NA DRŽAVNO CESTO</t>
  </si>
  <si>
    <t>41407001</t>
  </si>
  <si>
    <t>PLOČNIK LOKA - KOVOR</t>
  </si>
  <si>
    <t>41607007</t>
  </si>
  <si>
    <t>PLOČNIK V SENIČNEM</t>
  </si>
  <si>
    <t>41707003</t>
  </si>
  <si>
    <t>REGIJSKA KOLESARSKA POVEZAVA TRŽIČ - ZADRAGA</t>
  </si>
  <si>
    <t>41707004</t>
  </si>
  <si>
    <t>AGLOMERACIJA 3806 LOKA - KOMUNALNO OPREMLJANJE</t>
  </si>
  <si>
    <t>41907011</t>
  </si>
  <si>
    <t>REKONSTRUKCIJA VOZIŠČA V OBMOČJU BPT</t>
  </si>
  <si>
    <t>60213</t>
  </si>
  <si>
    <t>UKREPI TRAJNOSTNE MOBILNOSTI</t>
  </si>
  <si>
    <t>60262</t>
  </si>
  <si>
    <t>ODPRAVA POSLEDIC NEURIJ IN DRUGIH NARAVNIH NESREČ</t>
  </si>
  <si>
    <t>41907010</t>
  </si>
  <si>
    <t>SANACIJA PO UJMI 2018</t>
  </si>
  <si>
    <t>42107001</t>
  </si>
  <si>
    <t>ODPRAVA POSLEDIC NESTABILNOSTI TAL KRANJSKA IN KOROŠKA CESTA</t>
  </si>
  <si>
    <t>1402</t>
  </si>
  <si>
    <t>Pospeševanje in podpora gospodarski dejavnosti</t>
  </si>
  <si>
    <t>30609</t>
  </si>
  <si>
    <t>SRED.ZA POSPEŠ.GOSPODARST.V OBČ.</t>
  </si>
  <si>
    <t>41208014</t>
  </si>
  <si>
    <t>NEPOSREDNE SPODBUDE ZA SPODBUJANJE PODJETNIŠTVA IN ZAPOSLOVANJA</t>
  </si>
  <si>
    <t>41408004</t>
  </si>
  <si>
    <t>REGENERACIJA INDUSTRIJSKEGA OBMOČJA BPT - RIO TRŽIČ</t>
  </si>
  <si>
    <t>41711001</t>
  </si>
  <si>
    <t>ZELENA NASELJA</t>
  </si>
  <si>
    <t>1403</t>
  </si>
  <si>
    <t>Promocija Slovenije, razvoj turizma in gostinstva</t>
  </si>
  <si>
    <t>30300</t>
  </si>
  <si>
    <t>SPODBUJANJE RAZVOJA TURIZMA</t>
  </si>
  <si>
    <t>30301</t>
  </si>
  <si>
    <t>TURISTIČNE PRIREDITVE IN DOGODKI</t>
  </si>
  <si>
    <t>30304</t>
  </si>
  <si>
    <t>TRAJNOSTNI RAZVOJ DESTINACIJE</t>
  </si>
  <si>
    <t>30305</t>
  </si>
  <si>
    <t>UPRAVLJANJE TURISTIČNE INFRASTRUKTURE IN PRODUKTOV</t>
  </si>
  <si>
    <t>41939009</t>
  </si>
  <si>
    <t>UPRAVLJANJE TURISTIČNE INFRASTRUKTURE IN PRODKUTOV</t>
  </si>
  <si>
    <t>42039003</t>
  </si>
  <si>
    <t>PODZEMNI DOŽIVLJAJSKI PARK SV.ANA</t>
  </si>
  <si>
    <t>42039004</t>
  </si>
  <si>
    <t>RAZISKOVALNO UČNI CENTER ZA PLAZOVE IN NATURO 2000</t>
  </si>
  <si>
    <t>30605</t>
  </si>
  <si>
    <t>DELOVANJE TPICa</t>
  </si>
  <si>
    <t>30701</t>
  </si>
  <si>
    <t>DELOVANJE DOVŽANOVE SOTESKE IN RIS DOLINA</t>
  </si>
  <si>
    <t>30714</t>
  </si>
  <si>
    <t>ALPE ADRIA REGIJA DOŽIVETIJ</t>
  </si>
  <si>
    <t>50125</t>
  </si>
  <si>
    <t>UREDITEV OBMOČJA NEKDANJEGA BAZENA</t>
  </si>
  <si>
    <t>50127</t>
  </si>
  <si>
    <t>UPRAVLJANJE Z BAZENOM</t>
  </si>
  <si>
    <t>1502</t>
  </si>
  <si>
    <t>Zmanjševanje onesnaženja, kontrola in nadzor</t>
  </si>
  <si>
    <t>60301</t>
  </si>
  <si>
    <t>INDIVID. KOMUNALNA RABA - RAVNANJE Z ODPADNO VODO</t>
  </si>
  <si>
    <t>41207006</t>
  </si>
  <si>
    <t>INV.VZDR.IN GRADNJA MANJŠIH ODSEKOV GJI (VODOVOD, KANAL)</t>
  </si>
  <si>
    <t>60302</t>
  </si>
  <si>
    <t>INDIVIDUALNA KOMUN. RABA - RAVNANJE Z ODPADKI</t>
  </si>
  <si>
    <t>41907007</t>
  </si>
  <si>
    <t>ZBIRNI CENTER KOVOR</t>
  </si>
  <si>
    <t>60306</t>
  </si>
  <si>
    <t>POKRIVANJE STROŠKOV IZVAJANJA GJS ODVAJANJE IN ČIŠČENJE</t>
  </si>
  <si>
    <t>60307</t>
  </si>
  <si>
    <t>POKRIVANJE STROŠKOV IZVAJANJA GJS RAVNANJE Z ODPADKI</t>
  </si>
  <si>
    <t>60310</t>
  </si>
  <si>
    <t>SUBVENCIJA - ODPADNE VODE</t>
  </si>
  <si>
    <t>4100</t>
  </si>
  <si>
    <t>SUBVENCIJE JAVNIM PODJETJEM</t>
  </si>
  <si>
    <t>61100</t>
  </si>
  <si>
    <t>PORABA TAKSE ZA OBREMENJ.VODE</t>
  </si>
  <si>
    <t>41907009</t>
  </si>
  <si>
    <t>KOMUNALNO OPREMLJANJE - PORABA TAKSE 2020-2023</t>
  </si>
  <si>
    <t>1602</t>
  </si>
  <si>
    <t>Prostorsko in podeželsko planiranje in administracija</t>
  </si>
  <si>
    <t>60209</t>
  </si>
  <si>
    <t>PROJEKTNA DOKUMENTACIJA</t>
  </si>
  <si>
    <t>60222</t>
  </si>
  <si>
    <t>SOGLASJA IN PROJEKTNI POGOJI KOMUNALA</t>
  </si>
  <si>
    <t>60224</t>
  </si>
  <si>
    <t>GEODETSKA DELA</t>
  </si>
  <si>
    <t>60800</t>
  </si>
  <si>
    <t>PROSTORSKA DOKUMENTACIJA</t>
  </si>
  <si>
    <t>60801</t>
  </si>
  <si>
    <t>UKREPI ZA IZBOLJŠANJE POPLAVNE VARNOSTI</t>
  </si>
  <si>
    <t>41807001</t>
  </si>
  <si>
    <t>UKREPI ZA IZBOLJŠANJE POPLAVNE VARNOSTI (PRISTAVA-ŽIG.VAS)</t>
  </si>
  <si>
    <t>1603</t>
  </si>
  <si>
    <t>Komunalna dejavnost</t>
  </si>
  <si>
    <t>40450</t>
  </si>
  <si>
    <t>VZDRŽEVANJE OTROŠKIH IGRIŠČ</t>
  </si>
  <si>
    <t>60204</t>
  </si>
  <si>
    <t>UREJANJE JAVNIH POVRŠIN</t>
  </si>
  <si>
    <t>60214</t>
  </si>
  <si>
    <t>PRAZNIČNA OKRASITEV NASELIJ</t>
  </si>
  <si>
    <t>60229</t>
  </si>
  <si>
    <t>UREJANJE POKOPALIŠČ IN POKOPALIŠKA DEJAVNOST</t>
  </si>
  <si>
    <t>41208019</t>
  </si>
  <si>
    <t>UREJANJE POKOPALIŠČ</t>
  </si>
  <si>
    <t>42039006</t>
  </si>
  <si>
    <t>IZGRADNJA POSLOVILNIH VEŽIC V LOMU POD STORŽIČEM</t>
  </si>
  <si>
    <t>60303</t>
  </si>
  <si>
    <t>INDIVIDUALNA KOMUNALNA RABA - OSKRBA Z VODO</t>
  </si>
  <si>
    <t>60305</t>
  </si>
  <si>
    <t>POKRIVANJE STROŠKOV IZVAJANJA GJS VODOOSKRBA</t>
  </si>
  <si>
    <t>60330</t>
  </si>
  <si>
    <t>SUBVENCIJA - OSKRBA Z VODO</t>
  </si>
  <si>
    <t>1605</t>
  </si>
  <si>
    <t>Spodbujanje stanovanjske gradnje</t>
  </si>
  <si>
    <t>60105</t>
  </si>
  <si>
    <t>GRADNJA, NAKUP IN INV.VZDRŽ. STANOVANJ</t>
  </si>
  <si>
    <t>40909001</t>
  </si>
  <si>
    <t>INVESTICIJSKO VZDRŽEVANJE STANOVANJ</t>
  </si>
  <si>
    <t>60109</t>
  </si>
  <si>
    <t>OSTALI STROŠKI STANOVANJ (POŠTNINA, OGLASI, ODVET. STORITVE..)</t>
  </si>
  <si>
    <t>60110</t>
  </si>
  <si>
    <t>UPRAVLJANJE IN TEKOČE VZDRŽEVANJE STANOVANJ</t>
  </si>
  <si>
    <t>1702</t>
  </si>
  <si>
    <t>Primarno zdravstvo</t>
  </si>
  <si>
    <t>50119</t>
  </si>
  <si>
    <t>PROJEKTI IN INVESTICIJE V ZDRAVSTVU</t>
  </si>
  <si>
    <t>40904017</t>
  </si>
  <si>
    <t>INVESTICIJE IN PROJEKTI V ZDRAVSTVENEM DOMU TRŽIČ</t>
  </si>
  <si>
    <t>42039007</t>
  </si>
  <si>
    <t>IZGRADNJA PRIZIDKA K ZD IN CENTRA ZA KREPITEV ZDRAVJA</t>
  </si>
  <si>
    <t>1707</t>
  </si>
  <si>
    <t>Drugi programi na področju zdravstva</t>
  </si>
  <si>
    <t>40601</t>
  </si>
  <si>
    <t>ZDR.ZAV.NEPRESKRBLJENIH OSEB</t>
  </si>
  <si>
    <t>4131</t>
  </si>
  <si>
    <t>TEKOČI TRANSFERI V SKLADE SOCIALNEGA ZAVAROVANJA</t>
  </si>
  <si>
    <t>40602</t>
  </si>
  <si>
    <t>MRLIŠKO OGLEDNA SLUŽBA</t>
  </si>
  <si>
    <t>1802</t>
  </si>
  <si>
    <t>Ohranjanje kulturne dediščine</t>
  </si>
  <si>
    <t>30711</t>
  </si>
  <si>
    <t>VZDRŽ.SPOMINSKIH OBELEŽIJ TER SAKRALNE IN KULTURNE DEDIŠČINE</t>
  </si>
  <si>
    <t>4314</t>
  </si>
  <si>
    <t>INVESTICIJSKI TRANSFERI POSEMAZNIKOM IN ZASEBNIKOM</t>
  </si>
  <si>
    <t>40315</t>
  </si>
  <si>
    <t>TRŽIŠKI MUZEJ</t>
  </si>
  <si>
    <t>4323</t>
  </si>
  <si>
    <t>INVESTICIJSKI TRANSFERI JAVNIM ZAVODOM</t>
  </si>
  <si>
    <t>40904010</t>
  </si>
  <si>
    <t>VZDRŽEVANJE IN INVESTICIJE V TRŽIŠKEM MUZEJU</t>
  </si>
  <si>
    <t>1803</t>
  </si>
  <si>
    <t>Programi v kulturi</t>
  </si>
  <si>
    <t>40316</t>
  </si>
  <si>
    <t>KNJIŽNICA DR.TONETA PRETNARJA TRŽIČ</t>
  </si>
  <si>
    <t>41004004</t>
  </si>
  <si>
    <t>INVEST.VZDRŽ.KNJIŽNICE DR.TONETA PRETNARJA</t>
  </si>
  <si>
    <t>40325</t>
  </si>
  <si>
    <t>DEJAVNOST KULTURNIH DRUŠTEV, ZVEZ IN SKLADOV</t>
  </si>
  <si>
    <t>40340</t>
  </si>
  <si>
    <t>DELOVANJE KULTURNEGA CENTRA TRŽIČ</t>
  </si>
  <si>
    <t>40432</t>
  </si>
  <si>
    <t>NAJEM DVORANE TRŽIŠKIH OLIMPIJCEV</t>
  </si>
  <si>
    <t>40703</t>
  </si>
  <si>
    <t>SREDSTVA ZA OBVEŠČANJE (RADIO GORENC, GLASILO TRŽIČAN,..)</t>
  </si>
  <si>
    <t>41939003</t>
  </si>
  <si>
    <t>GLASILO TRŽIČAN</t>
  </si>
  <si>
    <t>50120</t>
  </si>
  <si>
    <t>PROJEKTI IN INVESTICIJE V KULTURI</t>
  </si>
  <si>
    <t>41511003</t>
  </si>
  <si>
    <t>42039005</t>
  </si>
  <si>
    <t>IZGRADNJA KNJIŽNICE DR.TONETA PRETNARJA IN DRUGE KULTURNE INFRASTRUKTURE</t>
  </si>
  <si>
    <t>1804</t>
  </si>
  <si>
    <t>Podpora posebnim skupinam</t>
  </si>
  <si>
    <t>40550</t>
  </si>
  <si>
    <t>SOFINANCIRANJE VETERANSKIH ORGANIZACIJ</t>
  </si>
  <si>
    <t>1805</t>
  </si>
  <si>
    <t>Šport in prostočasne aktivnosti</t>
  </si>
  <si>
    <t>30900</t>
  </si>
  <si>
    <t>SOFINANCIRANJE PROGRAMOV MLADIH</t>
  </si>
  <si>
    <t>40401</t>
  </si>
  <si>
    <t>PROGRAMI ŠPORTA</t>
  </si>
  <si>
    <t>40430</t>
  </si>
  <si>
    <t>UPRAVLJANJE IN TEKOČE VZDRŽ.ŠPORTNIH OBJEKTOV</t>
  </si>
  <si>
    <t>4313</t>
  </si>
  <si>
    <t>INVESTICIJSKI TRANSFERI PRIVATNIM PODJETJEM</t>
  </si>
  <si>
    <t>40460</t>
  </si>
  <si>
    <t>SOFIN. PROGRAMOV STAREJŠIH OBČANOV</t>
  </si>
  <si>
    <t>40530</t>
  </si>
  <si>
    <t>MLADINSKI CENTER</t>
  </si>
  <si>
    <t>50121</t>
  </si>
  <si>
    <t>NAKUP, GRADNJA IN INV.VZDRŽ.ŠPORTNIH OBJEKTOV</t>
  </si>
  <si>
    <t>41939010</t>
  </si>
  <si>
    <t>PRENOVA IN POSODOBITEV INFRASTRUKTURE V SKAKALNEM CENTRU SEBENJE</t>
  </si>
  <si>
    <t>1902</t>
  </si>
  <si>
    <t>Varstvo in vzgoja predšolskih otrok</t>
  </si>
  <si>
    <t>40101</t>
  </si>
  <si>
    <t>DEJAVNOST VRTCA TRŽIČ</t>
  </si>
  <si>
    <t>40904007</t>
  </si>
  <si>
    <t>PROJEKTI IN INVESTICIJE V VRTCU TRŽIČ</t>
  </si>
  <si>
    <t>40107</t>
  </si>
  <si>
    <t>STROŠKI ZA VARSTVO OTROK V VVZ DRUGIH OBČIN</t>
  </si>
  <si>
    <t>50110</t>
  </si>
  <si>
    <t>1903</t>
  </si>
  <si>
    <t>Primarno in sekundarno izobraževanje</t>
  </si>
  <si>
    <t>40201</t>
  </si>
  <si>
    <t>WALDORFSKA ŠOLA</t>
  </si>
  <si>
    <t>40219</t>
  </si>
  <si>
    <t>OŠ BISTRICA</t>
  </si>
  <si>
    <t>41208008</t>
  </si>
  <si>
    <t>PROJEKTI IN INVESTICIJE V OŠ</t>
  </si>
  <si>
    <t>40229</t>
  </si>
  <si>
    <t>OŠ TRŽIČ</t>
  </si>
  <si>
    <t>40239</t>
  </si>
  <si>
    <t>OŠ KRIŽE</t>
  </si>
  <si>
    <t>40249</t>
  </si>
  <si>
    <t>GLASBENA ŠOLA TRŽIČ</t>
  </si>
  <si>
    <t>50108</t>
  </si>
  <si>
    <t>IZOBR. IN ŠPORTNO SREDIŠČE KRIŽE</t>
  </si>
  <si>
    <t>41939004</t>
  </si>
  <si>
    <t>IZOBRAŽEVALNO IN ŠPORTNO SREDIŠČE KRIŽE</t>
  </si>
  <si>
    <t>50109</t>
  </si>
  <si>
    <t>PROJEKTI IN INVESTICIJE V OSNOVNIH ŠOLAH</t>
  </si>
  <si>
    <t>1905</t>
  </si>
  <si>
    <t>Drugi izobraževalni programi</t>
  </si>
  <si>
    <t>40298</t>
  </si>
  <si>
    <t>LJUDSKA UNIVERZA TRŽIČ</t>
  </si>
  <si>
    <t>1906</t>
  </si>
  <si>
    <t>Pomoči šolajočim</t>
  </si>
  <si>
    <t>40280</t>
  </si>
  <si>
    <t>PREVOZI UČENCEV</t>
  </si>
  <si>
    <t>41408002</t>
  </si>
  <si>
    <t>2002</t>
  </si>
  <si>
    <t>Varstvo otrok in družine</t>
  </si>
  <si>
    <t>40585</t>
  </si>
  <si>
    <t>ENKRATNA FINANČNA POMOČ OB ROJSTVU OTROKA</t>
  </si>
  <si>
    <t>4111</t>
  </si>
  <si>
    <t>DRUŽINSKI PREJEMKI IN STARŠEVSKA NADOMESTILA</t>
  </si>
  <si>
    <t>2004</t>
  </si>
  <si>
    <t>Izvajanje programov socialnega varstva</t>
  </si>
  <si>
    <t>40510</t>
  </si>
  <si>
    <t>SOCIALNO-VARSTVENI ZAVODI</t>
  </si>
  <si>
    <t>40511</t>
  </si>
  <si>
    <t>SOFINANCIRANJE DEJAVNOSTI OŠ HELENE PUHAR (MOK)</t>
  </si>
  <si>
    <t>40539</t>
  </si>
  <si>
    <t>CSD GORENJSKA</t>
  </si>
  <si>
    <t>40540</t>
  </si>
  <si>
    <t>HUMANITARNI PROJEKTI IN PROGRAMI</t>
  </si>
  <si>
    <t>40541</t>
  </si>
  <si>
    <t>SOFINANCIRANJE REINTEGRACIJSKEGA CENTRA</t>
  </si>
  <si>
    <t>40542</t>
  </si>
  <si>
    <t>RDEČI KRIŽ TRŽIČ - SOFINANCIRANJE DELOVANJA</t>
  </si>
  <si>
    <t>40580</t>
  </si>
  <si>
    <t>DRUGE SOCIALNE POMOČI</t>
  </si>
  <si>
    <t>40581</t>
  </si>
  <si>
    <t>SUBVENCIJE STANARIN</t>
  </si>
  <si>
    <t>40582</t>
  </si>
  <si>
    <t>PLAČILA POGREBNIH STORITEV SOCIALNO OGROŽENIM</t>
  </si>
  <si>
    <t>40583</t>
  </si>
  <si>
    <t>STOR.OS.POM.IN POM.DRUŽ.NA DOMU</t>
  </si>
  <si>
    <t>40584</t>
  </si>
  <si>
    <t>DRUŽINSKI POMOČNIK - NADOMESTILO ZA IZG.DOH.</t>
  </si>
  <si>
    <t>40586</t>
  </si>
  <si>
    <t>VARNA HIŠA</t>
  </si>
  <si>
    <t>40588</t>
  </si>
  <si>
    <t>IZVAJANJE SOCIALNIH PROGRAMOV</t>
  </si>
  <si>
    <t>2201</t>
  </si>
  <si>
    <t>Servisiranje javnega dolga</t>
  </si>
  <si>
    <t>99991</t>
  </si>
  <si>
    <t>FINANCIRANJE JAVNEGA DOLGA</t>
  </si>
  <si>
    <t>4031</t>
  </si>
  <si>
    <t>PLAČILA OBRESTI OD KREDITOV-POSLOVNIM BANKAM</t>
  </si>
  <si>
    <t>2302</t>
  </si>
  <si>
    <t>Posebna proračunska rezerva in programi pomoči v primerih nesreč</t>
  </si>
  <si>
    <t>31003</t>
  </si>
  <si>
    <t>DENARNA POMOČ OB NARAVNIH IN DRUGIH NESREČAH</t>
  </si>
  <si>
    <t>80100</t>
  </si>
  <si>
    <t>SREDSTVA REZERV</t>
  </si>
  <si>
    <t>4091</t>
  </si>
  <si>
    <t>PRORAČUNSKA REZERVA</t>
  </si>
  <si>
    <t>2303</t>
  </si>
  <si>
    <t>Splošna proračunska rezervacija</t>
  </si>
  <si>
    <t>80200</t>
  </si>
  <si>
    <t>TEKOČA PRORAČUNSKA SREDSTVA-SPLOŠNE REZERVE</t>
  </si>
  <si>
    <t>5001</t>
  </si>
  <si>
    <t>KS BREZJE PRI TRŽIČU</t>
  </si>
  <si>
    <t>90101</t>
  </si>
  <si>
    <t>KRAJEVNA SAMOUPRAVA (KS BREZJE PRI TRŽIČU)</t>
  </si>
  <si>
    <t>90301</t>
  </si>
  <si>
    <t>TEKOČE VZDRŽEVANJE LC (KS BREZJE PRI TRŽIČU)</t>
  </si>
  <si>
    <t>5002</t>
  </si>
  <si>
    <t>KS JELENDOL</t>
  </si>
  <si>
    <t>90102</t>
  </si>
  <si>
    <t>KRAJEVNA SAMOUPRAVA (KS JELENDOL)</t>
  </si>
  <si>
    <t>90302</t>
  </si>
  <si>
    <t>TEKOČE VZDRŽEVANJE LC (KS JELENDOL)</t>
  </si>
  <si>
    <t>90402</t>
  </si>
  <si>
    <t>UREJANJE JAVNIH POVRŠIN (KS JELENDOL)</t>
  </si>
  <si>
    <t>5003</t>
  </si>
  <si>
    <t>KS LEŠE</t>
  </si>
  <si>
    <t>90103</t>
  </si>
  <si>
    <t>KRAJEVNA SAMOUPRAVA (KS LEŠE)</t>
  </si>
  <si>
    <t>90303</t>
  </si>
  <si>
    <t>TEKOČE VZDRŽEVANJE LC (KS LEŠE)</t>
  </si>
  <si>
    <t>90403</t>
  </si>
  <si>
    <t>UREJANJE JAVNIH POVRŠIN (KS LEŠE)</t>
  </si>
  <si>
    <t>5004</t>
  </si>
  <si>
    <t>KS LOM POD STORŽIČEM</t>
  </si>
  <si>
    <t>90104</t>
  </si>
  <si>
    <t>KRAJEVNA SAMOUPRAVA (KS LOM POD STORŽIČEM)</t>
  </si>
  <si>
    <t>5005</t>
  </si>
  <si>
    <t>KS PODLJUBELJ</t>
  </si>
  <si>
    <t>90105</t>
  </si>
  <si>
    <t>KRAJEVNA SAMOUPRAVA (KS PODLJUBELJ)</t>
  </si>
  <si>
    <t>90305</t>
  </si>
  <si>
    <t>TEKOČE VZDRŽEVANJE LC (KS PODLJUBELJ)</t>
  </si>
  <si>
    <t>90405</t>
  </si>
  <si>
    <t>UREJANJE JAVNIH POVRŠIN (KS PODLJUBELJ)</t>
  </si>
  <si>
    <t>5006</t>
  </si>
  <si>
    <t>KS PRISTAVA</t>
  </si>
  <si>
    <t>90106</t>
  </si>
  <si>
    <t>KRAJEVNA SAMOUPRAVA (KS PRISTAVA)</t>
  </si>
  <si>
    <t>5007</t>
  </si>
  <si>
    <t>KS RAVNE</t>
  </si>
  <si>
    <t>90107</t>
  </si>
  <si>
    <t>KRAJEVNA SAMOUPRAVA (KS RAVNE)</t>
  </si>
  <si>
    <t>5008</t>
  </si>
  <si>
    <t>KS SEBENJE</t>
  </si>
  <si>
    <t>90108</t>
  </si>
  <si>
    <t>KRAJEVNA SAMOUPRAVA (KS SEBENJE)</t>
  </si>
  <si>
    <t>90408</t>
  </si>
  <si>
    <t>UREJANJE JAVNIH POVRŠIN (KS SEBENJE)</t>
  </si>
  <si>
    <t>5009</t>
  </si>
  <si>
    <t>KS SENIČNO</t>
  </si>
  <si>
    <t>90109</t>
  </si>
  <si>
    <t>KRAJEVNA SAMOUPRAVA (KS SENIČNO)</t>
  </si>
  <si>
    <t>5010</t>
  </si>
  <si>
    <t>KS TRŽIČ-MESTO</t>
  </si>
  <si>
    <t>90110</t>
  </si>
  <si>
    <t>KRAJEVNA SAMOUPRAVA (KS TRŽIČ MESTO)</t>
  </si>
  <si>
    <t>5011</t>
  </si>
  <si>
    <t>KS BISTRICA PRI TRŽIČU</t>
  </si>
  <si>
    <t>90111</t>
  </si>
  <si>
    <t>KRAJEVNA SAMOUPRAVA (KS BISTRICA PRI TRŽIČU)</t>
  </si>
  <si>
    <t>5012</t>
  </si>
  <si>
    <t>KS KOVOR</t>
  </si>
  <si>
    <t>90112</t>
  </si>
  <si>
    <t>KRAJEVNA SAMOUPRAVA (KS KOVOR)</t>
  </si>
  <si>
    <t>90212</t>
  </si>
  <si>
    <t>JAVNA RAZSVETLJAVA (KS KOVOR)</t>
  </si>
  <si>
    <t>90312</t>
  </si>
  <si>
    <t>TEKOČE VZDRŽEVANJE LC (KS KOVOR)</t>
  </si>
  <si>
    <t>90412</t>
  </si>
  <si>
    <t>UREJANJE JAVNIH POVRŠIN (KS KOVOR)</t>
  </si>
  <si>
    <t>5013</t>
  </si>
  <si>
    <t>KS KRIŽE</t>
  </si>
  <si>
    <t>90113</t>
  </si>
  <si>
    <t>KRAJEVNA SAMOUPRAVA (KS KRIŽE)</t>
  </si>
  <si>
    <t>V EUR</t>
  </si>
  <si>
    <t>ZAKLJUČNI RAČUN PRORAČUNA OBČINE TRŽIČ ZA LETO 2021 - POSEBNI DEL ODHODKI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</si>
</sst>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b/>
      <i/>
      <sz val="10"/>
      <color rgb="FF000000"/>
      <name val="Arial Narrow"/>
      <family val="2"/>
      <charset val="238"/>
    </font>
    <font>
      <i/>
      <sz val="10"/>
      <name val="Arial Narrow"/>
      <family val="2"/>
      <charset val="238"/>
    </font>
    <font>
      <i/>
      <sz val="8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80FF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2" xfId="0" applyFill="1" applyBorder="1" applyAlignment="1">
      <alignment horizontal="center" vertical="center"/>
    </xf>
    <xf numFmtId="49" fontId="2" fillId="3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 applyAlignment="1">
      <alignment horizontal="right"/>
    </xf>
    <xf numFmtId="0" fontId="2" fillId="4" borderId="0" xfId="0" applyFont="1" applyFill="1"/>
    <xf numFmtId="49" fontId="2" fillId="4" borderId="0" xfId="0" applyNumberFormat="1" applyFont="1" applyFill="1"/>
    <xf numFmtId="4" fontId="2" fillId="4" borderId="0" xfId="0" applyNumberFormat="1" applyFont="1" applyFill="1" applyAlignment="1">
      <alignment horizontal="right"/>
    </xf>
    <xf numFmtId="0" fontId="3" fillId="5" borderId="2" xfId="0" applyFont="1" applyFill="1" applyBorder="1"/>
    <xf numFmtId="49" fontId="3" fillId="5" borderId="2" xfId="0" applyNumberFormat="1" applyFont="1" applyFill="1" applyBorder="1"/>
    <xf numFmtId="4" fontId="3" fillId="5" borderId="2" xfId="0" applyNumberFormat="1" applyFont="1" applyFill="1" applyBorder="1" applyAlignment="1">
      <alignment horizontal="right"/>
    </xf>
    <xf numFmtId="0" fontId="4" fillId="5" borderId="2" xfId="0" applyFont="1" applyFill="1" applyBorder="1"/>
    <xf numFmtId="49" fontId="4" fillId="5" borderId="2" xfId="0" applyNumberFormat="1" applyFont="1" applyFill="1" applyBorder="1"/>
    <xf numFmtId="4" fontId="4" fillId="5" borderId="2" xfId="0" applyNumberFormat="1" applyFont="1" applyFill="1" applyBorder="1" applyAlignment="1">
      <alignment horizontal="right"/>
    </xf>
    <xf numFmtId="0" fontId="5" fillId="5" borderId="0" xfId="0" applyFont="1" applyFill="1"/>
    <xf numFmtId="49" fontId="5" fillId="5" borderId="0" xfId="0" applyNumberFormat="1" applyFont="1" applyFill="1"/>
    <xf numFmtId="4" fontId="5" fillId="5" borderId="0" xfId="0" applyNumberFormat="1" applyFont="1" applyFill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BEA0A-1B7F-46BF-9311-7B72CC801C6D}">
  <sheetPr>
    <pageSetUpPr fitToPage="1"/>
  </sheetPr>
  <dimension ref="A1:M1059"/>
  <sheetViews>
    <sheetView tabSelected="1" zoomScaleNormal="100" workbookViewId="0">
      <pane ySplit="4" topLeftCell="A5" activePane="bottomLeft" state="frozen"/>
      <selection pane="bottomLeft" activeCell="F10" sqref="F10"/>
    </sheetView>
  </sheetViews>
  <sheetFormatPr defaultRowHeight="15" x14ac:dyDescent="0.25"/>
  <cols>
    <col min="1" max="1" width="1.85546875" customWidth="1"/>
    <col min="2" max="2" width="2.28515625" customWidth="1"/>
    <col min="3" max="3" width="2.140625" customWidth="1"/>
    <col min="4" max="4" width="9.85546875" bestFit="1" customWidth="1"/>
    <col min="5" max="5" width="6.28515625" bestFit="1" customWidth="1"/>
    <col min="6" max="6" width="65.7109375" customWidth="1"/>
    <col min="7" max="7" width="15.42578125" bestFit="1" customWidth="1"/>
    <col min="8" max="9" width="12.7109375" bestFit="1" customWidth="1"/>
    <col min="10" max="10" width="15.42578125" bestFit="1" customWidth="1"/>
    <col min="11" max="13" width="10.85546875" bestFit="1" customWidth="1"/>
  </cols>
  <sheetData>
    <row r="1" spans="1:13" x14ac:dyDescent="0.25">
      <c r="A1" s="19" t="s">
        <v>581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x14ac:dyDescent="0.25">
      <c r="M2" t="s">
        <v>580</v>
      </c>
    </row>
    <row r="3" spans="1:13" ht="30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13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</row>
    <row r="5" spans="1:13" x14ac:dyDescent="0.25">
      <c r="A5" s="2" t="s">
        <v>13</v>
      </c>
      <c r="B5" s="3"/>
      <c r="C5" s="3"/>
      <c r="D5" s="3"/>
      <c r="E5" s="3"/>
      <c r="F5" s="2" t="s">
        <v>14</v>
      </c>
      <c r="G5" s="4">
        <f>+G6</f>
        <v>46407.270000000004</v>
      </c>
      <c r="H5" s="4">
        <f>+H6</f>
        <v>54150</v>
      </c>
      <c r="I5" s="4">
        <f>+I6</f>
        <v>60850</v>
      </c>
      <c r="J5" s="4">
        <f>+J6</f>
        <v>59964.520000000004</v>
      </c>
      <c r="K5" s="4">
        <f>IF(I5&lt;&gt;0,J5/I5*100,"-")</f>
        <v>98.54481511914544</v>
      </c>
      <c r="L5" s="4">
        <f>IF(H5&lt;&gt;0,J5/H5*100,"-")</f>
        <v>110.7378024007387</v>
      </c>
      <c r="M5" s="4">
        <f>IF(G5&lt;&gt;0,J5/G5*100,"-")</f>
        <v>129.21363398450285</v>
      </c>
    </row>
    <row r="6" spans="1:13" x14ac:dyDescent="0.25">
      <c r="A6" s="5"/>
      <c r="B6" s="6" t="s">
        <v>15</v>
      </c>
      <c r="C6" s="5"/>
      <c r="D6" s="5"/>
      <c r="E6" s="5"/>
      <c r="F6" s="6" t="s">
        <v>16</v>
      </c>
      <c r="G6" s="7">
        <f>+G7+G15+G18</f>
        <v>46407.270000000004</v>
      </c>
      <c r="H6" s="7">
        <f>+H7+H15+H18</f>
        <v>54150</v>
      </c>
      <c r="I6" s="7">
        <f>+I7+I15+I18</f>
        <v>60850</v>
      </c>
      <c r="J6" s="7">
        <f>+J7+J15+J18</f>
        <v>59964.520000000004</v>
      </c>
      <c r="K6" s="7">
        <f>IF(I6&lt;&gt;0,J6/I6*100,"-")</f>
        <v>98.54481511914544</v>
      </c>
      <c r="L6" s="7">
        <f>IF(H6&lt;&gt;0,J6/H6*100,"-")</f>
        <v>110.7378024007387</v>
      </c>
      <c r="M6" s="7">
        <f>IF(G6&lt;&gt;0,J6/G6*100,"-")</f>
        <v>129.21363398450285</v>
      </c>
    </row>
    <row r="7" spans="1:13" x14ac:dyDescent="0.25">
      <c r="A7" s="8"/>
      <c r="B7" s="8"/>
      <c r="C7" s="9" t="s">
        <v>17</v>
      </c>
      <c r="D7" s="8"/>
      <c r="E7" s="8"/>
      <c r="F7" s="9" t="s">
        <v>18</v>
      </c>
      <c r="G7" s="10">
        <f>+G8</f>
        <v>42369.15</v>
      </c>
      <c r="H7" s="10">
        <f>+H8</f>
        <v>50000</v>
      </c>
      <c r="I7" s="10">
        <f>+I8</f>
        <v>56700</v>
      </c>
      <c r="J7" s="10">
        <f>+J8</f>
        <v>55926.400000000001</v>
      </c>
      <c r="K7" s="10">
        <f>IF(I7&lt;&gt;0,J7/I7*100,"-")</f>
        <v>98.635626102292775</v>
      </c>
      <c r="L7" s="10">
        <f>IF(H7&lt;&gt;0,J7/H7*100,"-")</f>
        <v>111.8528</v>
      </c>
      <c r="M7" s="10">
        <f>IF(G7&lt;&gt;0,J7/G7*100,"-")</f>
        <v>131.99792773751656</v>
      </c>
    </row>
    <row r="8" spans="1:13" x14ac:dyDescent="0.25">
      <c r="A8" s="11"/>
      <c r="B8" s="11"/>
      <c r="C8" s="11"/>
      <c r="D8" s="12" t="s">
        <v>19</v>
      </c>
      <c r="E8" s="11"/>
      <c r="F8" s="12"/>
      <c r="G8" s="13">
        <f>+G9+G10+G11+G12+G13+G14</f>
        <v>42369.15</v>
      </c>
      <c r="H8" s="13">
        <f>+H9+H10+H11+H12+H13+H14</f>
        <v>50000</v>
      </c>
      <c r="I8" s="13">
        <f>+I9+I10+I11+I12+I13+I14</f>
        <v>56700</v>
      </c>
      <c r="J8" s="13">
        <f>+J9+J10+J11+J12+J13+J14</f>
        <v>55926.400000000001</v>
      </c>
      <c r="K8" s="13">
        <f>IF(I8&lt;&gt;0,J8/I8*100,"-")</f>
        <v>98.635626102292775</v>
      </c>
      <c r="L8" s="13">
        <f>IF(H8&lt;&gt;0,J8/H8*100,"-")</f>
        <v>111.8528</v>
      </c>
      <c r="M8" s="13">
        <f>IF(G8&lt;&gt;0,J8/G8*100,"-")</f>
        <v>131.99792773751656</v>
      </c>
    </row>
    <row r="9" spans="1:13" x14ac:dyDescent="0.25">
      <c r="A9" s="14"/>
      <c r="B9" s="14"/>
      <c r="C9" s="14"/>
      <c r="D9" s="14"/>
      <c r="E9" s="15" t="s">
        <v>20</v>
      </c>
      <c r="F9" s="15" t="s">
        <v>21</v>
      </c>
      <c r="G9" s="16">
        <v>7372.11</v>
      </c>
      <c r="H9" s="16">
        <v>14300</v>
      </c>
      <c r="I9" s="16">
        <v>15700</v>
      </c>
      <c r="J9" s="16">
        <v>15199.97</v>
      </c>
      <c r="K9" s="16">
        <f>IF(I9&lt;&gt;0,J9/I9*100,"-")</f>
        <v>96.815095541401277</v>
      </c>
      <c r="L9" s="16">
        <f>IF(H9&lt;&gt;0,J9/H9*100,"-")</f>
        <v>106.29349650349651</v>
      </c>
      <c r="M9" s="16">
        <f>IF(G9&lt;&gt;0,J9/G9*100,"-")</f>
        <v>206.18208355545428</v>
      </c>
    </row>
    <row r="10" spans="1:13" x14ac:dyDescent="0.25">
      <c r="A10" s="14"/>
      <c r="B10" s="14"/>
      <c r="C10" s="14"/>
      <c r="D10" s="14"/>
      <c r="E10" s="15" t="s">
        <v>22</v>
      </c>
      <c r="F10" s="15" t="s">
        <v>23</v>
      </c>
      <c r="G10" s="16">
        <v>0</v>
      </c>
      <c r="H10" s="16">
        <v>2000</v>
      </c>
      <c r="I10" s="16">
        <v>0</v>
      </c>
      <c r="J10" s="16">
        <v>0</v>
      </c>
      <c r="K10" s="16" t="str">
        <f>IF(I10&lt;&gt;0,J10/I10*100,"-")</f>
        <v>-</v>
      </c>
      <c r="L10" s="16">
        <f>IF(H10&lt;&gt;0,J10/H10*100,"-")</f>
        <v>0</v>
      </c>
      <c r="M10" s="16" t="str">
        <f>IF(G10&lt;&gt;0,J10/G10*100,"-")</f>
        <v>-</v>
      </c>
    </row>
    <row r="11" spans="1:13" x14ac:dyDescent="0.25">
      <c r="A11" s="14"/>
      <c r="B11" s="14"/>
      <c r="C11" s="14"/>
      <c r="D11" s="14"/>
      <c r="E11" s="15" t="s">
        <v>24</v>
      </c>
      <c r="F11" s="15" t="s">
        <v>25</v>
      </c>
      <c r="G11" s="16">
        <v>0</v>
      </c>
      <c r="H11" s="16">
        <v>500</v>
      </c>
      <c r="I11" s="16">
        <v>0</v>
      </c>
      <c r="J11" s="16">
        <v>0</v>
      </c>
      <c r="K11" s="16" t="str">
        <f>IF(I11&lt;&gt;0,J11/I11*100,"-")</f>
        <v>-</v>
      </c>
      <c r="L11" s="16">
        <f>IF(H11&lt;&gt;0,J11/H11*100,"-")</f>
        <v>0</v>
      </c>
      <c r="M11" s="16" t="str">
        <f>IF(G11&lt;&gt;0,J11/G11*100,"-")</f>
        <v>-</v>
      </c>
    </row>
    <row r="12" spans="1:13" x14ac:dyDescent="0.25">
      <c r="A12" s="14"/>
      <c r="B12" s="14"/>
      <c r="C12" s="14"/>
      <c r="D12" s="14"/>
      <c r="E12" s="15" t="s">
        <v>26</v>
      </c>
      <c r="F12" s="15" t="s">
        <v>27</v>
      </c>
      <c r="G12" s="16">
        <v>0</v>
      </c>
      <c r="H12" s="16">
        <v>100</v>
      </c>
      <c r="I12" s="16">
        <v>0</v>
      </c>
      <c r="J12" s="16">
        <v>0</v>
      </c>
      <c r="K12" s="16" t="str">
        <f>IF(I12&lt;&gt;0,J12/I12*100,"-")</f>
        <v>-</v>
      </c>
      <c r="L12" s="16">
        <f>IF(H12&lt;&gt;0,J12/H12*100,"-")</f>
        <v>0</v>
      </c>
      <c r="M12" s="16" t="str">
        <f>IF(G12&lt;&gt;0,J12/G12*100,"-")</f>
        <v>-</v>
      </c>
    </row>
    <row r="13" spans="1:13" x14ac:dyDescent="0.25">
      <c r="A13" s="14"/>
      <c r="B13" s="14"/>
      <c r="C13" s="14"/>
      <c r="D13" s="14"/>
      <c r="E13" s="15" t="s">
        <v>28</v>
      </c>
      <c r="F13" s="15" t="s">
        <v>29</v>
      </c>
      <c r="G13" s="16">
        <v>34334.800000000003</v>
      </c>
      <c r="H13" s="16">
        <v>29600</v>
      </c>
      <c r="I13" s="16">
        <v>39100</v>
      </c>
      <c r="J13" s="16">
        <v>38961.96</v>
      </c>
      <c r="K13" s="16">
        <f>IF(I13&lt;&gt;0,J13/I13*100,"-")</f>
        <v>99.646956521739128</v>
      </c>
      <c r="L13" s="16">
        <f>IF(H13&lt;&gt;0,J13/H13*100,"-")</f>
        <v>131.62824324324325</v>
      </c>
      <c r="M13" s="16">
        <f>IF(G13&lt;&gt;0,J13/G13*100,"-")</f>
        <v>113.47658934958118</v>
      </c>
    </row>
    <row r="14" spans="1:13" x14ac:dyDescent="0.25">
      <c r="A14" s="14"/>
      <c r="B14" s="14"/>
      <c r="C14" s="14"/>
      <c r="D14" s="14"/>
      <c r="E14" s="15" t="s">
        <v>30</v>
      </c>
      <c r="F14" s="15" t="s">
        <v>31</v>
      </c>
      <c r="G14" s="16">
        <v>662.24</v>
      </c>
      <c r="H14" s="16">
        <v>3500</v>
      </c>
      <c r="I14" s="16">
        <v>1900</v>
      </c>
      <c r="J14" s="16">
        <v>1764.47</v>
      </c>
      <c r="K14" s="16">
        <f>IF(I14&lt;&gt;0,J14/I14*100,"-")</f>
        <v>92.86684210526316</v>
      </c>
      <c r="L14" s="16">
        <f>IF(H14&lt;&gt;0,J14/H14*100,"-")</f>
        <v>50.413428571428575</v>
      </c>
      <c r="M14" s="16">
        <f>IF(G14&lt;&gt;0,J14/G14*100,"-")</f>
        <v>266.43965933800433</v>
      </c>
    </row>
    <row r="15" spans="1:13" x14ac:dyDescent="0.25">
      <c r="A15" s="8"/>
      <c r="B15" s="8"/>
      <c r="C15" s="9" t="s">
        <v>32</v>
      </c>
      <c r="D15" s="8"/>
      <c r="E15" s="8"/>
      <c r="F15" s="9" t="s">
        <v>33</v>
      </c>
      <c r="G15" s="10">
        <f>+G16</f>
        <v>4038.12</v>
      </c>
      <c r="H15" s="10">
        <f>+H16</f>
        <v>4050</v>
      </c>
      <c r="I15" s="10">
        <f>+I16</f>
        <v>4050</v>
      </c>
      <c r="J15" s="10">
        <f>+J16</f>
        <v>4038.12</v>
      </c>
      <c r="K15" s="10">
        <f>IF(I15&lt;&gt;0,J15/I15*100,"-")</f>
        <v>99.706666666666663</v>
      </c>
      <c r="L15" s="10">
        <f>IF(H15&lt;&gt;0,J15/H15*100,"-")</f>
        <v>99.706666666666663</v>
      </c>
      <c r="M15" s="10">
        <f>IF(G15&lt;&gt;0,J15/G15*100,"-")</f>
        <v>100</v>
      </c>
    </row>
    <row r="16" spans="1:13" x14ac:dyDescent="0.25">
      <c r="A16" s="11"/>
      <c r="B16" s="11"/>
      <c r="C16" s="11"/>
      <c r="D16" s="12" t="s">
        <v>19</v>
      </c>
      <c r="E16" s="11"/>
      <c r="F16" s="12"/>
      <c r="G16" s="13">
        <f>+G17</f>
        <v>4038.12</v>
      </c>
      <c r="H16" s="13">
        <f>+H17</f>
        <v>4050</v>
      </c>
      <c r="I16" s="13">
        <f>+I17</f>
        <v>4050</v>
      </c>
      <c r="J16" s="13">
        <f>+J17</f>
        <v>4038.12</v>
      </c>
      <c r="K16" s="13">
        <f>IF(I16&lt;&gt;0,J16/I16*100,"-")</f>
        <v>99.706666666666663</v>
      </c>
      <c r="L16" s="13">
        <f>IF(H16&lt;&gt;0,J16/H16*100,"-")</f>
        <v>99.706666666666663</v>
      </c>
      <c r="M16" s="13">
        <f>IF(G16&lt;&gt;0,J16/G16*100,"-")</f>
        <v>100</v>
      </c>
    </row>
    <row r="17" spans="1:13" x14ac:dyDescent="0.25">
      <c r="A17" s="14"/>
      <c r="B17" s="14"/>
      <c r="C17" s="14"/>
      <c r="D17" s="14"/>
      <c r="E17" s="15" t="s">
        <v>34</v>
      </c>
      <c r="F17" s="15" t="s">
        <v>35</v>
      </c>
      <c r="G17" s="16">
        <v>4038.12</v>
      </c>
      <c r="H17" s="16">
        <v>4050</v>
      </c>
      <c r="I17" s="16">
        <v>4050</v>
      </c>
      <c r="J17" s="16">
        <v>4038.12</v>
      </c>
      <c r="K17" s="16">
        <f>IF(I17&lt;&gt;0,J17/I17*100,"-")</f>
        <v>99.706666666666663</v>
      </c>
      <c r="L17" s="16">
        <f>IF(H17&lt;&gt;0,J17/H17*100,"-")</f>
        <v>99.706666666666663</v>
      </c>
      <c r="M17" s="16">
        <f>IF(G17&lt;&gt;0,J17/G17*100,"-")</f>
        <v>100</v>
      </c>
    </row>
    <row r="18" spans="1:13" x14ac:dyDescent="0.25">
      <c r="A18" s="8"/>
      <c r="B18" s="8"/>
      <c r="C18" s="9" t="s">
        <v>36</v>
      </c>
      <c r="D18" s="8"/>
      <c r="E18" s="8"/>
      <c r="F18" s="9" t="s">
        <v>37</v>
      </c>
      <c r="G18" s="10">
        <f>+G19</f>
        <v>0</v>
      </c>
      <c r="H18" s="10">
        <f>+H19</f>
        <v>100</v>
      </c>
      <c r="I18" s="10">
        <f>+I19</f>
        <v>100</v>
      </c>
      <c r="J18" s="10">
        <f>+J19</f>
        <v>0</v>
      </c>
      <c r="K18" s="10">
        <f>IF(I18&lt;&gt;0,J18/I18*100,"-")</f>
        <v>0</v>
      </c>
      <c r="L18" s="10">
        <f>IF(H18&lt;&gt;0,J18/H18*100,"-")</f>
        <v>0</v>
      </c>
      <c r="M18" s="10" t="str">
        <f>IF(G18&lt;&gt;0,J18/G18*100,"-")</f>
        <v>-</v>
      </c>
    </row>
    <row r="19" spans="1:13" x14ac:dyDescent="0.25">
      <c r="A19" s="11"/>
      <c r="B19" s="11"/>
      <c r="C19" s="11"/>
      <c r="D19" s="12" t="s">
        <v>19</v>
      </c>
      <c r="E19" s="11"/>
      <c r="F19" s="12"/>
      <c r="G19" s="13">
        <f>+G20</f>
        <v>0</v>
      </c>
      <c r="H19" s="13">
        <f>+H20</f>
        <v>100</v>
      </c>
      <c r="I19" s="13">
        <f>+I20</f>
        <v>100</v>
      </c>
      <c r="J19" s="13">
        <f>+J20</f>
        <v>0</v>
      </c>
      <c r="K19" s="13">
        <f>IF(I19&lt;&gt;0,J19/I19*100,"-")</f>
        <v>0</v>
      </c>
      <c r="L19" s="13">
        <f>IF(H19&lt;&gt;0,J19/H19*100,"-")</f>
        <v>0</v>
      </c>
      <c r="M19" s="13" t="str">
        <f>IF(G19&lt;&gt;0,J19/G19*100,"-")</f>
        <v>-</v>
      </c>
    </row>
    <row r="20" spans="1:13" x14ac:dyDescent="0.25">
      <c r="A20" s="14"/>
      <c r="B20" s="14"/>
      <c r="C20" s="14"/>
      <c r="D20" s="14"/>
      <c r="E20" s="15" t="s">
        <v>20</v>
      </c>
      <c r="F20" s="15" t="s">
        <v>21</v>
      </c>
      <c r="G20" s="16">
        <v>0</v>
      </c>
      <c r="H20" s="16">
        <v>100</v>
      </c>
      <c r="I20" s="16">
        <v>100</v>
      </c>
      <c r="J20" s="16">
        <v>0</v>
      </c>
      <c r="K20" s="16">
        <f>IF(I20&lt;&gt;0,J20/I20*100,"-")</f>
        <v>0</v>
      </c>
      <c r="L20" s="16">
        <f>IF(H20&lt;&gt;0,J20/H20*100,"-")</f>
        <v>0</v>
      </c>
      <c r="M20" s="16" t="str">
        <f>IF(G20&lt;&gt;0,J20/G20*100,"-")</f>
        <v>-</v>
      </c>
    </row>
    <row r="21" spans="1:13" x14ac:dyDescent="0.25">
      <c r="A21" s="2" t="s">
        <v>38</v>
      </c>
      <c r="B21" s="3"/>
      <c r="C21" s="3"/>
      <c r="D21" s="3"/>
      <c r="E21" s="3"/>
      <c r="F21" s="2" t="s">
        <v>39</v>
      </c>
      <c r="G21" s="4">
        <f>+G22</f>
        <v>9472.02</v>
      </c>
      <c r="H21" s="4">
        <f>+H22</f>
        <v>12900</v>
      </c>
      <c r="I21" s="4">
        <f>+I22</f>
        <v>13400</v>
      </c>
      <c r="J21" s="4">
        <f>+J22</f>
        <v>13218.27</v>
      </c>
      <c r="K21" s="4">
        <f>IF(I21&lt;&gt;0,J21/I21*100,"-")</f>
        <v>98.643805970149259</v>
      </c>
      <c r="L21" s="4">
        <f>IF(H21&lt;&gt;0,J21/H21*100,"-")</f>
        <v>102.46720930232559</v>
      </c>
      <c r="M21" s="4">
        <f>IF(G21&lt;&gt;0,J21/G21*100,"-")</f>
        <v>139.55069773923617</v>
      </c>
    </row>
    <row r="22" spans="1:13" x14ac:dyDescent="0.25">
      <c r="A22" s="5"/>
      <c r="B22" s="6" t="s">
        <v>40</v>
      </c>
      <c r="C22" s="5"/>
      <c r="D22" s="5"/>
      <c r="E22" s="5"/>
      <c r="F22" s="6" t="s">
        <v>41</v>
      </c>
      <c r="G22" s="7">
        <f>+G23</f>
        <v>9472.02</v>
      </c>
      <c r="H22" s="7">
        <f>+H23</f>
        <v>12900</v>
      </c>
      <c r="I22" s="7">
        <f>+I23</f>
        <v>13400</v>
      </c>
      <c r="J22" s="7">
        <f>+J23</f>
        <v>13218.27</v>
      </c>
      <c r="K22" s="7">
        <f>IF(I22&lt;&gt;0,J22/I22*100,"-")</f>
        <v>98.643805970149259</v>
      </c>
      <c r="L22" s="7">
        <f>IF(H22&lt;&gt;0,J22/H22*100,"-")</f>
        <v>102.46720930232559</v>
      </c>
      <c r="M22" s="7">
        <f>IF(G22&lt;&gt;0,J22/G22*100,"-")</f>
        <v>139.55069773923617</v>
      </c>
    </row>
    <row r="23" spans="1:13" x14ac:dyDescent="0.25">
      <c r="A23" s="8"/>
      <c r="B23" s="8"/>
      <c r="C23" s="9" t="s">
        <v>42</v>
      </c>
      <c r="D23" s="8"/>
      <c r="E23" s="8"/>
      <c r="F23" s="9" t="s">
        <v>43</v>
      </c>
      <c r="G23" s="10">
        <f>+G24</f>
        <v>9472.02</v>
      </c>
      <c r="H23" s="10">
        <f>+H24</f>
        <v>12900</v>
      </c>
      <c r="I23" s="10">
        <f>+I24</f>
        <v>13400</v>
      </c>
      <c r="J23" s="10">
        <f>+J24</f>
        <v>13218.27</v>
      </c>
      <c r="K23" s="10">
        <f>IF(I23&lt;&gt;0,J23/I23*100,"-")</f>
        <v>98.643805970149259</v>
      </c>
      <c r="L23" s="10">
        <f>IF(H23&lt;&gt;0,J23/H23*100,"-")</f>
        <v>102.46720930232559</v>
      </c>
      <c r="M23" s="10">
        <f>IF(G23&lt;&gt;0,J23/G23*100,"-")</f>
        <v>139.55069773923617</v>
      </c>
    </row>
    <row r="24" spans="1:13" x14ac:dyDescent="0.25">
      <c r="A24" s="11"/>
      <c r="B24" s="11"/>
      <c r="C24" s="11"/>
      <c r="D24" s="12" t="s">
        <v>19</v>
      </c>
      <c r="E24" s="11"/>
      <c r="F24" s="12"/>
      <c r="G24" s="13">
        <f>+G25</f>
        <v>9472.02</v>
      </c>
      <c r="H24" s="13">
        <f>+H25</f>
        <v>12900</v>
      </c>
      <c r="I24" s="13">
        <f>+I25</f>
        <v>13400</v>
      </c>
      <c r="J24" s="13">
        <f>+J25</f>
        <v>13218.27</v>
      </c>
      <c r="K24" s="13">
        <f>IF(I24&lt;&gt;0,J24/I24*100,"-")</f>
        <v>98.643805970149259</v>
      </c>
      <c r="L24" s="13">
        <f>IF(H24&lt;&gt;0,J24/H24*100,"-")</f>
        <v>102.46720930232559</v>
      </c>
      <c r="M24" s="13">
        <f>IF(G24&lt;&gt;0,J24/G24*100,"-")</f>
        <v>139.55069773923617</v>
      </c>
    </row>
    <row r="25" spans="1:13" x14ac:dyDescent="0.25">
      <c r="A25" s="14"/>
      <c r="B25" s="14"/>
      <c r="C25" s="14"/>
      <c r="D25" s="14"/>
      <c r="E25" s="15" t="s">
        <v>28</v>
      </c>
      <c r="F25" s="15" t="s">
        <v>29</v>
      </c>
      <c r="G25" s="16">
        <v>9472.02</v>
      </c>
      <c r="H25" s="16">
        <v>12900</v>
      </c>
      <c r="I25" s="16">
        <v>13400</v>
      </c>
      <c r="J25" s="16">
        <v>13218.27</v>
      </c>
      <c r="K25" s="16">
        <f>IF(I25&lt;&gt;0,J25/I25*100,"-")</f>
        <v>98.643805970149259</v>
      </c>
      <c r="L25" s="16">
        <f>IF(H25&lt;&gt;0,J25/H25*100,"-")</f>
        <v>102.46720930232559</v>
      </c>
      <c r="M25" s="16">
        <f>IF(G25&lt;&gt;0,J25/G25*100,"-")</f>
        <v>139.55069773923617</v>
      </c>
    </row>
    <row r="26" spans="1:13" x14ac:dyDescent="0.25">
      <c r="A26" s="2" t="s">
        <v>44</v>
      </c>
      <c r="B26" s="3"/>
      <c r="C26" s="3"/>
      <c r="D26" s="3"/>
      <c r="E26" s="3"/>
      <c r="F26" s="2" t="s">
        <v>45</v>
      </c>
      <c r="G26" s="4">
        <f>+G27</f>
        <v>98470.55</v>
      </c>
      <c r="H26" s="4">
        <f>+H27</f>
        <v>101269.06000000001</v>
      </c>
      <c r="I26" s="4">
        <f>+I27</f>
        <v>101269.06000000001</v>
      </c>
      <c r="J26" s="4">
        <f>+J27</f>
        <v>85384.34</v>
      </c>
      <c r="K26" s="4">
        <f>IF(I26&lt;&gt;0,J26/I26*100,"-")</f>
        <v>84.31434043132225</v>
      </c>
      <c r="L26" s="4">
        <f>IF(H26&lt;&gt;0,J26/H26*100,"-")</f>
        <v>84.31434043132225</v>
      </c>
      <c r="M26" s="4">
        <f>IF(G26&lt;&gt;0,J26/G26*100,"-")</f>
        <v>86.710534266336481</v>
      </c>
    </row>
    <row r="27" spans="1:13" x14ac:dyDescent="0.25">
      <c r="A27" s="5"/>
      <c r="B27" s="6" t="s">
        <v>15</v>
      </c>
      <c r="C27" s="5"/>
      <c r="D27" s="5"/>
      <c r="E27" s="5"/>
      <c r="F27" s="6" t="s">
        <v>16</v>
      </c>
      <c r="G27" s="7">
        <f>+G28</f>
        <v>98470.55</v>
      </c>
      <c r="H27" s="7">
        <f>+H28</f>
        <v>101269.06000000001</v>
      </c>
      <c r="I27" s="7">
        <f>+I28</f>
        <v>101269.06000000001</v>
      </c>
      <c r="J27" s="7">
        <f>+J28</f>
        <v>85384.34</v>
      </c>
      <c r="K27" s="7">
        <f>IF(I27&lt;&gt;0,J27/I27*100,"-")</f>
        <v>84.31434043132225</v>
      </c>
      <c r="L27" s="7">
        <f>IF(H27&lt;&gt;0,J27/H27*100,"-")</f>
        <v>84.31434043132225</v>
      </c>
      <c r="M27" s="7">
        <f>IF(G27&lt;&gt;0,J27/G27*100,"-")</f>
        <v>86.710534266336481</v>
      </c>
    </row>
    <row r="28" spans="1:13" x14ac:dyDescent="0.25">
      <c r="A28" s="8"/>
      <c r="B28" s="8"/>
      <c r="C28" s="9" t="s">
        <v>46</v>
      </c>
      <c r="D28" s="8"/>
      <c r="E28" s="8"/>
      <c r="F28" s="9" t="s">
        <v>47</v>
      </c>
      <c r="G28" s="10">
        <f>+G29</f>
        <v>98470.55</v>
      </c>
      <c r="H28" s="10">
        <f>+H29</f>
        <v>101269.06000000001</v>
      </c>
      <c r="I28" s="10">
        <f>+I29</f>
        <v>101269.06000000001</v>
      </c>
      <c r="J28" s="10">
        <f>+J29</f>
        <v>85384.34</v>
      </c>
      <c r="K28" s="10">
        <f>IF(I28&lt;&gt;0,J28/I28*100,"-")</f>
        <v>84.31434043132225</v>
      </c>
      <c r="L28" s="10">
        <f>IF(H28&lt;&gt;0,J28/H28*100,"-")</f>
        <v>84.31434043132225</v>
      </c>
      <c r="M28" s="10">
        <f>IF(G28&lt;&gt;0,J28/G28*100,"-")</f>
        <v>86.710534266336481</v>
      </c>
    </row>
    <row r="29" spans="1:13" x14ac:dyDescent="0.25">
      <c r="A29" s="11"/>
      <c r="B29" s="11"/>
      <c r="C29" s="11"/>
      <c r="D29" s="12" t="s">
        <v>19</v>
      </c>
      <c r="E29" s="11"/>
      <c r="F29" s="12"/>
      <c r="G29" s="13">
        <f>+G30+G31+G32+G33+G34+G35+G36+G37+G38+G39+G40+G41+G42+G43</f>
        <v>98470.55</v>
      </c>
      <c r="H29" s="13">
        <f>+H30+H31+H32+H33+H34+H35+H36+H37+H38+H39+H40+H41+H42+H43</f>
        <v>101269.06000000001</v>
      </c>
      <c r="I29" s="13">
        <f>+I30+I31+I32+I33+I34+I35+I36+I37+I38+I39+I40+I41+I42+I43</f>
        <v>101269.06000000001</v>
      </c>
      <c r="J29" s="13">
        <f>+J30+J31+J32+J33+J34+J35+J36+J37+J38+J39+J40+J41+J42+J43</f>
        <v>85384.34</v>
      </c>
      <c r="K29" s="13">
        <f>IF(I29&lt;&gt;0,J29/I29*100,"-")</f>
        <v>84.31434043132225</v>
      </c>
      <c r="L29" s="13">
        <f>IF(H29&lt;&gt;0,J29/H29*100,"-")</f>
        <v>84.31434043132225</v>
      </c>
      <c r="M29" s="13">
        <f>IF(G29&lt;&gt;0,J29/G29*100,"-")</f>
        <v>86.710534266336481</v>
      </c>
    </row>
    <row r="30" spans="1:13" x14ac:dyDescent="0.25">
      <c r="A30" s="14"/>
      <c r="B30" s="14"/>
      <c r="C30" s="14"/>
      <c r="D30" s="14"/>
      <c r="E30" s="15" t="s">
        <v>48</v>
      </c>
      <c r="F30" s="15" t="s">
        <v>49</v>
      </c>
      <c r="G30" s="16">
        <v>79748.13</v>
      </c>
      <c r="H30" s="16">
        <v>82228.13</v>
      </c>
      <c r="I30" s="16">
        <v>81808.13</v>
      </c>
      <c r="J30" s="16">
        <v>70389.52</v>
      </c>
      <c r="K30" s="16">
        <f>IF(I30&lt;&gt;0,J30/I30*100,"-")</f>
        <v>86.042206318614063</v>
      </c>
      <c r="L30" s="16">
        <f>IF(H30&lt;&gt;0,J30/H30*100,"-")</f>
        <v>85.602725004204757</v>
      </c>
      <c r="M30" s="16">
        <f>IF(G30&lt;&gt;0,J30/G30*100,"-")</f>
        <v>88.264790660295105</v>
      </c>
    </row>
    <row r="31" spans="1:13" x14ac:dyDescent="0.25">
      <c r="A31" s="14"/>
      <c r="B31" s="14"/>
      <c r="C31" s="14"/>
      <c r="D31" s="14"/>
      <c r="E31" s="15" t="s">
        <v>50</v>
      </c>
      <c r="F31" s="15" t="s">
        <v>51</v>
      </c>
      <c r="G31" s="16">
        <v>2062.06</v>
      </c>
      <c r="H31" s="16">
        <v>2000</v>
      </c>
      <c r="I31" s="16">
        <v>2100</v>
      </c>
      <c r="J31" s="16">
        <v>2048.48</v>
      </c>
      <c r="K31" s="16">
        <f>IF(I31&lt;&gt;0,J31/I31*100,"-")</f>
        <v>97.546666666666667</v>
      </c>
      <c r="L31" s="16">
        <f>IF(H31&lt;&gt;0,J31/H31*100,"-")</f>
        <v>102.42400000000001</v>
      </c>
      <c r="M31" s="16">
        <f>IF(G31&lt;&gt;0,J31/G31*100,"-")</f>
        <v>99.341435263765362</v>
      </c>
    </row>
    <row r="32" spans="1:13" x14ac:dyDescent="0.25">
      <c r="A32" s="14"/>
      <c r="B32" s="14"/>
      <c r="C32" s="14"/>
      <c r="D32" s="14"/>
      <c r="E32" s="15" t="s">
        <v>52</v>
      </c>
      <c r="F32" s="15" t="s">
        <v>53</v>
      </c>
      <c r="G32" s="16">
        <v>2301.2399999999998</v>
      </c>
      <c r="H32" s="16">
        <v>3110.67</v>
      </c>
      <c r="I32" s="16">
        <v>3110.67</v>
      </c>
      <c r="J32" s="16">
        <v>1566.66</v>
      </c>
      <c r="K32" s="16">
        <f>IF(I32&lt;&gt;0,J32/I32*100,"-")</f>
        <v>50.364069476993699</v>
      </c>
      <c r="L32" s="16">
        <f>IF(H32&lt;&gt;0,J32/H32*100,"-")</f>
        <v>50.364069476993699</v>
      </c>
      <c r="M32" s="16">
        <f>IF(G32&lt;&gt;0,J32/G32*100,"-")</f>
        <v>68.078948740678953</v>
      </c>
    </row>
    <row r="33" spans="1:13" x14ac:dyDescent="0.25">
      <c r="A33" s="14"/>
      <c r="B33" s="14"/>
      <c r="C33" s="14"/>
      <c r="D33" s="14"/>
      <c r="E33" s="15" t="s">
        <v>54</v>
      </c>
      <c r="F33" s="15" t="s">
        <v>55</v>
      </c>
      <c r="G33" s="16">
        <v>92</v>
      </c>
      <c r="H33" s="16">
        <v>100</v>
      </c>
      <c r="I33" s="16">
        <v>100</v>
      </c>
      <c r="J33" s="16">
        <v>68</v>
      </c>
      <c r="K33" s="16">
        <f>IF(I33&lt;&gt;0,J33/I33*100,"-")</f>
        <v>68</v>
      </c>
      <c r="L33" s="16">
        <f>IF(H33&lt;&gt;0,J33/H33*100,"-")</f>
        <v>68</v>
      </c>
      <c r="M33" s="16">
        <f>IF(G33&lt;&gt;0,J33/G33*100,"-")</f>
        <v>73.91304347826086</v>
      </c>
    </row>
    <row r="34" spans="1:13" x14ac:dyDescent="0.25">
      <c r="A34" s="14"/>
      <c r="B34" s="14"/>
      <c r="C34" s="14"/>
      <c r="D34" s="14"/>
      <c r="E34" s="15" t="s">
        <v>56</v>
      </c>
      <c r="F34" s="15" t="s">
        <v>57</v>
      </c>
      <c r="G34" s="16">
        <v>6595.7</v>
      </c>
      <c r="H34" s="16">
        <v>6200</v>
      </c>
      <c r="I34" s="16">
        <v>6150</v>
      </c>
      <c r="J34" s="16">
        <v>4497.72</v>
      </c>
      <c r="K34" s="16">
        <f>IF(I34&lt;&gt;0,J34/I34*100,"-")</f>
        <v>73.133658536585372</v>
      </c>
      <c r="L34" s="16">
        <f>IF(H34&lt;&gt;0,J34/H34*100,"-")</f>
        <v>72.543870967741938</v>
      </c>
      <c r="M34" s="16">
        <f>IF(G34&lt;&gt;0,J34/G34*100,"-")</f>
        <v>68.191700653456039</v>
      </c>
    </row>
    <row r="35" spans="1:13" x14ac:dyDescent="0.25">
      <c r="A35" s="14"/>
      <c r="B35" s="14"/>
      <c r="C35" s="14"/>
      <c r="D35" s="14"/>
      <c r="E35" s="15" t="s">
        <v>58</v>
      </c>
      <c r="F35" s="15" t="s">
        <v>59</v>
      </c>
      <c r="G35" s="16">
        <v>5654.15</v>
      </c>
      <c r="H35" s="16">
        <v>5116.1400000000003</v>
      </c>
      <c r="I35" s="16">
        <v>5216.1400000000003</v>
      </c>
      <c r="J35" s="16">
        <v>4990.59</v>
      </c>
      <c r="K35" s="16">
        <f>IF(I35&lt;&gt;0,J35/I35*100,"-")</f>
        <v>95.675921275119151</v>
      </c>
      <c r="L35" s="16">
        <f>IF(H35&lt;&gt;0,J35/H35*100,"-")</f>
        <v>97.546001477676526</v>
      </c>
      <c r="M35" s="16">
        <f>IF(G35&lt;&gt;0,J35/G35*100,"-")</f>
        <v>88.264195325557338</v>
      </c>
    </row>
    <row r="36" spans="1:13" x14ac:dyDescent="0.25">
      <c r="A36" s="14"/>
      <c r="B36" s="14"/>
      <c r="C36" s="14"/>
      <c r="D36" s="14"/>
      <c r="E36" s="15" t="s">
        <v>60</v>
      </c>
      <c r="F36" s="15" t="s">
        <v>61</v>
      </c>
      <c r="G36" s="16">
        <v>47.92</v>
      </c>
      <c r="H36" s="16">
        <v>44.98</v>
      </c>
      <c r="I36" s="16">
        <v>44.98</v>
      </c>
      <c r="J36" s="16">
        <v>42.27</v>
      </c>
      <c r="K36" s="16">
        <f>IF(I36&lt;&gt;0,J36/I36*100,"-")</f>
        <v>93.975100044464227</v>
      </c>
      <c r="L36" s="16">
        <f>IF(H36&lt;&gt;0,J36/H36*100,"-")</f>
        <v>93.975100044464227</v>
      </c>
      <c r="M36" s="16">
        <f>IF(G36&lt;&gt;0,J36/G36*100,"-")</f>
        <v>88.209515859766285</v>
      </c>
    </row>
    <row r="37" spans="1:13" x14ac:dyDescent="0.25">
      <c r="A37" s="14"/>
      <c r="B37" s="14"/>
      <c r="C37" s="14"/>
      <c r="D37" s="14"/>
      <c r="E37" s="15" t="s">
        <v>62</v>
      </c>
      <c r="F37" s="15" t="s">
        <v>63</v>
      </c>
      <c r="G37" s="16">
        <v>79.78</v>
      </c>
      <c r="H37" s="16">
        <v>75.069999999999993</v>
      </c>
      <c r="I37" s="16">
        <v>75.069999999999993</v>
      </c>
      <c r="J37" s="16">
        <v>70.430000000000007</v>
      </c>
      <c r="K37" s="16">
        <f>IF(I37&lt;&gt;0,J37/I37*100,"-")</f>
        <v>93.819102171306795</v>
      </c>
      <c r="L37" s="16">
        <f>IF(H37&lt;&gt;0,J37/H37*100,"-")</f>
        <v>93.819102171306795</v>
      </c>
      <c r="M37" s="16">
        <f>IF(G37&lt;&gt;0,J37/G37*100,"-")</f>
        <v>88.280270744547522</v>
      </c>
    </row>
    <row r="38" spans="1:13" x14ac:dyDescent="0.25">
      <c r="A38" s="14"/>
      <c r="B38" s="14"/>
      <c r="C38" s="14"/>
      <c r="D38" s="14"/>
      <c r="E38" s="15" t="s">
        <v>64</v>
      </c>
      <c r="F38" s="15" t="s">
        <v>65</v>
      </c>
      <c r="G38" s="16">
        <v>838.92</v>
      </c>
      <c r="H38" s="16">
        <v>644.07000000000005</v>
      </c>
      <c r="I38" s="16">
        <v>844.07</v>
      </c>
      <c r="J38" s="16">
        <v>769.02</v>
      </c>
      <c r="K38" s="16">
        <f>IF(I38&lt;&gt;0,J38/I38*100,"-")</f>
        <v>91.108557347139453</v>
      </c>
      <c r="L38" s="16">
        <f>IF(H38&lt;&gt;0,J38/H38*100,"-")</f>
        <v>119.40006521030323</v>
      </c>
      <c r="M38" s="16">
        <f>IF(G38&lt;&gt;0,J38/G38*100,"-")</f>
        <v>91.667858675439845</v>
      </c>
    </row>
    <row r="39" spans="1:13" x14ac:dyDescent="0.25">
      <c r="A39" s="14"/>
      <c r="B39" s="14"/>
      <c r="C39" s="14"/>
      <c r="D39" s="14"/>
      <c r="E39" s="15" t="s">
        <v>20</v>
      </c>
      <c r="F39" s="15" t="s">
        <v>21</v>
      </c>
      <c r="G39" s="16">
        <v>0</v>
      </c>
      <c r="H39" s="16">
        <v>200</v>
      </c>
      <c r="I39" s="16">
        <v>200</v>
      </c>
      <c r="J39" s="16">
        <v>0</v>
      </c>
      <c r="K39" s="16">
        <f>IF(I39&lt;&gt;0,J39/I39*100,"-")</f>
        <v>0</v>
      </c>
      <c r="L39" s="16">
        <f>IF(H39&lt;&gt;0,J39/H39*100,"-")</f>
        <v>0</v>
      </c>
      <c r="M39" s="16" t="str">
        <f>IF(G39&lt;&gt;0,J39/G39*100,"-")</f>
        <v>-</v>
      </c>
    </row>
    <row r="40" spans="1:13" x14ac:dyDescent="0.25">
      <c r="A40" s="14"/>
      <c r="B40" s="14"/>
      <c r="C40" s="14"/>
      <c r="D40" s="14"/>
      <c r="E40" s="15" t="s">
        <v>22</v>
      </c>
      <c r="F40" s="15" t="s">
        <v>23</v>
      </c>
      <c r="G40" s="16">
        <v>153.27000000000001</v>
      </c>
      <c r="H40" s="16">
        <v>300</v>
      </c>
      <c r="I40" s="16">
        <v>300</v>
      </c>
      <c r="J40" s="16">
        <v>203.5</v>
      </c>
      <c r="K40" s="16">
        <f>IF(I40&lt;&gt;0,J40/I40*100,"-")</f>
        <v>67.833333333333329</v>
      </c>
      <c r="L40" s="16">
        <f>IF(H40&lt;&gt;0,J40/H40*100,"-")</f>
        <v>67.833333333333329</v>
      </c>
      <c r="M40" s="16">
        <f>IF(G40&lt;&gt;0,J40/G40*100,"-")</f>
        <v>132.77223200887323</v>
      </c>
    </row>
    <row r="41" spans="1:13" x14ac:dyDescent="0.25">
      <c r="A41" s="14"/>
      <c r="B41" s="14"/>
      <c r="C41" s="14"/>
      <c r="D41" s="14"/>
      <c r="E41" s="15" t="s">
        <v>66</v>
      </c>
      <c r="F41" s="15" t="s">
        <v>67</v>
      </c>
      <c r="G41" s="16">
        <v>810.38</v>
      </c>
      <c r="H41" s="16">
        <v>1000</v>
      </c>
      <c r="I41" s="16">
        <v>1070</v>
      </c>
      <c r="J41" s="16">
        <v>738.15</v>
      </c>
      <c r="K41" s="16">
        <f>IF(I41&lt;&gt;0,J41/I41*100,"-")</f>
        <v>68.985981308411212</v>
      </c>
      <c r="L41" s="16">
        <f>IF(H41&lt;&gt;0,J41/H41*100,"-")</f>
        <v>73.814999999999998</v>
      </c>
      <c r="M41" s="16">
        <f>IF(G41&lt;&gt;0,J41/G41*100,"-")</f>
        <v>91.086897504874258</v>
      </c>
    </row>
    <row r="42" spans="1:13" x14ac:dyDescent="0.25">
      <c r="A42" s="14"/>
      <c r="B42" s="14"/>
      <c r="C42" s="14"/>
      <c r="D42" s="14"/>
      <c r="E42" s="15" t="s">
        <v>28</v>
      </c>
      <c r="F42" s="15" t="s">
        <v>29</v>
      </c>
      <c r="G42" s="16">
        <v>0</v>
      </c>
      <c r="H42" s="16">
        <v>100</v>
      </c>
      <c r="I42" s="16">
        <v>100</v>
      </c>
      <c r="J42" s="16">
        <v>0</v>
      </c>
      <c r="K42" s="16">
        <f>IF(I42&lt;&gt;0,J42/I42*100,"-")</f>
        <v>0</v>
      </c>
      <c r="L42" s="16">
        <f>IF(H42&lt;&gt;0,J42/H42*100,"-")</f>
        <v>0</v>
      </c>
      <c r="M42" s="16" t="str">
        <f>IF(G42&lt;&gt;0,J42/G42*100,"-")</f>
        <v>-</v>
      </c>
    </row>
    <row r="43" spans="1:13" x14ac:dyDescent="0.25">
      <c r="A43" s="14"/>
      <c r="B43" s="14"/>
      <c r="C43" s="14"/>
      <c r="D43" s="14"/>
      <c r="E43" s="15" t="s">
        <v>30</v>
      </c>
      <c r="F43" s="15" t="s">
        <v>31</v>
      </c>
      <c r="G43" s="16">
        <v>87</v>
      </c>
      <c r="H43" s="16">
        <v>150</v>
      </c>
      <c r="I43" s="16">
        <v>150</v>
      </c>
      <c r="J43" s="16">
        <v>0</v>
      </c>
      <c r="K43" s="16">
        <f>IF(I43&lt;&gt;0,J43/I43*100,"-")</f>
        <v>0</v>
      </c>
      <c r="L43" s="16">
        <f>IF(H43&lt;&gt;0,J43/H43*100,"-")</f>
        <v>0</v>
      </c>
      <c r="M43" s="16">
        <f>IF(G43&lt;&gt;0,J43/G43*100,"-")</f>
        <v>0</v>
      </c>
    </row>
    <row r="44" spans="1:13" x14ac:dyDescent="0.25">
      <c r="A44" s="2" t="s">
        <v>48</v>
      </c>
      <c r="B44" s="3"/>
      <c r="C44" s="3"/>
      <c r="D44" s="3"/>
      <c r="E44" s="3"/>
      <c r="F44" s="2" t="s">
        <v>68</v>
      </c>
      <c r="G44" s="4">
        <f>+G45+G51+G110+G121+G127+G180+G201+G207+G213+G240+G247+G251+G267+G350+G368+G447+G487+G509+G562+G580+G590+G597+G609+G647+G652+G696+G713+G747+G753+G761+G765+G816+G820+G829</f>
        <v>13916315.869999997</v>
      </c>
      <c r="H44" s="4">
        <f>+H45+H51+H110+H121+H127+H180+H201+H207+H213+H240+H247+H251+H267+H350+H368+H447+H487+H509+H562+H580+H590+H597+H609+H647+H652+H696+H713+H747+H753+H761+H765+H816+H820+H829</f>
        <v>18092406.539999999</v>
      </c>
      <c r="I44" s="4">
        <f>+I45+I51+I110+I121+I127+I180+I201+I207+I213+I240+I247+I251+I267+I350+I368+I447+I487+I509+I562+I580+I590+I597+I609+I647+I652+I696+I713+I747+I753+I761+I765+I816+I820+I829</f>
        <v>18121321.859999999</v>
      </c>
      <c r="J44" s="4">
        <f>+J45+J51+J110+J121+J127+J180+J201+J207+J213+J240+J247+J251+J267+J350+J368+J447+J487+J509+J562+J580+J590+J597+J609+J647+J652+J696+J713+J747+J753+J761+J765+J816+J820+J829</f>
        <v>11374309.890000001</v>
      </c>
      <c r="K44" s="4">
        <f>IF(I44&lt;&gt;0,J44/I44*100,"-")</f>
        <v>62.767550722152457</v>
      </c>
      <c r="L44" s="4">
        <f>IF(H44&lt;&gt;0,J44/H44*100,"-")</f>
        <v>62.867865946151802</v>
      </c>
      <c r="M44" s="4">
        <f>IF(G44&lt;&gt;0,J44/G44*100,"-")</f>
        <v>81.733628327020739</v>
      </c>
    </row>
    <row r="45" spans="1:13" x14ac:dyDescent="0.25">
      <c r="A45" s="5"/>
      <c r="B45" s="6" t="s">
        <v>69</v>
      </c>
      <c r="C45" s="5"/>
      <c r="D45" s="5"/>
      <c r="E45" s="5"/>
      <c r="F45" s="6" t="s">
        <v>70</v>
      </c>
      <c r="G45" s="7">
        <f>+G46</f>
        <v>1522.7099999999998</v>
      </c>
      <c r="H45" s="7">
        <f>+H46</f>
        <v>10000</v>
      </c>
      <c r="I45" s="7">
        <f>+I46</f>
        <v>9500</v>
      </c>
      <c r="J45" s="7">
        <f>+J46</f>
        <v>29.3</v>
      </c>
      <c r="K45" s="7">
        <f>IF(I45&lt;&gt;0,J45/I45*100,"-")</f>
        <v>0.30842105263157893</v>
      </c>
      <c r="L45" s="7">
        <f>IF(H45&lt;&gt;0,J45/H45*100,"-")</f>
        <v>0.29299999999999998</v>
      </c>
      <c r="M45" s="7">
        <f>IF(G45&lt;&gt;0,J45/G45*100,"-")</f>
        <v>1.9242009312344444</v>
      </c>
    </row>
    <row r="46" spans="1:13" x14ac:dyDescent="0.25">
      <c r="A46" s="8"/>
      <c r="B46" s="8"/>
      <c r="C46" s="9" t="s">
        <v>71</v>
      </c>
      <c r="D46" s="8"/>
      <c r="E46" s="8"/>
      <c r="F46" s="9" t="s">
        <v>72</v>
      </c>
      <c r="G46" s="10">
        <f>+G47</f>
        <v>1522.7099999999998</v>
      </c>
      <c r="H46" s="10">
        <f>+H47</f>
        <v>10000</v>
      </c>
      <c r="I46" s="10">
        <f>+I47</f>
        <v>9500</v>
      </c>
      <c r="J46" s="10">
        <f>+J47</f>
        <v>29.3</v>
      </c>
      <c r="K46" s="10">
        <f>IF(I46&lt;&gt;0,J46/I46*100,"-")</f>
        <v>0.30842105263157893</v>
      </c>
      <c r="L46" s="10">
        <f>IF(H46&lt;&gt;0,J46/H46*100,"-")</f>
        <v>0.29299999999999998</v>
      </c>
      <c r="M46" s="10">
        <f>IF(G46&lt;&gt;0,J46/G46*100,"-")</f>
        <v>1.9242009312344444</v>
      </c>
    </row>
    <row r="47" spans="1:13" x14ac:dyDescent="0.25">
      <c r="A47" s="11"/>
      <c r="B47" s="11"/>
      <c r="C47" s="11"/>
      <c r="D47" s="12" t="s">
        <v>19</v>
      </c>
      <c r="E47" s="11"/>
      <c r="F47" s="12"/>
      <c r="G47" s="13">
        <f>+G48+G49+G50</f>
        <v>1522.7099999999998</v>
      </c>
      <c r="H47" s="13">
        <f>+H48+H49+H50</f>
        <v>10000</v>
      </c>
      <c r="I47" s="13">
        <f>+I48+I49+I50</f>
        <v>9500</v>
      </c>
      <c r="J47" s="13">
        <f>+J48+J49+J50</f>
        <v>29.3</v>
      </c>
      <c r="K47" s="13">
        <f>IF(I47&lt;&gt;0,J47/I47*100,"-")</f>
        <v>0.30842105263157893</v>
      </c>
      <c r="L47" s="13">
        <f>IF(H47&lt;&gt;0,J47/H47*100,"-")</f>
        <v>0.29299999999999998</v>
      </c>
      <c r="M47" s="13">
        <f>IF(G47&lt;&gt;0,J47/G47*100,"-")</f>
        <v>1.9242009312344444</v>
      </c>
    </row>
    <row r="48" spans="1:13" x14ac:dyDescent="0.25">
      <c r="A48" s="14"/>
      <c r="B48" s="14"/>
      <c r="C48" s="14"/>
      <c r="D48" s="14"/>
      <c r="E48" s="15" t="s">
        <v>20</v>
      </c>
      <c r="F48" s="15" t="s">
        <v>21</v>
      </c>
      <c r="G48" s="16">
        <v>136.1</v>
      </c>
      <c r="H48" s="16">
        <v>2300</v>
      </c>
      <c r="I48" s="16">
        <v>2300</v>
      </c>
      <c r="J48" s="16">
        <v>0</v>
      </c>
      <c r="K48" s="16">
        <f>IF(I48&lt;&gt;0,J48/I48*100,"-")</f>
        <v>0</v>
      </c>
      <c r="L48" s="16">
        <f>IF(H48&lt;&gt;0,J48/H48*100,"-")</f>
        <v>0</v>
      </c>
      <c r="M48" s="16">
        <f>IF(G48&lt;&gt;0,J48/G48*100,"-")</f>
        <v>0</v>
      </c>
    </row>
    <row r="49" spans="1:13" x14ac:dyDescent="0.25">
      <c r="A49" s="14"/>
      <c r="B49" s="14"/>
      <c r="C49" s="14"/>
      <c r="D49" s="14"/>
      <c r="E49" s="15" t="s">
        <v>24</v>
      </c>
      <c r="F49" s="15" t="s">
        <v>25</v>
      </c>
      <c r="G49" s="16">
        <v>0</v>
      </c>
      <c r="H49" s="16">
        <v>900</v>
      </c>
      <c r="I49" s="16">
        <v>900</v>
      </c>
      <c r="J49" s="16">
        <v>0</v>
      </c>
      <c r="K49" s="16">
        <f>IF(I49&lt;&gt;0,J49/I49*100,"-")</f>
        <v>0</v>
      </c>
      <c r="L49" s="16">
        <f>IF(H49&lt;&gt;0,J49/H49*100,"-")</f>
        <v>0</v>
      </c>
      <c r="M49" s="16" t="str">
        <f>IF(G49&lt;&gt;0,J49/G49*100,"-")</f>
        <v>-</v>
      </c>
    </row>
    <row r="50" spans="1:13" x14ac:dyDescent="0.25">
      <c r="A50" s="14"/>
      <c r="B50" s="14"/>
      <c r="C50" s="14"/>
      <c r="D50" s="14"/>
      <c r="E50" s="15" t="s">
        <v>28</v>
      </c>
      <c r="F50" s="15" t="s">
        <v>29</v>
      </c>
      <c r="G50" s="16">
        <v>1386.61</v>
      </c>
      <c r="H50" s="16">
        <v>6800</v>
      </c>
      <c r="I50" s="16">
        <v>6300</v>
      </c>
      <c r="J50" s="16">
        <v>29.3</v>
      </c>
      <c r="K50" s="16">
        <f>IF(I50&lt;&gt;0,J50/I50*100,"-")</f>
        <v>0.46507936507936509</v>
      </c>
      <c r="L50" s="16">
        <f>IF(H50&lt;&gt;0,J50/H50*100,"-")</f>
        <v>0.43088235294117649</v>
      </c>
      <c r="M50" s="16">
        <f>IF(G50&lt;&gt;0,J50/G50*100,"-")</f>
        <v>2.113067120531368</v>
      </c>
    </row>
    <row r="51" spans="1:13" x14ac:dyDescent="0.25">
      <c r="A51" s="5"/>
      <c r="B51" s="6" t="s">
        <v>73</v>
      </c>
      <c r="C51" s="5"/>
      <c r="D51" s="5"/>
      <c r="E51" s="5"/>
      <c r="F51" s="6" t="s">
        <v>74</v>
      </c>
      <c r="G51" s="7">
        <f>+G52+G65+G72+G80+G83+G92+G98</f>
        <v>467603.01999999996</v>
      </c>
      <c r="H51" s="7">
        <f>+H52+H65+H72+H80+H83+H92+H98</f>
        <v>445300</v>
      </c>
      <c r="I51" s="7">
        <f>+I52+I65+I72+I80+I83+I92+I98</f>
        <v>440900</v>
      </c>
      <c r="J51" s="7">
        <f>+J52+J65+J72+J80+J83+J92+J98</f>
        <v>274238.85000000003</v>
      </c>
      <c r="K51" s="7">
        <f>IF(I51&lt;&gt;0,J51/I51*100,"-")</f>
        <v>62.199784531639835</v>
      </c>
      <c r="L51" s="7">
        <f>IF(H51&lt;&gt;0,J51/H51*100,"-")</f>
        <v>61.585189759712563</v>
      </c>
      <c r="M51" s="7">
        <f>IF(G51&lt;&gt;0,J51/G51*100,"-")</f>
        <v>58.647792736667967</v>
      </c>
    </row>
    <row r="52" spans="1:13" x14ac:dyDescent="0.25">
      <c r="A52" s="8"/>
      <c r="B52" s="8"/>
      <c r="C52" s="9" t="s">
        <v>75</v>
      </c>
      <c r="D52" s="8"/>
      <c r="E52" s="8"/>
      <c r="F52" s="9" t="s">
        <v>76</v>
      </c>
      <c r="G52" s="10">
        <f>+G53+G59</f>
        <v>177149.9</v>
      </c>
      <c r="H52" s="10">
        <f>+H53+H59</f>
        <v>148500</v>
      </c>
      <c r="I52" s="10">
        <f>+I53+I59</f>
        <v>162600</v>
      </c>
      <c r="J52" s="10">
        <f>+J53+J59</f>
        <v>147229.50000000003</v>
      </c>
      <c r="K52" s="10">
        <f>IF(I52&lt;&gt;0,J52/I52*100,"-")</f>
        <v>90.547047970479724</v>
      </c>
      <c r="L52" s="10">
        <f>IF(H52&lt;&gt;0,J52/H52*100,"-")</f>
        <v>99.144444444444474</v>
      </c>
      <c r="M52" s="10">
        <f>IF(G52&lt;&gt;0,J52/G52*100,"-")</f>
        <v>83.110123121717834</v>
      </c>
    </row>
    <row r="53" spans="1:13" x14ac:dyDescent="0.25">
      <c r="A53" s="11"/>
      <c r="B53" s="11"/>
      <c r="C53" s="11"/>
      <c r="D53" s="12" t="s">
        <v>19</v>
      </c>
      <c r="E53" s="11"/>
      <c r="F53" s="12"/>
      <c r="G53" s="13">
        <f>+G54+G55+G56+G57+G58</f>
        <v>71102.19</v>
      </c>
      <c r="H53" s="13">
        <f>+H54+H55+H56+H57+H58</f>
        <v>78500</v>
      </c>
      <c r="I53" s="13">
        <f>+I54+I55+I56+I57+I58</f>
        <v>78500</v>
      </c>
      <c r="J53" s="13">
        <f>+J54+J55+J56+J57+J58</f>
        <v>63141.700000000012</v>
      </c>
      <c r="K53" s="13">
        <f>IF(I53&lt;&gt;0,J53/I53*100,"-")</f>
        <v>80.43528662420384</v>
      </c>
      <c r="L53" s="13">
        <f>IF(H53&lt;&gt;0,J53/H53*100,"-")</f>
        <v>80.43528662420384</v>
      </c>
      <c r="M53" s="13">
        <f>IF(G53&lt;&gt;0,J53/G53*100,"-")</f>
        <v>88.804156383931371</v>
      </c>
    </row>
    <row r="54" spans="1:13" x14ac:dyDescent="0.25">
      <c r="A54" s="14"/>
      <c r="B54" s="14"/>
      <c r="C54" s="14"/>
      <c r="D54" s="14"/>
      <c r="E54" s="15" t="s">
        <v>20</v>
      </c>
      <c r="F54" s="15" t="s">
        <v>21</v>
      </c>
      <c r="G54" s="16">
        <v>17774.59</v>
      </c>
      <c r="H54" s="16">
        <v>25740</v>
      </c>
      <c r="I54" s="16">
        <v>21440</v>
      </c>
      <c r="J54" s="16">
        <v>15363.32</v>
      </c>
      <c r="K54" s="16">
        <f>IF(I54&lt;&gt;0,J54/I54*100,"-")</f>
        <v>71.657276119402979</v>
      </c>
      <c r="L54" s="16">
        <f>IF(H54&lt;&gt;0,J54/H54*100,"-")</f>
        <v>59.686557886557893</v>
      </c>
      <c r="M54" s="16">
        <f>IF(G54&lt;&gt;0,J54/G54*100,"-")</f>
        <v>86.434173727776567</v>
      </c>
    </row>
    <row r="55" spans="1:13" x14ac:dyDescent="0.25">
      <c r="A55" s="14"/>
      <c r="B55" s="14"/>
      <c r="C55" s="14"/>
      <c r="D55" s="14"/>
      <c r="E55" s="15" t="s">
        <v>22</v>
      </c>
      <c r="F55" s="15" t="s">
        <v>23</v>
      </c>
      <c r="G55" s="16">
        <v>23741.25</v>
      </c>
      <c r="H55" s="16">
        <v>26460.87</v>
      </c>
      <c r="I55" s="16">
        <v>28760.87</v>
      </c>
      <c r="J55" s="16">
        <v>23959.48</v>
      </c>
      <c r="K55" s="16">
        <f>IF(I55&lt;&gt;0,J55/I55*100,"-")</f>
        <v>83.305824893335981</v>
      </c>
      <c r="L55" s="16">
        <f>IF(H55&lt;&gt;0,J55/H55*100,"-")</f>
        <v>90.546833872053341</v>
      </c>
      <c r="M55" s="16">
        <f>IF(G55&lt;&gt;0,J55/G55*100,"-")</f>
        <v>100.9192018111936</v>
      </c>
    </row>
    <row r="56" spans="1:13" x14ac:dyDescent="0.25">
      <c r="A56" s="14"/>
      <c r="B56" s="14"/>
      <c r="C56" s="14"/>
      <c r="D56" s="14"/>
      <c r="E56" s="15" t="s">
        <v>26</v>
      </c>
      <c r="F56" s="15" t="s">
        <v>27</v>
      </c>
      <c r="G56" s="16">
        <v>21752.19</v>
      </c>
      <c r="H56" s="16">
        <v>19110</v>
      </c>
      <c r="I56" s="16">
        <v>19110</v>
      </c>
      <c r="J56" s="16">
        <v>15037.94</v>
      </c>
      <c r="K56" s="16">
        <f>IF(I56&lt;&gt;0,J56/I56*100,"-")</f>
        <v>78.691470434327584</v>
      </c>
      <c r="L56" s="16">
        <f>IF(H56&lt;&gt;0,J56/H56*100,"-")</f>
        <v>78.691470434327584</v>
      </c>
      <c r="M56" s="16">
        <f>IF(G56&lt;&gt;0,J56/G56*100,"-")</f>
        <v>69.132993045757701</v>
      </c>
    </row>
    <row r="57" spans="1:13" x14ac:dyDescent="0.25">
      <c r="A57" s="14"/>
      <c r="B57" s="14"/>
      <c r="C57" s="14"/>
      <c r="D57" s="14"/>
      <c r="E57" s="15" t="s">
        <v>77</v>
      </c>
      <c r="F57" s="15" t="s">
        <v>78</v>
      </c>
      <c r="G57" s="16">
        <v>7834.16</v>
      </c>
      <c r="H57" s="16">
        <v>7189.13</v>
      </c>
      <c r="I57" s="16">
        <v>8189.13</v>
      </c>
      <c r="J57" s="16">
        <v>7786.66</v>
      </c>
      <c r="K57" s="16">
        <f>IF(I57&lt;&gt;0,J57/I57*100,"-")</f>
        <v>95.085314312997838</v>
      </c>
      <c r="L57" s="16">
        <f>IF(H57&lt;&gt;0,J57/H57*100,"-")</f>
        <v>108.31157594868918</v>
      </c>
      <c r="M57" s="16">
        <f>IF(G57&lt;&gt;0,J57/G57*100,"-")</f>
        <v>99.393681007280932</v>
      </c>
    </row>
    <row r="58" spans="1:13" x14ac:dyDescent="0.25">
      <c r="A58" s="14"/>
      <c r="B58" s="14"/>
      <c r="C58" s="14"/>
      <c r="D58" s="14"/>
      <c r="E58" s="15" t="s">
        <v>30</v>
      </c>
      <c r="F58" s="15" t="s">
        <v>31</v>
      </c>
      <c r="G58" s="16">
        <v>0</v>
      </c>
      <c r="H58" s="16">
        <v>0</v>
      </c>
      <c r="I58" s="16">
        <v>1000</v>
      </c>
      <c r="J58" s="16">
        <v>994.3</v>
      </c>
      <c r="K58" s="16">
        <f>IF(I58&lt;&gt;0,J58/I58*100,"-")</f>
        <v>99.429999999999993</v>
      </c>
      <c r="L58" s="16" t="str">
        <f>IF(H58&lt;&gt;0,J58/H58*100,"-")</f>
        <v>-</v>
      </c>
      <c r="M58" s="16" t="str">
        <f>IF(G58&lt;&gt;0,J58/G58*100,"-")</f>
        <v>-</v>
      </c>
    </row>
    <row r="59" spans="1:13" x14ac:dyDescent="0.25">
      <c r="A59" s="11"/>
      <c r="B59" s="11"/>
      <c r="C59" s="11"/>
      <c r="D59" s="12" t="s">
        <v>79</v>
      </c>
      <c r="E59" s="11"/>
      <c r="F59" s="12" t="s">
        <v>80</v>
      </c>
      <c r="G59" s="13">
        <f>+G60+G61+G62+G63+G64</f>
        <v>106047.70999999999</v>
      </c>
      <c r="H59" s="13">
        <f>+H60+H61+H62+H63+H64</f>
        <v>70000</v>
      </c>
      <c r="I59" s="13">
        <f>+I60+I61+I62+I63+I64</f>
        <v>84100</v>
      </c>
      <c r="J59" s="13">
        <f>+J60+J61+J62+J63+J64</f>
        <v>84087.800000000017</v>
      </c>
      <c r="K59" s="13">
        <f>IF(I59&lt;&gt;0,J59/I59*100,"-")</f>
        <v>99.985493460166481</v>
      </c>
      <c r="L59" s="13">
        <f>IF(H59&lt;&gt;0,J59/H59*100,"-")</f>
        <v>120.1254285714286</v>
      </c>
      <c r="M59" s="13">
        <f>IF(G59&lt;&gt;0,J59/G59*100,"-")</f>
        <v>79.292424136268508</v>
      </c>
    </row>
    <row r="60" spans="1:13" x14ac:dyDescent="0.25">
      <c r="A60" s="14"/>
      <c r="B60" s="14"/>
      <c r="C60" s="14"/>
      <c r="D60" s="14"/>
      <c r="E60" s="15" t="s">
        <v>20</v>
      </c>
      <c r="F60" s="15" t="s">
        <v>21</v>
      </c>
      <c r="G60" s="16">
        <v>0</v>
      </c>
      <c r="H60" s="16">
        <v>0</v>
      </c>
      <c r="I60" s="16">
        <v>686</v>
      </c>
      <c r="J60" s="16">
        <v>683.2</v>
      </c>
      <c r="K60" s="16">
        <f>IF(I60&lt;&gt;0,J60/I60*100,"-")</f>
        <v>99.591836734693885</v>
      </c>
      <c r="L60" s="16" t="str">
        <f>IF(H60&lt;&gt;0,J60/H60*100,"-")</f>
        <v>-</v>
      </c>
      <c r="M60" s="16" t="str">
        <f>IF(G60&lt;&gt;0,J60/G60*100,"-")</f>
        <v>-</v>
      </c>
    </row>
    <row r="61" spans="1:13" x14ac:dyDescent="0.25">
      <c r="A61" s="14"/>
      <c r="B61" s="14"/>
      <c r="C61" s="14"/>
      <c r="D61" s="14"/>
      <c r="E61" s="15" t="s">
        <v>26</v>
      </c>
      <c r="F61" s="15" t="s">
        <v>27</v>
      </c>
      <c r="G61" s="16">
        <v>10878.88</v>
      </c>
      <c r="H61" s="16">
        <v>9100</v>
      </c>
      <c r="I61" s="16">
        <v>7230</v>
      </c>
      <c r="J61" s="16">
        <v>7222.01</v>
      </c>
      <c r="K61" s="16">
        <f>IF(I61&lt;&gt;0,J61/I61*100,"-")</f>
        <v>99.889488243430151</v>
      </c>
      <c r="L61" s="16">
        <f>IF(H61&lt;&gt;0,J61/H61*100,"-")</f>
        <v>79.362747252747255</v>
      </c>
      <c r="M61" s="16">
        <f>IF(G61&lt;&gt;0,J61/G61*100,"-")</f>
        <v>66.385602194343534</v>
      </c>
    </row>
    <row r="62" spans="1:13" x14ac:dyDescent="0.25">
      <c r="A62" s="14"/>
      <c r="B62" s="14"/>
      <c r="C62" s="14"/>
      <c r="D62" s="14"/>
      <c r="E62" s="15" t="s">
        <v>30</v>
      </c>
      <c r="F62" s="15" t="s">
        <v>31</v>
      </c>
      <c r="G62" s="16">
        <v>353.93</v>
      </c>
      <c r="H62" s="16">
        <v>5000</v>
      </c>
      <c r="I62" s="16">
        <v>0</v>
      </c>
      <c r="J62" s="16">
        <v>0</v>
      </c>
      <c r="K62" s="16" t="str">
        <f>IF(I62&lt;&gt;0,J62/I62*100,"-")</f>
        <v>-</v>
      </c>
      <c r="L62" s="16">
        <f>IF(H62&lt;&gt;0,J62/H62*100,"-")</f>
        <v>0</v>
      </c>
      <c r="M62" s="16">
        <f>IF(G62&lt;&gt;0,J62/G62*100,"-")</f>
        <v>0</v>
      </c>
    </row>
    <row r="63" spans="1:13" x14ac:dyDescent="0.25">
      <c r="A63" s="14"/>
      <c r="B63" s="14"/>
      <c r="C63" s="14"/>
      <c r="D63" s="14"/>
      <c r="E63" s="15" t="s">
        <v>81</v>
      </c>
      <c r="F63" s="15" t="s">
        <v>82</v>
      </c>
      <c r="G63" s="16">
        <v>92496.9</v>
      </c>
      <c r="H63" s="16">
        <v>50900</v>
      </c>
      <c r="I63" s="16">
        <v>72670</v>
      </c>
      <c r="J63" s="16">
        <v>72668.990000000005</v>
      </c>
      <c r="K63" s="16">
        <f>IF(I63&lt;&gt;0,J63/I63*100,"-")</f>
        <v>99.99861015549746</v>
      </c>
      <c r="L63" s="16">
        <f>IF(H63&lt;&gt;0,J63/H63*100,"-")</f>
        <v>142.76815324165031</v>
      </c>
      <c r="M63" s="16">
        <f>IF(G63&lt;&gt;0,J63/G63*100,"-")</f>
        <v>78.563703215999681</v>
      </c>
    </row>
    <row r="64" spans="1:13" x14ac:dyDescent="0.25">
      <c r="A64" s="14"/>
      <c r="B64" s="14"/>
      <c r="C64" s="14"/>
      <c r="D64" s="14"/>
      <c r="E64" s="15" t="s">
        <v>83</v>
      </c>
      <c r="F64" s="15" t="s">
        <v>84</v>
      </c>
      <c r="G64" s="16">
        <v>2318</v>
      </c>
      <c r="H64" s="16">
        <v>5000</v>
      </c>
      <c r="I64" s="16">
        <v>3514</v>
      </c>
      <c r="J64" s="16">
        <v>3513.6</v>
      </c>
      <c r="K64" s="16">
        <f>IF(I64&lt;&gt;0,J64/I64*100,"-")</f>
        <v>99.988616960728521</v>
      </c>
      <c r="L64" s="16">
        <f>IF(H64&lt;&gt;0,J64/H64*100,"-")</f>
        <v>70.272000000000006</v>
      </c>
      <c r="M64" s="16">
        <f>IF(G64&lt;&gt;0,J64/G64*100,"-")</f>
        <v>151.57894736842107</v>
      </c>
    </row>
    <row r="65" spans="1:13" x14ac:dyDescent="0.25">
      <c r="A65" s="8"/>
      <c r="B65" s="8"/>
      <c r="C65" s="9" t="s">
        <v>85</v>
      </c>
      <c r="D65" s="8"/>
      <c r="E65" s="8"/>
      <c r="F65" s="9" t="s">
        <v>86</v>
      </c>
      <c r="G65" s="10">
        <f>+G66</f>
        <v>61739.199999999997</v>
      </c>
      <c r="H65" s="10">
        <f>+H66</f>
        <v>80000</v>
      </c>
      <c r="I65" s="10">
        <f>+I66</f>
        <v>67500</v>
      </c>
      <c r="J65" s="10">
        <f>+J66</f>
        <v>44903.060000000005</v>
      </c>
      <c r="K65" s="10">
        <f>IF(I65&lt;&gt;0,J65/I65*100,"-")</f>
        <v>66.523051851851861</v>
      </c>
      <c r="L65" s="10">
        <f>IF(H65&lt;&gt;0,J65/H65*100,"-")</f>
        <v>56.128825000000006</v>
      </c>
      <c r="M65" s="10">
        <f>IF(G65&lt;&gt;0,J65/G65*100,"-")</f>
        <v>72.730226501153254</v>
      </c>
    </row>
    <row r="66" spans="1:13" x14ac:dyDescent="0.25">
      <c r="A66" s="11"/>
      <c r="B66" s="11"/>
      <c r="C66" s="11"/>
      <c r="D66" s="12" t="s">
        <v>19</v>
      </c>
      <c r="E66" s="11"/>
      <c r="F66" s="12"/>
      <c r="G66" s="13">
        <f>+G67+G68+G69+G70+G71</f>
        <v>61739.199999999997</v>
      </c>
      <c r="H66" s="13">
        <f>+H67+H68+H69+H70+H71</f>
        <v>80000</v>
      </c>
      <c r="I66" s="13">
        <f>+I67+I68+I69+I70+I71</f>
        <v>67500</v>
      </c>
      <c r="J66" s="13">
        <f>+J67+J68+J69+J70+J71</f>
        <v>44903.060000000005</v>
      </c>
      <c r="K66" s="13">
        <f>IF(I66&lt;&gt;0,J66/I66*100,"-")</f>
        <v>66.523051851851861</v>
      </c>
      <c r="L66" s="13">
        <f>IF(H66&lt;&gt;0,J66/H66*100,"-")</f>
        <v>56.128825000000006</v>
      </c>
      <c r="M66" s="13">
        <f>IF(G66&lt;&gt;0,J66/G66*100,"-")</f>
        <v>72.730226501153254</v>
      </c>
    </row>
    <row r="67" spans="1:13" x14ac:dyDescent="0.25">
      <c r="A67" s="14"/>
      <c r="B67" s="14"/>
      <c r="C67" s="14"/>
      <c r="D67" s="14"/>
      <c r="E67" s="15" t="s">
        <v>20</v>
      </c>
      <c r="F67" s="15" t="s">
        <v>21</v>
      </c>
      <c r="G67" s="16">
        <v>2623.05</v>
      </c>
      <c r="H67" s="16">
        <v>6090</v>
      </c>
      <c r="I67" s="16">
        <v>3090</v>
      </c>
      <c r="J67" s="16">
        <v>1061.29</v>
      </c>
      <c r="K67" s="16">
        <f>IF(I67&lt;&gt;0,J67/I67*100,"-")</f>
        <v>34.345954692556631</v>
      </c>
      <c r="L67" s="16">
        <f>IF(H67&lt;&gt;0,J67/H67*100,"-")</f>
        <v>17.426765188834153</v>
      </c>
      <c r="M67" s="16">
        <f>IF(G67&lt;&gt;0,J67/G67*100,"-")</f>
        <v>40.460151350527049</v>
      </c>
    </row>
    <row r="68" spans="1:13" x14ac:dyDescent="0.25">
      <c r="A68" s="14"/>
      <c r="B68" s="14"/>
      <c r="C68" s="14"/>
      <c r="D68" s="14"/>
      <c r="E68" s="15" t="s">
        <v>22</v>
      </c>
      <c r="F68" s="15" t="s">
        <v>23</v>
      </c>
      <c r="G68" s="16">
        <v>5786.49</v>
      </c>
      <c r="H68" s="16">
        <v>10650</v>
      </c>
      <c r="I68" s="16">
        <v>11150</v>
      </c>
      <c r="J68" s="16">
        <v>5866.44</v>
      </c>
      <c r="K68" s="16">
        <f>IF(I68&lt;&gt;0,J68/I68*100,"-")</f>
        <v>52.61381165919282</v>
      </c>
      <c r="L68" s="16">
        <f>IF(H68&lt;&gt;0,J68/H68*100,"-")</f>
        <v>55.083943661971823</v>
      </c>
      <c r="M68" s="16">
        <f>IF(G68&lt;&gt;0,J68/G68*100,"-")</f>
        <v>101.38166660618096</v>
      </c>
    </row>
    <row r="69" spans="1:13" x14ac:dyDescent="0.25">
      <c r="A69" s="14"/>
      <c r="B69" s="14"/>
      <c r="C69" s="14"/>
      <c r="D69" s="14"/>
      <c r="E69" s="15" t="s">
        <v>26</v>
      </c>
      <c r="F69" s="15" t="s">
        <v>27</v>
      </c>
      <c r="G69" s="16">
        <v>44030.14</v>
      </c>
      <c r="H69" s="16">
        <v>54640</v>
      </c>
      <c r="I69" s="16">
        <v>42640</v>
      </c>
      <c r="J69" s="16">
        <v>27829.54</v>
      </c>
      <c r="K69" s="16">
        <f>IF(I69&lt;&gt;0,J69/I69*100,"-")</f>
        <v>65.266275797373368</v>
      </c>
      <c r="L69" s="16">
        <f>IF(H69&lt;&gt;0,J69/H69*100,"-")</f>
        <v>50.932540263543189</v>
      </c>
      <c r="M69" s="16">
        <f>IF(G69&lt;&gt;0,J69/G69*100,"-")</f>
        <v>63.205658669266093</v>
      </c>
    </row>
    <row r="70" spans="1:13" x14ac:dyDescent="0.25">
      <c r="A70" s="14"/>
      <c r="B70" s="14"/>
      <c r="C70" s="14"/>
      <c r="D70" s="14"/>
      <c r="E70" s="15" t="s">
        <v>77</v>
      </c>
      <c r="F70" s="15" t="s">
        <v>78</v>
      </c>
      <c r="G70" s="16">
        <v>9299.52</v>
      </c>
      <c r="H70" s="16">
        <v>8620</v>
      </c>
      <c r="I70" s="16">
        <v>9620</v>
      </c>
      <c r="J70" s="16">
        <v>9241.5</v>
      </c>
      <c r="K70" s="16">
        <f>IF(I70&lt;&gt;0,J70/I70*100,"-")</f>
        <v>96.065488565488565</v>
      </c>
      <c r="L70" s="16">
        <f>IF(H70&lt;&gt;0,J70/H70*100,"-")</f>
        <v>107.20997679814386</v>
      </c>
      <c r="M70" s="16">
        <f>IF(G70&lt;&gt;0,J70/G70*100,"-")</f>
        <v>99.376096830804158</v>
      </c>
    </row>
    <row r="71" spans="1:13" x14ac:dyDescent="0.25">
      <c r="A71" s="14"/>
      <c r="B71" s="14"/>
      <c r="C71" s="14"/>
      <c r="D71" s="14"/>
      <c r="E71" s="15" t="s">
        <v>28</v>
      </c>
      <c r="F71" s="15" t="s">
        <v>29</v>
      </c>
      <c r="G71" s="16">
        <v>0</v>
      </c>
      <c r="H71" s="16">
        <v>0</v>
      </c>
      <c r="I71" s="16">
        <v>1000</v>
      </c>
      <c r="J71" s="16">
        <v>904.29</v>
      </c>
      <c r="K71" s="16">
        <f>IF(I71&lt;&gt;0,J71/I71*100,"-")</f>
        <v>90.428999999999988</v>
      </c>
      <c r="L71" s="16" t="str">
        <f>IF(H71&lt;&gt;0,J71/H71*100,"-")</f>
        <v>-</v>
      </c>
      <c r="M71" s="16" t="str">
        <f>IF(G71&lt;&gt;0,J71/G71*100,"-")</f>
        <v>-</v>
      </c>
    </row>
    <row r="72" spans="1:13" x14ac:dyDescent="0.25">
      <c r="A72" s="8"/>
      <c r="B72" s="8"/>
      <c r="C72" s="9" t="s">
        <v>87</v>
      </c>
      <c r="D72" s="8"/>
      <c r="E72" s="8"/>
      <c r="F72" s="9" t="s">
        <v>88</v>
      </c>
      <c r="G72" s="10">
        <f>+G73</f>
        <v>22161.010000000002</v>
      </c>
      <c r="H72" s="10">
        <f>+H73</f>
        <v>22500</v>
      </c>
      <c r="I72" s="10">
        <f>+I73</f>
        <v>21500</v>
      </c>
      <c r="J72" s="10">
        <f>+J73</f>
        <v>15560.14</v>
      </c>
      <c r="K72" s="10">
        <f>IF(I72&lt;&gt;0,J72/I72*100,"-")</f>
        <v>72.372744186046518</v>
      </c>
      <c r="L72" s="10">
        <f>IF(H72&lt;&gt;0,J72/H72*100,"-")</f>
        <v>69.156177777777771</v>
      </c>
      <c r="M72" s="10">
        <f>IF(G72&lt;&gt;0,J72/G72*100,"-")</f>
        <v>70.214038078589368</v>
      </c>
    </row>
    <row r="73" spans="1:13" x14ac:dyDescent="0.25">
      <c r="A73" s="11"/>
      <c r="B73" s="11"/>
      <c r="C73" s="11"/>
      <c r="D73" s="12" t="s">
        <v>19</v>
      </c>
      <c r="E73" s="11"/>
      <c r="F73" s="12"/>
      <c r="G73" s="13">
        <f>+G74+G75+G76+G77+G78+G79</f>
        <v>22161.010000000002</v>
      </c>
      <c r="H73" s="13">
        <f>+H74+H75+H76+H77+H78+H79</f>
        <v>22500</v>
      </c>
      <c r="I73" s="13">
        <f>+I74+I75+I76+I77+I78+I79</f>
        <v>21500</v>
      </c>
      <c r="J73" s="13">
        <f>+J74+J75+J76+J77+J78+J79</f>
        <v>15560.14</v>
      </c>
      <c r="K73" s="13">
        <f>IF(I73&lt;&gt;0,J73/I73*100,"-")</f>
        <v>72.372744186046518</v>
      </c>
      <c r="L73" s="13">
        <f>IF(H73&lt;&gt;0,J73/H73*100,"-")</f>
        <v>69.156177777777771</v>
      </c>
      <c r="M73" s="13">
        <f>IF(G73&lt;&gt;0,J73/G73*100,"-")</f>
        <v>70.214038078589368</v>
      </c>
    </row>
    <row r="74" spans="1:13" x14ac:dyDescent="0.25">
      <c r="A74" s="14"/>
      <c r="B74" s="14"/>
      <c r="C74" s="14"/>
      <c r="D74" s="14"/>
      <c r="E74" s="15" t="s">
        <v>20</v>
      </c>
      <c r="F74" s="15" t="s">
        <v>21</v>
      </c>
      <c r="G74" s="16">
        <v>19510.96</v>
      </c>
      <c r="H74" s="16">
        <v>19606.29</v>
      </c>
      <c r="I74" s="16">
        <v>19506.29</v>
      </c>
      <c r="J74" s="16">
        <v>15560.14</v>
      </c>
      <c r="K74" s="16">
        <f>IF(I74&lt;&gt;0,J74/I74*100,"-")</f>
        <v>79.769858850657897</v>
      </c>
      <c r="L74" s="16">
        <f>IF(H74&lt;&gt;0,J74/H74*100,"-")</f>
        <v>79.363000343257184</v>
      </c>
      <c r="M74" s="16">
        <f>IF(G74&lt;&gt;0,J74/G74*100,"-")</f>
        <v>79.750765723470295</v>
      </c>
    </row>
    <row r="75" spans="1:13" x14ac:dyDescent="0.25">
      <c r="A75" s="14"/>
      <c r="B75" s="14"/>
      <c r="C75" s="14"/>
      <c r="D75" s="14"/>
      <c r="E75" s="15" t="s">
        <v>89</v>
      </c>
      <c r="F75" s="15" t="s">
        <v>90</v>
      </c>
      <c r="G75" s="16">
        <v>0</v>
      </c>
      <c r="H75" s="16">
        <v>40</v>
      </c>
      <c r="I75" s="16">
        <v>40</v>
      </c>
      <c r="J75" s="16">
        <v>0</v>
      </c>
      <c r="K75" s="16">
        <f>IF(I75&lt;&gt;0,J75/I75*100,"-")</f>
        <v>0</v>
      </c>
      <c r="L75" s="16">
        <f>IF(H75&lt;&gt;0,J75/H75*100,"-")</f>
        <v>0</v>
      </c>
      <c r="M75" s="16" t="str">
        <f>IF(G75&lt;&gt;0,J75/G75*100,"-")</f>
        <v>-</v>
      </c>
    </row>
    <row r="76" spans="1:13" x14ac:dyDescent="0.25">
      <c r="A76" s="14"/>
      <c r="B76" s="14"/>
      <c r="C76" s="14"/>
      <c r="D76" s="14"/>
      <c r="E76" s="15" t="s">
        <v>22</v>
      </c>
      <c r="F76" s="15" t="s">
        <v>23</v>
      </c>
      <c r="G76" s="16">
        <v>38.97</v>
      </c>
      <c r="H76" s="16">
        <v>40</v>
      </c>
      <c r="I76" s="16">
        <v>40</v>
      </c>
      <c r="J76" s="16">
        <v>0</v>
      </c>
      <c r="K76" s="16">
        <f>IF(I76&lt;&gt;0,J76/I76*100,"-")</f>
        <v>0</v>
      </c>
      <c r="L76" s="16">
        <f>IF(H76&lt;&gt;0,J76/H76*100,"-")</f>
        <v>0</v>
      </c>
      <c r="M76" s="16">
        <f>IF(G76&lt;&gt;0,J76/G76*100,"-")</f>
        <v>0</v>
      </c>
    </row>
    <row r="77" spans="1:13" x14ac:dyDescent="0.25">
      <c r="A77" s="14"/>
      <c r="B77" s="14"/>
      <c r="C77" s="14"/>
      <c r="D77" s="14"/>
      <c r="E77" s="15" t="s">
        <v>24</v>
      </c>
      <c r="F77" s="15" t="s">
        <v>25</v>
      </c>
      <c r="G77" s="16">
        <v>440</v>
      </c>
      <c r="H77" s="16">
        <v>440</v>
      </c>
      <c r="I77" s="16">
        <v>440</v>
      </c>
      <c r="J77" s="16">
        <v>0</v>
      </c>
      <c r="K77" s="16">
        <f>IF(I77&lt;&gt;0,J77/I77*100,"-")</f>
        <v>0</v>
      </c>
      <c r="L77" s="16">
        <f>IF(H77&lt;&gt;0,J77/H77*100,"-")</f>
        <v>0</v>
      </c>
      <c r="M77" s="16">
        <f>IF(G77&lt;&gt;0,J77/G77*100,"-")</f>
        <v>0</v>
      </c>
    </row>
    <row r="78" spans="1:13" x14ac:dyDescent="0.25">
      <c r="A78" s="14"/>
      <c r="B78" s="14"/>
      <c r="C78" s="14"/>
      <c r="D78" s="14"/>
      <c r="E78" s="15" t="s">
        <v>28</v>
      </c>
      <c r="F78" s="15" t="s">
        <v>29</v>
      </c>
      <c r="G78" s="16">
        <v>2103.08</v>
      </c>
      <c r="H78" s="16">
        <v>2273.71</v>
      </c>
      <c r="I78" s="16">
        <v>1373.71</v>
      </c>
      <c r="J78" s="16">
        <v>0</v>
      </c>
      <c r="K78" s="16">
        <f>IF(I78&lt;&gt;0,J78/I78*100,"-")</f>
        <v>0</v>
      </c>
      <c r="L78" s="16">
        <f>IF(H78&lt;&gt;0,J78/H78*100,"-")</f>
        <v>0</v>
      </c>
      <c r="M78" s="16">
        <f>IF(G78&lt;&gt;0,J78/G78*100,"-")</f>
        <v>0</v>
      </c>
    </row>
    <row r="79" spans="1:13" x14ac:dyDescent="0.25">
      <c r="A79" s="14"/>
      <c r="B79" s="14"/>
      <c r="C79" s="14"/>
      <c r="D79" s="14"/>
      <c r="E79" s="15" t="s">
        <v>30</v>
      </c>
      <c r="F79" s="15" t="s">
        <v>31</v>
      </c>
      <c r="G79" s="16">
        <v>68</v>
      </c>
      <c r="H79" s="16">
        <v>100</v>
      </c>
      <c r="I79" s="16">
        <v>100</v>
      </c>
      <c r="J79" s="16">
        <v>0</v>
      </c>
      <c r="K79" s="16">
        <f>IF(I79&lt;&gt;0,J79/I79*100,"-")</f>
        <v>0</v>
      </c>
      <c r="L79" s="16">
        <f>IF(H79&lt;&gt;0,J79/H79*100,"-")</f>
        <v>0</v>
      </c>
      <c r="M79" s="16">
        <f>IF(G79&lt;&gt;0,J79/G79*100,"-")</f>
        <v>0</v>
      </c>
    </row>
    <row r="80" spans="1:13" x14ac:dyDescent="0.25">
      <c r="A80" s="8"/>
      <c r="B80" s="8"/>
      <c r="C80" s="9" t="s">
        <v>91</v>
      </c>
      <c r="D80" s="8"/>
      <c r="E80" s="8"/>
      <c r="F80" s="9" t="s">
        <v>92</v>
      </c>
      <c r="G80" s="10">
        <f>+G81</f>
        <v>6772.48</v>
      </c>
      <c r="H80" s="10">
        <f>+H81</f>
        <v>17000</v>
      </c>
      <c r="I80" s="10">
        <f>+I81</f>
        <v>17000</v>
      </c>
      <c r="J80" s="10">
        <f>+J81</f>
        <v>2689.11</v>
      </c>
      <c r="K80" s="10">
        <f>IF(I80&lt;&gt;0,J80/I80*100,"-")</f>
        <v>15.818294117647062</v>
      </c>
      <c r="L80" s="10">
        <f>IF(H80&lt;&gt;0,J80/H80*100,"-")</f>
        <v>15.818294117647062</v>
      </c>
      <c r="M80" s="10">
        <f>IF(G80&lt;&gt;0,J80/G80*100,"-")</f>
        <v>39.706429550179557</v>
      </c>
    </row>
    <row r="81" spans="1:13" x14ac:dyDescent="0.25">
      <c r="A81" s="11"/>
      <c r="B81" s="11"/>
      <c r="C81" s="11"/>
      <c r="D81" s="12" t="s">
        <v>19</v>
      </c>
      <c r="E81" s="11"/>
      <c r="F81" s="12"/>
      <c r="G81" s="13">
        <f>+G82</f>
        <v>6772.48</v>
      </c>
      <c r="H81" s="13">
        <f>+H82</f>
        <v>17000</v>
      </c>
      <c r="I81" s="13">
        <f>+I82</f>
        <v>17000</v>
      </c>
      <c r="J81" s="13">
        <f>+J82</f>
        <v>2689.11</v>
      </c>
      <c r="K81" s="13">
        <f>IF(I81&lt;&gt;0,J81/I81*100,"-")</f>
        <v>15.818294117647062</v>
      </c>
      <c r="L81" s="13">
        <f>IF(H81&lt;&gt;0,J81/H81*100,"-")</f>
        <v>15.818294117647062</v>
      </c>
      <c r="M81" s="13">
        <f>IF(G81&lt;&gt;0,J81/G81*100,"-")</f>
        <v>39.706429550179557</v>
      </c>
    </row>
    <row r="82" spans="1:13" x14ac:dyDescent="0.25">
      <c r="A82" s="14"/>
      <c r="B82" s="14"/>
      <c r="C82" s="14"/>
      <c r="D82" s="14"/>
      <c r="E82" s="15" t="s">
        <v>34</v>
      </c>
      <c r="F82" s="15" t="s">
        <v>35</v>
      </c>
      <c r="G82" s="16">
        <v>6772.48</v>
      </c>
      <c r="H82" s="16">
        <v>17000</v>
      </c>
      <c r="I82" s="16">
        <v>17000</v>
      </c>
      <c r="J82" s="16">
        <v>2689.11</v>
      </c>
      <c r="K82" s="16">
        <f>IF(I82&lt;&gt;0,J82/I82*100,"-")</f>
        <v>15.818294117647062</v>
      </c>
      <c r="L82" s="16">
        <f>IF(H82&lt;&gt;0,J82/H82*100,"-")</f>
        <v>15.818294117647062</v>
      </c>
      <c r="M82" s="16">
        <f>IF(G82&lt;&gt;0,J82/G82*100,"-")</f>
        <v>39.706429550179557</v>
      </c>
    </row>
    <row r="83" spans="1:13" x14ac:dyDescent="0.25">
      <c r="A83" s="8"/>
      <c r="B83" s="8"/>
      <c r="C83" s="9" t="s">
        <v>93</v>
      </c>
      <c r="D83" s="8"/>
      <c r="E83" s="8"/>
      <c r="F83" s="9" t="s">
        <v>94</v>
      </c>
      <c r="G83" s="10">
        <f>+G84</f>
        <v>9221.7900000000009</v>
      </c>
      <c r="H83" s="10">
        <f>+H84</f>
        <v>23300</v>
      </c>
      <c r="I83" s="10">
        <f>+I84</f>
        <v>23300</v>
      </c>
      <c r="J83" s="10">
        <f>+J84</f>
        <v>9925.3499999999985</v>
      </c>
      <c r="K83" s="10">
        <f>IF(I83&lt;&gt;0,J83/I83*100,"-")</f>
        <v>42.598068669527891</v>
      </c>
      <c r="L83" s="10">
        <f>IF(H83&lt;&gt;0,J83/H83*100,"-")</f>
        <v>42.598068669527891</v>
      </c>
      <c r="M83" s="10">
        <f>IF(G83&lt;&gt;0,J83/G83*100,"-")</f>
        <v>107.62932142241364</v>
      </c>
    </row>
    <row r="84" spans="1:13" x14ac:dyDescent="0.25">
      <c r="A84" s="11"/>
      <c r="B84" s="11"/>
      <c r="C84" s="11"/>
      <c r="D84" s="12" t="s">
        <v>19</v>
      </c>
      <c r="E84" s="11"/>
      <c r="F84" s="12"/>
      <c r="G84" s="13">
        <f>+G85+G86+G87+G88+G89+G90+G91</f>
        <v>9221.7900000000009</v>
      </c>
      <c r="H84" s="13">
        <f>+H85+H86+H87+H88+H89+H90+H91</f>
        <v>23300</v>
      </c>
      <c r="I84" s="13">
        <f>+I85+I86+I87+I88+I89+I90+I91</f>
        <v>23300</v>
      </c>
      <c r="J84" s="13">
        <f>+J85+J86+J87+J88+J89+J90+J91</f>
        <v>9925.3499999999985</v>
      </c>
      <c r="K84" s="13">
        <f>IF(I84&lt;&gt;0,J84/I84*100,"-")</f>
        <v>42.598068669527891</v>
      </c>
      <c r="L84" s="13">
        <f>IF(H84&lt;&gt;0,J84/H84*100,"-")</f>
        <v>42.598068669527891</v>
      </c>
      <c r="M84" s="13">
        <f>IF(G84&lt;&gt;0,J84/G84*100,"-")</f>
        <v>107.62932142241364</v>
      </c>
    </row>
    <row r="85" spans="1:13" x14ac:dyDescent="0.25">
      <c r="A85" s="14"/>
      <c r="B85" s="14"/>
      <c r="C85" s="14"/>
      <c r="D85" s="14"/>
      <c r="E85" s="15" t="s">
        <v>20</v>
      </c>
      <c r="F85" s="15" t="s">
        <v>21</v>
      </c>
      <c r="G85" s="16">
        <v>2327.52</v>
      </c>
      <c r="H85" s="16">
        <v>11291</v>
      </c>
      <c r="I85" s="16">
        <v>10591</v>
      </c>
      <c r="J85" s="16">
        <v>4304.49</v>
      </c>
      <c r="K85" s="16">
        <f>IF(I85&lt;&gt;0,J85/I85*100,"-")</f>
        <v>40.642904352752332</v>
      </c>
      <c r="L85" s="16">
        <f>IF(H85&lt;&gt;0,J85/H85*100,"-")</f>
        <v>38.123195465414931</v>
      </c>
      <c r="M85" s="16">
        <f>IF(G85&lt;&gt;0,J85/G85*100,"-")</f>
        <v>184.93890492885129</v>
      </c>
    </row>
    <row r="86" spans="1:13" x14ac:dyDescent="0.25">
      <c r="A86" s="14"/>
      <c r="B86" s="14"/>
      <c r="C86" s="14"/>
      <c r="D86" s="14"/>
      <c r="E86" s="15" t="s">
        <v>89</v>
      </c>
      <c r="F86" s="15" t="s">
        <v>90</v>
      </c>
      <c r="G86" s="16">
        <v>0</v>
      </c>
      <c r="H86" s="16">
        <v>100</v>
      </c>
      <c r="I86" s="16">
        <v>100</v>
      </c>
      <c r="J86" s="16">
        <v>0</v>
      </c>
      <c r="K86" s="16">
        <f>IF(I86&lt;&gt;0,J86/I86*100,"-")</f>
        <v>0</v>
      </c>
      <c r="L86" s="16">
        <f>IF(H86&lt;&gt;0,J86/H86*100,"-")</f>
        <v>0</v>
      </c>
      <c r="M86" s="16" t="str">
        <f>IF(G86&lt;&gt;0,J86/G86*100,"-")</f>
        <v>-</v>
      </c>
    </row>
    <row r="87" spans="1:13" x14ac:dyDescent="0.25">
      <c r="A87" s="14"/>
      <c r="B87" s="14"/>
      <c r="C87" s="14"/>
      <c r="D87" s="14"/>
      <c r="E87" s="15" t="s">
        <v>22</v>
      </c>
      <c r="F87" s="15" t="s">
        <v>23</v>
      </c>
      <c r="G87" s="16">
        <v>0</v>
      </c>
      <c r="H87" s="16">
        <v>500</v>
      </c>
      <c r="I87" s="16">
        <v>500</v>
      </c>
      <c r="J87" s="16">
        <v>0</v>
      </c>
      <c r="K87" s="16">
        <f>IF(I87&lt;&gt;0,J87/I87*100,"-")</f>
        <v>0</v>
      </c>
      <c r="L87" s="16">
        <f>IF(H87&lt;&gt;0,J87/H87*100,"-")</f>
        <v>0</v>
      </c>
      <c r="M87" s="16" t="str">
        <f>IF(G87&lt;&gt;0,J87/G87*100,"-")</f>
        <v>-</v>
      </c>
    </row>
    <row r="88" spans="1:13" x14ac:dyDescent="0.25">
      <c r="A88" s="14"/>
      <c r="B88" s="14"/>
      <c r="C88" s="14"/>
      <c r="D88" s="14"/>
      <c r="E88" s="15" t="s">
        <v>24</v>
      </c>
      <c r="F88" s="15" t="s">
        <v>25</v>
      </c>
      <c r="G88" s="16">
        <v>197.1</v>
      </c>
      <c r="H88" s="16">
        <v>2000</v>
      </c>
      <c r="I88" s="16">
        <v>2000</v>
      </c>
      <c r="J88" s="16">
        <v>0</v>
      </c>
      <c r="K88" s="16">
        <f>IF(I88&lt;&gt;0,J88/I88*100,"-")</f>
        <v>0</v>
      </c>
      <c r="L88" s="16">
        <f>IF(H88&lt;&gt;0,J88/H88*100,"-")</f>
        <v>0</v>
      </c>
      <c r="M88" s="16">
        <f>IF(G88&lt;&gt;0,J88/G88*100,"-")</f>
        <v>0</v>
      </c>
    </row>
    <row r="89" spans="1:13" x14ac:dyDescent="0.25">
      <c r="A89" s="14"/>
      <c r="B89" s="14"/>
      <c r="C89" s="14"/>
      <c r="D89" s="14"/>
      <c r="E89" s="15" t="s">
        <v>26</v>
      </c>
      <c r="F89" s="15" t="s">
        <v>27</v>
      </c>
      <c r="G89" s="16">
        <v>21.17</v>
      </c>
      <c r="H89" s="16">
        <v>101</v>
      </c>
      <c r="I89" s="16">
        <v>101</v>
      </c>
      <c r="J89" s="16">
        <v>0</v>
      </c>
      <c r="K89" s="16">
        <f>IF(I89&lt;&gt;0,J89/I89*100,"-")</f>
        <v>0</v>
      </c>
      <c r="L89" s="16">
        <f>IF(H89&lt;&gt;0,J89/H89*100,"-")</f>
        <v>0</v>
      </c>
      <c r="M89" s="16">
        <f>IF(G89&lt;&gt;0,J89/G89*100,"-")</f>
        <v>0</v>
      </c>
    </row>
    <row r="90" spans="1:13" x14ac:dyDescent="0.25">
      <c r="A90" s="14"/>
      <c r="B90" s="14"/>
      <c r="C90" s="14"/>
      <c r="D90" s="14"/>
      <c r="E90" s="15" t="s">
        <v>77</v>
      </c>
      <c r="F90" s="15" t="s">
        <v>78</v>
      </c>
      <c r="G90" s="16">
        <v>61</v>
      </c>
      <c r="H90" s="16">
        <v>0</v>
      </c>
      <c r="I90" s="16">
        <v>700</v>
      </c>
      <c r="J90" s="16">
        <v>672.46</v>
      </c>
      <c r="K90" s="16">
        <f>IF(I90&lt;&gt;0,J90/I90*100,"-")</f>
        <v>96.065714285714293</v>
      </c>
      <c r="L90" s="16" t="str">
        <f>IF(H90&lt;&gt;0,J90/H90*100,"-")</f>
        <v>-</v>
      </c>
      <c r="M90" s="16">
        <f>IF(G90&lt;&gt;0,J90/G90*100,"-")</f>
        <v>1102.3934426229509</v>
      </c>
    </row>
    <row r="91" spans="1:13" x14ac:dyDescent="0.25">
      <c r="A91" s="14"/>
      <c r="B91" s="14"/>
      <c r="C91" s="14"/>
      <c r="D91" s="14"/>
      <c r="E91" s="15" t="s">
        <v>28</v>
      </c>
      <c r="F91" s="15" t="s">
        <v>29</v>
      </c>
      <c r="G91" s="16">
        <v>6615</v>
      </c>
      <c r="H91" s="16">
        <v>9308</v>
      </c>
      <c r="I91" s="16">
        <v>9308</v>
      </c>
      <c r="J91" s="16">
        <v>4948.3999999999996</v>
      </c>
      <c r="K91" s="16">
        <f>IF(I91&lt;&gt;0,J91/I91*100,"-")</f>
        <v>53.16287064890416</v>
      </c>
      <c r="L91" s="16">
        <f>IF(H91&lt;&gt;0,J91/H91*100,"-")</f>
        <v>53.16287064890416</v>
      </c>
      <c r="M91" s="16">
        <f>IF(G91&lt;&gt;0,J91/G91*100,"-")</f>
        <v>74.805744520030231</v>
      </c>
    </row>
    <row r="92" spans="1:13" x14ac:dyDescent="0.25">
      <c r="A92" s="8"/>
      <c r="B92" s="8"/>
      <c r="C92" s="9" t="s">
        <v>95</v>
      </c>
      <c r="D92" s="8"/>
      <c r="E92" s="8"/>
      <c r="F92" s="9" t="s">
        <v>96</v>
      </c>
      <c r="G92" s="10">
        <f>+G93</f>
        <v>48647.880000000005</v>
      </c>
      <c r="H92" s="10">
        <f>+H93</f>
        <v>100000</v>
      </c>
      <c r="I92" s="10">
        <f>+I93</f>
        <v>95000</v>
      </c>
      <c r="J92" s="10">
        <f>+J93</f>
        <v>28020.67</v>
      </c>
      <c r="K92" s="10">
        <f>IF(I92&lt;&gt;0,J92/I92*100,"-")</f>
        <v>29.495442105263159</v>
      </c>
      <c r="L92" s="10">
        <f>IF(H92&lt;&gt;0,J92/H92*100,"-")</f>
        <v>28.020669999999999</v>
      </c>
      <c r="M92" s="10">
        <f>IF(G92&lt;&gt;0,J92/G92*100,"-")</f>
        <v>57.598953952361335</v>
      </c>
    </row>
    <row r="93" spans="1:13" x14ac:dyDescent="0.25">
      <c r="A93" s="11"/>
      <c r="B93" s="11"/>
      <c r="C93" s="11"/>
      <c r="D93" s="12" t="s">
        <v>19</v>
      </c>
      <c r="E93" s="11"/>
      <c r="F93" s="12"/>
      <c r="G93" s="13">
        <f>+G94+G95+G96+G97</f>
        <v>48647.880000000005</v>
      </c>
      <c r="H93" s="13">
        <f>+H94+H95+H96+H97</f>
        <v>100000</v>
      </c>
      <c r="I93" s="13">
        <f>+I94+I95+I96+I97</f>
        <v>95000</v>
      </c>
      <c r="J93" s="13">
        <f>+J94+J95+J96+J97</f>
        <v>28020.67</v>
      </c>
      <c r="K93" s="13">
        <f>IF(I93&lt;&gt;0,J93/I93*100,"-")</f>
        <v>29.495442105263159</v>
      </c>
      <c r="L93" s="13">
        <f>IF(H93&lt;&gt;0,J93/H93*100,"-")</f>
        <v>28.020669999999999</v>
      </c>
      <c r="M93" s="13">
        <f>IF(G93&lt;&gt;0,J93/G93*100,"-")</f>
        <v>57.598953952361335</v>
      </c>
    </row>
    <row r="94" spans="1:13" x14ac:dyDescent="0.25">
      <c r="A94" s="14"/>
      <c r="B94" s="14"/>
      <c r="C94" s="14"/>
      <c r="D94" s="14"/>
      <c r="E94" s="15" t="s">
        <v>89</v>
      </c>
      <c r="F94" s="15" t="s">
        <v>90</v>
      </c>
      <c r="G94" s="16">
        <v>0</v>
      </c>
      <c r="H94" s="16">
        <v>0</v>
      </c>
      <c r="I94" s="16">
        <v>400</v>
      </c>
      <c r="J94" s="16">
        <v>305</v>
      </c>
      <c r="K94" s="16">
        <f>IF(I94&lt;&gt;0,J94/I94*100,"-")</f>
        <v>76.25</v>
      </c>
      <c r="L94" s="16" t="str">
        <f>IF(H94&lt;&gt;0,J94/H94*100,"-")</f>
        <v>-</v>
      </c>
      <c r="M94" s="16" t="str">
        <f>IF(G94&lt;&gt;0,J94/G94*100,"-")</f>
        <v>-</v>
      </c>
    </row>
    <row r="95" spans="1:13" x14ac:dyDescent="0.25">
      <c r="A95" s="14"/>
      <c r="B95" s="14"/>
      <c r="C95" s="14"/>
      <c r="D95" s="14"/>
      <c r="E95" s="15" t="s">
        <v>77</v>
      </c>
      <c r="F95" s="15" t="s">
        <v>78</v>
      </c>
      <c r="G95" s="16">
        <v>2137.6799999999998</v>
      </c>
      <c r="H95" s="16">
        <v>0</v>
      </c>
      <c r="I95" s="16">
        <v>600</v>
      </c>
      <c r="J95" s="16">
        <v>526.59</v>
      </c>
      <c r="K95" s="16">
        <f>IF(I95&lt;&gt;0,J95/I95*100,"-")</f>
        <v>87.765000000000001</v>
      </c>
      <c r="L95" s="16" t="str">
        <f>IF(H95&lt;&gt;0,J95/H95*100,"-")</f>
        <v>-</v>
      </c>
      <c r="M95" s="16">
        <f>IF(G95&lt;&gt;0,J95/G95*100,"-")</f>
        <v>24.633715055574271</v>
      </c>
    </row>
    <row r="96" spans="1:13" x14ac:dyDescent="0.25">
      <c r="A96" s="14"/>
      <c r="B96" s="14"/>
      <c r="C96" s="14"/>
      <c r="D96" s="14"/>
      <c r="E96" s="15" t="s">
        <v>97</v>
      </c>
      <c r="F96" s="15" t="s">
        <v>98</v>
      </c>
      <c r="G96" s="16">
        <v>14212.54</v>
      </c>
      <c r="H96" s="16">
        <v>15000</v>
      </c>
      <c r="I96" s="16">
        <v>15000</v>
      </c>
      <c r="J96" s="16">
        <v>1988.96</v>
      </c>
      <c r="K96" s="16">
        <f>IF(I96&lt;&gt;0,J96/I96*100,"-")</f>
        <v>13.259733333333335</v>
      </c>
      <c r="L96" s="16">
        <f>IF(H96&lt;&gt;0,J96/H96*100,"-")</f>
        <v>13.259733333333335</v>
      </c>
      <c r="M96" s="16">
        <f>IF(G96&lt;&gt;0,J96/G96*100,"-")</f>
        <v>13.99440212657273</v>
      </c>
    </row>
    <row r="97" spans="1:13" x14ac:dyDescent="0.25">
      <c r="A97" s="14"/>
      <c r="B97" s="14"/>
      <c r="C97" s="14"/>
      <c r="D97" s="14"/>
      <c r="E97" s="15" t="s">
        <v>99</v>
      </c>
      <c r="F97" s="15" t="s">
        <v>100</v>
      </c>
      <c r="G97" s="16">
        <v>32297.66</v>
      </c>
      <c r="H97" s="16">
        <v>85000</v>
      </c>
      <c r="I97" s="16">
        <v>79000</v>
      </c>
      <c r="J97" s="16">
        <v>25200.12</v>
      </c>
      <c r="K97" s="16">
        <f>IF(I97&lt;&gt;0,J97/I97*100,"-")</f>
        <v>31.898886075949367</v>
      </c>
      <c r="L97" s="16">
        <f>IF(H97&lt;&gt;0,J97/H97*100,"-")</f>
        <v>29.647200000000002</v>
      </c>
      <c r="M97" s="16">
        <f>IF(G97&lt;&gt;0,J97/G97*100,"-")</f>
        <v>78.024599924576577</v>
      </c>
    </row>
    <row r="98" spans="1:13" x14ac:dyDescent="0.25">
      <c r="A98" s="8"/>
      <c r="B98" s="8"/>
      <c r="C98" s="9" t="s">
        <v>101</v>
      </c>
      <c r="D98" s="8"/>
      <c r="E98" s="8"/>
      <c r="F98" s="9" t="s">
        <v>102</v>
      </c>
      <c r="G98" s="10">
        <f>+G99</f>
        <v>141910.76</v>
      </c>
      <c r="H98" s="10">
        <f>+H99</f>
        <v>54000</v>
      </c>
      <c r="I98" s="10">
        <f>+I99</f>
        <v>54000</v>
      </c>
      <c r="J98" s="10">
        <f>+J99</f>
        <v>25911.02</v>
      </c>
      <c r="K98" s="10">
        <f>IF(I98&lt;&gt;0,J98/I98*100,"-")</f>
        <v>47.983370370370373</v>
      </c>
      <c r="L98" s="10">
        <f>IF(H98&lt;&gt;0,J98/H98*100,"-")</f>
        <v>47.983370370370373</v>
      </c>
      <c r="M98" s="10">
        <f>IF(G98&lt;&gt;0,J98/G98*100,"-")</f>
        <v>18.258671858286149</v>
      </c>
    </row>
    <row r="99" spans="1:13" x14ac:dyDescent="0.25">
      <c r="A99" s="11"/>
      <c r="B99" s="11"/>
      <c r="C99" s="11"/>
      <c r="D99" s="12" t="s">
        <v>19</v>
      </c>
      <c r="E99" s="11"/>
      <c r="F99" s="12"/>
      <c r="G99" s="13">
        <f>+G100+G101+G102+G103+G104+G105+G106+G107+G108+G109</f>
        <v>141910.76</v>
      </c>
      <c r="H99" s="13">
        <f>+H100+H101+H102+H103+H104+H105+H106+H107+H108+H109</f>
        <v>54000</v>
      </c>
      <c r="I99" s="13">
        <f>+I100+I101+I102+I103+I104+I105+I106+I107+I108+I109</f>
        <v>54000</v>
      </c>
      <c r="J99" s="13">
        <f>+J100+J101+J102+J103+J104+J105+J106+J107+J108+J109</f>
        <v>25911.02</v>
      </c>
      <c r="K99" s="13">
        <f>IF(I99&lt;&gt;0,J99/I99*100,"-")</f>
        <v>47.983370370370373</v>
      </c>
      <c r="L99" s="13">
        <f>IF(H99&lt;&gt;0,J99/H99*100,"-")</f>
        <v>47.983370370370373</v>
      </c>
      <c r="M99" s="13">
        <f>IF(G99&lt;&gt;0,J99/G99*100,"-")</f>
        <v>18.258671858286149</v>
      </c>
    </row>
    <row r="100" spans="1:13" x14ac:dyDescent="0.25">
      <c r="A100" s="14"/>
      <c r="B100" s="14"/>
      <c r="C100" s="14"/>
      <c r="D100" s="14"/>
      <c r="E100" s="15" t="s">
        <v>20</v>
      </c>
      <c r="F100" s="15" t="s">
        <v>21</v>
      </c>
      <c r="G100" s="16">
        <v>0</v>
      </c>
      <c r="H100" s="16">
        <v>10</v>
      </c>
      <c r="I100" s="16">
        <v>610</v>
      </c>
      <c r="J100" s="16">
        <v>575.32000000000005</v>
      </c>
      <c r="K100" s="16">
        <f>IF(I100&lt;&gt;0,J100/I100*100,"-")</f>
        <v>94.314754098360666</v>
      </c>
      <c r="L100" s="16">
        <f>IF(H100&lt;&gt;0,J100/H100*100,"-")</f>
        <v>5753.2000000000007</v>
      </c>
      <c r="M100" s="16" t="str">
        <f>IF(G100&lt;&gt;0,J100/G100*100,"-")</f>
        <v>-</v>
      </c>
    </row>
    <row r="101" spans="1:13" x14ac:dyDescent="0.25">
      <c r="A101" s="14"/>
      <c r="B101" s="14"/>
      <c r="C101" s="14"/>
      <c r="D101" s="14"/>
      <c r="E101" s="15" t="s">
        <v>89</v>
      </c>
      <c r="F101" s="15" t="s">
        <v>90</v>
      </c>
      <c r="G101" s="16">
        <v>2167.86</v>
      </c>
      <c r="H101" s="16">
        <v>4300</v>
      </c>
      <c r="I101" s="16">
        <v>5800</v>
      </c>
      <c r="J101" s="16">
        <v>5676.93</v>
      </c>
      <c r="K101" s="16">
        <f>IF(I101&lt;&gt;0,J101/I101*100,"-")</f>
        <v>97.878103448275866</v>
      </c>
      <c r="L101" s="16">
        <f>IF(H101&lt;&gt;0,J101/H101*100,"-")</f>
        <v>132.02162790697676</v>
      </c>
      <c r="M101" s="16">
        <f>IF(G101&lt;&gt;0,J101/G101*100,"-")</f>
        <v>261.86792505051062</v>
      </c>
    </row>
    <row r="102" spans="1:13" x14ac:dyDescent="0.25">
      <c r="A102" s="14"/>
      <c r="B102" s="14"/>
      <c r="C102" s="14"/>
      <c r="D102" s="14"/>
      <c r="E102" s="15" t="s">
        <v>26</v>
      </c>
      <c r="F102" s="15" t="s">
        <v>27</v>
      </c>
      <c r="G102" s="16">
        <v>0</v>
      </c>
      <c r="H102" s="16">
        <v>1700</v>
      </c>
      <c r="I102" s="16">
        <v>6800</v>
      </c>
      <c r="J102" s="16">
        <v>6304.25</v>
      </c>
      <c r="K102" s="16">
        <f>IF(I102&lt;&gt;0,J102/I102*100,"-")</f>
        <v>92.70955882352942</v>
      </c>
      <c r="L102" s="16">
        <f>IF(H102&lt;&gt;0,J102/H102*100,"-")</f>
        <v>370.83823529411768</v>
      </c>
      <c r="M102" s="16" t="str">
        <f>IF(G102&lt;&gt;0,J102/G102*100,"-")</f>
        <v>-</v>
      </c>
    </row>
    <row r="103" spans="1:13" x14ac:dyDescent="0.25">
      <c r="A103" s="14"/>
      <c r="B103" s="14"/>
      <c r="C103" s="14"/>
      <c r="D103" s="14"/>
      <c r="E103" s="15" t="s">
        <v>77</v>
      </c>
      <c r="F103" s="15" t="s">
        <v>78</v>
      </c>
      <c r="G103" s="16">
        <v>276.35000000000002</v>
      </c>
      <c r="H103" s="16">
        <v>300</v>
      </c>
      <c r="I103" s="16">
        <v>300</v>
      </c>
      <c r="J103" s="16">
        <v>156.18</v>
      </c>
      <c r="K103" s="16">
        <f>IF(I103&lt;&gt;0,J103/I103*100,"-")</f>
        <v>52.060000000000009</v>
      </c>
      <c r="L103" s="16">
        <f>IF(H103&lt;&gt;0,J103/H103*100,"-")</f>
        <v>52.060000000000009</v>
      </c>
      <c r="M103" s="16">
        <f>IF(G103&lt;&gt;0,J103/G103*100,"-")</f>
        <v>56.515288583318259</v>
      </c>
    </row>
    <row r="104" spans="1:13" x14ac:dyDescent="0.25">
      <c r="A104" s="14"/>
      <c r="B104" s="14"/>
      <c r="C104" s="14"/>
      <c r="D104" s="14"/>
      <c r="E104" s="15" t="s">
        <v>28</v>
      </c>
      <c r="F104" s="15" t="s">
        <v>29</v>
      </c>
      <c r="G104" s="16">
        <v>10787.06</v>
      </c>
      <c r="H104" s="16">
        <v>15500</v>
      </c>
      <c r="I104" s="16">
        <v>16100</v>
      </c>
      <c r="J104" s="16">
        <v>10891.27</v>
      </c>
      <c r="K104" s="16">
        <f>IF(I104&lt;&gt;0,J104/I104*100,"-")</f>
        <v>67.647639751552802</v>
      </c>
      <c r="L104" s="16">
        <f>IF(H104&lt;&gt;0,J104/H104*100,"-")</f>
        <v>70.266258064516123</v>
      </c>
      <c r="M104" s="16">
        <f>IF(G104&lt;&gt;0,J104/G104*100,"-")</f>
        <v>100.96606489627389</v>
      </c>
    </row>
    <row r="105" spans="1:13" x14ac:dyDescent="0.25">
      <c r="A105" s="14"/>
      <c r="B105" s="14"/>
      <c r="C105" s="14"/>
      <c r="D105" s="14"/>
      <c r="E105" s="15" t="s">
        <v>103</v>
      </c>
      <c r="F105" s="15" t="s">
        <v>104</v>
      </c>
      <c r="G105" s="16">
        <v>10116.540000000001</v>
      </c>
      <c r="H105" s="16">
        <v>0</v>
      </c>
      <c r="I105" s="16">
        <v>0</v>
      </c>
      <c r="J105" s="16">
        <v>0</v>
      </c>
      <c r="K105" s="16" t="str">
        <f>IF(I105&lt;&gt;0,J105/I105*100,"-")</f>
        <v>-</v>
      </c>
      <c r="L105" s="16" t="str">
        <f>IF(H105&lt;&gt;0,J105/H105*100,"-")</f>
        <v>-</v>
      </c>
      <c r="M105" s="16">
        <f>IF(G105&lt;&gt;0,J105/G105*100,"-")</f>
        <v>0</v>
      </c>
    </row>
    <row r="106" spans="1:13" x14ac:dyDescent="0.25">
      <c r="A106" s="14"/>
      <c r="B106" s="14"/>
      <c r="C106" s="14"/>
      <c r="D106" s="14"/>
      <c r="E106" s="15" t="s">
        <v>105</v>
      </c>
      <c r="F106" s="15" t="s">
        <v>106</v>
      </c>
      <c r="G106" s="16">
        <v>0</v>
      </c>
      <c r="H106" s="16">
        <v>1200</v>
      </c>
      <c r="I106" s="16">
        <v>1200</v>
      </c>
      <c r="J106" s="16">
        <v>0</v>
      </c>
      <c r="K106" s="16">
        <f>IF(I106&lt;&gt;0,J106/I106*100,"-")</f>
        <v>0</v>
      </c>
      <c r="L106" s="16">
        <f>IF(H106&lt;&gt;0,J106/H106*100,"-")</f>
        <v>0</v>
      </c>
      <c r="M106" s="16" t="str">
        <f>IF(G106&lt;&gt;0,J106/G106*100,"-")</f>
        <v>-</v>
      </c>
    </row>
    <row r="107" spans="1:13" x14ac:dyDescent="0.25">
      <c r="A107" s="14"/>
      <c r="B107" s="14"/>
      <c r="C107" s="14"/>
      <c r="D107" s="14"/>
      <c r="E107" s="15" t="s">
        <v>81</v>
      </c>
      <c r="F107" s="15" t="s">
        <v>82</v>
      </c>
      <c r="G107" s="16">
        <v>0</v>
      </c>
      <c r="H107" s="16">
        <v>0</v>
      </c>
      <c r="I107" s="16">
        <v>1500</v>
      </c>
      <c r="J107" s="16">
        <v>1099.27</v>
      </c>
      <c r="K107" s="16">
        <f>IF(I107&lt;&gt;0,J107/I107*100,"-")</f>
        <v>73.284666666666666</v>
      </c>
      <c r="L107" s="16" t="str">
        <f>IF(H107&lt;&gt;0,J107/H107*100,"-")</f>
        <v>-</v>
      </c>
      <c r="M107" s="16" t="str">
        <f>IF(G107&lt;&gt;0,J107/G107*100,"-")</f>
        <v>-</v>
      </c>
    </row>
    <row r="108" spans="1:13" x14ac:dyDescent="0.25">
      <c r="A108" s="14"/>
      <c r="B108" s="14"/>
      <c r="C108" s="14"/>
      <c r="D108" s="14"/>
      <c r="E108" s="15" t="s">
        <v>99</v>
      </c>
      <c r="F108" s="15" t="s">
        <v>100</v>
      </c>
      <c r="G108" s="16">
        <v>118196.95</v>
      </c>
      <c r="H108" s="16">
        <v>29690</v>
      </c>
      <c r="I108" s="16">
        <v>20390</v>
      </c>
      <c r="J108" s="16">
        <v>0</v>
      </c>
      <c r="K108" s="16">
        <f>IF(I108&lt;&gt;0,J108/I108*100,"-")</f>
        <v>0</v>
      </c>
      <c r="L108" s="16">
        <f>IF(H108&lt;&gt;0,J108/H108*100,"-")</f>
        <v>0</v>
      </c>
      <c r="M108" s="16">
        <f>IF(G108&lt;&gt;0,J108/G108*100,"-")</f>
        <v>0</v>
      </c>
    </row>
    <row r="109" spans="1:13" x14ac:dyDescent="0.25">
      <c r="A109" s="14"/>
      <c r="B109" s="14"/>
      <c r="C109" s="14"/>
      <c r="D109" s="14"/>
      <c r="E109" s="15" t="s">
        <v>83</v>
      </c>
      <c r="F109" s="15" t="s">
        <v>84</v>
      </c>
      <c r="G109" s="16">
        <v>366</v>
      </c>
      <c r="H109" s="16">
        <v>1300</v>
      </c>
      <c r="I109" s="16">
        <v>1300</v>
      </c>
      <c r="J109" s="16">
        <v>1207.8</v>
      </c>
      <c r="K109" s="16">
        <f>IF(I109&lt;&gt;0,J109/I109*100,"-")</f>
        <v>92.907692307692301</v>
      </c>
      <c r="L109" s="16">
        <f>IF(H109&lt;&gt;0,J109/H109*100,"-")</f>
        <v>92.907692307692301</v>
      </c>
      <c r="M109" s="16">
        <f>IF(G109&lt;&gt;0,J109/G109*100,"-")</f>
        <v>330</v>
      </c>
    </row>
    <row r="110" spans="1:13" x14ac:dyDescent="0.25">
      <c r="A110" s="5"/>
      <c r="B110" s="6" t="s">
        <v>107</v>
      </c>
      <c r="C110" s="5"/>
      <c r="D110" s="5"/>
      <c r="E110" s="5"/>
      <c r="F110" s="6" t="s">
        <v>108</v>
      </c>
      <c r="G110" s="7">
        <f>+G111+G114</f>
        <v>62683.040000000008</v>
      </c>
      <c r="H110" s="7">
        <f>+H111+H114</f>
        <v>121500</v>
      </c>
      <c r="I110" s="7">
        <f>+I111+I114</f>
        <v>121500</v>
      </c>
      <c r="J110" s="7">
        <f>+J111+J114</f>
        <v>101590.48</v>
      </c>
      <c r="K110" s="7">
        <f>IF(I110&lt;&gt;0,J110/I110*100,"-")</f>
        <v>83.613563786008228</v>
      </c>
      <c r="L110" s="7">
        <f>IF(H110&lt;&gt;0,J110/H110*100,"-")</f>
        <v>83.613563786008228</v>
      </c>
      <c r="M110" s="7">
        <f>IF(G110&lt;&gt;0,J110/G110*100,"-")</f>
        <v>162.07012295510873</v>
      </c>
    </row>
    <row r="111" spans="1:13" x14ac:dyDescent="0.25">
      <c r="A111" s="8"/>
      <c r="B111" s="8"/>
      <c r="C111" s="9" t="s">
        <v>109</v>
      </c>
      <c r="D111" s="8"/>
      <c r="E111" s="8"/>
      <c r="F111" s="9" t="s">
        <v>110</v>
      </c>
      <c r="G111" s="10">
        <f>+G112</f>
        <v>20775.52</v>
      </c>
      <c r="H111" s="10">
        <f>+H112</f>
        <v>24000</v>
      </c>
      <c r="I111" s="10">
        <f>+I112</f>
        <v>24000</v>
      </c>
      <c r="J111" s="10">
        <f>+J112</f>
        <v>23072.080000000002</v>
      </c>
      <c r="K111" s="10">
        <f>IF(I111&lt;&gt;0,J111/I111*100,"-")</f>
        <v>96.13366666666667</v>
      </c>
      <c r="L111" s="10">
        <f>IF(H111&lt;&gt;0,J111/H111*100,"-")</f>
        <v>96.13366666666667</v>
      </c>
      <c r="M111" s="10">
        <f>IF(G111&lt;&gt;0,J111/G111*100,"-")</f>
        <v>111.05416374656328</v>
      </c>
    </row>
    <row r="112" spans="1:13" x14ac:dyDescent="0.25">
      <c r="A112" s="11"/>
      <c r="B112" s="11"/>
      <c r="C112" s="11"/>
      <c r="D112" s="12" t="s">
        <v>19</v>
      </c>
      <c r="E112" s="11"/>
      <c r="F112" s="12"/>
      <c r="G112" s="13">
        <f>+G113</f>
        <v>20775.52</v>
      </c>
      <c r="H112" s="13">
        <f>+H113</f>
        <v>24000</v>
      </c>
      <c r="I112" s="13">
        <f>+I113</f>
        <v>24000</v>
      </c>
      <c r="J112" s="13">
        <f>+J113</f>
        <v>23072.080000000002</v>
      </c>
      <c r="K112" s="13">
        <f>IF(I112&lt;&gt;0,J112/I112*100,"-")</f>
        <v>96.13366666666667</v>
      </c>
      <c r="L112" s="13">
        <f>IF(H112&lt;&gt;0,J112/H112*100,"-")</f>
        <v>96.13366666666667</v>
      </c>
      <c r="M112" s="13">
        <f>IF(G112&lt;&gt;0,J112/G112*100,"-")</f>
        <v>111.05416374656328</v>
      </c>
    </row>
    <row r="113" spans="1:13" x14ac:dyDescent="0.25">
      <c r="A113" s="14"/>
      <c r="B113" s="14"/>
      <c r="C113" s="14"/>
      <c r="D113" s="14"/>
      <c r="E113" s="15" t="s">
        <v>20</v>
      </c>
      <c r="F113" s="15" t="s">
        <v>21</v>
      </c>
      <c r="G113" s="16">
        <v>20775.52</v>
      </c>
      <c r="H113" s="16">
        <v>24000</v>
      </c>
      <c r="I113" s="16">
        <v>24000</v>
      </c>
      <c r="J113" s="16">
        <v>23072.080000000002</v>
      </c>
      <c r="K113" s="16">
        <f>IF(I113&lt;&gt;0,J113/I113*100,"-")</f>
        <v>96.13366666666667</v>
      </c>
      <c r="L113" s="16">
        <f>IF(H113&lt;&gt;0,J113/H113*100,"-")</f>
        <v>96.13366666666667</v>
      </c>
      <c r="M113" s="16">
        <f>IF(G113&lt;&gt;0,J113/G113*100,"-")</f>
        <v>111.05416374656328</v>
      </c>
    </row>
    <row r="114" spans="1:13" x14ac:dyDescent="0.25">
      <c r="A114" s="8"/>
      <c r="B114" s="8"/>
      <c r="C114" s="9" t="s">
        <v>111</v>
      </c>
      <c r="D114" s="8"/>
      <c r="E114" s="8"/>
      <c r="F114" s="9" t="s">
        <v>112</v>
      </c>
      <c r="G114" s="10">
        <f>+G115+G118</f>
        <v>41907.520000000004</v>
      </c>
      <c r="H114" s="10">
        <f>+H115+H118</f>
        <v>97500</v>
      </c>
      <c r="I114" s="10">
        <f>+I115+I118</f>
        <v>97500</v>
      </c>
      <c r="J114" s="10">
        <f>+J115+J118</f>
        <v>78518.399999999994</v>
      </c>
      <c r="K114" s="10">
        <f>IF(I114&lt;&gt;0,J114/I114*100,"-")</f>
        <v>80.53169230769231</v>
      </c>
      <c r="L114" s="10">
        <f>IF(H114&lt;&gt;0,J114/H114*100,"-")</f>
        <v>80.53169230769231</v>
      </c>
      <c r="M114" s="10">
        <f>IF(G114&lt;&gt;0,J114/G114*100,"-")</f>
        <v>187.36112277700991</v>
      </c>
    </row>
    <row r="115" spans="1:13" x14ac:dyDescent="0.25">
      <c r="A115" s="11"/>
      <c r="B115" s="11"/>
      <c r="C115" s="11"/>
      <c r="D115" s="12" t="s">
        <v>19</v>
      </c>
      <c r="E115" s="11"/>
      <c r="F115" s="12"/>
      <c r="G115" s="13">
        <f>+G116+G117</f>
        <v>20846.57</v>
      </c>
      <c r="H115" s="13">
        <f>+H116+H117</f>
        <v>45000</v>
      </c>
      <c r="I115" s="13">
        <f>+I116+I117</f>
        <v>45000</v>
      </c>
      <c r="J115" s="13">
        <f>+J116+J117</f>
        <v>36367.94</v>
      </c>
      <c r="K115" s="13">
        <f>IF(I115&lt;&gt;0,J115/I115*100,"-")</f>
        <v>80.817644444444454</v>
      </c>
      <c r="L115" s="13">
        <f>IF(H115&lt;&gt;0,J115/H115*100,"-")</f>
        <v>80.817644444444454</v>
      </c>
      <c r="M115" s="13">
        <f>IF(G115&lt;&gt;0,J115/G115*100,"-")</f>
        <v>174.45527009958954</v>
      </c>
    </row>
    <row r="116" spans="1:13" x14ac:dyDescent="0.25">
      <c r="A116" s="14"/>
      <c r="B116" s="14"/>
      <c r="C116" s="14"/>
      <c r="D116" s="14"/>
      <c r="E116" s="15" t="s">
        <v>20</v>
      </c>
      <c r="F116" s="15" t="s">
        <v>21</v>
      </c>
      <c r="G116" s="16">
        <v>309.02999999999997</v>
      </c>
      <c r="H116" s="16">
        <v>1600</v>
      </c>
      <c r="I116" s="16">
        <v>1600</v>
      </c>
      <c r="J116" s="16">
        <v>0</v>
      </c>
      <c r="K116" s="16">
        <f>IF(I116&lt;&gt;0,J116/I116*100,"-")</f>
        <v>0</v>
      </c>
      <c r="L116" s="16">
        <f>IF(H116&lt;&gt;0,J116/H116*100,"-")</f>
        <v>0</v>
      </c>
      <c r="M116" s="16">
        <f>IF(G116&lt;&gt;0,J116/G116*100,"-")</f>
        <v>0</v>
      </c>
    </row>
    <row r="117" spans="1:13" x14ac:dyDescent="0.25">
      <c r="A117" s="14"/>
      <c r="B117" s="14"/>
      <c r="C117" s="14"/>
      <c r="D117" s="14"/>
      <c r="E117" s="15" t="s">
        <v>83</v>
      </c>
      <c r="F117" s="15" t="s">
        <v>84</v>
      </c>
      <c r="G117" s="16">
        <v>20537.54</v>
      </c>
      <c r="H117" s="16">
        <v>43400</v>
      </c>
      <c r="I117" s="16">
        <v>43400</v>
      </c>
      <c r="J117" s="16">
        <v>36367.94</v>
      </c>
      <c r="K117" s="16">
        <f>IF(I117&lt;&gt;0,J117/I117*100,"-")</f>
        <v>83.797096774193562</v>
      </c>
      <c r="L117" s="16">
        <f>IF(H117&lt;&gt;0,J117/H117*100,"-")</f>
        <v>83.797096774193562</v>
      </c>
      <c r="M117" s="16">
        <f>IF(G117&lt;&gt;0,J117/G117*100,"-")</f>
        <v>177.08031244248338</v>
      </c>
    </row>
    <row r="118" spans="1:13" x14ac:dyDescent="0.25">
      <c r="A118" s="11"/>
      <c r="B118" s="11"/>
      <c r="C118" s="11"/>
      <c r="D118" s="12" t="s">
        <v>113</v>
      </c>
      <c r="E118" s="11"/>
      <c r="F118" s="12" t="s">
        <v>114</v>
      </c>
      <c r="G118" s="13">
        <f>+G119+G120</f>
        <v>21060.95</v>
      </c>
      <c r="H118" s="13">
        <f>+H119+H120</f>
        <v>52500</v>
      </c>
      <c r="I118" s="13">
        <f>+I119+I120</f>
        <v>52500</v>
      </c>
      <c r="J118" s="13">
        <f>+J119+J120</f>
        <v>42150.46</v>
      </c>
      <c r="K118" s="13">
        <f>IF(I118&lt;&gt;0,J118/I118*100,"-")</f>
        <v>80.286590476190483</v>
      </c>
      <c r="L118" s="13">
        <f>IF(H118&lt;&gt;0,J118/H118*100,"-")</f>
        <v>80.286590476190483</v>
      </c>
      <c r="M118" s="13">
        <f>IF(G118&lt;&gt;0,J118/G118*100,"-")</f>
        <v>200.1356064185139</v>
      </c>
    </row>
    <row r="119" spans="1:13" x14ac:dyDescent="0.25">
      <c r="A119" s="14"/>
      <c r="B119" s="14"/>
      <c r="C119" s="14"/>
      <c r="D119" s="14"/>
      <c r="E119" s="15" t="s">
        <v>20</v>
      </c>
      <c r="F119" s="15" t="s">
        <v>21</v>
      </c>
      <c r="G119" s="16">
        <v>21060.95</v>
      </c>
      <c r="H119" s="16">
        <v>0</v>
      </c>
      <c r="I119" s="16">
        <v>43000</v>
      </c>
      <c r="J119" s="16">
        <v>42150.46</v>
      </c>
      <c r="K119" s="16">
        <f>IF(I119&lt;&gt;0,J119/I119*100,"-")</f>
        <v>98.024325581395345</v>
      </c>
      <c r="L119" s="16" t="str">
        <f>IF(H119&lt;&gt;0,J119/H119*100,"-")</f>
        <v>-</v>
      </c>
      <c r="M119" s="16">
        <f>IF(G119&lt;&gt;0,J119/G119*100,"-")</f>
        <v>200.1356064185139</v>
      </c>
    </row>
    <row r="120" spans="1:13" x14ac:dyDescent="0.25">
      <c r="A120" s="14"/>
      <c r="B120" s="14"/>
      <c r="C120" s="14"/>
      <c r="D120" s="14"/>
      <c r="E120" s="15" t="s">
        <v>115</v>
      </c>
      <c r="F120" s="15" t="s">
        <v>116</v>
      </c>
      <c r="G120" s="16">
        <v>0</v>
      </c>
      <c r="H120" s="16">
        <v>52500</v>
      </c>
      <c r="I120" s="16">
        <v>9500</v>
      </c>
      <c r="J120" s="16">
        <v>0</v>
      </c>
      <c r="K120" s="16">
        <f>IF(I120&lt;&gt;0,J120/I120*100,"-")</f>
        <v>0</v>
      </c>
      <c r="L120" s="16">
        <f>IF(H120&lt;&gt;0,J120/H120*100,"-")</f>
        <v>0</v>
      </c>
      <c r="M120" s="16" t="str">
        <f>IF(G120&lt;&gt;0,J120/G120*100,"-")</f>
        <v>-</v>
      </c>
    </row>
    <row r="121" spans="1:13" x14ac:dyDescent="0.25">
      <c r="A121" s="5"/>
      <c r="B121" s="6" t="s">
        <v>117</v>
      </c>
      <c r="C121" s="5"/>
      <c r="D121" s="5"/>
      <c r="E121" s="5"/>
      <c r="F121" s="6" t="s">
        <v>118</v>
      </c>
      <c r="G121" s="7">
        <f>+G122</f>
        <v>4142.74</v>
      </c>
      <c r="H121" s="7">
        <f>+H122</f>
        <v>20000</v>
      </c>
      <c r="I121" s="7">
        <f>+I122</f>
        <v>20000</v>
      </c>
      <c r="J121" s="7">
        <f>+J122</f>
        <v>10179.61</v>
      </c>
      <c r="K121" s="7">
        <f>IF(I121&lt;&gt;0,J121/I121*100,"-")</f>
        <v>50.898050000000005</v>
      </c>
      <c r="L121" s="7">
        <f>IF(H121&lt;&gt;0,J121/H121*100,"-")</f>
        <v>50.898050000000005</v>
      </c>
      <c r="M121" s="7">
        <f>IF(G121&lt;&gt;0,J121/G121*100,"-")</f>
        <v>245.72167213003956</v>
      </c>
    </row>
    <row r="122" spans="1:13" x14ac:dyDescent="0.25">
      <c r="A122" s="8"/>
      <c r="B122" s="8"/>
      <c r="C122" s="9" t="s">
        <v>119</v>
      </c>
      <c r="D122" s="8"/>
      <c r="E122" s="8"/>
      <c r="F122" s="9" t="s">
        <v>120</v>
      </c>
      <c r="G122" s="10">
        <f>+G123</f>
        <v>4142.74</v>
      </c>
      <c r="H122" s="10">
        <f>+H123</f>
        <v>20000</v>
      </c>
      <c r="I122" s="10">
        <f>+I123</f>
        <v>20000</v>
      </c>
      <c r="J122" s="10">
        <f>+J123</f>
        <v>10179.61</v>
      </c>
      <c r="K122" s="10">
        <f>IF(I122&lt;&gt;0,J122/I122*100,"-")</f>
        <v>50.898050000000005</v>
      </c>
      <c r="L122" s="10">
        <f>IF(H122&lt;&gt;0,J122/H122*100,"-")</f>
        <v>50.898050000000005</v>
      </c>
      <c r="M122" s="10">
        <f>IF(G122&lt;&gt;0,J122/G122*100,"-")</f>
        <v>245.72167213003956</v>
      </c>
    </row>
    <row r="123" spans="1:13" x14ac:dyDescent="0.25">
      <c r="A123" s="11"/>
      <c r="B123" s="11"/>
      <c r="C123" s="11"/>
      <c r="D123" s="12" t="s">
        <v>19</v>
      </c>
      <c r="E123" s="11"/>
      <c r="F123" s="12"/>
      <c r="G123" s="13">
        <f>+G124+G125+G126</f>
        <v>4142.74</v>
      </c>
      <c r="H123" s="13">
        <f>+H124+H125+H126</f>
        <v>20000</v>
      </c>
      <c r="I123" s="13">
        <f>+I124+I125+I126</f>
        <v>20000</v>
      </c>
      <c r="J123" s="13">
        <f>+J124+J125+J126</f>
        <v>10179.61</v>
      </c>
      <c r="K123" s="13">
        <f>IF(I123&lt;&gt;0,J123/I123*100,"-")</f>
        <v>50.898050000000005</v>
      </c>
      <c r="L123" s="13">
        <f>IF(H123&lt;&gt;0,J123/H123*100,"-")</f>
        <v>50.898050000000005</v>
      </c>
      <c r="M123" s="13">
        <f>IF(G123&lt;&gt;0,J123/G123*100,"-")</f>
        <v>245.72167213003956</v>
      </c>
    </row>
    <row r="124" spans="1:13" x14ac:dyDescent="0.25">
      <c r="A124" s="14"/>
      <c r="B124" s="14"/>
      <c r="C124" s="14"/>
      <c r="D124" s="14"/>
      <c r="E124" s="15" t="s">
        <v>20</v>
      </c>
      <c r="F124" s="15" t="s">
        <v>21</v>
      </c>
      <c r="G124" s="16">
        <v>1134.5999999999999</v>
      </c>
      <c r="H124" s="16">
        <v>0</v>
      </c>
      <c r="I124" s="16">
        <v>300</v>
      </c>
      <c r="J124" s="16">
        <v>200.01</v>
      </c>
      <c r="K124" s="16">
        <f>IF(I124&lt;&gt;0,J124/I124*100,"-")</f>
        <v>66.67</v>
      </c>
      <c r="L124" s="16" t="str">
        <f>IF(H124&lt;&gt;0,J124/H124*100,"-")</f>
        <v>-</v>
      </c>
      <c r="M124" s="16">
        <f>IF(G124&lt;&gt;0,J124/G124*100,"-")</f>
        <v>17.628239026969858</v>
      </c>
    </row>
    <row r="125" spans="1:13" x14ac:dyDescent="0.25">
      <c r="A125" s="14"/>
      <c r="B125" s="14"/>
      <c r="C125" s="14"/>
      <c r="D125" s="14"/>
      <c r="E125" s="15" t="s">
        <v>81</v>
      </c>
      <c r="F125" s="15" t="s">
        <v>82</v>
      </c>
      <c r="G125" s="16">
        <v>2866.01</v>
      </c>
      <c r="H125" s="16">
        <v>18750</v>
      </c>
      <c r="I125" s="16">
        <v>18450</v>
      </c>
      <c r="J125" s="16">
        <v>9760</v>
      </c>
      <c r="K125" s="16">
        <f>IF(I125&lt;&gt;0,J125/I125*100,"-")</f>
        <v>52.899728997289976</v>
      </c>
      <c r="L125" s="16">
        <f>IF(H125&lt;&gt;0,J125/H125*100,"-")</f>
        <v>52.053333333333327</v>
      </c>
      <c r="M125" s="16">
        <f>IF(G125&lt;&gt;0,J125/G125*100,"-")</f>
        <v>340.54312441338305</v>
      </c>
    </row>
    <row r="126" spans="1:13" x14ac:dyDescent="0.25">
      <c r="A126" s="14"/>
      <c r="B126" s="14"/>
      <c r="C126" s="14"/>
      <c r="D126" s="14"/>
      <c r="E126" s="15" t="s">
        <v>83</v>
      </c>
      <c r="F126" s="15" t="s">
        <v>84</v>
      </c>
      <c r="G126" s="16">
        <v>142.13</v>
      </c>
      <c r="H126" s="16">
        <v>1250</v>
      </c>
      <c r="I126" s="16">
        <v>1250</v>
      </c>
      <c r="J126" s="16">
        <v>219.6</v>
      </c>
      <c r="K126" s="16">
        <f>IF(I126&lt;&gt;0,J126/I126*100,"-")</f>
        <v>17.568000000000001</v>
      </c>
      <c r="L126" s="16">
        <f>IF(H126&lt;&gt;0,J126/H126*100,"-")</f>
        <v>17.568000000000001</v>
      </c>
      <c r="M126" s="16">
        <f>IF(G126&lt;&gt;0,J126/G126*100,"-")</f>
        <v>154.50643776824035</v>
      </c>
    </row>
    <row r="127" spans="1:13" x14ac:dyDescent="0.25">
      <c r="A127" s="5"/>
      <c r="B127" s="6" t="s">
        <v>121</v>
      </c>
      <c r="C127" s="5"/>
      <c r="D127" s="5"/>
      <c r="E127" s="5"/>
      <c r="F127" s="6" t="s">
        <v>122</v>
      </c>
      <c r="G127" s="7">
        <f>+G128+G141+G155+G162+G172+G176</f>
        <v>1265404.56</v>
      </c>
      <c r="H127" s="7">
        <f>+H128+H141+H155+H162+H172+H176</f>
        <v>1542804.3199999996</v>
      </c>
      <c r="I127" s="7">
        <f>+I128+I141+I155+I162+I172+I176</f>
        <v>1500504.3199999996</v>
      </c>
      <c r="J127" s="7">
        <f>+J128+J141+J155+J162+J172+J176</f>
        <v>1344855.89</v>
      </c>
      <c r="K127" s="7">
        <f>IF(I127&lt;&gt;0,J127/I127*100,"-")</f>
        <v>89.62692556593241</v>
      </c>
      <c r="L127" s="7">
        <f>IF(H127&lt;&gt;0,J127/H127*100,"-")</f>
        <v>87.169569890755824</v>
      </c>
      <c r="M127" s="7">
        <f>IF(G127&lt;&gt;0,J127/G127*100,"-")</f>
        <v>106.27872954717341</v>
      </c>
    </row>
    <row r="128" spans="1:13" x14ac:dyDescent="0.25">
      <c r="A128" s="8"/>
      <c r="B128" s="8"/>
      <c r="C128" s="9" t="s">
        <v>123</v>
      </c>
      <c r="D128" s="8"/>
      <c r="E128" s="8"/>
      <c r="F128" s="9" t="s">
        <v>124</v>
      </c>
      <c r="G128" s="10">
        <f>+G129</f>
        <v>945148.87999999989</v>
      </c>
      <c r="H128" s="10">
        <f>+H129</f>
        <v>1105784.5999999999</v>
      </c>
      <c r="I128" s="10">
        <f>+I129</f>
        <v>1070784.5999999999</v>
      </c>
      <c r="J128" s="10">
        <f>+J129</f>
        <v>979075.23999999987</v>
      </c>
      <c r="K128" s="10">
        <f>IF(I128&lt;&gt;0,J128/I128*100,"-")</f>
        <v>91.435312013265786</v>
      </c>
      <c r="L128" s="10">
        <f>IF(H128&lt;&gt;0,J128/H128*100,"-")</f>
        <v>88.541225840909703</v>
      </c>
      <c r="M128" s="10">
        <f>IF(G128&lt;&gt;0,J128/G128*100,"-")</f>
        <v>103.58952549359208</v>
      </c>
    </row>
    <row r="129" spans="1:13" x14ac:dyDescent="0.25">
      <c r="A129" s="11"/>
      <c r="B129" s="11"/>
      <c r="C129" s="11"/>
      <c r="D129" s="12" t="s">
        <v>19</v>
      </c>
      <c r="E129" s="11"/>
      <c r="F129" s="12"/>
      <c r="G129" s="13">
        <f>+G130+G131+G132+G133+G134+G135+G136+G137+G138+G139+G140</f>
        <v>945148.87999999989</v>
      </c>
      <c r="H129" s="13">
        <f>+H130+H131+H132+H133+H134+H135+H136+H137+H138+H139+H140</f>
        <v>1105784.5999999999</v>
      </c>
      <c r="I129" s="13">
        <f>+I130+I131+I132+I133+I134+I135+I136+I137+I138+I139+I140</f>
        <v>1070784.5999999999</v>
      </c>
      <c r="J129" s="13">
        <f>+J130+J131+J132+J133+J134+J135+J136+J137+J138+J139+J140</f>
        <v>979075.23999999987</v>
      </c>
      <c r="K129" s="13">
        <f>IF(I129&lt;&gt;0,J129/I129*100,"-")</f>
        <v>91.435312013265786</v>
      </c>
      <c r="L129" s="13">
        <f>IF(H129&lt;&gt;0,J129/H129*100,"-")</f>
        <v>88.541225840909703</v>
      </c>
      <c r="M129" s="13">
        <f>IF(G129&lt;&gt;0,J129/G129*100,"-")</f>
        <v>103.58952549359208</v>
      </c>
    </row>
    <row r="130" spans="1:13" x14ac:dyDescent="0.25">
      <c r="A130" s="14"/>
      <c r="B130" s="14"/>
      <c r="C130" s="14"/>
      <c r="D130" s="14"/>
      <c r="E130" s="15" t="s">
        <v>48</v>
      </c>
      <c r="F130" s="15" t="s">
        <v>49</v>
      </c>
      <c r="G130" s="16">
        <v>750887.47</v>
      </c>
      <c r="H130" s="16">
        <v>875014.96</v>
      </c>
      <c r="I130" s="16">
        <v>819513.96</v>
      </c>
      <c r="J130" s="16">
        <v>758598.81</v>
      </c>
      <c r="K130" s="16">
        <f>IF(I130&lt;&gt;0,J130/I130*100,"-")</f>
        <v>92.566917346960153</v>
      </c>
      <c r="L130" s="16">
        <f>IF(H130&lt;&gt;0,J130/H130*100,"-")</f>
        <v>86.695524611373514</v>
      </c>
      <c r="M130" s="16">
        <f>IF(G130&lt;&gt;0,J130/G130*100,"-")</f>
        <v>101.02696346764183</v>
      </c>
    </row>
    <row r="131" spans="1:13" x14ac:dyDescent="0.25">
      <c r="A131" s="14"/>
      <c r="B131" s="14"/>
      <c r="C131" s="14"/>
      <c r="D131" s="14"/>
      <c r="E131" s="15" t="s">
        <v>50</v>
      </c>
      <c r="F131" s="15" t="s">
        <v>51</v>
      </c>
      <c r="G131" s="16">
        <v>30775.119999999999</v>
      </c>
      <c r="H131" s="16">
        <v>34800</v>
      </c>
      <c r="I131" s="16">
        <v>34800</v>
      </c>
      <c r="J131" s="16">
        <v>33184.46</v>
      </c>
      <c r="K131" s="16">
        <f>IF(I131&lt;&gt;0,J131/I131*100,"-")</f>
        <v>95.357643678160926</v>
      </c>
      <c r="L131" s="16">
        <f>IF(H131&lt;&gt;0,J131/H131*100,"-")</f>
        <v>95.357643678160926</v>
      </c>
      <c r="M131" s="16">
        <f>IF(G131&lt;&gt;0,J131/G131*100,"-")</f>
        <v>107.82885655685502</v>
      </c>
    </row>
    <row r="132" spans="1:13" x14ac:dyDescent="0.25">
      <c r="A132" s="14"/>
      <c r="B132" s="14"/>
      <c r="C132" s="14"/>
      <c r="D132" s="14"/>
      <c r="E132" s="15" t="s">
        <v>125</v>
      </c>
      <c r="F132" s="15" t="s">
        <v>126</v>
      </c>
      <c r="G132" s="16">
        <v>15815.99</v>
      </c>
      <c r="H132" s="16">
        <v>30000</v>
      </c>
      <c r="I132" s="16">
        <v>39000</v>
      </c>
      <c r="J132" s="16">
        <v>32840.199999999997</v>
      </c>
      <c r="K132" s="16">
        <f>IF(I132&lt;&gt;0,J132/I132*100,"-")</f>
        <v>84.205641025641015</v>
      </c>
      <c r="L132" s="16">
        <f>IF(H132&lt;&gt;0,J132/H132*100,"-")</f>
        <v>109.46733333333331</v>
      </c>
      <c r="M132" s="16">
        <f>IF(G132&lt;&gt;0,J132/G132*100,"-")</f>
        <v>207.6392309302168</v>
      </c>
    </row>
    <row r="133" spans="1:13" x14ac:dyDescent="0.25">
      <c r="A133" s="14"/>
      <c r="B133" s="14"/>
      <c r="C133" s="14"/>
      <c r="D133" s="14"/>
      <c r="E133" s="15" t="s">
        <v>127</v>
      </c>
      <c r="F133" s="15" t="s">
        <v>128</v>
      </c>
      <c r="G133" s="16">
        <v>2130.48</v>
      </c>
      <c r="H133" s="16">
        <v>2862.07</v>
      </c>
      <c r="I133" s="16">
        <v>2862.07</v>
      </c>
      <c r="J133" s="16">
        <v>2682.7</v>
      </c>
      <c r="K133" s="16">
        <f>IF(I133&lt;&gt;0,J133/I133*100,"-")</f>
        <v>93.732857686918891</v>
      </c>
      <c r="L133" s="16">
        <f>IF(H133&lt;&gt;0,J133/H133*100,"-")</f>
        <v>93.732857686918891</v>
      </c>
      <c r="M133" s="16">
        <f>IF(G133&lt;&gt;0,J133/G133*100,"-")</f>
        <v>125.91998047388383</v>
      </c>
    </row>
    <row r="134" spans="1:13" x14ac:dyDescent="0.25">
      <c r="A134" s="14"/>
      <c r="B134" s="14"/>
      <c r="C134" s="14"/>
      <c r="D134" s="14"/>
      <c r="E134" s="15" t="s">
        <v>54</v>
      </c>
      <c r="F134" s="15" t="s">
        <v>55</v>
      </c>
      <c r="G134" s="16">
        <v>7638.71</v>
      </c>
      <c r="H134" s="16">
        <v>2799.39</v>
      </c>
      <c r="I134" s="16">
        <v>12800.39</v>
      </c>
      <c r="J134" s="16">
        <v>11103.4</v>
      </c>
      <c r="K134" s="16">
        <f>IF(I134&lt;&gt;0,J134/I134*100,"-")</f>
        <v>86.742669559286867</v>
      </c>
      <c r="L134" s="16">
        <f>IF(H134&lt;&gt;0,J134/H134*100,"-")</f>
        <v>396.63641007505208</v>
      </c>
      <c r="M134" s="16">
        <f>IF(G134&lt;&gt;0,J134/G134*100,"-")</f>
        <v>145.35700399674815</v>
      </c>
    </row>
    <row r="135" spans="1:13" x14ac:dyDescent="0.25">
      <c r="A135" s="14"/>
      <c r="B135" s="14"/>
      <c r="C135" s="14"/>
      <c r="D135" s="14"/>
      <c r="E135" s="15" t="s">
        <v>56</v>
      </c>
      <c r="F135" s="15" t="s">
        <v>57</v>
      </c>
      <c r="G135" s="16">
        <v>66417.08</v>
      </c>
      <c r="H135" s="16">
        <v>79987.899999999994</v>
      </c>
      <c r="I135" s="16">
        <v>79987.899999999994</v>
      </c>
      <c r="J135" s="16">
        <v>68515.09</v>
      </c>
      <c r="K135" s="16">
        <f>IF(I135&lt;&gt;0,J135/I135*100,"-")</f>
        <v>85.656818093736675</v>
      </c>
      <c r="L135" s="16">
        <f>IF(H135&lt;&gt;0,J135/H135*100,"-")</f>
        <v>85.656818093736675</v>
      </c>
      <c r="M135" s="16">
        <f>IF(G135&lt;&gt;0,J135/G135*100,"-")</f>
        <v>103.15884106919484</v>
      </c>
    </row>
    <row r="136" spans="1:13" x14ac:dyDescent="0.25">
      <c r="A136" s="14"/>
      <c r="B136" s="14"/>
      <c r="C136" s="14"/>
      <c r="D136" s="14"/>
      <c r="E136" s="15" t="s">
        <v>58</v>
      </c>
      <c r="F136" s="15" t="s">
        <v>59</v>
      </c>
      <c r="G136" s="16">
        <v>54701.23</v>
      </c>
      <c r="H136" s="16">
        <v>64035.5</v>
      </c>
      <c r="I136" s="16">
        <v>64035.5</v>
      </c>
      <c r="J136" s="16">
        <v>56380.28</v>
      </c>
      <c r="K136" s="16">
        <f>IF(I136&lt;&gt;0,J136/I136*100,"-")</f>
        <v>88.045349845007848</v>
      </c>
      <c r="L136" s="16">
        <f>IF(H136&lt;&gt;0,J136/H136*100,"-")</f>
        <v>88.045349845007848</v>
      </c>
      <c r="M136" s="16">
        <f>IF(G136&lt;&gt;0,J136/G136*100,"-")</f>
        <v>103.06949222165571</v>
      </c>
    </row>
    <row r="137" spans="1:13" x14ac:dyDescent="0.25">
      <c r="A137" s="14"/>
      <c r="B137" s="14"/>
      <c r="C137" s="14"/>
      <c r="D137" s="14"/>
      <c r="E137" s="15" t="s">
        <v>60</v>
      </c>
      <c r="F137" s="15" t="s">
        <v>61</v>
      </c>
      <c r="G137" s="16">
        <v>470.97</v>
      </c>
      <c r="H137" s="16">
        <v>544.25</v>
      </c>
      <c r="I137" s="16">
        <v>544.25</v>
      </c>
      <c r="J137" s="16">
        <v>475.54</v>
      </c>
      <c r="K137" s="16">
        <f>IF(I137&lt;&gt;0,J137/I137*100,"-")</f>
        <v>87.375287092328904</v>
      </c>
      <c r="L137" s="16">
        <f>IF(H137&lt;&gt;0,J137/H137*100,"-")</f>
        <v>87.375287092328904</v>
      </c>
      <c r="M137" s="16">
        <f>IF(G137&lt;&gt;0,J137/G137*100,"-")</f>
        <v>100.97033781344884</v>
      </c>
    </row>
    <row r="138" spans="1:13" x14ac:dyDescent="0.25">
      <c r="A138" s="14"/>
      <c r="B138" s="14"/>
      <c r="C138" s="14"/>
      <c r="D138" s="14"/>
      <c r="E138" s="15" t="s">
        <v>62</v>
      </c>
      <c r="F138" s="15" t="s">
        <v>63</v>
      </c>
      <c r="G138" s="16">
        <v>770.91</v>
      </c>
      <c r="H138" s="16">
        <v>902.42</v>
      </c>
      <c r="I138" s="16">
        <v>902.42</v>
      </c>
      <c r="J138" s="16">
        <v>794.62</v>
      </c>
      <c r="K138" s="16">
        <f>IF(I138&lt;&gt;0,J138/I138*100,"-")</f>
        <v>88.054342767225918</v>
      </c>
      <c r="L138" s="16">
        <f>IF(H138&lt;&gt;0,J138/H138*100,"-")</f>
        <v>88.054342767225918</v>
      </c>
      <c r="M138" s="16">
        <f>IF(G138&lt;&gt;0,J138/G138*100,"-")</f>
        <v>103.07558599577125</v>
      </c>
    </row>
    <row r="139" spans="1:13" x14ac:dyDescent="0.25">
      <c r="A139" s="14"/>
      <c r="B139" s="14"/>
      <c r="C139" s="14"/>
      <c r="D139" s="14"/>
      <c r="E139" s="15" t="s">
        <v>64</v>
      </c>
      <c r="F139" s="15" t="s">
        <v>65</v>
      </c>
      <c r="G139" s="16">
        <v>12945.05</v>
      </c>
      <c r="H139" s="16">
        <v>14838.11</v>
      </c>
      <c r="I139" s="16">
        <v>14838.11</v>
      </c>
      <c r="J139" s="16">
        <v>13066.2</v>
      </c>
      <c r="K139" s="16">
        <f>IF(I139&lt;&gt;0,J139/I139*100,"-")</f>
        <v>88.05838479428985</v>
      </c>
      <c r="L139" s="16">
        <f>IF(H139&lt;&gt;0,J139/H139*100,"-")</f>
        <v>88.05838479428985</v>
      </c>
      <c r="M139" s="16">
        <f>IF(G139&lt;&gt;0,J139/G139*100,"-")</f>
        <v>100.93587896531879</v>
      </c>
    </row>
    <row r="140" spans="1:13" x14ac:dyDescent="0.25">
      <c r="A140" s="14"/>
      <c r="B140" s="14"/>
      <c r="C140" s="14"/>
      <c r="D140" s="14"/>
      <c r="E140" s="15" t="s">
        <v>28</v>
      </c>
      <c r="F140" s="15" t="s">
        <v>29</v>
      </c>
      <c r="G140" s="16">
        <v>2595.87</v>
      </c>
      <c r="H140" s="16">
        <v>0</v>
      </c>
      <c r="I140" s="16">
        <v>1500</v>
      </c>
      <c r="J140" s="16">
        <v>1433.94</v>
      </c>
      <c r="K140" s="16">
        <f>IF(I140&lt;&gt;0,J140/I140*100,"-")</f>
        <v>95.596000000000004</v>
      </c>
      <c r="L140" s="16" t="str">
        <f>IF(H140&lt;&gt;0,J140/H140*100,"-")</f>
        <v>-</v>
      </c>
      <c r="M140" s="16">
        <f>IF(G140&lt;&gt;0,J140/G140*100,"-")</f>
        <v>55.239283939488502</v>
      </c>
    </row>
    <row r="141" spans="1:13" x14ac:dyDescent="0.25">
      <c r="A141" s="8"/>
      <c r="B141" s="8"/>
      <c r="C141" s="9" t="s">
        <v>129</v>
      </c>
      <c r="D141" s="8"/>
      <c r="E141" s="8"/>
      <c r="F141" s="9" t="s">
        <v>130</v>
      </c>
      <c r="G141" s="10">
        <f>+G142</f>
        <v>192198.56999999998</v>
      </c>
      <c r="H141" s="10">
        <f>+H142</f>
        <v>234287.86999999997</v>
      </c>
      <c r="I141" s="10">
        <f>+I142</f>
        <v>225987.86999999997</v>
      </c>
      <c r="J141" s="10">
        <f>+J142</f>
        <v>187503.24999999997</v>
      </c>
      <c r="K141" s="10">
        <f>IF(I141&lt;&gt;0,J141/I141*100,"-")</f>
        <v>82.970493062304627</v>
      </c>
      <c r="L141" s="10">
        <f>IF(H141&lt;&gt;0,J141/H141*100,"-")</f>
        <v>80.031138615925784</v>
      </c>
      <c r="M141" s="10">
        <f>IF(G141&lt;&gt;0,J141/G141*100,"-")</f>
        <v>97.557047380737529</v>
      </c>
    </row>
    <row r="142" spans="1:13" x14ac:dyDescent="0.25">
      <c r="A142" s="11"/>
      <c r="B142" s="11"/>
      <c r="C142" s="11"/>
      <c r="D142" s="12" t="s">
        <v>19</v>
      </c>
      <c r="E142" s="11"/>
      <c r="F142" s="12"/>
      <c r="G142" s="13">
        <f>+G143+G144+G145+G146+G147+G148+G149+G150+G151+G152+G153+G154</f>
        <v>192198.56999999998</v>
      </c>
      <c r="H142" s="13">
        <f>+H143+H144+H145+H146+H147+H148+H149+H150+H151+H152+H153+H154</f>
        <v>234287.86999999997</v>
      </c>
      <c r="I142" s="13">
        <f>+I143+I144+I145+I146+I147+I148+I149+I150+I151+I152+I153+I154</f>
        <v>225987.86999999997</v>
      </c>
      <c r="J142" s="13">
        <f>+J143+J144+J145+J146+J147+J148+J149+J150+J151+J152+J153+J154</f>
        <v>187503.24999999997</v>
      </c>
      <c r="K142" s="13">
        <f>IF(I142&lt;&gt;0,J142/I142*100,"-")</f>
        <v>82.970493062304627</v>
      </c>
      <c r="L142" s="13">
        <f>IF(H142&lt;&gt;0,J142/H142*100,"-")</f>
        <v>80.031138615925784</v>
      </c>
      <c r="M142" s="13">
        <f>IF(G142&lt;&gt;0,J142/G142*100,"-")</f>
        <v>97.557047380737529</v>
      </c>
    </row>
    <row r="143" spans="1:13" x14ac:dyDescent="0.25">
      <c r="A143" s="14"/>
      <c r="B143" s="14"/>
      <c r="C143" s="14"/>
      <c r="D143" s="14"/>
      <c r="E143" s="15" t="s">
        <v>52</v>
      </c>
      <c r="F143" s="15" t="s">
        <v>53</v>
      </c>
      <c r="G143" s="16">
        <v>45623.38</v>
      </c>
      <c r="H143" s="16">
        <v>47716.71</v>
      </c>
      <c r="I143" s="16">
        <v>46716.71</v>
      </c>
      <c r="J143" s="16">
        <v>45437.919999999998</v>
      </c>
      <c r="K143" s="16">
        <f>IF(I143&lt;&gt;0,J143/I143*100,"-")</f>
        <v>97.262671108474891</v>
      </c>
      <c r="L143" s="16">
        <f>IF(H143&lt;&gt;0,J143/H143*100,"-")</f>
        <v>95.224335458165484</v>
      </c>
      <c r="M143" s="16">
        <f>IF(G143&lt;&gt;0,J143/G143*100,"-")</f>
        <v>99.593497895158151</v>
      </c>
    </row>
    <row r="144" spans="1:13" x14ac:dyDescent="0.25">
      <c r="A144" s="14"/>
      <c r="B144" s="14"/>
      <c r="C144" s="14"/>
      <c r="D144" s="14"/>
      <c r="E144" s="15" t="s">
        <v>20</v>
      </c>
      <c r="F144" s="15" t="s">
        <v>21</v>
      </c>
      <c r="G144" s="16">
        <v>76453.97</v>
      </c>
      <c r="H144" s="16">
        <v>69316.160000000003</v>
      </c>
      <c r="I144" s="16">
        <v>72416.160000000003</v>
      </c>
      <c r="J144" s="16">
        <v>65068.19</v>
      </c>
      <c r="K144" s="16">
        <f>IF(I144&lt;&gt;0,J144/I144*100,"-")</f>
        <v>89.853134990863907</v>
      </c>
      <c r="L144" s="16">
        <f>IF(H144&lt;&gt;0,J144/H144*100,"-")</f>
        <v>93.871602235322911</v>
      </c>
      <c r="M144" s="16">
        <f>IF(G144&lt;&gt;0,J144/G144*100,"-")</f>
        <v>85.107666743793686</v>
      </c>
    </row>
    <row r="145" spans="1:13" x14ac:dyDescent="0.25">
      <c r="A145" s="14"/>
      <c r="B145" s="14"/>
      <c r="C145" s="14"/>
      <c r="D145" s="14"/>
      <c r="E145" s="15" t="s">
        <v>89</v>
      </c>
      <c r="F145" s="15" t="s">
        <v>90</v>
      </c>
      <c r="G145" s="16">
        <v>716.45</v>
      </c>
      <c r="H145" s="16">
        <v>5312.54</v>
      </c>
      <c r="I145" s="16">
        <v>3312.54</v>
      </c>
      <c r="J145" s="16">
        <v>1657.19</v>
      </c>
      <c r="K145" s="16">
        <f>IF(I145&lt;&gt;0,J145/I145*100,"-")</f>
        <v>50.027773249530568</v>
      </c>
      <c r="L145" s="16">
        <f>IF(H145&lt;&gt;0,J145/H145*100,"-")</f>
        <v>31.193929833940075</v>
      </c>
      <c r="M145" s="16">
        <f>IF(G145&lt;&gt;0,J145/G145*100,"-")</f>
        <v>231.30574359690138</v>
      </c>
    </row>
    <row r="146" spans="1:13" x14ac:dyDescent="0.25">
      <c r="A146" s="14"/>
      <c r="B146" s="14"/>
      <c r="C146" s="14"/>
      <c r="D146" s="14"/>
      <c r="E146" s="15" t="s">
        <v>22</v>
      </c>
      <c r="F146" s="15" t="s">
        <v>23</v>
      </c>
      <c r="G146" s="16">
        <v>16423.34</v>
      </c>
      <c r="H146" s="16">
        <v>19594.439999999999</v>
      </c>
      <c r="I146" s="16">
        <v>18594.439999999999</v>
      </c>
      <c r="J146" s="16">
        <v>17672.39</v>
      </c>
      <c r="K146" s="16">
        <f>IF(I146&lt;&gt;0,J146/I146*100,"-")</f>
        <v>95.041259645356362</v>
      </c>
      <c r="L146" s="16">
        <f>IF(H146&lt;&gt;0,J146/H146*100,"-")</f>
        <v>90.190839850488203</v>
      </c>
      <c r="M146" s="16">
        <f>IF(G146&lt;&gt;0,J146/G146*100,"-")</f>
        <v>107.6053348466268</v>
      </c>
    </row>
    <row r="147" spans="1:13" x14ac:dyDescent="0.25">
      <c r="A147" s="14"/>
      <c r="B147" s="14"/>
      <c r="C147" s="14"/>
      <c r="D147" s="14"/>
      <c r="E147" s="15" t="s">
        <v>24</v>
      </c>
      <c r="F147" s="15" t="s">
        <v>25</v>
      </c>
      <c r="G147" s="16">
        <v>1779.77</v>
      </c>
      <c r="H147" s="16">
        <v>5093.38</v>
      </c>
      <c r="I147" s="16">
        <v>4093.38</v>
      </c>
      <c r="J147" s="16">
        <v>1429.4</v>
      </c>
      <c r="K147" s="16">
        <f>IF(I147&lt;&gt;0,J147/I147*100,"-")</f>
        <v>34.919797331300785</v>
      </c>
      <c r="L147" s="16">
        <f>IF(H147&lt;&gt;0,J147/H147*100,"-")</f>
        <v>28.063878995873075</v>
      </c>
      <c r="M147" s="16">
        <f>IF(G147&lt;&gt;0,J147/G147*100,"-")</f>
        <v>80.313748405692877</v>
      </c>
    </row>
    <row r="148" spans="1:13" x14ac:dyDescent="0.25">
      <c r="A148" s="14"/>
      <c r="B148" s="14"/>
      <c r="C148" s="14"/>
      <c r="D148" s="14"/>
      <c r="E148" s="15" t="s">
        <v>66</v>
      </c>
      <c r="F148" s="15" t="s">
        <v>67</v>
      </c>
      <c r="G148" s="16">
        <v>1050.1500000000001</v>
      </c>
      <c r="H148" s="16">
        <v>4300.87</v>
      </c>
      <c r="I148" s="16">
        <v>1300.8699999999999</v>
      </c>
      <c r="J148" s="16">
        <v>575.71</v>
      </c>
      <c r="K148" s="16">
        <f>IF(I148&lt;&gt;0,J148/I148*100,"-")</f>
        <v>44.255767294195429</v>
      </c>
      <c r="L148" s="16">
        <f>IF(H148&lt;&gt;0,J148/H148*100,"-")</f>
        <v>13.385896341902919</v>
      </c>
      <c r="M148" s="16">
        <f>IF(G148&lt;&gt;0,J148/G148*100,"-")</f>
        <v>54.8216921392182</v>
      </c>
    </row>
    <row r="149" spans="1:13" x14ac:dyDescent="0.25">
      <c r="A149" s="14"/>
      <c r="B149" s="14"/>
      <c r="C149" s="14"/>
      <c r="D149" s="14"/>
      <c r="E149" s="15" t="s">
        <v>26</v>
      </c>
      <c r="F149" s="15" t="s">
        <v>27</v>
      </c>
      <c r="G149" s="16">
        <v>31575.919999999998</v>
      </c>
      <c r="H149" s="16">
        <v>35538.06</v>
      </c>
      <c r="I149" s="16">
        <v>36658.06</v>
      </c>
      <c r="J149" s="16">
        <v>29927.26</v>
      </c>
      <c r="K149" s="16">
        <f>IF(I149&lt;&gt;0,J149/I149*100,"-")</f>
        <v>81.63896289110771</v>
      </c>
      <c r="L149" s="16">
        <f>IF(H149&lt;&gt;0,J149/H149*100,"-")</f>
        <v>84.211856246514301</v>
      </c>
      <c r="M149" s="16">
        <f>IF(G149&lt;&gt;0,J149/G149*100,"-")</f>
        <v>94.778742788808685</v>
      </c>
    </row>
    <row r="150" spans="1:13" x14ac:dyDescent="0.25">
      <c r="A150" s="14"/>
      <c r="B150" s="14"/>
      <c r="C150" s="14"/>
      <c r="D150" s="14"/>
      <c r="E150" s="15" t="s">
        <v>77</v>
      </c>
      <c r="F150" s="15" t="s">
        <v>78</v>
      </c>
      <c r="G150" s="16">
        <v>2332.0700000000002</v>
      </c>
      <c r="H150" s="16">
        <v>5699.08</v>
      </c>
      <c r="I150" s="16">
        <v>6099.08</v>
      </c>
      <c r="J150" s="16">
        <v>5356.5</v>
      </c>
      <c r="K150" s="16">
        <f>IF(I150&lt;&gt;0,J150/I150*100,"-")</f>
        <v>87.824721105478204</v>
      </c>
      <c r="L150" s="16">
        <f>IF(H150&lt;&gt;0,J150/H150*100,"-")</f>
        <v>93.988854341402472</v>
      </c>
      <c r="M150" s="16">
        <f>IF(G150&lt;&gt;0,J150/G150*100,"-")</f>
        <v>229.68864570960562</v>
      </c>
    </row>
    <row r="151" spans="1:13" x14ac:dyDescent="0.25">
      <c r="A151" s="14"/>
      <c r="B151" s="14"/>
      <c r="C151" s="14"/>
      <c r="D151" s="14"/>
      <c r="E151" s="15" t="s">
        <v>97</v>
      </c>
      <c r="F151" s="15" t="s">
        <v>98</v>
      </c>
      <c r="G151" s="16">
        <v>0</v>
      </c>
      <c r="H151" s="16">
        <v>80</v>
      </c>
      <c r="I151" s="16">
        <v>80</v>
      </c>
      <c r="J151" s="16">
        <v>0</v>
      </c>
      <c r="K151" s="16">
        <f>IF(I151&lt;&gt;0,J151/I151*100,"-")</f>
        <v>0</v>
      </c>
      <c r="L151" s="16">
        <f>IF(H151&lt;&gt;0,J151/H151*100,"-")</f>
        <v>0</v>
      </c>
      <c r="M151" s="16" t="str">
        <f>IF(G151&lt;&gt;0,J151/G151*100,"-")</f>
        <v>-</v>
      </c>
    </row>
    <row r="152" spans="1:13" x14ac:dyDescent="0.25">
      <c r="A152" s="14"/>
      <c r="B152" s="14"/>
      <c r="C152" s="14"/>
      <c r="D152" s="14"/>
      <c r="E152" s="15" t="s">
        <v>28</v>
      </c>
      <c r="F152" s="15" t="s">
        <v>29</v>
      </c>
      <c r="G152" s="16">
        <v>9354.33</v>
      </c>
      <c r="H152" s="16">
        <v>32505</v>
      </c>
      <c r="I152" s="16">
        <v>27885</v>
      </c>
      <c r="J152" s="16">
        <v>13135.61</v>
      </c>
      <c r="K152" s="16">
        <f>IF(I152&lt;&gt;0,J152/I152*100,"-")</f>
        <v>47.106365429442356</v>
      </c>
      <c r="L152" s="16">
        <f>IF(H152&lt;&gt;0,J152/H152*100,"-")</f>
        <v>40.41104445469928</v>
      </c>
      <c r="M152" s="16">
        <f>IF(G152&lt;&gt;0,J152/G152*100,"-")</f>
        <v>140.42277747310607</v>
      </c>
    </row>
    <row r="153" spans="1:13" x14ac:dyDescent="0.25">
      <c r="A153" s="14"/>
      <c r="B153" s="14"/>
      <c r="C153" s="14"/>
      <c r="D153" s="14"/>
      <c r="E153" s="15" t="s">
        <v>30</v>
      </c>
      <c r="F153" s="15" t="s">
        <v>31</v>
      </c>
      <c r="G153" s="16">
        <v>364.38</v>
      </c>
      <c r="H153" s="16">
        <v>1212.8399999999999</v>
      </c>
      <c r="I153" s="16">
        <v>1712.84</v>
      </c>
      <c r="J153" s="16">
        <v>728.34</v>
      </c>
      <c r="K153" s="16">
        <f>IF(I153&lt;&gt;0,J153/I153*100,"-")</f>
        <v>42.522360524041943</v>
      </c>
      <c r="L153" s="16">
        <f>IF(H153&lt;&gt;0,J153/H153*100,"-")</f>
        <v>60.052438903730099</v>
      </c>
      <c r="M153" s="16">
        <f>IF(G153&lt;&gt;0,J153/G153*100,"-")</f>
        <v>199.88473571546189</v>
      </c>
    </row>
    <row r="154" spans="1:13" x14ac:dyDescent="0.25">
      <c r="A154" s="14"/>
      <c r="B154" s="14"/>
      <c r="C154" s="14"/>
      <c r="D154" s="14"/>
      <c r="E154" s="15" t="s">
        <v>131</v>
      </c>
      <c r="F154" s="15" t="s">
        <v>132</v>
      </c>
      <c r="G154" s="16">
        <v>6524.81</v>
      </c>
      <c r="H154" s="16">
        <v>7918.79</v>
      </c>
      <c r="I154" s="16">
        <v>7118.79</v>
      </c>
      <c r="J154" s="16">
        <v>6514.74</v>
      </c>
      <c r="K154" s="16">
        <f>IF(I154&lt;&gt;0,J154/I154*100,"-")</f>
        <v>91.51470966273763</v>
      </c>
      <c r="L154" s="16">
        <f>IF(H154&lt;&gt;0,J154/H154*100,"-")</f>
        <v>82.269387115960896</v>
      </c>
      <c r="M154" s="16">
        <f>IF(G154&lt;&gt;0,J154/G154*100,"-")</f>
        <v>99.845666004067539</v>
      </c>
    </row>
    <row r="155" spans="1:13" x14ac:dyDescent="0.25">
      <c r="A155" s="8"/>
      <c r="B155" s="8"/>
      <c r="C155" s="9" t="s">
        <v>133</v>
      </c>
      <c r="D155" s="8"/>
      <c r="E155" s="8"/>
      <c r="F155" s="9" t="s">
        <v>134</v>
      </c>
      <c r="G155" s="10">
        <f>+G156</f>
        <v>7800.61</v>
      </c>
      <c r="H155" s="10">
        <f>+H156</f>
        <v>12500</v>
      </c>
      <c r="I155" s="10">
        <f>+I156</f>
        <v>13500</v>
      </c>
      <c r="J155" s="10">
        <f>+J156</f>
        <v>13353.45</v>
      </c>
      <c r="K155" s="10">
        <f>IF(I155&lt;&gt;0,J155/I155*100,"-")</f>
        <v>98.914444444444456</v>
      </c>
      <c r="L155" s="10">
        <f>IF(H155&lt;&gt;0,J155/H155*100,"-")</f>
        <v>106.8276</v>
      </c>
      <c r="M155" s="10">
        <f>IF(G155&lt;&gt;0,J155/G155*100,"-")</f>
        <v>171.18468940249548</v>
      </c>
    </row>
    <row r="156" spans="1:13" x14ac:dyDescent="0.25">
      <c r="A156" s="11"/>
      <c r="B156" s="11"/>
      <c r="C156" s="11"/>
      <c r="D156" s="12" t="s">
        <v>19</v>
      </c>
      <c r="E156" s="11"/>
      <c r="F156" s="12"/>
      <c r="G156" s="13">
        <f>+G157+G158+G159+G160+G161</f>
        <v>7800.61</v>
      </c>
      <c r="H156" s="13">
        <f>+H157+H158+H159+H160+H161</f>
        <v>12500</v>
      </c>
      <c r="I156" s="13">
        <f>+I157+I158+I159+I160+I161</f>
        <v>13500</v>
      </c>
      <c r="J156" s="13">
        <f>+J157+J158+J159+J160+J161</f>
        <v>13353.45</v>
      </c>
      <c r="K156" s="13">
        <f>IF(I156&lt;&gt;0,J156/I156*100,"-")</f>
        <v>98.914444444444456</v>
      </c>
      <c r="L156" s="13">
        <f>IF(H156&lt;&gt;0,J156/H156*100,"-")</f>
        <v>106.8276</v>
      </c>
      <c r="M156" s="13">
        <f>IF(G156&lt;&gt;0,J156/G156*100,"-")</f>
        <v>171.18468940249548</v>
      </c>
    </row>
    <row r="157" spans="1:13" x14ac:dyDescent="0.25">
      <c r="A157" s="14"/>
      <c r="B157" s="14"/>
      <c r="C157" s="14"/>
      <c r="D157" s="14"/>
      <c r="E157" s="15" t="s">
        <v>20</v>
      </c>
      <c r="F157" s="15" t="s">
        <v>21</v>
      </c>
      <c r="G157" s="16">
        <v>0</v>
      </c>
      <c r="H157" s="16">
        <v>1</v>
      </c>
      <c r="I157" s="16">
        <v>0</v>
      </c>
      <c r="J157" s="16">
        <v>0</v>
      </c>
      <c r="K157" s="16" t="str">
        <f>IF(I157&lt;&gt;0,J157/I157*100,"-")</f>
        <v>-</v>
      </c>
      <c r="L157" s="16">
        <f>IF(H157&lt;&gt;0,J157/H157*100,"-")</f>
        <v>0</v>
      </c>
      <c r="M157" s="16" t="str">
        <f>IF(G157&lt;&gt;0,J157/G157*100,"-")</f>
        <v>-</v>
      </c>
    </row>
    <row r="158" spans="1:13" x14ac:dyDescent="0.25">
      <c r="A158" s="14"/>
      <c r="B158" s="14"/>
      <c r="C158" s="14"/>
      <c r="D158" s="14"/>
      <c r="E158" s="15" t="s">
        <v>89</v>
      </c>
      <c r="F158" s="15" t="s">
        <v>90</v>
      </c>
      <c r="G158" s="16">
        <v>573.95000000000005</v>
      </c>
      <c r="H158" s="16">
        <v>0</v>
      </c>
      <c r="I158" s="16">
        <v>0</v>
      </c>
      <c r="J158" s="16">
        <v>0</v>
      </c>
      <c r="K158" s="16" t="str">
        <f>IF(I158&lt;&gt;0,J158/I158*100,"-")</f>
        <v>-</v>
      </c>
      <c r="L158" s="16" t="str">
        <f>IF(H158&lt;&gt;0,J158/H158*100,"-")</f>
        <v>-</v>
      </c>
      <c r="M158" s="16">
        <f>IF(G158&lt;&gt;0,J158/G158*100,"-")</f>
        <v>0</v>
      </c>
    </row>
    <row r="159" spans="1:13" x14ac:dyDescent="0.25">
      <c r="A159" s="14"/>
      <c r="B159" s="14"/>
      <c r="C159" s="14"/>
      <c r="D159" s="14"/>
      <c r="E159" s="15" t="s">
        <v>26</v>
      </c>
      <c r="F159" s="15" t="s">
        <v>27</v>
      </c>
      <c r="G159" s="16">
        <v>2185.38</v>
      </c>
      <c r="H159" s="16">
        <v>8700</v>
      </c>
      <c r="I159" s="16">
        <v>8000</v>
      </c>
      <c r="J159" s="16">
        <v>7888.94</v>
      </c>
      <c r="K159" s="16">
        <f>IF(I159&lt;&gt;0,J159/I159*100,"-")</f>
        <v>98.611750000000001</v>
      </c>
      <c r="L159" s="16">
        <f>IF(H159&lt;&gt;0,J159/H159*100,"-")</f>
        <v>90.67747126436781</v>
      </c>
      <c r="M159" s="16">
        <f>IF(G159&lt;&gt;0,J159/G159*100,"-")</f>
        <v>360.98710521739923</v>
      </c>
    </row>
    <row r="160" spans="1:13" x14ac:dyDescent="0.25">
      <c r="A160" s="14"/>
      <c r="B160" s="14"/>
      <c r="C160" s="14"/>
      <c r="D160" s="14"/>
      <c r="E160" s="15" t="s">
        <v>30</v>
      </c>
      <c r="F160" s="15" t="s">
        <v>31</v>
      </c>
      <c r="G160" s="16">
        <v>4175.38</v>
      </c>
      <c r="H160" s="16">
        <v>2900</v>
      </c>
      <c r="I160" s="16">
        <v>5500</v>
      </c>
      <c r="J160" s="16">
        <v>5464.51</v>
      </c>
      <c r="K160" s="16">
        <f>IF(I160&lt;&gt;0,J160/I160*100,"-")</f>
        <v>99.354727272727274</v>
      </c>
      <c r="L160" s="16">
        <f>IF(H160&lt;&gt;0,J160/H160*100,"-")</f>
        <v>188.43137931034482</v>
      </c>
      <c r="M160" s="16">
        <f>IF(G160&lt;&gt;0,J160/G160*100,"-")</f>
        <v>130.87455513031151</v>
      </c>
    </row>
    <row r="161" spans="1:13" x14ac:dyDescent="0.25">
      <c r="A161" s="14"/>
      <c r="B161" s="14"/>
      <c r="C161" s="14"/>
      <c r="D161" s="14"/>
      <c r="E161" s="15" t="s">
        <v>131</v>
      </c>
      <c r="F161" s="15" t="s">
        <v>132</v>
      </c>
      <c r="G161" s="16">
        <v>865.9</v>
      </c>
      <c r="H161" s="16">
        <v>899</v>
      </c>
      <c r="I161" s="16">
        <v>0</v>
      </c>
      <c r="J161" s="16">
        <v>0</v>
      </c>
      <c r="K161" s="16" t="str">
        <f>IF(I161&lt;&gt;0,J161/I161*100,"-")</f>
        <v>-</v>
      </c>
      <c r="L161" s="16">
        <f>IF(H161&lt;&gt;0,J161/H161*100,"-")</f>
        <v>0</v>
      </c>
      <c r="M161" s="16">
        <f>IF(G161&lt;&gt;0,J161/G161*100,"-")</f>
        <v>0</v>
      </c>
    </row>
    <row r="162" spans="1:13" x14ac:dyDescent="0.25">
      <c r="A162" s="8"/>
      <c r="B162" s="8"/>
      <c r="C162" s="9" t="s">
        <v>135</v>
      </c>
      <c r="D162" s="8"/>
      <c r="E162" s="8"/>
      <c r="F162" s="9" t="s">
        <v>136</v>
      </c>
      <c r="G162" s="10">
        <f>+G163+G170</f>
        <v>0</v>
      </c>
      <c r="H162" s="10">
        <f>+H163+H170</f>
        <v>45498.7</v>
      </c>
      <c r="I162" s="10">
        <f>+I163+I170</f>
        <v>45498.7</v>
      </c>
      <c r="J162" s="10">
        <f>+J163+J170</f>
        <v>31225.61</v>
      </c>
      <c r="K162" s="10">
        <f>IF(I162&lt;&gt;0,J162/I162*100,"-")</f>
        <v>68.629675133575248</v>
      </c>
      <c r="L162" s="10">
        <f>IF(H162&lt;&gt;0,J162/H162*100,"-")</f>
        <v>68.629675133575248</v>
      </c>
      <c r="M162" s="10" t="str">
        <f>IF(G162&lt;&gt;0,J162/G162*100,"-")</f>
        <v>-</v>
      </c>
    </row>
    <row r="163" spans="1:13" x14ac:dyDescent="0.25">
      <c r="A163" s="11"/>
      <c r="B163" s="11"/>
      <c r="C163" s="11"/>
      <c r="D163" s="12" t="s">
        <v>19</v>
      </c>
      <c r="E163" s="11"/>
      <c r="F163" s="12"/>
      <c r="G163" s="13">
        <f>+G164+G165+G166+G167+G168+G169</f>
        <v>0</v>
      </c>
      <c r="H163" s="13">
        <f>+H164+H165+H166+H167+H168+H169</f>
        <v>43700</v>
      </c>
      <c r="I163" s="13">
        <f>+I164+I165+I166+I167+I168+I169</f>
        <v>43700</v>
      </c>
      <c r="J163" s="13">
        <f>+J164+J165+J166+J167+J168+J169</f>
        <v>31225.61</v>
      </c>
      <c r="K163" s="13">
        <f>IF(I163&lt;&gt;0,J163/I163*100,"-")</f>
        <v>71.454485125858128</v>
      </c>
      <c r="L163" s="13">
        <f>IF(H163&lt;&gt;0,J163/H163*100,"-")</f>
        <v>71.454485125858128</v>
      </c>
      <c r="M163" s="13" t="str">
        <f>IF(G163&lt;&gt;0,J163/G163*100,"-")</f>
        <v>-</v>
      </c>
    </row>
    <row r="164" spans="1:13" x14ac:dyDescent="0.25">
      <c r="A164" s="14"/>
      <c r="B164" s="14"/>
      <c r="C164" s="14"/>
      <c r="D164" s="14"/>
      <c r="E164" s="15" t="s">
        <v>20</v>
      </c>
      <c r="F164" s="15" t="s">
        <v>21</v>
      </c>
      <c r="G164" s="16">
        <v>0</v>
      </c>
      <c r="H164" s="16">
        <v>4100</v>
      </c>
      <c r="I164" s="16">
        <v>4200</v>
      </c>
      <c r="J164" s="16">
        <v>4088.96</v>
      </c>
      <c r="K164" s="16">
        <f>IF(I164&lt;&gt;0,J164/I164*100,"-")</f>
        <v>97.356190476190477</v>
      </c>
      <c r="L164" s="16">
        <f>IF(H164&lt;&gt;0,J164/H164*100,"-")</f>
        <v>99.730731707317076</v>
      </c>
      <c r="M164" s="16" t="str">
        <f>IF(G164&lt;&gt;0,J164/G164*100,"-")</f>
        <v>-</v>
      </c>
    </row>
    <row r="165" spans="1:13" x14ac:dyDescent="0.25">
      <c r="A165" s="14"/>
      <c r="B165" s="14"/>
      <c r="C165" s="14"/>
      <c r="D165" s="14"/>
      <c r="E165" s="15" t="s">
        <v>22</v>
      </c>
      <c r="F165" s="15" t="s">
        <v>23</v>
      </c>
      <c r="G165" s="16">
        <v>0</v>
      </c>
      <c r="H165" s="16">
        <v>1100</v>
      </c>
      <c r="I165" s="16">
        <v>1100</v>
      </c>
      <c r="J165" s="16">
        <v>1079.45</v>
      </c>
      <c r="K165" s="16">
        <f>IF(I165&lt;&gt;0,J165/I165*100,"-")</f>
        <v>98.13181818181819</v>
      </c>
      <c r="L165" s="16">
        <f>IF(H165&lt;&gt;0,J165/H165*100,"-")</f>
        <v>98.13181818181819</v>
      </c>
      <c r="M165" s="16" t="str">
        <f>IF(G165&lt;&gt;0,J165/G165*100,"-")</f>
        <v>-</v>
      </c>
    </row>
    <row r="166" spans="1:13" x14ac:dyDescent="0.25">
      <c r="A166" s="14"/>
      <c r="B166" s="14"/>
      <c r="C166" s="14"/>
      <c r="D166" s="14"/>
      <c r="E166" s="15" t="s">
        <v>26</v>
      </c>
      <c r="F166" s="15" t="s">
        <v>27</v>
      </c>
      <c r="G166" s="16">
        <v>0</v>
      </c>
      <c r="H166" s="16">
        <v>10900</v>
      </c>
      <c r="I166" s="16">
        <v>10100</v>
      </c>
      <c r="J166" s="16">
        <v>6955.4</v>
      </c>
      <c r="K166" s="16">
        <f>IF(I166&lt;&gt;0,J166/I166*100,"-")</f>
        <v>68.865346534653455</v>
      </c>
      <c r="L166" s="16">
        <f>IF(H166&lt;&gt;0,J166/H166*100,"-")</f>
        <v>63.811009174311927</v>
      </c>
      <c r="M166" s="16" t="str">
        <f>IF(G166&lt;&gt;0,J166/G166*100,"-")</f>
        <v>-</v>
      </c>
    </row>
    <row r="167" spans="1:13" x14ac:dyDescent="0.25">
      <c r="A167" s="14"/>
      <c r="B167" s="14"/>
      <c r="C167" s="14"/>
      <c r="D167" s="14"/>
      <c r="E167" s="15" t="s">
        <v>77</v>
      </c>
      <c r="F167" s="15" t="s">
        <v>78</v>
      </c>
      <c r="G167" s="16">
        <v>0</v>
      </c>
      <c r="H167" s="16">
        <v>0</v>
      </c>
      <c r="I167" s="16">
        <v>400</v>
      </c>
      <c r="J167" s="16">
        <v>381.12</v>
      </c>
      <c r="K167" s="16">
        <f>IF(I167&lt;&gt;0,J167/I167*100,"-")</f>
        <v>95.28</v>
      </c>
      <c r="L167" s="16" t="str">
        <f>IF(H167&lt;&gt;0,J167/H167*100,"-")</f>
        <v>-</v>
      </c>
      <c r="M167" s="16" t="str">
        <f>IF(G167&lt;&gt;0,J167/G167*100,"-")</f>
        <v>-</v>
      </c>
    </row>
    <row r="168" spans="1:13" x14ac:dyDescent="0.25">
      <c r="A168" s="14"/>
      <c r="B168" s="14"/>
      <c r="C168" s="14"/>
      <c r="D168" s="14"/>
      <c r="E168" s="15" t="s">
        <v>28</v>
      </c>
      <c r="F168" s="15" t="s">
        <v>29</v>
      </c>
      <c r="G168" s="16">
        <v>0</v>
      </c>
      <c r="H168" s="16">
        <v>100</v>
      </c>
      <c r="I168" s="16">
        <v>100</v>
      </c>
      <c r="J168" s="16">
        <v>0</v>
      </c>
      <c r="K168" s="16">
        <f>IF(I168&lt;&gt;0,J168/I168*100,"-")</f>
        <v>0</v>
      </c>
      <c r="L168" s="16">
        <f>IF(H168&lt;&gt;0,J168/H168*100,"-")</f>
        <v>0</v>
      </c>
      <c r="M168" s="16" t="str">
        <f>IF(G168&lt;&gt;0,J168/G168*100,"-")</f>
        <v>-</v>
      </c>
    </row>
    <row r="169" spans="1:13" x14ac:dyDescent="0.25">
      <c r="A169" s="14"/>
      <c r="B169" s="14"/>
      <c r="C169" s="14"/>
      <c r="D169" s="14"/>
      <c r="E169" s="15" t="s">
        <v>30</v>
      </c>
      <c r="F169" s="15" t="s">
        <v>31</v>
      </c>
      <c r="G169" s="16">
        <v>0</v>
      </c>
      <c r="H169" s="16">
        <v>27500</v>
      </c>
      <c r="I169" s="16">
        <v>27800</v>
      </c>
      <c r="J169" s="16">
        <v>18720.68</v>
      </c>
      <c r="K169" s="16">
        <f>IF(I169&lt;&gt;0,J169/I169*100,"-")</f>
        <v>67.340575539568349</v>
      </c>
      <c r="L169" s="16">
        <f>IF(H169&lt;&gt;0,J169/H169*100,"-")</f>
        <v>68.075199999999995</v>
      </c>
      <c r="M169" s="16" t="str">
        <f>IF(G169&lt;&gt;0,J169/G169*100,"-")</f>
        <v>-</v>
      </c>
    </row>
    <row r="170" spans="1:13" x14ac:dyDescent="0.25">
      <c r="A170" s="11"/>
      <c r="B170" s="11"/>
      <c r="C170" s="11"/>
      <c r="D170" s="12" t="s">
        <v>137</v>
      </c>
      <c r="E170" s="11"/>
      <c r="F170" s="12" t="s">
        <v>138</v>
      </c>
      <c r="G170" s="13">
        <f>+G171</f>
        <v>0</v>
      </c>
      <c r="H170" s="13">
        <f>+H171</f>
        <v>1798.7</v>
      </c>
      <c r="I170" s="13">
        <f>+I171</f>
        <v>1798.7</v>
      </c>
      <c r="J170" s="13">
        <f>+J171</f>
        <v>0</v>
      </c>
      <c r="K170" s="13">
        <f>IF(I170&lt;&gt;0,J170/I170*100,"-")</f>
        <v>0</v>
      </c>
      <c r="L170" s="13">
        <f>IF(H170&lt;&gt;0,J170/H170*100,"-")</f>
        <v>0</v>
      </c>
      <c r="M170" s="13" t="str">
        <f>IF(G170&lt;&gt;0,J170/G170*100,"-")</f>
        <v>-</v>
      </c>
    </row>
    <row r="171" spans="1:13" x14ac:dyDescent="0.25">
      <c r="A171" s="14"/>
      <c r="B171" s="14"/>
      <c r="C171" s="14"/>
      <c r="D171" s="14"/>
      <c r="E171" s="15" t="s">
        <v>20</v>
      </c>
      <c r="F171" s="15" t="s">
        <v>21</v>
      </c>
      <c r="G171" s="16">
        <v>0</v>
      </c>
      <c r="H171" s="16">
        <v>1798.7</v>
      </c>
      <c r="I171" s="16">
        <v>1798.7</v>
      </c>
      <c r="J171" s="16">
        <v>0</v>
      </c>
      <c r="K171" s="16">
        <f>IF(I171&lt;&gt;0,J171/I171*100,"-")</f>
        <v>0</v>
      </c>
      <c r="L171" s="16">
        <f>IF(H171&lt;&gt;0,J171/H171*100,"-")</f>
        <v>0</v>
      </c>
      <c r="M171" s="16" t="str">
        <f>IF(G171&lt;&gt;0,J171/G171*100,"-")</f>
        <v>-</v>
      </c>
    </row>
    <row r="172" spans="1:13" x14ac:dyDescent="0.25">
      <c r="A172" s="8"/>
      <c r="B172" s="8"/>
      <c r="C172" s="9" t="s">
        <v>139</v>
      </c>
      <c r="D172" s="8"/>
      <c r="E172" s="8"/>
      <c r="F172" s="9" t="s">
        <v>140</v>
      </c>
      <c r="G172" s="10">
        <f>+G173</f>
        <v>88297.739999999991</v>
      </c>
      <c r="H172" s="10">
        <f>+H173</f>
        <v>111733.15</v>
      </c>
      <c r="I172" s="10">
        <f>+I173</f>
        <v>111733.15</v>
      </c>
      <c r="J172" s="10">
        <f>+J173</f>
        <v>104441.25</v>
      </c>
      <c r="K172" s="10">
        <f>IF(I172&lt;&gt;0,J172/I172*100,"-")</f>
        <v>93.47382580729176</v>
      </c>
      <c r="L172" s="10">
        <f>IF(H172&lt;&gt;0,J172/H172*100,"-")</f>
        <v>93.47382580729176</v>
      </c>
      <c r="M172" s="10">
        <f>IF(G172&lt;&gt;0,J172/G172*100,"-")</f>
        <v>118.28303872783155</v>
      </c>
    </row>
    <row r="173" spans="1:13" x14ac:dyDescent="0.25">
      <c r="A173" s="11"/>
      <c r="B173" s="11"/>
      <c r="C173" s="11"/>
      <c r="D173" s="12" t="s">
        <v>19</v>
      </c>
      <c r="E173" s="11"/>
      <c r="F173" s="12"/>
      <c r="G173" s="13">
        <f>+G174+G175</f>
        <v>88297.739999999991</v>
      </c>
      <c r="H173" s="13">
        <f>+H174+H175</f>
        <v>111733.15</v>
      </c>
      <c r="I173" s="13">
        <f>+I174+I175</f>
        <v>111733.15</v>
      </c>
      <c r="J173" s="13">
        <f>+J174+J175</f>
        <v>104441.25</v>
      </c>
      <c r="K173" s="13">
        <f>IF(I173&lt;&gt;0,J173/I173*100,"-")</f>
        <v>93.47382580729176</v>
      </c>
      <c r="L173" s="13">
        <f>IF(H173&lt;&gt;0,J173/H173*100,"-")</f>
        <v>93.47382580729176</v>
      </c>
      <c r="M173" s="13">
        <f>IF(G173&lt;&gt;0,J173/G173*100,"-")</f>
        <v>118.28303872783155</v>
      </c>
    </row>
    <row r="174" spans="1:13" x14ac:dyDescent="0.25">
      <c r="A174" s="14"/>
      <c r="B174" s="14"/>
      <c r="C174" s="14"/>
      <c r="D174" s="14"/>
      <c r="E174" s="15" t="s">
        <v>141</v>
      </c>
      <c r="F174" s="15" t="s">
        <v>142</v>
      </c>
      <c r="G174" s="16">
        <v>86877.04</v>
      </c>
      <c r="H174" s="16">
        <v>104996.29</v>
      </c>
      <c r="I174" s="16">
        <v>104696.29</v>
      </c>
      <c r="J174" s="16">
        <v>97483.74</v>
      </c>
      <c r="K174" s="16">
        <f>IF(I174&lt;&gt;0,J174/I174*100,"-")</f>
        <v>93.110978431040877</v>
      </c>
      <c r="L174" s="16">
        <f>IF(H174&lt;&gt;0,J174/H174*100,"-")</f>
        <v>92.844937663987949</v>
      </c>
      <c r="M174" s="16">
        <f>IF(G174&lt;&gt;0,J174/G174*100,"-")</f>
        <v>112.20886439040743</v>
      </c>
    </row>
    <row r="175" spans="1:13" x14ac:dyDescent="0.25">
      <c r="A175" s="14"/>
      <c r="B175" s="14"/>
      <c r="C175" s="14"/>
      <c r="D175" s="14"/>
      <c r="E175" s="15" t="s">
        <v>143</v>
      </c>
      <c r="F175" s="15" t="s">
        <v>144</v>
      </c>
      <c r="G175" s="16">
        <v>1420.7</v>
      </c>
      <c r="H175" s="16">
        <v>6736.86</v>
      </c>
      <c r="I175" s="16">
        <v>7036.86</v>
      </c>
      <c r="J175" s="16">
        <v>6957.51</v>
      </c>
      <c r="K175" s="16">
        <f>IF(I175&lt;&gt;0,J175/I175*100,"-")</f>
        <v>98.872366367953902</v>
      </c>
      <c r="L175" s="16">
        <f>IF(H175&lt;&gt;0,J175/H175*100,"-")</f>
        <v>103.27526473757804</v>
      </c>
      <c r="M175" s="16">
        <f>IF(G175&lt;&gt;0,J175/G175*100,"-")</f>
        <v>489.72407967903149</v>
      </c>
    </row>
    <row r="176" spans="1:13" x14ac:dyDescent="0.25">
      <c r="A176" s="8"/>
      <c r="B176" s="8"/>
      <c r="C176" s="9" t="s">
        <v>145</v>
      </c>
      <c r="D176" s="8"/>
      <c r="E176" s="8"/>
      <c r="F176" s="9" t="s">
        <v>146</v>
      </c>
      <c r="G176" s="10">
        <f>+G177</f>
        <v>31958.760000000002</v>
      </c>
      <c r="H176" s="10">
        <f>+H177</f>
        <v>33000</v>
      </c>
      <c r="I176" s="10">
        <f>+I177</f>
        <v>33000</v>
      </c>
      <c r="J176" s="10">
        <f>+J177</f>
        <v>29257.09</v>
      </c>
      <c r="K176" s="10">
        <f>IF(I176&lt;&gt;0,J176/I176*100,"-")</f>
        <v>88.657848484848486</v>
      </c>
      <c r="L176" s="10">
        <f>IF(H176&lt;&gt;0,J176/H176*100,"-")</f>
        <v>88.657848484848486</v>
      </c>
      <c r="M176" s="10">
        <f>IF(G176&lt;&gt;0,J176/G176*100,"-")</f>
        <v>91.546386655802664</v>
      </c>
    </row>
    <row r="177" spans="1:13" x14ac:dyDescent="0.25">
      <c r="A177" s="11"/>
      <c r="B177" s="11"/>
      <c r="C177" s="11"/>
      <c r="D177" s="12" t="s">
        <v>19</v>
      </c>
      <c r="E177" s="11"/>
      <c r="F177" s="12"/>
      <c r="G177" s="13">
        <f>+G178+G179</f>
        <v>31958.760000000002</v>
      </c>
      <c r="H177" s="13">
        <f>+H178+H179</f>
        <v>33000</v>
      </c>
      <c r="I177" s="13">
        <f>+I178+I179</f>
        <v>33000</v>
      </c>
      <c r="J177" s="13">
        <f>+J178+J179</f>
        <v>29257.09</v>
      </c>
      <c r="K177" s="13">
        <f>IF(I177&lt;&gt;0,J177/I177*100,"-")</f>
        <v>88.657848484848486</v>
      </c>
      <c r="L177" s="13">
        <f>IF(H177&lt;&gt;0,J177/H177*100,"-")</f>
        <v>88.657848484848486</v>
      </c>
      <c r="M177" s="13">
        <f>IF(G177&lt;&gt;0,J177/G177*100,"-")</f>
        <v>91.546386655802664</v>
      </c>
    </row>
    <row r="178" spans="1:13" x14ac:dyDescent="0.25">
      <c r="A178" s="14"/>
      <c r="B178" s="14"/>
      <c r="C178" s="14"/>
      <c r="D178" s="14"/>
      <c r="E178" s="15" t="s">
        <v>141</v>
      </c>
      <c r="F178" s="15" t="s">
        <v>142</v>
      </c>
      <c r="G178" s="16">
        <v>31466.43</v>
      </c>
      <c r="H178" s="16">
        <v>32500</v>
      </c>
      <c r="I178" s="16">
        <v>32490</v>
      </c>
      <c r="J178" s="16">
        <v>28750.11</v>
      </c>
      <c r="K178" s="16">
        <f>IF(I178&lt;&gt;0,J178/I178*100,"-")</f>
        <v>88.489104339796867</v>
      </c>
      <c r="L178" s="16">
        <f>IF(H178&lt;&gt;0,J178/H178*100,"-")</f>
        <v>88.461876923076915</v>
      </c>
      <c r="M178" s="16">
        <f>IF(G178&lt;&gt;0,J178/G178*100,"-")</f>
        <v>91.367562192469876</v>
      </c>
    </row>
    <row r="179" spans="1:13" x14ac:dyDescent="0.25">
      <c r="A179" s="14"/>
      <c r="B179" s="14"/>
      <c r="C179" s="14"/>
      <c r="D179" s="14"/>
      <c r="E179" s="15" t="s">
        <v>143</v>
      </c>
      <c r="F179" s="15" t="s">
        <v>144</v>
      </c>
      <c r="G179" s="16">
        <v>492.33</v>
      </c>
      <c r="H179" s="16">
        <v>500</v>
      </c>
      <c r="I179" s="16">
        <v>510</v>
      </c>
      <c r="J179" s="16">
        <v>506.98</v>
      </c>
      <c r="K179" s="16">
        <f>IF(I179&lt;&gt;0,J179/I179*100,"-")</f>
        <v>99.407843137254901</v>
      </c>
      <c r="L179" s="16">
        <f>IF(H179&lt;&gt;0,J179/H179*100,"-")</f>
        <v>101.396</v>
      </c>
      <c r="M179" s="16">
        <f>IF(G179&lt;&gt;0,J179/G179*100,"-")</f>
        <v>102.97564641602177</v>
      </c>
    </row>
    <row r="180" spans="1:13" x14ac:dyDescent="0.25">
      <c r="A180" s="5"/>
      <c r="B180" s="6" t="s">
        <v>147</v>
      </c>
      <c r="C180" s="5"/>
      <c r="D180" s="5"/>
      <c r="E180" s="5"/>
      <c r="F180" s="6" t="s">
        <v>148</v>
      </c>
      <c r="G180" s="7">
        <f>+G181+G192</f>
        <v>174397.47</v>
      </c>
      <c r="H180" s="7">
        <f>+H181+H192</f>
        <v>279965</v>
      </c>
      <c r="I180" s="7">
        <f>+I181+I192</f>
        <v>279965</v>
      </c>
      <c r="J180" s="7">
        <f>+J181+J192</f>
        <v>250925.93</v>
      </c>
      <c r="K180" s="7">
        <f>IF(I180&lt;&gt;0,J180/I180*100,"-")</f>
        <v>89.62760702230635</v>
      </c>
      <c r="L180" s="7">
        <f>IF(H180&lt;&gt;0,J180/H180*100,"-")</f>
        <v>89.62760702230635</v>
      </c>
      <c r="M180" s="7">
        <f>IF(G180&lt;&gt;0,J180/G180*100,"-")</f>
        <v>143.8816342920571</v>
      </c>
    </row>
    <row r="181" spans="1:13" x14ac:dyDescent="0.25">
      <c r="A181" s="8"/>
      <c r="B181" s="8"/>
      <c r="C181" s="9" t="s">
        <v>149</v>
      </c>
      <c r="D181" s="8"/>
      <c r="E181" s="8"/>
      <c r="F181" s="9" t="s">
        <v>150</v>
      </c>
      <c r="G181" s="10">
        <f>+G182</f>
        <v>19007.71</v>
      </c>
      <c r="H181" s="10">
        <f>+H182</f>
        <v>29965</v>
      </c>
      <c r="I181" s="10">
        <f>+I182</f>
        <v>29965</v>
      </c>
      <c r="J181" s="10">
        <f>+J182</f>
        <v>22052.550000000003</v>
      </c>
      <c r="K181" s="10">
        <f>IF(I181&lt;&gt;0,J181/I181*100,"-")</f>
        <v>73.594360086767907</v>
      </c>
      <c r="L181" s="10">
        <f>IF(H181&lt;&gt;0,J181/H181*100,"-")</f>
        <v>73.594360086767907</v>
      </c>
      <c r="M181" s="10">
        <f>IF(G181&lt;&gt;0,J181/G181*100,"-")</f>
        <v>116.01897335344449</v>
      </c>
    </row>
    <row r="182" spans="1:13" x14ac:dyDescent="0.25">
      <c r="A182" s="11"/>
      <c r="B182" s="11"/>
      <c r="C182" s="11"/>
      <c r="D182" s="12" t="s">
        <v>19</v>
      </c>
      <c r="E182" s="11"/>
      <c r="F182" s="12"/>
      <c r="G182" s="13">
        <f>+G183+G184+G185+G186+G187+G188+G189+G190+G191</f>
        <v>19007.71</v>
      </c>
      <c r="H182" s="13">
        <f>+H183+H184+H185+H186+H187+H188+H189+H190+H191</f>
        <v>29965</v>
      </c>
      <c r="I182" s="13">
        <f>+I183+I184+I185+I186+I187+I188+I189+I190+I191</f>
        <v>29965</v>
      </c>
      <c r="J182" s="13">
        <f>+J183+J184+J185+J186+J187+J188+J189+J190+J191</f>
        <v>22052.550000000003</v>
      </c>
      <c r="K182" s="13">
        <f>IF(I182&lt;&gt;0,J182/I182*100,"-")</f>
        <v>73.594360086767907</v>
      </c>
      <c r="L182" s="13">
        <f>IF(H182&lt;&gt;0,J182/H182*100,"-")</f>
        <v>73.594360086767907</v>
      </c>
      <c r="M182" s="13">
        <f>IF(G182&lt;&gt;0,J182/G182*100,"-")</f>
        <v>116.01897335344449</v>
      </c>
    </row>
    <row r="183" spans="1:13" x14ac:dyDescent="0.25">
      <c r="A183" s="14"/>
      <c r="B183" s="14"/>
      <c r="C183" s="14"/>
      <c r="D183" s="14"/>
      <c r="E183" s="15" t="s">
        <v>20</v>
      </c>
      <c r="F183" s="15" t="s">
        <v>21</v>
      </c>
      <c r="G183" s="16">
        <v>6458.55</v>
      </c>
      <c r="H183" s="16">
        <v>7755.6</v>
      </c>
      <c r="I183" s="16">
        <v>8955.6</v>
      </c>
      <c r="J183" s="16">
        <v>7964.4</v>
      </c>
      <c r="K183" s="16">
        <f>IF(I183&lt;&gt;0,J183/I183*100,"-")</f>
        <v>88.932064853276145</v>
      </c>
      <c r="L183" s="16">
        <f>IF(H183&lt;&gt;0,J183/H183*100,"-")</f>
        <v>102.69224818195883</v>
      </c>
      <c r="M183" s="16">
        <f>IF(G183&lt;&gt;0,J183/G183*100,"-")</f>
        <v>123.31560489583575</v>
      </c>
    </row>
    <row r="184" spans="1:13" x14ac:dyDescent="0.25">
      <c r="A184" s="14"/>
      <c r="B184" s="14"/>
      <c r="C184" s="14"/>
      <c r="D184" s="14"/>
      <c r="E184" s="15" t="s">
        <v>89</v>
      </c>
      <c r="F184" s="15" t="s">
        <v>90</v>
      </c>
      <c r="G184" s="16">
        <v>908.9</v>
      </c>
      <c r="H184" s="16">
        <v>4008.73</v>
      </c>
      <c r="I184" s="16">
        <v>2408.73</v>
      </c>
      <c r="J184" s="16">
        <v>305</v>
      </c>
      <c r="K184" s="16">
        <f>IF(I184&lt;&gt;0,J184/I184*100,"-")</f>
        <v>12.662274310528785</v>
      </c>
      <c r="L184" s="16">
        <f>IF(H184&lt;&gt;0,J184/H184*100,"-")</f>
        <v>7.6083946786139247</v>
      </c>
      <c r="M184" s="16">
        <f>IF(G184&lt;&gt;0,J184/G184*100,"-")</f>
        <v>33.557046979865774</v>
      </c>
    </row>
    <row r="185" spans="1:13" x14ac:dyDescent="0.25">
      <c r="A185" s="14"/>
      <c r="B185" s="14"/>
      <c r="C185" s="14"/>
      <c r="D185" s="14"/>
      <c r="E185" s="15" t="s">
        <v>24</v>
      </c>
      <c r="F185" s="15" t="s">
        <v>25</v>
      </c>
      <c r="G185" s="16">
        <v>46.49</v>
      </c>
      <c r="H185" s="16">
        <v>1709.2</v>
      </c>
      <c r="I185" s="16">
        <v>2109.1999999999998</v>
      </c>
      <c r="J185" s="16">
        <v>1732.59</v>
      </c>
      <c r="K185" s="16">
        <f>IF(I185&lt;&gt;0,J185/I185*100,"-")</f>
        <v>82.144414944054617</v>
      </c>
      <c r="L185" s="16">
        <f>IF(H185&lt;&gt;0,J185/H185*100,"-")</f>
        <v>101.36847648022467</v>
      </c>
      <c r="M185" s="16">
        <f>IF(G185&lt;&gt;0,J185/G185*100,"-")</f>
        <v>3726.801462680146</v>
      </c>
    </row>
    <row r="186" spans="1:13" x14ac:dyDescent="0.25">
      <c r="A186" s="14"/>
      <c r="B186" s="14"/>
      <c r="C186" s="14"/>
      <c r="D186" s="14"/>
      <c r="E186" s="15" t="s">
        <v>66</v>
      </c>
      <c r="F186" s="15" t="s">
        <v>67</v>
      </c>
      <c r="G186" s="16">
        <v>88.05</v>
      </c>
      <c r="H186" s="16">
        <v>110</v>
      </c>
      <c r="I186" s="16">
        <v>110</v>
      </c>
      <c r="J186" s="16">
        <v>0</v>
      </c>
      <c r="K186" s="16">
        <f>IF(I186&lt;&gt;0,J186/I186*100,"-")</f>
        <v>0</v>
      </c>
      <c r="L186" s="16">
        <f>IF(H186&lt;&gt;0,J186/H186*100,"-")</f>
        <v>0</v>
      </c>
      <c r="M186" s="16">
        <f>IF(G186&lt;&gt;0,J186/G186*100,"-")</f>
        <v>0</v>
      </c>
    </row>
    <row r="187" spans="1:13" x14ac:dyDescent="0.25">
      <c r="A187" s="14"/>
      <c r="B187" s="14"/>
      <c r="C187" s="14"/>
      <c r="D187" s="14"/>
      <c r="E187" s="15" t="s">
        <v>26</v>
      </c>
      <c r="F187" s="15" t="s">
        <v>27</v>
      </c>
      <c r="G187" s="16">
        <v>353.8</v>
      </c>
      <c r="H187" s="16">
        <v>1000</v>
      </c>
      <c r="I187" s="16">
        <v>1650</v>
      </c>
      <c r="J187" s="16">
        <v>1600.3</v>
      </c>
      <c r="K187" s="16">
        <f>IF(I187&lt;&gt;0,J187/I187*100,"-")</f>
        <v>96.987878787878785</v>
      </c>
      <c r="L187" s="16">
        <f>IF(H187&lt;&gt;0,J187/H187*100,"-")</f>
        <v>160.03</v>
      </c>
      <c r="M187" s="16">
        <f>IF(G187&lt;&gt;0,J187/G187*100,"-")</f>
        <v>452.31769361221029</v>
      </c>
    </row>
    <row r="188" spans="1:13" x14ac:dyDescent="0.25">
      <c r="A188" s="14"/>
      <c r="B188" s="14"/>
      <c r="C188" s="14"/>
      <c r="D188" s="14"/>
      <c r="E188" s="15" t="s">
        <v>28</v>
      </c>
      <c r="F188" s="15" t="s">
        <v>29</v>
      </c>
      <c r="G188" s="16">
        <v>1893.69</v>
      </c>
      <c r="H188" s="16">
        <v>2100</v>
      </c>
      <c r="I188" s="16">
        <v>4150</v>
      </c>
      <c r="J188" s="16">
        <v>4150</v>
      </c>
      <c r="K188" s="16">
        <f>IF(I188&lt;&gt;0,J188/I188*100,"-")</f>
        <v>100</v>
      </c>
      <c r="L188" s="16">
        <f>IF(H188&lt;&gt;0,J188/H188*100,"-")</f>
        <v>197.61904761904762</v>
      </c>
      <c r="M188" s="16">
        <f>IF(G188&lt;&gt;0,J188/G188*100,"-")</f>
        <v>219.14885752155843</v>
      </c>
    </row>
    <row r="189" spans="1:13" x14ac:dyDescent="0.25">
      <c r="A189" s="14"/>
      <c r="B189" s="14"/>
      <c r="C189" s="14"/>
      <c r="D189" s="14"/>
      <c r="E189" s="15" t="s">
        <v>151</v>
      </c>
      <c r="F189" s="15" t="s">
        <v>152</v>
      </c>
      <c r="G189" s="16">
        <v>0</v>
      </c>
      <c r="H189" s="16">
        <v>249.32</v>
      </c>
      <c r="I189" s="16">
        <v>249.32</v>
      </c>
      <c r="J189" s="16">
        <v>120</v>
      </c>
      <c r="K189" s="16">
        <f>IF(I189&lt;&gt;0,J189/I189*100,"-")</f>
        <v>48.130916091769613</v>
      </c>
      <c r="L189" s="16">
        <f>IF(H189&lt;&gt;0,J189/H189*100,"-")</f>
        <v>48.130916091769613</v>
      </c>
      <c r="M189" s="16" t="str">
        <f>IF(G189&lt;&gt;0,J189/G189*100,"-")</f>
        <v>-</v>
      </c>
    </row>
    <row r="190" spans="1:13" x14ac:dyDescent="0.25">
      <c r="A190" s="14"/>
      <c r="B190" s="14"/>
      <c r="C190" s="14"/>
      <c r="D190" s="14"/>
      <c r="E190" s="15" t="s">
        <v>34</v>
      </c>
      <c r="F190" s="15" t="s">
        <v>35</v>
      </c>
      <c r="G190" s="16">
        <v>1073.94</v>
      </c>
      <c r="H190" s="16">
        <v>5345</v>
      </c>
      <c r="I190" s="16">
        <v>5345</v>
      </c>
      <c r="J190" s="16">
        <v>3500</v>
      </c>
      <c r="K190" s="16">
        <f>IF(I190&lt;&gt;0,J190/I190*100,"-")</f>
        <v>65.481758652946681</v>
      </c>
      <c r="L190" s="16">
        <f>IF(H190&lt;&gt;0,J190/H190*100,"-")</f>
        <v>65.481758652946681</v>
      </c>
      <c r="M190" s="16">
        <f>IF(G190&lt;&gt;0,J190/G190*100,"-")</f>
        <v>325.90275061921523</v>
      </c>
    </row>
    <row r="191" spans="1:13" x14ac:dyDescent="0.25">
      <c r="A191" s="14"/>
      <c r="B191" s="14"/>
      <c r="C191" s="14"/>
      <c r="D191" s="14"/>
      <c r="E191" s="15" t="s">
        <v>30</v>
      </c>
      <c r="F191" s="15" t="s">
        <v>31</v>
      </c>
      <c r="G191" s="16">
        <v>8184.29</v>
      </c>
      <c r="H191" s="16">
        <v>7687.15</v>
      </c>
      <c r="I191" s="16">
        <v>4987.1499999999996</v>
      </c>
      <c r="J191" s="16">
        <v>2680.26</v>
      </c>
      <c r="K191" s="16">
        <f>IF(I191&lt;&gt;0,J191/I191*100,"-")</f>
        <v>53.74332033325647</v>
      </c>
      <c r="L191" s="16">
        <f>IF(H191&lt;&gt;0,J191/H191*100,"-")</f>
        <v>34.866758161347192</v>
      </c>
      <c r="M191" s="16">
        <f>IF(G191&lt;&gt;0,J191/G191*100,"-")</f>
        <v>32.748839545030791</v>
      </c>
    </row>
    <row r="192" spans="1:13" x14ac:dyDescent="0.25">
      <c r="A192" s="8"/>
      <c r="B192" s="8"/>
      <c r="C192" s="9" t="s">
        <v>153</v>
      </c>
      <c r="D192" s="8"/>
      <c r="E192" s="8"/>
      <c r="F192" s="9" t="s">
        <v>154</v>
      </c>
      <c r="G192" s="10">
        <f>+G193+G197+G199</f>
        <v>155389.76000000001</v>
      </c>
      <c r="H192" s="10">
        <f>+H193+H197+H199</f>
        <v>250000</v>
      </c>
      <c r="I192" s="10">
        <f>+I193+I197+I199</f>
        <v>250000</v>
      </c>
      <c r="J192" s="10">
        <f>+J193+J197+J199</f>
        <v>228873.38</v>
      </c>
      <c r="K192" s="10">
        <f>IF(I192&lt;&gt;0,J192/I192*100,"-")</f>
        <v>91.549351999999999</v>
      </c>
      <c r="L192" s="10">
        <f>IF(H192&lt;&gt;0,J192/H192*100,"-")</f>
        <v>91.549351999999999</v>
      </c>
      <c r="M192" s="10">
        <f>IF(G192&lt;&gt;0,J192/G192*100,"-")</f>
        <v>147.28987289767358</v>
      </c>
    </row>
    <row r="193" spans="1:13" x14ac:dyDescent="0.25">
      <c r="A193" s="11"/>
      <c r="B193" s="11"/>
      <c r="C193" s="11"/>
      <c r="D193" s="12" t="s">
        <v>19</v>
      </c>
      <c r="E193" s="11"/>
      <c r="F193" s="12"/>
      <c r="G193" s="13">
        <f>+G194+G195+G196</f>
        <v>100615.7</v>
      </c>
      <c r="H193" s="13">
        <f>+H194+H195+H196</f>
        <v>120000</v>
      </c>
      <c r="I193" s="13">
        <f>+I194+I195+I196</f>
        <v>120000</v>
      </c>
      <c r="J193" s="13">
        <f>+J194+J195+J196</f>
        <v>106929.02</v>
      </c>
      <c r="K193" s="13">
        <f>IF(I193&lt;&gt;0,J193/I193*100,"-")</f>
        <v>89.107516666666669</v>
      </c>
      <c r="L193" s="13">
        <f>IF(H193&lt;&gt;0,J193/H193*100,"-")</f>
        <v>89.107516666666669</v>
      </c>
      <c r="M193" s="13">
        <f>IF(G193&lt;&gt;0,J193/G193*100,"-")</f>
        <v>106.27468675365775</v>
      </c>
    </row>
    <row r="194" spans="1:13" x14ac:dyDescent="0.25">
      <c r="A194" s="14"/>
      <c r="B194" s="14"/>
      <c r="C194" s="14"/>
      <c r="D194" s="14"/>
      <c r="E194" s="15" t="s">
        <v>20</v>
      </c>
      <c r="F194" s="15" t="s">
        <v>21</v>
      </c>
      <c r="G194" s="16">
        <v>0</v>
      </c>
      <c r="H194" s="16">
        <v>200</v>
      </c>
      <c r="I194" s="16">
        <v>200</v>
      </c>
      <c r="J194" s="16">
        <v>128.31</v>
      </c>
      <c r="K194" s="16">
        <f>IF(I194&lt;&gt;0,J194/I194*100,"-")</f>
        <v>64.155000000000001</v>
      </c>
      <c r="L194" s="16">
        <f>IF(H194&lt;&gt;0,J194/H194*100,"-")</f>
        <v>64.155000000000001</v>
      </c>
      <c r="M194" s="16" t="str">
        <f>IF(G194&lt;&gt;0,J194/G194*100,"-")</f>
        <v>-</v>
      </c>
    </row>
    <row r="195" spans="1:13" x14ac:dyDescent="0.25">
      <c r="A195" s="14"/>
      <c r="B195" s="14"/>
      <c r="C195" s="14"/>
      <c r="D195" s="14"/>
      <c r="E195" s="15" t="s">
        <v>77</v>
      </c>
      <c r="F195" s="15" t="s">
        <v>78</v>
      </c>
      <c r="G195" s="16">
        <v>0</v>
      </c>
      <c r="H195" s="16">
        <v>1000</v>
      </c>
      <c r="I195" s="16">
        <v>1000</v>
      </c>
      <c r="J195" s="16">
        <v>877.63</v>
      </c>
      <c r="K195" s="16">
        <f>IF(I195&lt;&gt;0,J195/I195*100,"-")</f>
        <v>87.763000000000005</v>
      </c>
      <c r="L195" s="16">
        <f>IF(H195&lt;&gt;0,J195/H195*100,"-")</f>
        <v>87.763000000000005</v>
      </c>
      <c r="M195" s="16" t="str">
        <f>IF(G195&lt;&gt;0,J195/G195*100,"-")</f>
        <v>-</v>
      </c>
    </row>
    <row r="196" spans="1:13" x14ac:dyDescent="0.25">
      <c r="A196" s="14"/>
      <c r="B196" s="14"/>
      <c r="C196" s="14"/>
      <c r="D196" s="14"/>
      <c r="E196" s="15" t="s">
        <v>34</v>
      </c>
      <c r="F196" s="15" t="s">
        <v>35</v>
      </c>
      <c r="G196" s="16">
        <v>100615.7</v>
      </c>
      <c r="H196" s="16">
        <v>118800</v>
      </c>
      <c r="I196" s="16">
        <v>118800</v>
      </c>
      <c r="J196" s="16">
        <v>105923.08</v>
      </c>
      <c r="K196" s="16">
        <f>IF(I196&lt;&gt;0,J196/I196*100,"-")</f>
        <v>89.160841750841755</v>
      </c>
      <c r="L196" s="16">
        <f>IF(H196&lt;&gt;0,J196/H196*100,"-")</f>
        <v>89.160841750841755</v>
      </c>
      <c r="M196" s="16">
        <f>IF(G196&lt;&gt;0,J196/G196*100,"-")</f>
        <v>105.27490242576458</v>
      </c>
    </row>
    <row r="197" spans="1:13" x14ac:dyDescent="0.25">
      <c r="A197" s="11"/>
      <c r="B197" s="11"/>
      <c r="C197" s="11"/>
      <c r="D197" s="12" t="s">
        <v>155</v>
      </c>
      <c r="E197" s="11"/>
      <c r="F197" s="12" t="s">
        <v>156</v>
      </c>
      <c r="G197" s="13">
        <f>+G198</f>
        <v>0</v>
      </c>
      <c r="H197" s="13">
        <f>+H198</f>
        <v>130000</v>
      </c>
      <c r="I197" s="13">
        <f>+I198</f>
        <v>130000</v>
      </c>
      <c r="J197" s="13">
        <f>+J198</f>
        <v>121944.36</v>
      </c>
      <c r="K197" s="13">
        <f>IF(I197&lt;&gt;0,J197/I197*100,"-")</f>
        <v>93.803353846153854</v>
      </c>
      <c r="L197" s="13">
        <f>IF(H197&lt;&gt;0,J197/H197*100,"-")</f>
        <v>93.803353846153854</v>
      </c>
      <c r="M197" s="13" t="str">
        <f>IF(G197&lt;&gt;0,J197/G197*100,"-")</f>
        <v>-</v>
      </c>
    </row>
    <row r="198" spans="1:13" x14ac:dyDescent="0.25">
      <c r="A198" s="14"/>
      <c r="B198" s="14"/>
      <c r="C198" s="14"/>
      <c r="D198" s="14"/>
      <c r="E198" s="15" t="s">
        <v>157</v>
      </c>
      <c r="F198" s="15" t="s">
        <v>158</v>
      </c>
      <c r="G198" s="16">
        <v>0</v>
      </c>
      <c r="H198" s="16">
        <v>130000</v>
      </c>
      <c r="I198" s="16">
        <v>130000</v>
      </c>
      <c r="J198" s="16">
        <v>121944.36</v>
      </c>
      <c r="K198" s="16">
        <f>IF(I198&lt;&gt;0,J198/I198*100,"-")</f>
        <v>93.803353846153854</v>
      </c>
      <c r="L198" s="16">
        <f>IF(H198&lt;&gt;0,J198/H198*100,"-")</f>
        <v>93.803353846153854</v>
      </c>
      <c r="M198" s="16" t="str">
        <f>IF(G198&lt;&gt;0,J198/G198*100,"-")</f>
        <v>-</v>
      </c>
    </row>
    <row r="199" spans="1:13" x14ac:dyDescent="0.25">
      <c r="A199" s="11"/>
      <c r="B199" s="11"/>
      <c r="C199" s="11"/>
      <c r="D199" s="12" t="s">
        <v>159</v>
      </c>
      <c r="E199" s="11"/>
      <c r="F199" s="12" t="s">
        <v>160</v>
      </c>
      <c r="G199" s="13">
        <f>+G200</f>
        <v>54774.06</v>
      </c>
      <c r="H199" s="13">
        <f>+H200</f>
        <v>0</v>
      </c>
      <c r="I199" s="13">
        <f>+I200</f>
        <v>0</v>
      </c>
      <c r="J199" s="13">
        <f>+J200</f>
        <v>0</v>
      </c>
      <c r="K199" s="13" t="str">
        <f>IF(I199&lt;&gt;0,J199/I199*100,"-")</f>
        <v>-</v>
      </c>
      <c r="L199" s="13" t="str">
        <f>IF(H199&lt;&gt;0,J199/H199*100,"-")</f>
        <v>-</v>
      </c>
      <c r="M199" s="13">
        <f>IF(G199&lt;&gt;0,J199/G199*100,"-")</f>
        <v>0</v>
      </c>
    </row>
    <row r="200" spans="1:13" x14ac:dyDescent="0.25">
      <c r="A200" s="14"/>
      <c r="B200" s="14"/>
      <c r="C200" s="14"/>
      <c r="D200" s="14"/>
      <c r="E200" s="15" t="s">
        <v>143</v>
      </c>
      <c r="F200" s="15" t="s">
        <v>144</v>
      </c>
      <c r="G200" s="16">
        <v>54774.06</v>
      </c>
      <c r="H200" s="16">
        <v>0</v>
      </c>
      <c r="I200" s="16">
        <v>0</v>
      </c>
      <c r="J200" s="16">
        <v>0</v>
      </c>
      <c r="K200" s="16" t="str">
        <f>IF(I200&lt;&gt;0,J200/I200*100,"-")</f>
        <v>-</v>
      </c>
      <c r="L200" s="16" t="str">
        <f>IF(H200&lt;&gt;0,J200/H200*100,"-")</f>
        <v>-</v>
      </c>
      <c r="M200" s="16">
        <f>IF(G200&lt;&gt;0,J200/G200*100,"-")</f>
        <v>0</v>
      </c>
    </row>
    <row r="201" spans="1:13" x14ac:dyDescent="0.25">
      <c r="A201" s="5"/>
      <c r="B201" s="6" t="s">
        <v>161</v>
      </c>
      <c r="C201" s="5"/>
      <c r="D201" s="5"/>
      <c r="E201" s="5"/>
      <c r="F201" s="6" t="s">
        <v>162</v>
      </c>
      <c r="G201" s="7">
        <f>+G202</f>
        <v>2700.92</v>
      </c>
      <c r="H201" s="7">
        <f>+H202</f>
        <v>7900</v>
      </c>
      <c r="I201" s="7">
        <f>+I202</f>
        <v>7900</v>
      </c>
      <c r="J201" s="7">
        <f>+J202</f>
        <v>6435.53</v>
      </c>
      <c r="K201" s="7">
        <f>IF(I201&lt;&gt;0,J201/I201*100,"-")</f>
        <v>81.462405063291129</v>
      </c>
      <c r="L201" s="7">
        <f>IF(H201&lt;&gt;0,J201/H201*100,"-")</f>
        <v>81.462405063291129</v>
      </c>
      <c r="M201" s="7">
        <f>IF(G201&lt;&gt;0,J201/G201*100,"-")</f>
        <v>238.27177406217137</v>
      </c>
    </row>
    <row r="202" spans="1:13" x14ac:dyDescent="0.25">
      <c r="A202" s="8"/>
      <c r="B202" s="8"/>
      <c r="C202" s="9" t="s">
        <v>163</v>
      </c>
      <c r="D202" s="8"/>
      <c r="E202" s="8"/>
      <c r="F202" s="9" t="s">
        <v>164</v>
      </c>
      <c r="G202" s="10">
        <f>+G203</f>
        <v>2700.92</v>
      </c>
      <c r="H202" s="10">
        <f>+H203</f>
        <v>7900</v>
      </c>
      <c r="I202" s="10">
        <f>+I203</f>
        <v>7900</v>
      </c>
      <c r="J202" s="10">
        <f>+J203</f>
        <v>6435.53</v>
      </c>
      <c r="K202" s="10">
        <f>IF(I202&lt;&gt;0,J202/I202*100,"-")</f>
        <v>81.462405063291129</v>
      </c>
      <c r="L202" s="10">
        <f>IF(H202&lt;&gt;0,J202/H202*100,"-")</f>
        <v>81.462405063291129</v>
      </c>
      <c r="M202" s="10">
        <f>IF(G202&lt;&gt;0,J202/G202*100,"-")</f>
        <v>238.27177406217137</v>
      </c>
    </row>
    <row r="203" spans="1:13" x14ac:dyDescent="0.25">
      <c r="A203" s="11"/>
      <c r="B203" s="11"/>
      <c r="C203" s="11"/>
      <c r="D203" s="12" t="s">
        <v>19</v>
      </c>
      <c r="E203" s="11"/>
      <c r="F203" s="12"/>
      <c r="G203" s="13">
        <f>+G204+G205+G206</f>
        <v>2700.92</v>
      </c>
      <c r="H203" s="13">
        <f>+H204+H205+H206</f>
        <v>7900</v>
      </c>
      <c r="I203" s="13">
        <f>+I204+I205+I206</f>
        <v>7900</v>
      </c>
      <c r="J203" s="13">
        <f>+J204+J205+J206</f>
        <v>6435.53</v>
      </c>
      <c r="K203" s="13">
        <f>IF(I203&lt;&gt;0,J203/I203*100,"-")</f>
        <v>81.462405063291129</v>
      </c>
      <c r="L203" s="13">
        <f>IF(H203&lt;&gt;0,J203/H203*100,"-")</f>
        <v>81.462405063291129</v>
      </c>
      <c r="M203" s="13">
        <f>IF(G203&lt;&gt;0,J203/G203*100,"-")</f>
        <v>238.27177406217137</v>
      </c>
    </row>
    <row r="204" spans="1:13" x14ac:dyDescent="0.25">
      <c r="A204" s="14"/>
      <c r="B204" s="14"/>
      <c r="C204" s="14"/>
      <c r="D204" s="14"/>
      <c r="E204" s="15" t="s">
        <v>20</v>
      </c>
      <c r="F204" s="15" t="s">
        <v>21</v>
      </c>
      <c r="G204" s="16">
        <v>2444.88</v>
      </c>
      <c r="H204" s="16">
        <v>7164.6</v>
      </c>
      <c r="I204" s="16">
        <v>7064.6</v>
      </c>
      <c r="J204" s="16">
        <v>5913.09</v>
      </c>
      <c r="K204" s="16">
        <f>IF(I204&lt;&gt;0,J204/I204*100,"-")</f>
        <v>83.700280270645194</v>
      </c>
      <c r="L204" s="16">
        <f>IF(H204&lt;&gt;0,J204/H204*100,"-")</f>
        <v>82.532032493091037</v>
      </c>
      <c r="M204" s="16">
        <f>IF(G204&lt;&gt;0,J204/G204*100,"-")</f>
        <v>241.85604201433199</v>
      </c>
    </row>
    <row r="205" spans="1:13" x14ac:dyDescent="0.25">
      <c r="A205" s="14"/>
      <c r="B205" s="14"/>
      <c r="C205" s="14"/>
      <c r="D205" s="14"/>
      <c r="E205" s="15" t="s">
        <v>26</v>
      </c>
      <c r="F205" s="15" t="s">
        <v>27</v>
      </c>
      <c r="G205" s="16">
        <v>0</v>
      </c>
      <c r="H205" s="16">
        <v>122</v>
      </c>
      <c r="I205" s="16">
        <v>222</v>
      </c>
      <c r="J205" s="16">
        <v>176.24</v>
      </c>
      <c r="K205" s="16">
        <f>IF(I205&lt;&gt;0,J205/I205*100,"-")</f>
        <v>79.387387387387392</v>
      </c>
      <c r="L205" s="16">
        <f>IF(H205&lt;&gt;0,J205/H205*100,"-")</f>
        <v>144.45901639344262</v>
      </c>
      <c r="M205" s="16" t="str">
        <f>IF(G205&lt;&gt;0,J205/G205*100,"-")</f>
        <v>-</v>
      </c>
    </row>
    <row r="206" spans="1:13" x14ac:dyDescent="0.25">
      <c r="A206" s="14"/>
      <c r="B206" s="14"/>
      <c r="C206" s="14"/>
      <c r="D206" s="14"/>
      <c r="E206" s="15" t="s">
        <v>28</v>
      </c>
      <c r="F206" s="15" t="s">
        <v>29</v>
      </c>
      <c r="G206" s="16">
        <v>256.04000000000002</v>
      </c>
      <c r="H206" s="16">
        <v>613.4</v>
      </c>
      <c r="I206" s="16">
        <v>613.4</v>
      </c>
      <c r="J206" s="16">
        <v>346.2</v>
      </c>
      <c r="K206" s="16">
        <f>IF(I206&lt;&gt;0,J206/I206*100,"-")</f>
        <v>56.439517443756117</v>
      </c>
      <c r="L206" s="16">
        <f>IF(H206&lt;&gt;0,J206/H206*100,"-")</f>
        <v>56.439517443756117</v>
      </c>
      <c r="M206" s="16">
        <f>IF(G206&lt;&gt;0,J206/G206*100,"-")</f>
        <v>135.21324793001094</v>
      </c>
    </row>
    <row r="207" spans="1:13" x14ac:dyDescent="0.25">
      <c r="A207" s="5"/>
      <c r="B207" s="6" t="s">
        <v>165</v>
      </c>
      <c r="C207" s="5"/>
      <c r="D207" s="5"/>
      <c r="E207" s="5"/>
      <c r="F207" s="6" t="s">
        <v>166</v>
      </c>
      <c r="G207" s="7">
        <f>+G208</f>
        <v>31888.560000000001</v>
      </c>
      <c r="H207" s="7">
        <f>+H208</f>
        <v>40000</v>
      </c>
      <c r="I207" s="7">
        <f>+I208</f>
        <v>34500</v>
      </c>
      <c r="J207" s="7">
        <f>+J208</f>
        <v>21181.67</v>
      </c>
      <c r="K207" s="7">
        <f>IF(I207&lt;&gt;0,J207/I207*100,"-")</f>
        <v>61.39614492753622</v>
      </c>
      <c r="L207" s="7">
        <f>IF(H207&lt;&gt;0,J207/H207*100,"-")</f>
        <v>52.954174999999992</v>
      </c>
      <c r="M207" s="7">
        <f>IF(G207&lt;&gt;0,J207/G207*100,"-")</f>
        <v>66.424040470940042</v>
      </c>
    </row>
    <row r="208" spans="1:13" x14ac:dyDescent="0.25">
      <c r="A208" s="8"/>
      <c r="B208" s="8"/>
      <c r="C208" s="9" t="s">
        <v>167</v>
      </c>
      <c r="D208" s="8"/>
      <c r="E208" s="8"/>
      <c r="F208" s="9" t="s">
        <v>168</v>
      </c>
      <c r="G208" s="10">
        <f>+G209</f>
        <v>31888.560000000001</v>
      </c>
      <c r="H208" s="10">
        <f>+H209</f>
        <v>40000</v>
      </c>
      <c r="I208" s="10">
        <f>+I209</f>
        <v>34500</v>
      </c>
      <c r="J208" s="10">
        <f>+J209</f>
        <v>21181.67</v>
      </c>
      <c r="K208" s="10">
        <f>IF(I208&lt;&gt;0,J208/I208*100,"-")</f>
        <v>61.39614492753622</v>
      </c>
      <c r="L208" s="10">
        <f>IF(H208&lt;&gt;0,J208/H208*100,"-")</f>
        <v>52.954174999999992</v>
      </c>
      <c r="M208" s="10">
        <f>IF(G208&lt;&gt;0,J208/G208*100,"-")</f>
        <v>66.424040470940042</v>
      </c>
    </row>
    <row r="209" spans="1:13" x14ac:dyDescent="0.25">
      <c r="A209" s="11"/>
      <c r="B209" s="11"/>
      <c r="C209" s="11"/>
      <c r="D209" s="12" t="s">
        <v>19</v>
      </c>
      <c r="E209" s="11"/>
      <c r="F209" s="12"/>
      <c r="G209" s="13">
        <f>+G210+G211+G212</f>
        <v>31888.560000000001</v>
      </c>
      <c r="H209" s="13">
        <f>+H210+H211+H212</f>
        <v>40000</v>
      </c>
      <c r="I209" s="13">
        <f>+I210+I211+I212</f>
        <v>34500</v>
      </c>
      <c r="J209" s="13">
        <f>+J210+J211+J212</f>
        <v>21181.67</v>
      </c>
      <c r="K209" s="13">
        <f>IF(I209&lt;&gt;0,J209/I209*100,"-")</f>
        <v>61.39614492753622</v>
      </c>
      <c r="L209" s="13">
        <f>IF(H209&lt;&gt;0,J209/H209*100,"-")</f>
        <v>52.954174999999992</v>
      </c>
      <c r="M209" s="13">
        <f>IF(G209&lt;&gt;0,J209/G209*100,"-")</f>
        <v>66.424040470940042</v>
      </c>
    </row>
    <row r="210" spans="1:13" x14ac:dyDescent="0.25">
      <c r="A210" s="14"/>
      <c r="B210" s="14"/>
      <c r="C210" s="14"/>
      <c r="D210" s="14"/>
      <c r="E210" s="15" t="s">
        <v>28</v>
      </c>
      <c r="F210" s="15" t="s">
        <v>29</v>
      </c>
      <c r="G210" s="16">
        <v>0</v>
      </c>
      <c r="H210" s="16">
        <v>1700</v>
      </c>
      <c r="I210" s="16">
        <v>1700</v>
      </c>
      <c r="J210" s="16">
        <v>0</v>
      </c>
      <c r="K210" s="16">
        <f>IF(I210&lt;&gt;0,J210/I210*100,"-")</f>
        <v>0</v>
      </c>
      <c r="L210" s="16">
        <f>IF(H210&lt;&gt;0,J210/H210*100,"-")</f>
        <v>0</v>
      </c>
      <c r="M210" s="16" t="str">
        <f>IF(G210&lt;&gt;0,J210/G210*100,"-")</f>
        <v>-</v>
      </c>
    </row>
    <row r="211" spans="1:13" x14ac:dyDescent="0.25">
      <c r="A211" s="14"/>
      <c r="B211" s="14"/>
      <c r="C211" s="14"/>
      <c r="D211" s="14"/>
      <c r="E211" s="15" t="s">
        <v>34</v>
      </c>
      <c r="F211" s="15" t="s">
        <v>35</v>
      </c>
      <c r="G211" s="16">
        <v>38.15</v>
      </c>
      <c r="H211" s="16">
        <v>1800</v>
      </c>
      <c r="I211" s="16">
        <v>1800</v>
      </c>
      <c r="J211" s="16">
        <v>0</v>
      </c>
      <c r="K211" s="16">
        <f>IF(I211&lt;&gt;0,J211/I211*100,"-")</f>
        <v>0</v>
      </c>
      <c r="L211" s="16">
        <f>IF(H211&lt;&gt;0,J211/H211*100,"-")</f>
        <v>0</v>
      </c>
      <c r="M211" s="16">
        <f>IF(G211&lt;&gt;0,J211/G211*100,"-")</f>
        <v>0</v>
      </c>
    </row>
    <row r="212" spans="1:13" x14ac:dyDescent="0.25">
      <c r="A212" s="14"/>
      <c r="B212" s="14"/>
      <c r="C212" s="14"/>
      <c r="D212" s="14"/>
      <c r="E212" s="15" t="s">
        <v>169</v>
      </c>
      <c r="F212" s="15" t="s">
        <v>170</v>
      </c>
      <c r="G212" s="16">
        <v>31850.41</v>
      </c>
      <c r="H212" s="16">
        <v>36500</v>
      </c>
      <c r="I212" s="16">
        <v>31000</v>
      </c>
      <c r="J212" s="16">
        <v>21181.67</v>
      </c>
      <c r="K212" s="16">
        <f>IF(I212&lt;&gt;0,J212/I212*100,"-")</f>
        <v>68.327967741935481</v>
      </c>
      <c r="L212" s="16">
        <f>IF(H212&lt;&gt;0,J212/H212*100,"-")</f>
        <v>58.031972602739721</v>
      </c>
      <c r="M212" s="16">
        <f>IF(G212&lt;&gt;0,J212/G212*100,"-")</f>
        <v>66.50360230841612</v>
      </c>
    </row>
    <row r="213" spans="1:13" x14ac:dyDescent="0.25">
      <c r="A213" s="5"/>
      <c r="B213" s="6" t="s">
        <v>171</v>
      </c>
      <c r="C213" s="5"/>
      <c r="D213" s="5"/>
      <c r="E213" s="5"/>
      <c r="F213" s="6" t="s">
        <v>172</v>
      </c>
      <c r="G213" s="7">
        <f>+G214+G219+G234</f>
        <v>170271.79</v>
      </c>
      <c r="H213" s="7">
        <f>+H214+H219+H234</f>
        <v>139478.76999999999</v>
      </c>
      <c r="I213" s="7">
        <f>+I214+I219+I234</f>
        <v>135478.76999999999</v>
      </c>
      <c r="J213" s="7">
        <f>+J214+J219+J234</f>
        <v>101852.48000000001</v>
      </c>
      <c r="K213" s="7">
        <f>IF(I213&lt;&gt;0,J213/I213*100,"-")</f>
        <v>75.179660990426783</v>
      </c>
      <c r="L213" s="7">
        <f>IF(H213&lt;&gt;0,J213/H213*100,"-")</f>
        <v>73.023643669929143</v>
      </c>
      <c r="M213" s="7">
        <f>IF(G213&lt;&gt;0,J213/G213*100,"-")</f>
        <v>59.817589278881719</v>
      </c>
    </row>
    <row r="214" spans="1:13" x14ac:dyDescent="0.25">
      <c r="A214" s="8"/>
      <c r="B214" s="8"/>
      <c r="C214" s="9" t="s">
        <v>173</v>
      </c>
      <c r="D214" s="8"/>
      <c r="E214" s="8"/>
      <c r="F214" s="9" t="s">
        <v>174</v>
      </c>
      <c r="G214" s="10">
        <f>+G215+G217</f>
        <v>44049.289999999994</v>
      </c>
      <c r="H214" s="10">
        <f>+H215+H217</f>
        <v>45000</v>
      </c>
      <c r="I214" s="10">
        <f>+I215+I217</f>
        <v>45000</v>
      </c>
      <c r="J214" s="10">
        <f>+J215+J217</f>
        <v>39564.120000000003</v>
      </c>
      <c r="K214" s="10">
        <f>IF(I214&lt;&gt;0,J214/I214*100,"-")</f>
        <v>87.920266666666663</v>
      </c>
      <c r="L214" s="10">
        <f>IF(H214&lt;&gt;0,J214/H214*100,"-")</f>
        <v>87.920266666666663</v>
      </c>
      <c r="M214" s="10">
        <f>IF(G214&lt;&gt;0,J214/G214*100,"-")</f>
        <v>89.817838153577526</v>
      </c>
    </row>
    <row r="215" spans="1:13" x14ac:dyDescent="0.25">
      <c r="A215" s="11"/>
      <c r="B215" s="11"/>
      <c r="C215" s="11"/>
      <c r="D215" s="12" t="s">
        <v>19</v>
      </c>
      <c r="E215" s="11"/>
      <c r="F215" s="12"/>
      <c r="G215" s="13">
        <f>+G216</f>
        <v>128.02000000000001</v>
      </c>
      <c r="H215" s="13">
        <f>+H216</f>
        <v>2000</v>
      </c>
      <c r="I215" s="13">
        <f>+I216</f>
        <v>2000</v>
      </c>
      <c r="J215" s="13">
        <f>+J216</f>
        <v>415.44</v>
      </c>
      <c r="K215" s="13">
        <f>IF(I215&lt;&gt;0,J215/I215*100,"-")</f>
        <v>20.771999999999998</v>
      </c>
      <c r="L215" s="13">
        <f>IF(H215&lt;&gt;0,J215/H215*100,"-")</f>
        <v>20.771999999999998</v>
      </c>
      <c r="M215" s="13">
        <f>IF(G215&lt;&gt;0,J215/G215*100,"-")</f>
        <v>324.51179503202621</v>
      </c>
    </row>
    <row r="216" spans="1:13" x14ac:dyDescent="0.25">
      <c r="A216" s="14"/>
      <c r="B216" s="14"/>
      <c r="C216" s="14"/>
      <c r="D216" s="14"/>
      <c r="E216" s="15" t="s">
        <v>28</v>
      </c>
      <c r="F216" s="15" t="s">
        <v>29</v>
      </c>
      <c r="G216" s="16">
        <v>128.02000000000001</v>
      </c>
      <c r="H216" s="16">
        <v>2000</v>
      </c>
      <c r="I216" s="16">
        <v>2000</v>
      </c>
      <c r="J216" s="16">
        <v>415.44</v>
      </c>
      <c r="K216" s="16">
        <f>IF(I216&lt;&gt;0,J216/I216*100,"-")</f>
        <v>20.771999999999998</v>
      </c>
      <c r="L216" s="16">
        <f>IF(H216&lt;&gt;0,J216/H216*100,"-")</f>
        <v>20.771999999999998</v>
      </c>
      <c r="M216" s="16">
        <f>IF(G216&lt;&gt;0,J216/G216*100,"-")</f>
        <v>324.51179503202621</v>
      </c>
    </row>
    <row r="217" spans="1:13" x14ac:dyDescent="0.25">
      <c r="A217" s="11"/>
      <c r="B217" s="11"/>
      <c r="C217" s="11"/>
      <c r="D217" s="12" t="s">
        <v>175</v>
      </c>
      <c r="E217" s="11"/>
      <c r="F217" s="12" t="s">
        <v>174</v>
      </c>
      <c r="G217" s="13">
        <f>+G218</f>
        <v>43921.27</v>
      </c>
      <c r="H217" s="13">
        <f>+H218</f>
        <v>43000</v>
      </c>
      <c r="I217" s="13">
        <f>+I218</f>
        <v>43000</v>
      </c>
      <c r="J217" s="13">
        <f>+J218</f>
        <v>39148.68</v>
      </c>
      <c r="K217" s="13">
        <f>IF(I217&lt;&gt;0,J217/I217*100,"-")</f>
        <v>91.043441860465109</v>
      </c>
      <c r="L217" s="13">
        <f>IF(H217&lt;&gt;0,J217/H217*100,"-")</f>
        <v>91.043441860465109</v>
      </c>
      <c r="M217" s="13">
        <f>IF(G217&lt;&gt;0,J217/G217*100,"-")</f>
        <v>89.133761387136573</v>
      </c>
    </row>
    <row r="218" spans="1:13" x14ac:dyDescent="0.25">
      <c r="A218" s="14"/>
      <c r="B218" s="14"/>
      <c r="C218" s="14"/>
      <c r="D218" s="14"/>
      <c r="E218" s="15" t="s">
        <v>176</v>
      </c>
      <c r="F218" s="15" t="s">
        <v>177</v>
      </c>
      <c r="G218" s="16">
        <v>43921.27</v>
      </c>
      <c r="H218" s="16">
        <v>43000</v>
      </c>
      <c r="I218" s="16">
        <v>43000</v>
      </c>
      <c r="J218" s="16">
        <v>39148.68</v>
      </c>
      <c r="K218" s="16">
        <f>IF(I218&lt;&gt;0,J218/I218*100,"-")</f>
        <v>91.043441860465109</v>
      </c>
      <c r="L218" s="16">
        <f>IF(H218&lt;&gt;0,J218/H218*100,"-")</f>
        <v>91.043441860465109</v>
      </c>
      <c r="M218" s="16">
        <f>IF(G218&lt;&gt;0,J218/G218*100,"-")</f>
        <v>89.133761387136573</v>
      </c>
    </row>
    <row r="219" spans="1:13" x14ac:dyDescent="0.25">
      <c r="A219" s="8"/>
      <c r="B219" s="8"/>
      <c r="C219" s="9" t="s">
        <v>178</v>
      </c>
      <c r="D219" s="8"/>
      <c r="E219" s="8"/>
      <c r="F219" s="9" t="s">
        <v>179</v>
      </c>
      <c r="G219" s="10">
        <f>+G220+G224+G229</f>
        <v>108361.72</v>
      </c>
      <c r="H219" s="10">
        <f>+H220+H224+H229</f>
        <v>49478.77</v>
      </c>
      <c r="I219" s="10">
        <f>+I220+I224+I229</f>
        <v>49478.77</v>
      </c>
      <c r="J219" s="10">
        <f>+J220+J224+J229</f>
        <v>40647.58</v>
      </c>
      <c r="K219" s="10">
        <f>IF(I219&lt;&gt;0,J219/I219*100,"-")</f>
        <v>82.151557122377952</v>
      </c>
      <c r="L219" s="10">
        <f>IF(H219&lt;&gt;0,J219/H219*100,"-")</f>
        <v>82.151557122377952</v>
      </c>
      <c r="M219" s="10">
        <f>IF(G219&lt;&gt;0,J219/G219*100,"-")</f>
        <v>37.51101403706032</v>
      </c>
    </row>
    <row r="220" spans="1:13" x14ac:dyDescent="0.25">
      <c r="A220" s="11"/>
      <c r="B220" s="11"/>
      <c r="C220" s="11"/>
      <c r="D220" s="12" t="s">
        <v>19</v>
      </c>
      <c r="E220" s="11"/>
      <c r="F220" s="12"/>
      <c r="G220" s="13">
        <f>+G221+G222+G223</f>
        <v>10637.27</v>
      </c>
      <c r="H220" s="13">
        <f>+H221+H222+H223</f>
        <v>10000</v>
      </c>
      <c r="I220" s="13">
        <f>+I221+I222+I223</f>
        <v>10000</v>
      </c>
      <c r="J220" s="13">
        <f>+J221+J222+J223</f>
        <v>7125.44</v>
      </c>
      <c r="K220" s="13">
        <f>IF(I220&lt;&gt;0,J220/I220*100,"-")</f>
        <v>71.25439999999999</v>
      </c>
      <c r="L220" s="13">
        <f>IF(H220&lt;&gt;0,J220/H220*100,"-")</f>
        <v>71.25439999999999</v>
      </c>
      <c r="M220" s="13">
        <f>IF(G220&lt;&gt;0,J220/G220*100,"-")</f>
        <v>66.985608149459395</v>
      </c>
    </row>
    <row r="221" spans="1:13" x14ac:dyDescent="0.25">
      <c r="A221" s="14"/>
      <c r="B221" s="14"/>
      <c r="C221" s="14"/>
      <c r="D221" s="14"/>
      <c r="E221" s="15" t="s">
        <v>20</v>
      </c>
      <c r="F221" s="15" t="s">
        <v>21</v>
      </c>
      <c r="G221" s="16">
        <v>6606.24</v>
      </c>
      <c r="H221" s="16">
        <v>8750</v>
      </c>
      <c r="I221" s="16">
        <v>8750</v>
      </c>
      <c r="J221" s="16">
        <v>7125.44</v>
      </c>
      <c r="K221" s="16">
        <f>IF(I221&lt;&gt;0,J221/I221*100,"-")</f>
        <v>81.433599999999998</v>
      </c>
      <c r="L221" s="16">
        <f>IF(H221&lt;&gt;0,J221/H221*100,"-")</f>
        <v>81.433599999999998</v>
      </c>
      <c r="M221" s="16">
        <f>IF(G221&lt;&gt;0,J221/G221*100,"-")</f>
        <v>107.85923611615684</v>
      </c>
    </row>
    <row r="222" spans="1:13" x14ac:dyDescent="0.25">
      <c r="A222" s="14"/>
      <c r="B222" s="14"/>
      <c r="C222" s="14"/>
      <c r="D222" s="14"/>
      <c r="E222" s="15" t="s">
        <v>28</v>
      </c>
      <c r="F222" s="15" t="s">
        <v>29</v>
      </c>
      <c r="G222" s="16">
        <v>0</v>
      </c>
      <c r="H222" s="16">
        <v>250</v>
      </c>
      <c r="I222" s="16">
        <v>250</v>
      </c>
      <c r="J222" s="16">
        <v>0</v>
      </c>
      <c r="K222" s="16">
        <f>IF(I222&lt;&gt;0,J222/I222*100,"-")</f>
        <v>0</v>
      </c>
      <c r="L222" s="16">
        <f>IF(H222&lt;&gt;0,J222/H222*100,"-")</f>
        <v>0</v>
      </c>
      <c r="M222" s="16" t="str">
        <f>IF(G222&lt;&gt;0,J222/G222*100,"-")</f>
        <v>-</v>
      </c>
    </row>
    <row r="223" spans="1:13" x14ac:dyDescent="0.25">
      <c r="A223" s="14"/>
      <c r="B223" s="14"/>
      <c r="C223" s="14"/>
      <c r="D223" s="14"/>
      <c r="E223" s="15" t="s">
        <v>105</v>
      </c>
      <c r="F223" s="15" t="s">
        <v>106</v>
      </c>
      <c r="G223" s="16">
        <v>4031.03</v>
      </c>
      <c r="H223" s="16">
        <v>1000</v>
      </c>
      <c r="I223" s="16">
        <v>1000</v>
      </c>
      <c r="J223" s="16">
        <v>0</v>
      </c>
      <c r="K223" s="16">
        <f>IF(I223&lt;&gt;0,J223/I223*100,"-")</f>
        <v>0</v>
      </c>
      <c r="L223" s="16">
        <f>IF(H223&lt;&gt;0,J223/H223*100,"-")</f>
        <v>0</v>
      </c>
      <c r="M223" s="16">
        <f>IF(G223&lt;&gt;0,J223/G223*100,"-")</f>
        <v>0</v>
      </c>
    </row>
    <row r="224" spans="1:13" x14ac:dyDescent="0.25">
      <c r="A224" s="11"/>
      <c r="B224" s="11"/>
      <c r="C224" s="11"/>
      <c r="D224" s="12" t="s">
        <v>180</v>
      </c>
      <c r="E224" s="11"/>
      <c r="F224" s="12" t="s">
        <v>181</v>
      </c>
      <c r="G224" s="13">
        <f>+G225+G226+G227+G228</f>
        <v>0</v>
      </c>
      <c r="H224" s="13">
        <f>+H225+H226+H227+H228</f>
        <v>39478.769999999997</v>
      </c>
      <c r="I224" s="13">
        <f>+I225+I226+I227+I228</f>
        <v>39478.769999999997</v>
      </c>
      <c r="J224" s="13">
        <f>+J225+J226+J227+J228</f>
        <v>33522.14</v>
      </c>
      <c r="K224" s="13">
        <f>IF(I224&lt;&gt;0,J224/I224*100,"-")</f>
        <v>84.911814628469941</v>
      </c>
      <c r="L224" s="13">
        <f>IF(H224&lt;&gt;0,J224/H224*100,"-")</f>
        <v>84.911814628469941</v>
      </c>
      <c r="M224" s="13" t="str">
        <f>IF(G224&lt;&gt;0,J224/G224*100,"-")</f>
        <v>-</v>
      </c>
    </row>
    <row r="225" spans="1:13" x14ac:dyDescent="0.25">
      <c r="A225" s="14"/>
      <c r="B225" s="14"/>
      <c r="C225" s="14"/>
      <c r="D225" s="14"/>
      <c r="E225" s="15" t="s">
        <v>20</v>
      </c>
      <c r="F225" s="15" t="s">
        <v>21</v>
      </c>
      <c r="G225" s="16">
        <v>0</v>
      </c>
      <c r="H225" s="16">
        <v>1204.1400000000001</v>
      </c>
      <c r="I225" s="16">
        <v>2204.14</v>
      </c>
      <c r="J225" s="16">
        <v>488</v>
      </c>
      <c r="K225" s="16">
        <f>IF(I225&lt;&gt;0,J225/I225*100,"-")</f>
        <v>22.140154436651031</v>
      </c>
      <c r="L225" s="16">
        <f>IF(H225&lt;&gt;0,J225/H225*100,"-")</f>
        <v>40.526849037487331</v>
      </c>
      <c r="M225" s="16" t="str">
        <f>IF(G225&lt;&gt;0,J225/G225*100,"-")</f>
        <v>-</v>
      </c>
    </row>
    <row r="226" spans="1:13" x14ac:dyDescent="0.25">
      <c r="A226" s="14"/>
      <c r="B226" s="14"/>
      <c r="C226" s="14"/>
      <c r="D226" s="14"/>
      <c r="E226" s="15" t="s">
        <v>89</v>
      </c>
      <c r="F226" s="15" t="s">
        <v>90</v>
      </c>
      <c r="G226" s="16">
        <v>0</v>
      </c>
      <c r="H226" s="16">
        <v>732</v>
      </c>
      <c r="I226" s="16">
        <v>732</v>
      </c>
      <c r="J226" s="16">
        <v>0</v>
      </c>
      <c r="K226" s="16">
        <f>IF(I226&lt;&gt;0,J226/I226*100,"-")</f>
        <v>0</v>
      </c>
      <c r="L226" s="16">
        <f>IF(H226&lt;&gt;0,J226/H226*100,"-")</f>
        <v>0</v>
      </c>
      <c r="M226" s="16" t="str">
        <f>IF(G226&lt;&gt;0,J226/G226*100,"-")</f>
        <v>-</v>
      </c>
    </row>
    <row r="227" spans="1:13" x14ac:dyDescent="0.25">
      <c r="A227" s="14"/>
      <c r="B227" s="14"/>
      <c r="C227" s="14"/>
      <c r="D227" s="14"/>
      <c r="E227" s="15" t="s">
        <v>81</v>
      </c>
      <c r="F227" s="15" t="s">
        <v>82</v>
      </c>
      <c r="G227" s="16">
        <v>0</v>
      </c>
      <c r="H227" s="16">
        <v>35956.629999999997</v>
      </c>
      <c r="I227" s="16">
        <v>34956.629999999997</v>
      </c>
      <c r="J227" s="16">
        <v>31472.54</v>
      </c>
      <c r="K227" s="16">
        <f>IF(I227&lt;&gt;0,J227/I227*100,"-")</f>
        <v>90.033106738263967</v>
      </c>
      <c r="L227" s="16">
        <f>IF(H227&lt;&gt;0,J227/H227*100,"-")</f>
        <v>87.529170559087447</v>
      </c>
      <c r="M227" s="16" t="str">
        <f>IF(G227&lt;&gt;0,J227/G227*100,"-")</f>
        <v>-</v>
      </c>
    </row>
    <row r="228" spans="1:13" x14ac:dyDescent="0.25">
      <c r="A228" s="14"/>
      <c r="B228" s="14"/>
      <c r="C228" s="14"/>
      <c r="D228" s="14"/>
      <c r="E228" s="15" t="s">
        <v>83</v>
      </c>
      <c r="F228" s="15" t="s">
        <v>84</v>
      </c>
      <c r="G228" s="16">
        <v>0</v>
      </c>
      <c r="H228" s="16">
        <v>1586</v>
      </c>
      <c r="I228" s="16">
        <v>1586</v>
      </c>
      <c r="J228" s="16">
        <v>1561.6</v>
      </c>
      <c r="K228" s="16">
        <f>IF(I228&lt;&gt;0,J228/I228*100,"-")</f>
        <v>98.461538461538453</v>
      </c>
      <c r="L228" s="16">
        <f>IF(H228&lt;&gt;0,J228/H228*100,"-")</f>
        <v>98.461538461538453</v>
      </c>
      <c r="M228" s="16" t="str">
        <f>IF(G228&lt;&gt;0,J228/G228*100,"-")</f>
        <v>-</v>
      </c>
    </row>
    <row r="229" spans="1:13" x14ac:dyDescent="0.25">
      <c r="A229" s="11"/>
      <c r="B229" s="11"/>
      <c r="C229" s="11"/>
      <c r="D229" s="12" t="s">
        <v>182</v>
      </c>
      <c r="E229" s="11"/>
      <c r="F229" s="12" t="s">
        <v>183</v>
      </c>
      <c r="G229" s="13">
        <f>+G230+G231+G232+G233</f>
        <v>97724.45</v>
      </c>
      <c r="H229" s="13">
        <f>+H230+H231+H232+H233</f>
        <v>0</v>
      </c>
      <c r="I229" s="13">
        <f>+I230+I231+I232+I233</f>
        <v>0</v>
      </c>
      <c r="J229" s="13">
        <f>+J230+J231+J232+J233</f>
        <v>0</v>
      </c>
      <c r="K229" s="13" t="str">
        <f>IF(I229&lt;&gt;0,J229/I229*100,"-")</f>
        <v>-</v>
      </c>
      <c r="L229" s="13" t="str">
        <f>IF(H229&lt;&gt;0,J229/H229*100,"-")</f>
        <v>-</v>
      </c>
      <c r="M229" s="13">
        <f>IF(G229&lt;&gt;0,J229/G229*100,"-")</f>
        <v>0</v>
      </c>
    </row>
    <row r="230" spans="1:13" x14ac:dyDescent="0.25">
      <c r="A230" s="14"/>
      <c r="B230" s="14"/>
      <c r="C230" s="14"/>
      <c r="D230" s="14"/>
      <c r="E230" s="15" t="s">
        <v>184</v>
      </c>
      <c r="F230" s="15" t="s">
        <v>185</v>
      </c>
      <c r="G230" s="16">
        <v>34983.5</v>
      </c>
      <c r="H230" s="16">
        <v>0</v>
      </c>
      <c r="I230" s="16">
        <v>0</v>
      </c>
      <c r="J230" s="16">
        <v>0</v>
      </c>
      <c r="K230" s="16" t="str">
        <f>IF(I230&lt;&gt;0,J230/I230*100,"-")</f>
        <v>-</v>
      </c>
      <c r="L230" s="16" t="str">
        <f>IF(H230&lt;&gt;0,J230/H230*100,"-")</f>
        <v>-</v>
      </c>
      <c r="M230" s="16">
        <f>IF(G230&lt;&gt;0,J230/G230*100,"-")</f>
        <v>0</v>
      </c>
    </row>
    <row r="231" spans="1:13" x14ac:dyDescent="0.25">
      <c r="A231" s="14"/>
      <c r="B231" s="14"/>
      <c r="C231" s="14"/>
      <c r="D231" s="14"/>
      <c r="E231" s="15" t="s">
        <v>30</v>
      </c>
      <c r="F231" s="15" t="s">
        <v>31</v>
      </c>
      <c r="G231" s="16">
        <v>1700.38</v>
      </c>
      <c r="H231" s="16">
        <v>0</v>
      </c>
      <c r="I231" s="16">
        <v>0</v>
      </c>
      <c r="J231" s="16">
        <v>0</v>
      </c>
      <c r="K231" s="16" t="str">
        <f>IF(I231&lt;&gt;0,J231/I231*100,"-")</f>
        <v>-</v>
      </c>
      <c r="L231" s="16" t="str">
        <f>IF(H231&lt;&gt;0,J231/H231*100,"-")</f>
        <v>-</v>
      </c>
      <c r="M231" s="16">
        <f>IF(G231&lt;&gt;0,J231/G231*100,"-")</f>
        <v>0</v>
      </c>
    </row>
    <row r="232" spans="1:13" x14ac:dyDescent="0.25">
      <c r="A232" s="14"/>
      <c r="B232" s="14"/>
      <c r="C232" s="14"/>
      <c r="D232" s="14"/>
      <c r="E232" s="15" t="s">
        <v>105</v>
      </c>
      <c r="F232" s="15" t="s">
        <v>106</v>
      </c>
      <c r="G232" s="16">
        <v>46381.35</v>
      </c>
      <c r="H232" s="16">
        <v>0</v>
      </c>
      <c r="I232" s="16">
        <v>0</v>
      </c>
      <c r="J232" s="16">
        <v>0</v>
      </c>
      <c r="K232" s="16" t="str">
        <f>IF(I232&lt;&gt;0,J232/I232*100,"-")</f>
        <v>-</v>
      </c>
      <c r="L232" s="16" t="str">
        <f>IF(H232&lt;&gt;0,J232/H232*100,"-")</f>
        <v>-</v>
      </c>
      <c r="M232" s="16">
        <f>IF(G232&lt;&gt;0,J232/G232*100,"-")</f>
        <v>0</v>
      </c>
    </row>
    <row r="233" spans="1:13" x14ac:dyDescent="0.25">
      <c r="A233" s="14"/>
      <c r="B233" s="14"/>
      <c r="C233" s="14"/>
      <c r="D233" s="14"/>
      <c r="E233" s="15" t="s">
        <v>131</v>
      </c>
      <c r="F233" s="15" t="s">
        <v>132</v>
      </c>
      <c r="G233" s="16">
        <v>14659.22</v>
      </c>
      <c r="H233" s="16">
        <v>0</v>
      </c>
      <c r="I233" s="16">
        <v>0</v>
      </c>
      <c r="J233" s="16">
        <v>0</v>
      </c>
      <c r="K233" s="16" t="str">
        <f>IF(I233&lt;&gt;0,J233/I233*100,"-")</f>
        <v>-</v>
      </c>
      <c r="L233" s="16" t="str">
        <f>IF(H233&lt;&gt;0,J233/H233*100,"-")</f>
        <v>-</v>
      </c>
      <c r="M233" s="16">
        <f>IF(G233&lt;&gt;0,J233/G233*100,"-")</f>
        <v>0</v>
      </c>
    </row>
    <row r="234" spans="1:13" x14ac:dyDescent="0.25">
      <c r="A234" s="8"/>
      <c r="B234" s="8"/>
      <c r="C234" s="9" t="s">
        <v>186</v>
      </c>
      <c r="D234" s="8"/>
      <c r="E234" s="8"/>
      <c r="F234" s="9" t="s">
        <v>187</v>
      </c>
      <c r="G234" s="10">
        <f>+G235</f>
        <v>17860.78</v>
      </c>
      <c r="H234" s="10">
        <f>+H235</f>
        <v>45000</v>
      </c>
      <c r="I234" s="10">
        <f>+I235</f>
        <v>41000</v>
      </c>
      <c r="J234" s="10">
        <f>+J235</f>
        <v>21640.780000000002</v>
      </c>
      <c r="K234" s="10">
        <f>IF(I234&lt;&gt;0,J234/I234*100,"-")</f>
        <v>52.782390243902441</v>
      </c>
      <c r="L234" s="10">
        <f>IF(H234&lt;&gt;0,J234/H234*100,"-")</f>
        <v>48.09062222222223</v>
      </c>
      <c r="M234" s="10">
        <f>IF(G234&lt;&gt;0,J234/G234*100,"-")</f>
        <v>121.16368937974715</v>
      </c>
    </row>
    <row r="235" spans="1:13" x14ac:dyDescent="0.25">
      <c r="A235" s="11"/>
      <c r="B235" s="11"/>
      <c r="C235" s="11"/>
      <c r="D235" s="12" t="s">
        <v>19</v>
      </c>
      <c r="E235" s="11"/>
      <c r="F235" s="12"/>
      <c r="G235" s="13">
        <f>+G236+G237+G238+G239</f>
        <v>17860.78</v>
      </c>
      <c r="H235" s="13">
        <f>+H236+H237+H238+H239</f>
        <v>45000</v>
      </c>
      <c r="I235" s="13">
        <f>+I236+I237+I238+I239</f>
        <v>41000</v>
      </c>
      <c r="J235" s="13">
        <f>+J236+J237+J238+J239</f>
        <v>21640.780000000002</v>
      </c>
      <c r="K235" s="13">
        <f>IF(I235&lt;&gt;0,J235/I235*100,"-")</f>
        <v>52.782390243902441</v>
      </c>
      <c r="L235" s="13">
        <f>IF(H235&lt;&gt;0,J235/H235*100,"-")</f>
        <v>48.09062222222223</v>
      </c>
      <c r="M235" s="13">
        <f>IF(G235&lt;&gt;0,J235/G235*100,"-")</f>
        <v>121.16368937974715</v>
      </c>
    </row>
    <row r="236" spans="1:13" x14ac:dyDescent="0.25">
      <c r="A236" s="14"/>
      <c r="B236" s="14"/>
      <c r="C236" s="14"/>
      <c r="D236" s="14"/>
      <c r="E236" s="15" t="s">
        <v>20</v>
      </c>
      <c r="F236" s="15" t="s">
        <v>21</v>
      </c>
      <c r="G236" s="16">
        <v>13545.89</v>
      </c>
      <c r="H236" s="16">
        <v>20400</v>
      </c>
      <c r="I236" s="16">
        <v>20400</v>
      </c>
      <c r="J236" s="16">
        <v>17410.98</v>
      </c>
      <c r="K236" s="16">
        <f>IF(I236&lt;&gt;0,J236/I236*100,"-")</f>
        <v>85.347941176470584</v>
      </c>
      <c r="L236" s="16">
        <f>IF(H236&lt;&gt;0,J236/H236*100,"-")</f>
        <v>85.347941176470584</v>
      </c>
      <c r="M236" s="16">
        <f>IF(G236&lt;&gt;0,J236/G236*100,"-")</f>
        <v>128.53330419780465</v>
      </c>
    </row>
    <row r="237" spans="1:13" x14ac:dyDescent="0.25">
      <c r="A237" s="14"/>
      <c r="B237" s="14"/>
      <c r="C237" s="14"/>
      <c r="D237" s="14"/>
      <c r="E237" s="15" t="s">
        <v>24</v>
      </c>
      <c r="F237" s="15" t="s">
        <v>25</v>
      </c>
      <c r="G237" s="16">
        <v>508.15</v>
      </c>
      <c r="H237" s="16">
        <v>2600</v>
      </c>
      <c r="I237" s="16">
        <v>3800</v>
      </c>
      <c r="J237" s="16">
        <v>2983.9</v>
      </c>
      <c r="K237" s="16">
        <f>IF(I237&lt;&gt;0,J237/I237*100,"-")</f>
        <v>78.523684210526326</v>
      </c>
      <c r="L237" s="16">
        <f>IF(H237&lt;&gt;0,J237/H237*100,"-")</f>
        <v>114.76538461538462</v>
      </c>
      <c r="M237" s="16">
        <f>IF(G237&lt;&gt;0,J237/G237*100,"-")</f>
        <v>587.20850142674408</v>
      </c>
    </row>
    <row r="238" spans="1:13" x14ac:dyDescent="0.25">
      <c r="A238" s="14"/>
      <c r="B238" s="14"/>
      <c r="C238" s="14"/>
      <c r="D238" s="14"/>
      <c r="E238" s="15" t="s">
        <v>26</v>
      </c>
      <c r="F238" s="15" t="s">
        <v>27</v>
      </c>
      <c r="G238" s="16">
        <v>2606.3000000000002</v>
      </c>
      <c r="H238" s="16">
        <v>19400</v>
      </c>
      <c r="I238" s="16">
        <v>14200</v>
      </c>
      <c r="J238" s="16">
        <v>0</v>
      </c>
      <c r="K238" s="16">
        <f>IF(I238&lt;&gt;0,J238/I238*100,"-")</f>
        <v>0</v>
      </c>
      <c r="L238" s="16">
        <f>IF(H238&lt;&gt;0,J238/H238*100,"-")</f>
        <v>0</v>
      </c>
      <c r="M238" s="16">
        <f>IF(G238&lt;&gt;0,J238/G238*100,"-")</f>
        <v>0</v>
      </c>
    </row>
    <row r="239" spans="1:13" x14ac:dyDescent="0.25">
      <c r="A239" s="14"/>
      <c r="B239" s="14"/>
      <c r="C239" s="14"/>
      <c r="D239" s="14"/>
      <c r="E239" s="15" t="s">
        <v>28</v>
      </c>
      <c r="F239" s="15" t="s">
        <v>29</v>
      </c>
      <c r="G239" s="16">
        <v>1200.44</v>
      </c>
      <c r="H239" s="16">
        <v>2600</v>
      </c>
      <c r="I239" s="16">
        <v>2600</v>
      </c>
      <c r="J239" s="16">
        <v>1245.9000000000001</v>
      </c>
      <c r="K239" s="16">
        <f>IF(I239&lt;&gt;0,J239/I239*100,"-")</f>
        <v>47.919230769230772</v>
      </c>
      <c r="L239" s="16">
        <f>IF(H239&lt;&gt;0,J239/H239*100,"-")</f>
        <v>47.919230769230772</v>
      </c>
      <c r="M239" s="16">
        <f>IF(G239&lt;&gt;0,J239/G239*100,"-")</f>
        <v>103.78694478691146</v>
      </c>
    </row>
    <row r="240" spans="1:13" x14ac:dyDescent="0.25">
      <c r="A240" s="5"/>
      <c r="B240" s="6" t="s">
        <v>188</v>
      </c>
      <c r="C240" s="5"/>
      <c r="D240" s="5"/>
      <c r="E240" s="5"/>
      <c r="F240" s="6" t="s">
        <v>189</v>
      </c>
      <c r="G240" s="7">
        <f>+G241+G244</f>
        <v>10149.299999999999</v>
      </c>
      <c r="H240" s="7">
        <f>+H241+H244</f>
        <v>10700</v>
      </c>
      <c r="I240" s="7">
        <f>+I241+I244</f>
        <v>24300</v>
      </c>
      <c r="J240" s="7">
        <f>+J241+J244</f>
        <v>24200.829999999998</v>
      </c>
      <c r="K240" s="7">
        <f>IF(I240&lt;&gt;0,J240/I240*100,"-")</f>
        <v>99.591893004115221</v>
      </c>
      <c r="L240" s="7">
        <f>IF(H240&lt;&gt;0,J240/H240*100,"-")</f>
        <v>226.17598130841122</v>
      </c>
      <c r="M240" s="7">
        <f>IF(G240&lt;&gt;0,J240/G240*100,"-")</f>
        <v>238.44826736819286</v>
      </c>
    </row>
    <row r="241" spans="1:13" x14ac:dyDescent="0.25">
      <c r="A241" s="8"/>
      <c r="B241" s="8"/>
      <c r="C241" s="9" t="s">
        <v>190</v>
      </c>
      <c r="D241" s="8"/>
      <c r="E241" s="8"/>
      <c r="F241" s="9" t="s">
        <v>191</v>
      </c>
      <c r="G241" s="10">
        <f>+G242</f>
        <v>659.16</v>
      </c>
      <c r="H241" s="10">
        <f>+H242</f>
        <v>700</v>
      </c>
      <c r="I241" s="10">
        <f>+I242</f>
        <v>700</v>
      </c>
      <c r="J241" s="10">
        <f>+J242</f>
        <v>651.76</v>
      </c>
      <c r="K241" s="10">
        <f>IF(I241&lt;&gt;0,J241/I241*100,"-")</f>
        <v>93.108571428571423</v>
      </c>
      <c r="L241" s="10">
        <f>IF(H241&lt;&gt;0,J241/H241*100,"-")</f>
        <v>93.108571428571423</v>
      </c>
      <c r="M241" s="10">
        <f>IF(G241&lt;&gt;0,J241/G241*100,"-")</f>
        <v>98.877359063049937</v>
      </c>
    </row>
    <row r="242" spans="1:13" x14ac:dyDescent="0.25">
      <c r="A242" s="11"/>
      <c r="B242" s="11"/>
      <c r="C242" s="11"/>
      <c r="D242" s="12" t="s">
        <v>19</v>
      </c>
      <c r="E242" s="11"/>
      <c r="F242" s="12"/>
      <c r="G242" s="13">
        <f>+G243</f>
        <v>659.16</v>
      </c>
      <c r="H242" s="13">
        <f>+H243</f>
        <v>700</v>
      </c>
      <c r="I242" s="13">
        <f>+I243</f>
        <v>700</v>
      </c>
      <c r="J242" s="13">
        <f>+J243</f>
        <v>651.76</v>
      </c>
      <c r="K242" s="13">
        <f>IF(I242&lt;&gt;0,J242/I242*100,"-")</f>
        <v>93.108571428571423</v>
      </c>
      <c r="L242" s="13">
        <f>IF(H242&lt;&gt;0,J242/H242*100,"-")</f>
        <v>93.108571428571423</v>
      </c>
      <c r="M242" s="13">
        <f>IF(G242&lt;&gt;0,J242/G242*100,"-")</f>
        <v>98.877359063049937</v>
      </c>
    </row>
    <row r="243" spans="1:13" x14ac:dyDescent="0.25">
      <c r="A243" s="14"/>
      <c r="B243" s="14"/>
      <c r="C243" s="14"/>
      <c r="D243" s="14"/>
      <c r="E243" s="15" t="s">
        <v>34</v>
      </c>
      <c r="F243" s="15" t="s">
        <v>35</v>
      </c>
      <c r="G243" s="16">
        <v>659.16</v>
      </c>
      <c r="H243" s="16">
        <v>700</v>
      </c>
      <c r="I243" s="16">
        <v>700</v>
      </c>
      <c r="J243" s="16">
        <v>651.76</v>
      </c>
      <c r="K243" s="16">
        <f>IF(I243&lt;&gt;0,J243/I243*100,"-")</f>
        <v>93.108571428571423</v>
      </c>
      <c r="L243" s="16">
        <f>IF(H243&lt;&gt;0,J243/H243*100,"-")</f>
        <v>93.108571428571423</v>
      </c>
      <c r="M243" s="16">
        <f>IF(G243&lt;&gt;0,J243/G243*100,"-")</f>
        <v>98.877359063049937</v>
      </c>
    </row>
    <row r="244" spans="1:13" x14ac:dyDescent="0.25">
      <c r="A244" s="8"/>
      <c r="B244" s="8"/>
      <c r="C244" s="9" t="s">
        <v>192</v>
      </c>
      <c r="D244" s="8"/>
      <c r="E244" s="8"/>
      <c r="F244" s="9" t="s">
        <v>193</v>
      </c>
      <c r="G244" s="10">
        <f>+G245</f>
        <v>9490.14</v>
      </c>
      <c r="H244" s="10">
        <f>+H245</f>
        <v>10000</v>
      </c>
      <c r="I244" s="10">
        <f>+I245</f>
        <v>23600</v>
      </c>
      <c r="J244" s="10">
        <f>+J245</f>
        <v>23549.07</v>
      </c>
      <c r="K244" s="10">
        <f>IF(I244&lt;&gt;0,J244/I244*100,"-")</f>
        <v>99.784194915254233</v>
      </c>
      <c r="L244" s="10">
        <f>IF(H244&lt;&gt;0,J244/H244*100,"-")</f>
        <v>235.49069999999998</v>
      </c>
      <c r="M244" s="10">
        <f>IF(G244&lt;&gt;0,J244/G244*100,"-")</f>
        <v>248.1424931560546</v>
      </c>
    </row>
    <row r="245" spans="1:13" x14ac:dyDescent="0.25">
      <c r="A245" s="11"/>
      <c r="B245" s="11"/>
      <c r="C245" s="11"/>
      <c r="D245" s="12" t="s">
        <v>19</v>
      </c>
      <c r="E245" s="11"/>
      <c r="F245" s="12"/>
      <c r="G245" s="13">
        <f>+G246</f>
        <v>9490.14</v>
      </c>
      <c r="H245" s="13">
        <f>+H246</f>
        <v>10000</v>
      </c>
      <c r="I245" s="13">
        <f>+I246</f>
        <v>23600</v>
      </c>
      <c r="J245" s="13">
        <f>+J246</f>
        <v>23549.07</v>
      </c>
      <c r="K245" s="13">
        <f>IF(I245&lt;&gt;0,J245/I245*100,"-")</f>
        <v>99.784194915254233</v>
      </c>
      <c r="L245" s="13">
        <f>IF(H245&lt;&gt;0,J245/H245*100,"-")</f>
        <v>235.49069999999998</v>
      </c>
      <c r="M245" s="13">
        <f>IF(G245&lt;&gt;0,J245/G245*100,"-")</f>
        <v>248.1424931560546</v>
      </c>
    </row>
    <row r="246" spans="1:13" x14ac:dyDescent="0.25">
      <c r="A246" s="14"/>
      <c r="B246" s="14"/>
      <c r="C246" s="14"/>
      <c r="D246" s="14"/>
      <c r="E246" s="15" t="s">
        <v>20</v>
      </c>
      <c r="F246" s="15" t="s">
        <v>21</v>
      </c>
      <c r="G246" s="16">
        <v>9490.14</v>
      </c>
      <c r="H246" s="16">
        <v>10000</v>
      </c>
      <c r="I246" s="16">
        <v>23600</v>
      </c>
      <c r="J246" s="16">
        <v>23549.07</v>
      </c>
      <c r="K246" s="16">
        <f>IF(I246&lt;&gt;0,J246/I246*100,"-")</f>
        <v>99.784194915254233</v>
      </c>
      <c r="L246" s="16">
        <f>IF(H246&lt;&gt;0,J246/H246*100,"-")</f>
        <v>235.49069999999998</v>
      </c>
      <c r="M246" s="16">
        <f>IF(G246&lt;&gt;0,J246/G246*100,"-")</f>
        <v>248.1424931560546</v>
      </c>
    </row>
    <row r="247" spans="1:13" x14ac:dyDescent="0.25">
      <c r="A247" s="5"/>
      <c r="B247" s="6" t="s">
        <v>194</v>
      </c>
      <c r="C247" s="5"/>
      <c r="D247" s="5"/>
      <c r="E247" s="5"/>
      <c r="F247" s="6" t="s">
        <v>195</v>
      </c>
      <c r="G247" s="7">
        <f>+G248</f>
        <v>69245.63</v>
      </c>
      <c r="H247" s="7">
        <f>+H248</f>
        <v>70000</v>
      </c>
      <c r="I247" s="7">
        <f>+I248</f>
        <v>70000</v>
      </c>
      <c r="J247" s="7">
        <f>+J248</f>
        <v>67048.77</v>
      </c>
      <c r="K247" s="7">
        <f>IF(I247&lt;&gt;0,J247/I247*100,"-")</f>
        <v>95.783957142857147</v>
      </c>
      <c r="L247" s="7">
        <f>IF(H247&lt;&gt;0,J247/H247*100,"-")</f>
        <v>95.783957142857147</v>
      </c>
      <c r="M247" s="7">
        <f>IF(G247&lt;&gt;0,J247/G247*100,"-")</f>
        <v>96.827438785667781</v>
      </c>
    </row>
    <row r="248" spans="1:13" x14ac:dyDescent="0.25">
      <c r="A248" s="8"/>
      <c r="B248" s="8"/>
      <c r="C248" s="9" t="s">
        <v>196</v>
      </c>
      <c r="D248" s="8"/>
      <c r="E248" s="8"/>
      <c r="F248" s="9" t="s">
        <v>197</v>
      </c>
      <c r="G248" s="10">
        <f>+G249</f>
        <v>69245.63</v>
      </c>
      <c r="H248" s="10">
        <f>+H249</f>
        <v>70000</v>
      </c>
      <c r="I248" s="10">
        <f>+I249</f>
        <v>70000</v>
      </c>
      <c r="J248" s="10">
        <f>+J249</f>
        <v>67048.77</v>
      </c>
      <c r="K248" s="10">
        <f>IF(I248&lt;&gt;0,J248/I248*100,"-")</f>
        <v>95.783957142857147</v>
      </c>
      <c r="L248" s="10">
        <f>IF(H248&lt;&gt;0,J248/H248*100,"-")</f>
        <v>95.783957142857147</v>
      </c>
      <c r="M248" s="10">
        <f>IF(G248&lt;&gt;0,J248/G248*100,"-")</f>
        <v>96.827438785667781</v>
      </c>
    </row>
    <row r="249" spans="1:13" x14ac:dyDescent="0.25">
      <c r="A249" s="11"/>
      <c r="B249" s="11"/>
      <c r="C249" s="11"/>
      <c r="D249" s="12" t="s">
        <v>19</v>
      </c>
      <c r="E249" s="11"/>
      <c r="F249" s="12"/>
      <c r="G249" s="13">
        <f>+G250</f>
        <v>69245.63</v>
      </c>
      <c r="H249" s="13">
        <f>+H250</f>
        <v>70000</v>
      </c>
      <c r="I249" s="13">
        <f>+I250</f>
        <v>70000</v>
      </c>
      <c r="J249" s="13">
        <f>+J250</f>
        <v>67048.77</v>
      </c>
      <c r="K249" s="13">
        <f>IF(I249&lt;&gt;0,J249/I249*100,"-")</f>
        <v>95.783957142857147</v>
      </c>
      <c r="L249" s="13">
        <f>IF(H249&lt;&gt;0,J249/H249*100,"-")</f>
        <v>95.783957142857147</v>
      </c>
      <c r="M249" s="13">
        <f>IF(G249&lt;&gt;0,J249/G249*100,"-")</f>
        <v>96.827438785667781</v>
      </c>
    </row>
    <row r="250" spans="1:13" x14ac:dyDescent="0.25">
      <c r="A250" s="14"/>
      <c r="B250" s="14"/>
      <c r="C250" s="14"/>
      <c r="D250" s="14"/>
      <c r="E250" s="15" t="s">
        <v>26</v>
      </c>
      <c r="F250" s="15" t="s">
        <v>27</v>
      </c>
      <c r="G250" s="16">
        <v>69245.63</v>
      </c>
      <c r="H250" s="16">
        <v>70000</v>
      </c>
      <c r="I250" s="16">
        <v>70000</v>
      </c>
      <c r="J250" s="16">
        <v>67048.77</v>
      </c>
      <c r="K250" s="16">
        <f>IF(I250&lt;&gt;0,J250/I250*100,"-")</f>
        <v>95.783957142857147</v>
      </c>
      <c r="L250" s="16">
        <f>IF(H250&lt;&gt;0,J250/H250*100,"-")</f>
        <v>95.783957142857147</v>
      </c>
      <c r="M250" s="16">
        <f>IF(G250&lt;&gt;0,J250/G250*100,"-")</f>
        <v>96.827438785667781</v>
      </c>
    </row>
    <row r="251" spans="1:13" x14ac:dyDescent="0.25">
      <c r="A251" s="5"/>
      <c r="B251" s="6" t="s">
        <v>198</v>
      </c>
      <c r="C251" s="5"/>
      <c r="D251" s="5"/>
      <c r="E251" s="5"/>
      <c r="F251" s="6" t="s">
        <v>199</v>
      </c>
      <c r="G251" s="7">
        <f>+G252</f>
        <v>324914.84999999998</v>
      </c>
      <c r="H251" s="7">
        <f>+H252</f>
        <v>970795.45</v>
      </c>
      <c r="I251" s="7">
        <f>+I252</f>
        <v>1006910.77</v>
      </c>
      <c r="J251" s="7">
        <f>+J252</f>
        <v>807507.76000000013</v>
      </c>
      <c r="K251" s="7">
        <f>IF(I251&lt;&gt;0,J251/I251*100,"-")</f>
        <v>80.196556046371427</v>
      </c>
      <c r="L251" s="7">
        <f>IF(H251&lt;&gt;0,J251/H251*100,"-")</f>
        <v>83.180010783940133</v>
      </c>
      <c r="M251" s="7">
        <f>IF(G251&lt;&gt;0,J251/G251*100,"-")</f>
        <v>248.52904076252597</v>
      </c>
    </row>
    <row r="252" spans="1:13" x14ac:dyDescent="0.25">
      <c r="A252" s="8"/>
      <c r="B252" s="8"/>
      <c r="C252" s="9" t="s">
        <v>200</v>
      </c>
      <c r="D252" s="8"/>
      <c r="E252" s="8"/>
      <c r="F252" s="9" t="s">
        <v>201</v>
      </c>
      <c r="G252" s="10">
        <f>+G253+G257+G261</f>
        <v>324914.84999999998</v>
      </c>
      <c r="H252" s="10">
        <f>+H253+H257+H261</f>
        <v>970795.45</v>
      </c>
      <c r="I252" s="10">
        <f>+I253+I257+I261</f>
        <v>1006910.77</v>
      </c>
      <c r="J252" s="10">
        <f>+J253+J257+J261</f>
        <v>807507.76000000013</v>
      </c>
      <c r="K252" s="10">
        <f>IF(I252&lt;&gt;0,J252/I252*100,"-")</f>
        <v>80.196556046371427</v>
      </c>
      <c r="L252" s="10">
        <f>IF(H252&lt;&gt;0,J252/H252*100,"-")</f>
        <v>83.180010783940133</v>
      </c>
      <c r="M252" s="10">
        <f>IF(G252&lt;&gt;0,J252/G252*100,"-")</f>
        <v>248.52904076252597</v>
      </c>
    </row>
    <row r="253" spans="1:13" x14ac:dyDescent="0.25">
      <c r="A253" s="11"/>
      <c r="B253" s="11"/>
      <c r="C253" s="11"/>
      <c r="D253" s="12" t="s">
        <v>19</v>
      </c>
      <c r="E253" s="11"/>
      <c r="F253" s="12"/>
      <c r="G253" s="13">
        <f>+G254+G255+G256</f>
        <v>11395.41</v>
      </c>
      <c r="H253" s="13">
        <f>+H254+H255+H256</f>
        <v>40000</v>
      </c>
      <c r="I253" s="13">
        <f>+I254+I255+I256</f>
        <v>40000</v>
      </c>
      <c r="J253" s="13">
        <f>+J254+J255+J256</f>
        <v>12611.8</v>
      </c>
      <c r="K253" s="13">
        <f>IF(I253&lt;&gt;0,J253/I253*100,"-")</f>
        <v>31.529499999999999</v>
      </c>
      <c r="L253" s="13">
        <f>IF(H253&lt;&gt;0,J253/H253*100,"-")</f>
        <v>31.529499999999999</v>
      </c>
      <c r="M253" s="13">
        <f>IF(G253&lt;&gt;0,J253/G253*100,"-")</f>
        <v>110.67438556401217</v>
      </c>
    </row>
    <row r="254" spans="1:13" x14ac:dyDescent="0.25">
      <c r="A254" s="14"/>
      <c r="B254" s="14"/>
      <c r="C254" s="14"/>
      <c r="D254" s="14"/>
      <c r="E254" s="15" t="s">
        <v>20</v>
      </c>
      <c r="F254" s="15" t="s">
        <v>21</v>
      </c>
      <c r="G254" s="16">
        <v>3739.91</v>
      </c>
      <c r="H254" s="16">
        <v>10850</v>
      </c>
      <c r="I254" s="16">
        <v>12850</v>
      </c>
      <c r="J254" s="16">
        <v>12611.8</v>
      </c>
      <c r="K254" s="16">
        <f>IF(I254&lt;&gt;0,J254/I254*100,"-")</f>
        <v>98.146303501945525</v>
      </c>
      <c r="L254" s="16">
        <f>IF(H254&lt;&gt;0,J254/H254*100,"-")</f>
        <v>116.23778801843316</v>
      </c>
      <c r="M254" s="16">
        <f>IF(G254&lt;&gt;0,J254/G254*100,"-")</f>
        <v>337.22201871168022</v>
      </c>
    </row>
    <row r="255" spans="1:13" x14ac:dyDescent="0.25">
      <c r="A255" s="14"/>
      <c r="B255" s="14"/>
      <c r="C255" s="14"/>
      <c r="D255" s="14"/>
      <c r="E255" s="15" t="s">
        <v>81</v>
      </c>
      <c r="F255" s="15" t="s">
        <v>82</v>
      </c>
      <c r="G255" s="16">
        <v>0</v>
      </c>
      <c r="H255" s="16">
        <v>29000</v>
      </c>
      <c r="I255" s="16">
        <v>27000</v>
      </c>
      <c r="J255" s="16">
        <v>0</v>
      </c>
      <c r="K255" s="16">
        <f>IF(I255&lt;&gt;0,J255/I255*100,"-")</f>
        <v>0</v>
      </c>
      <c r="L255" s="16">
        <f>IF(H255&lt;&gt;0,J255/H255*100,"-")</f>
        <v>0</v>
      </c>
      <c r="M255" s="16" t="str">
        <f>IF(G255&lt;&gt;0,J255/G255*100,"-")</f>
        <v>-</v>
      </c>
    </row>
    <row r="256" spans="1:13" x14ac:dyDescent="0.25">
      <c r="A256" s="14"/>
      <c r="B256" s="14"/>
      <c r="C256" s="14"/>
      <c r="D256" s="14"/>
      <c r="E256" s="15" t="s">
        <v>83</v>
      </c>
      <c r="F256" s="15" t="s">
        <v>84</v>
      </c>
      <c r="G256" s="16">
        <v>7655.5</v>
      </c>
      <c r="H256" s="16">
        <v>150</v>
      </c>
      <c r="I256" s="16">
        <v>150</v>
      </c>
      <c r="J256" s="16">
        <v>0</v>
      </c>
      <c r="K256" s="16">
        <f>IF(I256&lt;&gt;0,J256/I256*100,"-")</f>
        <v>0</v>
      </c>
      <c r="L256" s="16">
        <f>IF(H256&lt;&gt;0,J256/H256*100,"-")</f>
        <v>0</v>
      </c>
      <c r="M256" s="16">
        <f>IF(G256&lt;&gt;0,J256/G256*100,"-")</f>
        <v>0</v>
      </c>
    </row>
    <row r="257" spans="1:13" x14ac:dyDescent="0.25">
      <c r="A257" s="11"/>
      <c r="B257" s="11"/>
      <c r="C257" s="11"/>
      <c r="D257" s="12" t="s">
        <v>202</v>
      </c>
      <c r="E257" s="11"/>
      <c r="F257" s="12" t="s">
        <v>203</v>
      </c>
      <c r="G257" s="13">
        <f>+G258+G259+G260</f>
        <v>280750.97000000003</v>
      </c>
      <c r="H257" s="13">
        <f>+H258+H259+H260</f>
        <v>0</v>
      </c>
      <c r="I257" s="13">
        <f>+I258+I259+I260</f>
        <v>0</v>
      </c>
      <c r="J257" s="13">
        <f>+J258+J259+J260</f>
        <v>0</v>
      </c>
      <c r="K257" s="13" t="str">
        <f>IF(I257&lt;&gt;0,J257/I257*100,"-")</f>
        <v>-</v>
      </c>
      <c r="L257" s="13" t="str">
        <f>IF(H257&lt;&gt;0,J257/H257*100,"-")</f>
        <v>-</v>
      </c>
      <c r="M257" s="13">
        <f>IF(G257&lt;&gt;0,J257/G257*100,"-")</f>
        <v>0</v>
      </c>
    </row>
    <row r="258" spans="1:13" x14ac:dyDescent="0.25">
      <c r="A258" s="14"/>
      <c r="B258" s="14"/>
      <c r="C258" s="14"/>
      <c r="D258" s="14"/>
      <c r="E258" s="15" t="s">
        <v>20</v>
      </c>
      <c r="F258" s="15" t="s">
        <v>21</v>
      </c>
      <c r="G258" s="16">
        <v>912.56</v>
      </c>
      <c r="H258" s="16">
        <v>0</v>
      </c>
      <c r="I258" s="16">
        <v>0</v>
      </c>
      <c r="J258" s="16">
        <v>0</v>
      </c>
      <c r="K258" s="16" t="str">
        <f>IF(I258&lt;&gt;0,J258/I258*100,"-")</f>
        <v>-</v>
      </c>
      <c r="L258" s="16" t="str">
        <f>IF(H258&lt;&gt;0,J258/H258*100,"-")</f>
        <v>-</v>
      </c>
      <c r="M258" s="16">
        <f>IF(G258&lt;&gt;0,J258/G258*100,"-")</f>
        <v>0</v>
      </c>
    </row>
    <row r="259" spans="1:13" x14ac:dyDescent="0.25">
      <c r="A259" s="14"/>
      <c r="B259" s="14"/>
      <c r="C259" s="14"/>
      <c r="D259" s="14"/>
      <c r="E259" s="15" t="s">
        <v>81</v>
      </c>
      <c r="F259" s="15" t="s">
        <v>82</v>
      </c>
      <c r="G259" s="16">
        <v>272201.21000000002</v>
      </c>
      <c r="H259" s="16">
        <v>0</v>
      </c>
      <c r="I259" s="16">
        <v>0</v>
      </c>
      <c r="J259" s="16">
        <v>0</v>
      </c>
      <c r="K259" s="16" t="str">
        <f>IF(I259&lt;&gt;0,J259/I259*100,"-")</f>
        <v>-</v>
      </c>
      <c r="L259" s="16" t="str">
        <f>IF(H259&lt;&gt;0,J259/H259*100,"-")</f>
        <v>-</v>
      </c>
      <c r="M259" s="16">
        <f>IF(G259&lt;&gt;0,J259/G259*100,"-")</f>
        <v>0</v>
      </c>
    </row>
    <row r="260" spans="1:13" x14ac:dyDescent="0.25">
      <c r="A260" s="14"/>
      <c r="B260" s="14"/>
      <c r="C260" s="14"/>
      <c r="D260" s="14"/>
      <c r="E260" s="15" t="s">
        <v>83</v>
      </c>
      <c r="F260" s="15" t="s">
        <v>84</v>
      </c>
      <c r="G260" s="16">
        <v>7637.2</v>
      </c>
      <c r="H260" s="16">
        <v>0</v>
      </c>
      <c r="I260" s="16">
        <v>0</v>
      </c>
      <c r="J260" s="16">
        <v>0</v>
      </c>
      <c r="K260" s="16" t="str">
        <f>IF(I260&lt;&gt;0,J260/I260*100,"-")</f>
        <v>-</v>
      </c>
      <c r="L260" s="16" t="str">
        <f>IF(H260&lt;&gt;0,J260/H260*100,"-")</f>
        <v>-</v>
      </c>
      <c r="M260" s="16">
        <f>IF(G260&lt;&gt;0,J260/G260*100,"-")</f>
        <v>0</v>
      </c>
    </row>
    <row r="261" spans="1:13" x14ac:dyDescent="0.25">
      <c r="A261" s="11"/>
      <c r="B261" s="11"/>
      <c r="C261" s="11"/>
      <c r="D261" s="12" t="s">
        <v>204</v>
      </c>
      <c r="E261" s="11"/>
      <c r="F261" s="12" t="s">
        <v>205</v>
      </c>
      <c r="G261" s="13">
        <f>+G262+G263+G264+G265+G266</f>
        <v>32768.47</v>
      </c>
      <c r="H261" s="13">
        <f>+H262+H263+H264+H265+H266</f>
        <v>930795.45</v>
      </c>
      <c r="I261" s="13">
        <f>+I262+I263+I264+I265+I266</f>
        <v>966910.77</v>
      </c>
      <c r="J261" s="13">
        <f>+J262+J263+J264+J265+J266</f>
        <v>794895.96000000008</v>
      </c>
      <c r="K261" s="13">
        <f>IF(I261&lt;&gt;0,J261/I261*100,"-")</f>
        <v>82.209856861972909</v>
      </c>
      <c r="L261" s="13">
        <f>IF(H261&lt;&gt;0,J261/H261*100,"-")</f>
        <v>85.399639630812558</v>
      </c>
      <c r="M261" s="13">
        <f>IF(G261&lt;&gt;0,J261/G261*100,"-")</f>
        <v>2425.7951622397995</v>
      </c>
    </row>
    <row r="262" spans="1:13" x14ac:dyDescent="0.25">
      <c r="A262" s="14"/>
      <c r="B262" s="14"/>
      <c r="C262" s="14"/>
      <c r="D262" s="14"/>
      <c r="E262" s="15" t="s">
        <v>20</v>
      </c>
      <c r="F262" s="15" t="s">
        <v>21</v>
      </c>
      <c r="G262" s="16">
        <v>5275.77</v>
      </c>
      <c r="H262" s="16">
        <v>0</v>
      </c>
      <c r="I262" s="16">
        <v>500</v>
      </c>
      <c r="J262" s="16">
        <v>439.2</v>
      </c>
      <c r="K262" s="16">
        <f>IF(I262&lt;&gt;0,J262/I262*100,"-")</f>
        <v>87.839999999999989</v>
      </c>
      <c r="L262" s="16" t="str">
        <f>IF(H262&lt;&gt;0,J262/H262*100,"-")</f>
        <v>-</v>
      </c>
      <c r="M262" s="16">
        <f>IF(G262&lt;&gt;0,J262/G262*100,"-")</f>
        <v>8.3248511591672862</v>
      </c>
    </row>
    <row r="263" spans="1:13" x14ac:dyDescent="0.25">
      <c r="A263" s="14"/>
      <c r="B263" s="14"/>
      <c r="C263" s="14"/>
      <c r="D263" s="14"/>
      <c r="E263" s="15" t="s">
        <v>28</v>
      </c>
      <c r="F263" s="15" t="s">
        <v>29</v>
      </c>
      <c r="G263" s="16">
        <v>0</v>
      </c>
      <c r="H263" s="16">
        <v>3660</v>
      </c>
      <c r="I263" s="16">
        <v>3660</v>
      </c>
      <c r="J263" s="16">
        <v>1318.94</v>
      </c>
      <c r="K263" s="16">
        <f>IF(I263&lt;&gt;0,J263/I263*100,"-")</f>
        <v>36.03661202185792</v>
      </c>
      <c r="L263" s="16">
        <f>IF(H263&lt;&gt;0,J263/H263*100,"-")</f>
        <v>36.03661202185792</v>
      </c>
      <c r="M263" s="16" t="str">
        <f>IF(G263&lt;&gt;0,J263/G263*100,"-")</f>
        <v>-</v>
      </c>
    </row>
    <row r="264" spans="1:13" x14ac:dyDescent="0.25">
      <c r="A264" s="14"/>
      <c r="B264" s="14"/>
      <c r="C264" s="14"/>
      <c r="D264" s="14"/>
      <c r="E264" s="15" t="s">
        <v>141</v>
      </c>
      <c r="F264" s="15" t="s">
        <v>142</v>
      </c>
      <c r="G264" s="16">
        <v>0</v>
      </c>
      <c r="H264" s="16">
        <v>0</v>
      </c>
      <c r="I264" s="16">
        <v>256115.32</v>
      </c>
      <c r="J264" s="16">
        <v>246160.19</v>
      </c>
      <c r="K264" s="16">
        <f>IF(I264&lt;&gt;0,J264/I264*100,"-")</f>
        <v>96.113028303031626</v>
      </c>
      <c r="L264" s="16" t="str">
        <f>IF(H264&lt;&gt;0,J264/H264*100,"-")</f>
        <v>-</v>
      </c>
      <c r="M264" s="16" t="str">
        <f>IF(G264&lt;&gt;0,J264/G264*100,"-")</f>
        <v>-</v>
      </c>
    </row>
    <row r="265" spans="1:13" x14ac:dyDescent="0.25">
      <c r="A265" s="14"/>
      <c r="B265" s="14"/>
      <c r="C265" s="14"/>
      <c r="D265" s="14"/>
      <c r="E265" s="15" t="s">
        <v>81</v>
      </c>
      <c r="F265" s="15" t="s">
        <v>82</v>
      </c>
      <c r="G265" s="16">
        <v>0</v>
      </c>
      <c r="H265" s="16">
        <v>896391.45</v>
      </c>
      <c r="I265" s="16">
        <v>667391.44999999995</v>
      </c>
      <c r="J265" s="16">
        <v>530522.96</v>
      </c>
      <c r="K265" s="16">
        <f>IF(I265&lt;&gt;0,J265/I265*100,"-")</f>
        <v>79.492022260698718</v>
      </c>
      <c r="L265" s="16">
        <f>IF(H265&lt;&gt;0,J265/H265*100,"-")</f>
        <v>59.184294986303129</v>
      </c>
      <c r="M265" s="16" t="str">
        <f>IF(G265&lt;&gt;0,J265/G265*100,"-")</f>
        <v>-</v>
      </c>
    </row>
    <row r="266" spans="1:13" x14ac:dyDescent="0.25">
      <c r="A266" s="14"/>
      <c r="B266" s="14"/>
      <c r="C266" s="14"/>
      <c r="D266" s="14"/>
      <c r="E266" s="15" t="s">
        <v>83</v>
      </c>
      <c r="F266" s="15" t="s">
        <v>84</v>
      </c>
      <c r="G266" s="16">
        <v>27492.7</v>
      </c>
      <c r="H266" s="16">
        <v>30744</v>
      </c>
      <c r="I266" s="16">
        <v>39244</v>
      </c>
      <c r="J266" s="16">
        <v>16454.669999999998</v>
      </c>
      <c r="K266" s="16">
        <f>IF(I266&lt;&gt;0,J266/I266*100,"-")</f>
        <v>41.929135664050548</v>
      </c>
      <c r="L266" s="16">
        <f>IF(H266&lt;&gt;0,J266/H266*100,"-")</f>
        <v>53.521565183450427</v>
      </c>
      <c r="M266" s="16">
        <f>IF(G266&lt;&gt;0,J266/G266*100,"-")</f>
        <v>59.851051370000029</v>
      </c>
    </row>
    <row r="267" spans="1:13" x14ac:dyDescent="0.25">
      <c r="A267" s="5"/>
      <c r="B267" s="6" t="s">
        <v>206</v>
      </c>
      <c r="C267" s="5"/>
      <c r="D267" s="5"/>
      <c r="E267" s="5"/>
      <c r="F267" s="6" t="s">
        <v>207</v>
      </c>
      <c r="G267" s="7">
        <f>+G268+G272+G287+G296+G326+G333</f>
        <v>4149178.19</v>
      </c>
      <c r="H267" s="7">
        <f>+H268+H272+H287+H296+H326+H333</f>
        <v>3789852.24</v>
      </c>
      <c r="I267" s="7">
        <f>+I268+I272+I287+I296+I326+I333</f>
        <v>3778852.24</v>
      </c>
      <c r="J267" s="7">
        <f>+J268+J272+J287+J296+J326+J333</f>
        <v>1682984.53</v>
      </c>
      <c r="K267" s="7">
        <f>IF(I267&lt;&gt;0,J267/I267*100,"-")</f>
        <v>44.536923465417104</v>
      </c>
      <c r="L267" s="7">
        <f>IF(H267&lt;&gt;0,J267/H267*100,"-")</f>
        <v>44.407655587121255</v>
      </c>
      <c r="M267" s="7">
        <f>IF(G267&lt;&gt;0,J267/G267*100,"-")</f>
        <v>40.56187642305138</v>
      </c>
    </row>
    <row r="268" spans="1:13" x14ac:dyDescent="0.25">
      <c r="A268" s="8"/>
      <c r="B268" s="8"/>
      <c r="C268" s="9" t="s">
        <v>208</v>
      </c>
      <c r="D268" s="8"/>
      <c r="E268" s="8"/>
      <c r="F268" s="9" t="s">
        <v>209</v>
      </c>
      <c r="G268" s="10">
        <f>+G269</f>
        <v>0</v>
      </c>
      <c r="H268" s="10">
        <f>+H269</f>
        <v>4000</v>
      </c>
      <c r="I268" s="10">
        <f>+I269</f>
        <v>4000</v>
      </c>
      <c r="J268" s="10">
        <f>+J269</f>
        <v>1528.53</v>
      </c>
      <c r="K268" s="10">
        <f>IF(I268&lt;&gt;0,J268/I268*100,"-")</f>
        <v>38.213250000000002</v>
      </c>
      <c r="L268" s="10">
        <f>IF(H268&lt;&gt;0,J268/H268*100,"-")</f>
        <v>38.213250000000002</v>
      </c>
      <c r="M268" s="10" t="str">
        <f>IF(G268&lt;&gt;0,J268/G268*100,"-")</f>
        <v>-</v>
      </c>
    </row>
    <row r="269" spans="1:13" x14ac:dyDescent="0.25">
      <c r="A269" s="11"/>
      <c r="B269" s="11"/>
      <c r="C269" s="11"/>
      <c r="D269" s="12" t="s">
        <v>19</v>
      </c>
      <c r="E269" s="11"/>
      <c r="F269" s="12"/>
      <c r="G269" s="13">
        <f>+G270+G271</f>
        <v>0</v>
      </c>
      <c r="H269" s="13">
        <f>+H270+H271</f>
        <v>4000</v>
      </c>
      <c r="I269" s="13">
        <f>+I270+I271</f>
        <v>4000</v>
      </c>
      <c r="J269" s="13">
        <f>+J270+J271</f>
        <v>1528.53</v>
      </c>
      <c r="K269" s="13">
        <f>IF(I269&lt;&gt;0,J269/I269*100,"-")</f>
        <v>38.213250000000002</v>
      </c>
      <c r="L269" s="13">
        <f>IF(H269&lt;&gt;0,J269/H269*100,"-")</f>
        <v>38.213250000000002</v>
      </c>
      <c r="M269" s="13" t="str">
        <f>IF(G269&lt;&gt;0,J269/G269*100,"-")</f>
        <v>-</v>
      </c>
    </row>
    <row r="270" spans="1:13" x14ac:dyDescent="0.25">
      <c r="A270" s="14"/>
      <c r="B270" s="14"/>
      <c r="C270" s="14"/>
      <c r="D270" s="14"/>
      <c r="E270" s="15" t="s">
        <v>20</v>
      </c>
      <c r="F270" s="15" t="s">
        <v>21</v>
      </c>
      <c r="G270" s="16">
        <v>0</v>
      </c>
      <c r="H270" s="16">
        <v>0</v>
      </c>
      <c r="I270" s="16">
        <v>2000</v>
      </c>
      <c r="J270" s="16">
        <v>1528.53</v>
      </c>
      <c r="K270" s="16">
        <f>IF(I270&lt;&gt;0,J270/I270*100,"-")</f>
        <v>76.426500000000004</v>
      </c>
      <c r="L270" s="16" t="str">
        <f>IF(H270&lt;&gt;0,J270/H270*100,"-")</f>
        <v>-</v>
      </c>
      <c r="M270" s="16" t="str">
        <f>IF(G270&lt;&gt;0,J270/G270*100,"-")</f>
        <v>-</v>
      </c>
    </row>
    <row r="271" spans="1:13" x14ac:dyDescent="0.25">
      <c r="A271" s="14"/>
      <c r="B271" s="14"/>
      <c r="C271" s="14"/>
      <c r="D271" s="14"/>
      <c r="E271" s="15" t="s">
        <v>26</v>
      </c>
      <c r="F271" s="15" t="s">
        <v>27</v>
      </c>
      <c r="G271" s="16">
        <v>0</v>
      </c>
      <c r="H271" s="16">
        <v>4000</v>
      </c>
      <c r="I271" s="16">
        <v>2000</v>
      </c>
      <c r="J271" s="16">
        <v>0</v>
      </c>
      <c r="K271" s="16">
        <f>IF(I271&lt;&gt;0,J271/I271*100,"-")</f>
        <v>0</v>
      </c>
      <c r="L271" s="16">
        <f>IF(H271&lt;&gt;0,J271/H271*100,"-")</f>
        <v>0</v>
      </c>
      <c r="M271" s="16" t="str">
        <f>IF(G271&lt;&gt;0,J271/G271*100,"-")</f>
        <v>-</v>
      </c>
    </row>
    <row r="272" spans="1:13" x14ac:dyDescent="0.25">
      <c r="A272" s="8"/>
      <c r="B272" s="8"/>
      <c r="C272" s="9" t="s">
        <v>210</v>
      </c>
      <c r="D272" s="8"/>
      <c r="E272" s="8"/>
      <c r="F272" s="9" t="s">
        <v>211</v>
      </c>
      <c r="G272" s="10">
        <f>+G273+G279+G283</f>
        <v>194674.47000000003</v>
      </c>
      <c r="H272" s="10">
        <f>+H273+H279+H283</f>
        <v>200000</v>
      </c>
      <c r="I272" s="10">
        <f>+I273+I279+I283</f>
        <v>200000</v>
      </c>
      <c r="J272" s="10">
        <f>+J273+J279+J283</f>
        <v>117731.16</v>
      </c>
      <c r="K272" s="10">
        <f>IF(I272&lt;&gt;0,J272/I272*100,"-")</f>
        <v>58.865580000000008</v>
      </c>
      <c r="L272" s="10">
        <f>IF(H272&lt;&gt;0,J272/H272*100,"-")</f>
        <v>58.865580000000008</v>
      </c>
      <c r="M272" s="10">
        <f>IF(G272&lt;&gt;0,J272/G272*100,"-")</f>
        <v>60.475911402250112</v>
      </c>
    </row>
    <row r="273" spans="1:13" x14ac:dyDescent="0.25">
      <c r="A273" s="11"/>
      <c r="B273" s="11"/>
      <c r="C273" s="11"/>
      <c r="D273" s="12" t="s">
        <v>19</v>
      </c>
      <c r="E273" s="11"/>
      <c r="F273" s="12"/>
      <c r="G273" s="13">
        <f>+G274+G275+G276+G277+G278</f>
        <v>92959.21</v>
      </c>
      <c r="H273" s="13">
        <f>+H274+H275+H276+H277+H278</f>
        <v>120000</v>
      </c>
      <c r="I273" s="13">
        <f>+I274+I275+I276+I277+I278</f>
        <v>120000</v>
      </c>
      <c r="J273" s="13">
        <f>+J274+J275+J276+J277+J278</f>
        <v>82048.640000000014</v>
      </c>
      <c r="K273" s="13">
        <f>IF(I273&lt;&gt;0,J273/I273*100,"-")</f>
        <v>68.373866666666686</v>
      </c>
      <c r="L273" s="13">
        <f>IF(H273&lt;&gt;0,J273/H273*100,"-")</f>
        <v>68.373866666666686</v>
      </c>
      <c r="M273" s="13">
        <f>IF(G273&lt;&gt;0,J273/G273*100,"-")</f>
        <v>88.263056452394565</v>
      </c>
    </row>
    <row r="274" spans="1:13" x14ac:dyDescent="0.25">
      <c r="A274" s="14"/>
      <c r="B274" s="14"/>
      <c r="C274" s="14"/>
      <c r="D274" s="14"/>
      <c r="E274" s="15" t="s">
        <v>20</v>
      </c>
      <c r="F274" s="15" t="s">
        <v>21</v>
      </c>
      <c r="G274" s="16">
        <v>273.94</v>
      </c>
      <c r="H274" s="16">
        <v>0</v>
      </c>
      <c r="I274" s="16">
        <v>0</v>
      </c>
      <c r="J274" s="16">
        <v>0</v>
      </c>
      <c r="K274" s="16" t="str">
        <f>IF(I274&lt;&gt;0,J274/I274*100,"-")</f>
        <v>-</v>
      </c>
      <c r="L274" s="16" t="str">
        <f>IF(H274&lt;&gt;0,J274/H274*100,"-")</f>
        <v>-</v>
      </c>
      <c r="M274" s="16">
        <f>IF(G274&lt;&gt;0,J274/G274*100,"-")</f>
        <v>0</v>
      </c>
    </row>
    <row r="275" spans="1:13" x14ac:dyDescent="0.25">
      <c r="A275" s="14"/>
      <c r="B275" s="14"/>
      <c r="C275" s="14"/>
      <c r="D275" s="14"/>
      <c r="E275" s="15" t="s">
        <v>89</v>
      </c>
      <c r="F275" s="15" t="s">
        <v>90</v>
      </c>
      <c r="G275" s="16">
        <v>0</v>
      </c>
      <c r="H275" s="16">
        <v>1300</v>
      </c>
      <c r="I275" s="16">
        <v>1300</v>
      </c>
      <c r="J275" s="16">
        <v>1275.07</v>
      </c>
      <c r="K275" s="16">
        <f>IF(I275&lt;&gt;0,J275/I275*100,"-")</f>
        <v>98.082307692307694</v>
      </c>
      <c r="L275" s="16">
        <f>IF(H275&lt;&gt;0,J275/H275*100,"-")</f>
        <v>98.082307692307694</v>
      </c>
      <c r="M275" s="16" t="str">
        <f>IF(G275&lt;&gt;0,J275/G275*100,"-")</f>
        <v>-</v>
      </c>
    </row>
    <row r="276" spans="1:13" x14ac:dyDescent="0.25">
      <c r="A276" s="14"/>
      <c r="B276" s="14"/>
      <c r="C276" s="14"/>
      <c r="D276" s="14"/>
      <c r="E276" s="15" t="s">
        <v>22</v>
      </c>
      <c r="F276" s="15" t="s">
        <v>23</v>
      </c>
      <c r="G276" s="16">
        <v>81233.919999999998</v>
      </c>
      <c r="H276" s="16">
        <v>118700</v>
      </c>
      <c r="I276" s="16">
        <v>112700</v>
      </c>
      <c r="J276" s="16">
        <v>75283.570000000007</v>
      </c>
      <c r="K276" s="16">
        <f>IF(I276&lt;&gt;0,J276/I276*100,"-")</f>
        <v>66.799973380656624</v>
      </c>
      <c r="L276" s="16">
        <f>IF(H276&lt;&gt;0,J276/H276*100,"-")</f>
        <v>63.423395113732106</v>
      </c>
      <c r="M276" s="16">
        <f>IF(G276&lt;&gt;0,J276/G276*100,"-")</f>
        <v>92.675042642285405</v>
      </c>
    </row>
    <row r="277" spans="1:13" x14ac:dyDescent="0.25">
      <c r="A277" s="14"/>
      <c r="B277" s="14"/>
      <c r="C277" s="14"/>
      <c r="D277" s="14"/>
      <c r="E277" s="15" t="s">
        <v>26</v>
      </c>
      <c r="F277" s="15" t="s">
        <v>27</v>
      </c>
      <c r="G277" s="16">
        <v>11451.35</v>
      </c>
      <c r="H277" s="16">
        <v>0</v>
      </c>
      <c r="I277" s="16">
        <v>0</v>
      </c>
      <c r="J277" s="16">
        <v>0</v>
      </c>
      <c r="K277" s="16" t="str">
        <f>IF(I277&lt;&gt;0,J277/I277*100,"-")</f>
        <v>-</v>
      </c>
      <c r="L277" s="16" t="str">
        <f>IF(H277&lt;&gt;0,J277/H277*100,"-")</f>
        <v>-</v>
      </c>
      <c r="M277" s="16">
        <f>IF(G277&lt;&gt;0,J277/G277*100,"-")</f>
        <v>0</v>
      </c>
    </row>
    <row r="278" spans="1:13" x14ac:dyDescent="0.25">
      <c r="A278" s="14"/>
      <c r="B278" s="14"/>
      <c r="C278" s="14"/>
      <c r="D278" s="14"/>
      <c r="E278" s="15" t="s">
        <v>83</v>
      </c>
      <c r="F278" s="15" t="s">
        <v>84</v>
      </c>
      <c r="G278" s="16">
        <v>0</v>
      </c>
      <c r="H278" s="16">
        <v>0</v>
      </c>
      <c r="I278" s="16">
        <v>6000</v>
      </c>
      <c r="J278" s="16">
        <v>5490</v>
      </c>
      <c r="K278" s="16">
        <f>IF(I278&lt;&gt;0,J278/I278*100,"-")</f>
        <v>91.5</v>
      </c>
      <c r="L278" s="16" t="str">
        <f>IF(H278&lt;&gt;0,J278/H278*100,"-")</f>
        <v>-</v>
      </c>
      <c r="M278" s="16" t="str">
        <f>IF(G278&lt;&gt;0,J278/G278*100,"-")</f>
        <v>-</v>
      </c>
    </row>
    <row r="279" spans="1:13" x14ac:dyDescent="0.25">
      <c r="A279" s="11"/>
      <c r="B279" s="11"/>
      <c r="C279" s="11"/>
      <c r="D279" s="12" t="s">
        <v>212</v>
      </c>
      <c r="E279" s="11"/>
      <c r="F279" s="12" t="s">
        <v>213</v>
      </c>
      <c r="G279" s="13">
        <f>+G280+G281+G282</f>
        <v>54751.710000000006</v>
      </c>
      <c r="H279" s="13">
        <f>+H280+H281+H282</f>
        <v>80000</v>
      </c>
      <c r="I279" s="13">
        <f>+I280+I281+I282</f>
        <v>80000</v>
      </c>
      <c r="J279" s="13">
        <f>+J280+J281+J282</f>
        <v>35682.519999999997</v>
      </c>
      <c r="K279" s="13">
        <f>IF(I279&lt;&gt;0,J279/I279*100,"-")</f>
        <v>44.603149999999999</v>
      </c>
      <c r="L279" s="13">
        <f>IF(H279&lt;&gt;0,J279/H279*100,"-")</f>
        <v>44.603149999999999</v>
      </c>
      <c r="M279" s="13">
        <f>IF(G279&lt;&gt;0,J279/G279*100,"-")</f>
        <v>65.171517017459351</v>
      </c>
    </row>
    <row r="280" spans="1:13" x14ac:dyDescent="0.25">
      <c r="A280" s="14"/>
      <c r="B280" s="14"/>
      <c r="C280" s="14"/>
      <c r="D280" s="14"/>
      <c r="E280" s="15" t="s">
        <v>26</v>
      </c>
      <c r="F280" s="15" t="s">
        <v>27</v>
      </c>
      <c r="G280" s="16">
        <v>10704.91</v>
      </c>
      <c r="H280" s="16">
        <v>0</v>
      </c>
      <c r="I280" s="16">
        <v>0</v>
      </c>
      <c r="J280" s="16">
        <v>0</v>
      </c>
      <c r="K280" s="16" t="str">
        <f>IF(I280&lt;&gt;0,J280/I280*100,"-")</f>
        <v>-</v>
      </c>
      <c r="L280" s="16" t="str">
        <f>IF(H280&lt;&gt;0,J280/H280*100,"-")</f>
        <v>-</v>
      </c>
      <c r="M280" s="16">
        <f>IF(G280&lt;&gt;0,J280/G280*100,"-")</f>
        <v>0</v>
      </c>
    </row>
    <row r="281" spans="1:13" x14ac:dyDescent="0.25">
      <c r="A281" s="14"/>
      <c r="B281" s="14"/>
      <c r="C281" s="14"/>
      <c r="D281" s="14"/>
      <c r="E281" s="15" t="s">
        <v>81</v>
      </c>
      <c r="F281" s="15" t="s">
        <v>82</v>
      </c>
      <c r="G281" s="16">
        <v>39410.800000000003</v>
      </c>
      <c r="H281" s="16">
        <v>67000</v>
      </c>
      <c r="I281" s="16">
        <v>66900</v>
      </c>
      <c r="J281" s="16">
        <v>35584.92</v>
      </c>
      <c r="K281" s="16">
        <f>IF(I281&lt;&gt;0,J281/I281*100,"-")</f>
        <v>53.191210762331828</v>
      </c>
      <c r="L281" s="16">
        <f>IF(H281&lt;&gt;0,J281/H281*100,"-")</f>
        <v>53.111820895522385</v>
      </c>
      <c r="M281" s="16">
        <f>IF(G281&lt;&gt;0,J281/G281*100,"-")</f>
        <v>90.292305662407244</v>
      </c>
    </row>
    <row r="282" spans="1:13" x14ac:dyDescent="0.25">
      <c r="A282" s="14"/>
      <c r="B282" s="14"/>
      <c r="C282" s="14"/>
      <c r="D282" s="14"/>
      <c r="E282" s="15" t="s">
        <v>83</v>
      </c>
      <c r="F282" s="15" t="s">
        <v>84</v>
      </c>
      <c r="G282" s="16">
        <v>4636</v>
      </c>
      <c r="H282" s="16">
        <v>13000</v>
      </c>
      <c r="I282" s="16">
        <v>13100</v>
      </c>
      <c r="J282" s="16">
        <v>97.6</v>
      </c>
      <c r="K282" s="16">
        <f>IF(I282&lt;&gt;0,J282/I282*100,"-")</f>
        <v>0.74503816793893129</v>
      </c>
      <c r="L282" s="16">
        <f>IF(H282&lt;&gt;0,J282/H282*100,"-")</f>
        <v>0.75076923076923074</v>
      </c>
      <c r="M282" s="16">
        <f>IF(G282&lt;&gt;0,J282/G282*100,"-")</f>
        <v>2.1052631578947367</v>
      </c>
    </row>
    <row r="283" spans="1:13" x14ac:dyDescent="0.25">
      <c r="A283" s="11"/>
      <c r="B283" s="11"/>
      <c r="C283" s="11"/>
      <c r="D283" s="12" t="s">
        <v>214</v>
      </c>
      <c r="E283" s="11"/>
      <c r="F283" s="12" t="s">
        <v>215</v>
      </c>
      <c r="G283" s="13">
        <f>+G284+G285+G286</f>
        <v>46963.55</v>
      </c>
      <c r="H283" s="13">
        <f>+H284+H285+H286</f>
        <v>0</v>
      </c>
      <c r="I283" s="13">
        <f>+I284+I285+I286</f>
        <v>0</v>
      </c>
      <c r="J283" s="13">
        <f>+J284+J285+J286</f>
        <v>0</v>
      </c>
      <c r="K283" s="13" t="str">
        <f>IF(I283&lt;&gt;0,J283/I283*100,"-")</f>
        <v>-</v>
      </c>
      <c r="L283" s="13" t="str">
        <f>IF(H283&lt;&gt;0,J283/H283*100,"-")</f>
        <v>-</v>
      </c>
      <c r="M283" s="13">
        <f>IF(G283&lt;&gt;0,J283/G283*100,"-")</f>
        <v>0</v>
      </c>
    </row>
    <row r="284" spans="1:13" x14ac:dyDescent="0.25">
      <c r="A284" s="14"/>
      <c r="B284" s="14"/>
      <c r="C284" s="14"/>
      <c r="D284" s="14"/>
      <c r="E284" s="15" t="s">
        <v>20</v>
      </c>
      <c r="F284" s="15" t="s">
        <v>21</v>
      </c>
      <c r="G284" s="16">
        <v>2562</v>
      </c>
      <c r="H284" s="16">
        <v>0</v>
      </c>
      <c r="I284" s="16">
        <v>0</v>
      </c>
      <c r="J284" s="16">
        <v>0</v>
      </c>
      <c r="K284" s="16" t="str">
        <f>IF(I284&lt;&gt;0,J284/I284*100,"-")</f>
        <v>-</v>
      </c>
      <c r="L284" s="16" t="str">
        <f>IF(H284&lt;&gt;0,J284/H284*100,"-")</f>
        <v>-</v>
      </c>
      <c r="M284" s="16">
        <f>IF(G284&lt;&gt;0,J284/G284*100,"-")</f>
        <v>0</v>
      </c>
    </row>
    <row r="285" spans="1:13" x14ac:dyDescent="0.25">
      <c r="A285" s="14"/>
      <c r="B285" s="14"/>
      <c r="C285" s="14"/>
      <c r="D285" s="14"/>
      <c r="E285" s="15" t="s">
        <v>81</v>
      </c>
      <c r="F285" s="15" t="s">
        <v>82</v>
      </c>
      <c r="G285" s="16">
        <v>34256.1</v>
      </c>
      <c r="H285" s="16">
        <v>0</v>
      </c>
      <c r="I285" s="16">
        <v>0</v>
      </c>
      <c r="J285" s="16">
        <v>0</v>
      </c>
      <c r="K285" s="16" t="str">
        <f>IF(I285&lt;&gt;0,J285/I285*100,"-")</f>
        <v>-</v>
      </c>
      <c r="L285" s="16" t="str">
        <f>IF(H285&lt;&gt;0,J285/H285*100,"-")</f>
        <v>-</v>
      </c>
      <c r="M285" s="16">
        <f>IF(G285&lt;&gt;0,J285/G285*100,"-")</f>
        <v>0</v>
      </c>
    </row>
    <row r="286" spans="1:13" x14ac:dyDescent="0.25">
      <c r="A286" s="14"/>
      <c r="B286" s="14"/>
      <c r="C286" s="14"/>
      <c r="D286" s="14"/>
      <c r="E286" s="15" t="s">
        <v>83</v>
      </c>
      <c r="F286" s="15" t="s">
        <v>84</v>
      </c>
      <c r="G286" s="16">
        <v>10145.450000000001</v>
      </c>
      <c r="H286" s="16">
        <v>0</v>
      </c>
      <c r="I286" s="16">
        <v>0</v>
      </c>
      <c r="J286" s="16">
        <v>0</v>
      </c>
      <c r="K286" s="16" t="str">
        <f>IF(I286&lt;&gt;0,J286/I286*100,"-")</f>
        <v>-</v>
      </c>
      <c r="L286" s="16" t="str">
        <f>IF(H286&lt;&gt;0,J286/H286*100,"-")</f>
        <v>-</v>
      </c>
      <c r="M286" s="16">
        <f>IF(G286&lt;&gt;0,J286/G286*100,"-")</f>
        <v>0</v>
      </c>
    </row>
    <row r="287" spans="1:13" x14ac:dyDescent="0.25">
      <c r="A287" s="8"/>
      <c r="B287" s="8"/>
      <c r="C287" s="9" t="s">
        <v>216</v>
      </c>
      <c r="D287" s="8"/>
      <c r="E287" s="8"/>
      <c r="F287" s="9" t="s">
        <v>217</v>
      </c>
      <c r="G287" s="10">
        <f>+G288+G292</f>
        <v>673376.4</v>
      </c>
      <c r="H287" s="10">
        <f>+H288+H292</f>
        <v>886660</v>
      </c>
      <c r="I287" s="10">
        <f>+I288+I292</f>
        <v>886660</v>
      </c>
      <c r="J287" s="10">
        <f>+J288+J292</f>
        <v>869725.77</v>
      </c>
      <c r="K287" s="10">
        <f>IF(I287&lt;&gt;0,J287/I287*100,"-")</f>
        <v>98.09011007601562</v>
      </c>
      <c r="L287" s="10">
        <f>IF(H287&lt;&gt;0,J287/H287*100,"-")</f>
        <v>98.09011007601562</v>
      </c>
      <c r="M287" s="10">
        <f>IF(G287&lt;&gt;0,J287/G287*100,"-")</f>
        <v>129.15893250788116</v>
      </c>
    </row>
    <row r="288" spans="1:13" x14ac:dyDescent="0.25">
      <c r="A288" s="11"/>
      <c r="B288" s="11"/>
      <c r="C288" s="11"/>
      <c r="D288" s="12" t="s">
        <v>19</v>
      </c>
      <c r="E288" s="11"/>
      <c r="F288" s="12"/>
      <c r="G288" s="13">
        <f>+G289+G290+G291</f>
        <v>0</v>
      </c>
      <c r="H288" s="13">
        <f>+H289+H290+H291</f>
        <v>64900</v>
      </c>
      <c r="I288" s="13">
        <f>+I289+I290+I291</f>
        <v>57100</v>
      </c>
      <c r="J288" s="13">
        <f>+J289+J290+J291</f>
        <v>40215.629999999997</v>
      </c>
      <c r="K288" s="13">
        <f>IF(I288&lt;&gt;0,J288/I288*100,"-")</f>
        <v>70.430175131348506</v>
      </c>
      <c r="L288" s="13">
        <f>IF(H288&lt;&gt;0,J288/H288*100,"-")</f>
        <v>61.965531587057008</v>
      </c>
      <c r="M288" s="13" t="str">
        <f>IF(G288&lt;&gt;0,J288/G288*100,"-")</f>
        <v>-</v>
      </c>
    </row>
    <row r="289" spans="1:13" x14ac:dyDescent="0.25">
      <c r="A289" s="14"/>
      <c r="B289" s="14"/>
      <c r="C289" s="14"/>
      <c r="D289" s="14"/>
      <c r="E289" s="15" t="s">
        <v>20</v>
      </c>
      <c r="F289" s="15" t="s">
        <v>21</v>
      </c>
      <c r="G289" s="16">
        <v>0</v>
      </c>
      <c r="H289" s="16">
        <v>1030</v>
      </c>
      <c r="I289" s="16">
        <v>2750</v>
      </c>
      <c r="J289" s="16">
        <v>1581.6</v>
      </c>
      <c r="K289" s="16">
        <f>IF(I289&lt;&gt;0,J289/I289*100,"-")</f>
        <v>57.512727272727268</v>
      </c>
      <c r="L289" s="16">
        <f>IF(H289&lt;&gt;0,J289/H289*100,"-")</f>
        <v>153.55339805825241</v>
      </c>
      <c r="M289" s="16" t="str">
        <f>IF(G289&lt;&gt;0,J289/G289*100,"-")</f>
        <v>-</v>
      </c>
    </row>
    <row r="290" spans="1:13" x14ac:dyDescent="0.25">
      <c r="A290" s="14"/>
      <c r="B290" s="14"/>
      <c r="C290" s="14"/>
      <c r="D290" s="14"/>
      <c r="E290" s="15" t="s">
        <v>26</v>
      </c>
      <c r="F290" s="15" t="s">
        <v>27</v>
      </c>
      <c r="G290" s="16">
        <v>0</v>
      </c>
      <c r="H290" s="16">
        <v>23970</v>
      </c>
      <c r="I290" s="16">
        <v>46250</v>
      </c>
      <c r="J290" s="16">
        <v>31454.93</v>
      </c>
      <c r="K290" s="16">
        <f>IF(I290&lt;&gt;0,J290/I290*100,"-")</f>
        <v>68.010659459459461</v>
      </c>
      <c r="L290" s="16">
        <f>IF(H290&lt;&gt;0,J290/H290*100,"-")</f>
        <v>131.22624113475177</v>
      </c>
      <c r="M290" s="16" t="str">
        <f>IF(G290&lt;&gt;0,J290/G290*100,"-")</f>
        <v>-</v>
      </c>
    </row>
    <row r="291" spans="1:13" x14ac:dyDescent="0.25">
      <c r="A291" s="14"/>
      <c r="B291" s="14"/>
      <c r="C291" s="14"/>
      <c r="D291" s="14"/>
      <c r="E291" s="15" t="s">
        <v>81</v>
      </c>
      <c r="F291" s="15" t="s">
        <v>82</v>
      </c>
      <c r="G291" s="16">
        <v>0</v>
      </c>
      <c r="H291" s="16">
        <v>39900</v>
      </c>
      <c r="I291" s="16">
        <v>8100</v>
      </c>
      <c r="J291" s="16">
        <v>7179.1</v>
      </c>
      <c r="K291" s="16">
        <f>IF(I291&lt;&gt;0,J291/I291*100,"-")</f>
        <v>88.630864197530869</v>
      </c>
      <c r="L291" s="16">
        <f>IF(H291&lt;&gt;0,J291/H291*100,"-")</f>
        <v>17.992731829573934</v>
      </c>
      <c r="M291" s="16" t="str">
        <f>IF(G291&lt;&gt;0,J291/G291*100,"-")</f>
        <v>-</v>
      </c>
    </row>
    <row r="292" spans="1:13" x14ac:dyDescent="0.25">
      <c r="A292" s="11"/>
      <c r="B292" s="11"/>
      <c r="C292" s="11"/>
      <c r="D292" s="12" t="s">
        <v>218</v>
      </c>
      <c r="E292" s="11"/>
      <c r="F292" s="12" t="s">
        <v>217</v>
      </c>
      <c r="G292" s="13">
        <f>+G293+G294+G295</f>
        <v>673376.4</v>
      </c>
      <c r="H292" s="13">
        <f>+H293+H294+H295</f>
        <v>821760</v>
      </c>
      <c r="I292" s="13">
        <f>+I293+I294+I295</f>
        <v>829560</v>
      </c>
      <c r="J292" s="13">
        <f>+J293+J294+J295</f>
        <v>829510.14</v>
      </c>
      <c r="K292" s="13">
        <f>IF(I292&lt;&gt;0,J292/I292*100,"-")</f>
        <v>99.993989584840165</v>
      </c>
      <c r="L292" s="13">
        <f>IF(H292&lt;&gt;0,J292/H292*100,"-")</f>
        <v>100.9431147780374</v>
      </c>
      <c r="M292" s="13">
        <f>IF(G292&lt;&gt;0,J292/G292*100,"-")</f>
        <v>123.18669617765042</v>
      </c>
    </row>
    <row r="293" spans="1:13" x14ac:dyDescent="0.25">
      <c r="A293" s="14"/>
      <c r="B293" s="14"/>
      <c r="C293" s="14"/>
      <c r="D293" s="14"/>
      <c r="E293" s="15" t="s">
        <v>20</v>
      </c>
      <c r="F293" s="15" t="s">
        <v>21</v>
      </c>
      <c r="G293" s="16">
        <v>1298.52</v>
      </c>
      <c r="H293" s="16">
        <v>0</v>
      </c>
      <c r="I293" s="16">
        <v>0</v>
      </c>
      <c r="J293" s="16">
        <v>0</v>
      </c>
      <c r="K293" s="16" t="str">
        <f>IF(I293&lt;&gt;0,J293/I293*100,"-")</f>
        <v>-</v>
      </c>
      <c r="L293" s="16" t="str">
        <f>IF(H293&lt;&gt;0,J293/H293*100,"-")</f>
        <v>-</v>
      </c>
      <c r="M293" s="16">
        <f>IF(G293&lt;&gt;0,J293/G293*100,"-")</f>
        <v>0</v>
      </c>
    </row>
    <row r="294" spans="1:13" x14ac:dyDescent="0.25">
      <c r="A294" s="14"/>
      <c r="B294" s="14"/>
      <c r="C294" s="14"/>
      <c r="D294" s="14"/>
      <c r="E294" s="15" t="s">
        <v>26</v>
      </c>
      <c r="F294" s="15" t="s">
        <v>27</v>
      </c>
      <c r="G294" s="16">
        <v>664848.77</v>
      </c>
      <c r="H294" s="16">
        <v>821760</v>
      </c>
      <c r="I294" s="16">
        <v>829560</v>
      </c>
      <c r="J294" s="16">
        <v>829510.14</v>
      </c>
      <c r="K294" s="16">
        <f>IF(I294&lt;&gt;0,J294/I294*100,"-")</f>
        <v>99.993989584840165</v>
      </c>
      <c r="L294" s="16">
        <f>IF(H294&lt;&gt;0,J294/H294*100,"-")</f>
        <v>100.9431147780374</v>
      </c>
      <c r="M294" s="16">
        <f>IF(G294&lt;&gt;0,J294/G294*100,"-")</f>
        <v>124.76674056266961</v>
      </c>
    </row>
    <row r="295" spans="1:13" x14ac:dyDescent="0.25">
      <c r="A295" s="14"/>
      <c r="B295" s="14"/>
      <c r="C295" s="14"/>
      <c r="D295" s="14"/>
      <c r="E295" s="15" t="s">
        <v>81</v>
      </c>
      <c r="F295" s="15" t="s">
        <v>82</v>
      </c>
      <c r="G295" s="16">
        <v>7229.11</v>
      </c>
      <c r="H295" s="16">
        <v>0</v>
      </c>
      <c r="I295" s="16">
        <v>0</v>
      </c>
      <c r="J295" s="16">
        <v>0</v>
      </c>
      <c r="K295" s="16" t="str">
        <f>IF(I295&lt;&gt;0,J295/I295*100,"-")</f>
        <v>-</v>
      </c>
      <c r="L295" s="16" t="str">
        <f>IF(H295&lt;&gt;0,J295/H295*100,"-")</f>
        <v>-</v>
      </c>
      <c r="M295" s="16">
        <f>IF(G295&lt;&gt;0,J295/G295*100,"-")</f>
        <v>0</v>
      </c>
    </row>
    <row r="296" spans="1:13" x14ac:dyDescent="0.25">
      <c r="A296" s="8"/>
      <c r="B296" s="8"/>
      <c r="C296" s="9" t="s">
        <v>219</v>
      </c>
      <c r="D296" s="8"/>
      <c r="E296" s="8"/>
      <c r="F296" s="9" t="s">
        <v>220</v>
      </c>
      <c r="G296" s="10">
        <f>+G297+G305+G307+G312+G314+G318+G323</f>
        <v>712252.91</v>
      </c>
      <c r="H296" s="10">
        <f>+H297+H305+H307+H312+H314+H318+H323</f>
        <v>2176092.2400000002</v>
      </c>
      <c r="I296" s="10">
        <f>+I297+I305+I307+I312+I314+I318+I323</f>
        <v>2195092.2400000002</v>
      </c>
      <c r="J296" s="10">
        <f>+J297+J305+J307+J312+J314+J318+J323</f>
        <v>676001.05</v>
      </c>
      <c r="K296" s="10">
        <f>IF(I296&lt;&gt;0,J296/I296*100,"-")</f>
        <v>30.796020216444298</v>
      </c>
      <c r="L296" s="10">
        <f>IF(H296&lt;&gt;0,J296/H296*100,"-")</f>
        <v>31.064907891955901</v>
      </c>
      <c r="M296" s="10">
        <f>IF(G296&lt;&gt;0,J296/G296*100,"-")</f>
        <v>94.910254561122116</v>
      </c>
    </row>
    <row r="297" spans="1:13" x14ac:dyDescent="0.25">
      <c r="A297" s="11"/>
      <c r="B297" s="11"/>
      <c r="C297" s="11"/>
      <c r="D297" s="12" t="s">
        <v>221</v>
      </c>
      <c r="E297" s="11"/>
      <c r="F297" s="12" t="s">
        <v>222</v>
      </c>
      <c r="G297" s="13">
        <f>+G298+G299+G300+G301+G302+G303+G304</f>
        <v>284293.54000000004</v>
      </c>
      <c r="H297" s="13">
        <f>+H298+H299+H300+H301+H302+H303+H304</f>
        <v>125000</v>
      </c>
      <c r="I297" s="13">
        <f>+I298+I299+I300+I301+I302+I303+I304</f>
        <v>165000</v>
      </c>
      <c r="J297" s="13">
        <f>+J298+J299+J300+J301+J302+J303+J304</f>
        <v>122532.81999999999</v>
      </c>
      <c r="K297" s="13">
        <f>IF(I297&lt;&gt;0,J297/I297*100,"-")</f>
        <v>74.262315151515139</v>
      </c>
      <c r="L297" s="13">
        <f>IF(H297&lt;&gt;0,J297/H297*100,"-")</f>
        <v>98.026255999999989</v>
      </c>
      <c r="M297" s="13">
        <f>IF(G297&lt;&gt;0,J297/G297*100,"-")</f>
        <v>43.100810521406849</v>
      </c>
    </row>
    <row r="298" spans="1:13" x14ac:dyDescent="0.25">
      <c r="A298" s="14"/>
      <c r="B298" s="14"/>
      <c r="C298" s="14"/>
      <c r="D298" s="14"/>
      <c r="E298" s="15" t="s">
        <v>20</v>
      </c>
      <c r="F298" s="15" t="s">
        <v>21</v>
      </c>
      <c r="G298" s="16">
        <v>157.88999999999999</v>
      </c>
      <c r="H298" s="16">
        <v>1400</v>
      </c>
      <c r="I298" s="16">
        <v>2500</v>
      </c>
      <c r="J298" s="16">
        <v>2434.81</v>
      </c>
      <c r="K298" s="16">
        <f>IF(I298&lt;&gt;0,J298/I298*100,"-")</f>
        <v>97.392399999999995</v>
      </c>
      <c r="L298" s="16">
        <f>IF(H298&lt;&gt;0,J298/H298*100,"-")</f>
        <v>173.91499999999999</v>
      </c>
      <c r="M298" s="16">
        <f>IF(G298&lt;&gt;0,J298/G298*100,"-")</f>
        <v>1542.0925961112168</v>
      </c>
    </row>
    <row r="299" spans="1:13" x14ac:dyDescent="0.25">
      <c r="A299" s="14"/>
      <c r="B299" s="14"/>
      <c r="C299" s="14"/>
      <c r="D299" s="14"/>
      <c r="E299" s="15" t="s">
        <v>24</v>
      </c>
      <c r="F299" s="15" t="s">
        <v>25</v>
      </c>
      <c r="G299" s="16">
        <v>110</v>
      </c>
      <c r="H299" s="16">
        <v>110</v>
      </c>
      <c r="I299" s="16">
        <v>110</v>
      </c>
      <c r="J299" s="16">
        <v>110</v>
      </c>
      <c r="K299" s="16">
        <f>IF(I299&lt;&gt;0,J299/I299*100,"-")</f>
        <v>100</v>
      </c>
      <c r="L299" s="16">
        <f>IF(H299&lt;&gt;0,J299/H299*100,"-")</f>
        <v>100</v>
      </c>
      <c r="M299" s="16">
        <f>IF(G299&lt;&gt;0,J299/G299*100,"-")</f>
        <v>100</v>
      </c>
    </row>
    <row r="300" spans="1:13" x14ac:dyDescent="0.25">
      <c r="A300" s="14"/>
      <c r="B300" s="14"/>
      <c r="C300" s="14"/>
      <c r="D300" s="14"/>
      <c r="E300" s="15" t="s">
        <v>26</v>
      </c>
      <c r="F300" s="15" t="s">
        <v>27</v>
      </c>
      <c r="G300" s="16">
        <v>197000.06</v>
      </c>
      <c r="H300" s="16">
        <v>0</v>
      </c>
      <c r="I300" s="16">
        <v>500</v>
      </c>
      <c r="J300" s="16">
        <v>464.21</v>
      </c>
      <c r="K300" s="16">
        <f>IF(I300&lt;&gt;0,J300/I300*100,"-")</f>
        <v>92.841999999999985</v>
      </c>
      <c r="L300" s="16" t="str">
        <f>IF(H300&lt;&gt;0,J300/H300*100,"-")</f>
        <v>-</v>
      </c>
      <c r="M300" s="16">
        <f>IF(G300&lt;&gt;0,J300/G300*100,"-")</f>
        <v>0.23563952214024705</v>
      </c>
    </row>
    <row r="301" spans="1:13" x14ac:dyDescent="0.25">
      <c r="A301" s="14"/>
      <c r="B301" s="14"/>
      <c r="C301" s="14"/>
      <c r="D301" s="14"/>
      <c r="E301" s="15" t="s">
        <v>30</v>
      </c>
      <c r="F301" s="15" t="s">
        <v>31</v>
      </c>
      <c r="G301" s="16">
        <v>0</v>
      </c>
      <c r="H301" s="16">
        <v>0</v>
      </c>
      <c r="I301" s="16">
        <v>8000</v>
      </c>
      <c r="J301" s="16">
        <v>7383.4</v>
      </c>
      <c r="K301" s="16">
        <f>IF(I301&lt;&gt;0,J301/I301*100,"-")</f>
        <v>92.292500000000004</v>
      </c>
      <c r="L301" s="16" t="str">
        <f>IF(H301&lt;&gt;0,J301/H301*100,"-")</f>
        <v>-</v>
      </c>
      <c r="M301" s="16" t="str">
        <f>IF(G301&lt;&gt;0,J301/G301*100,"-")</f>
        <v>-</v>
      </c>
    </row>
    <row r="302" spans="1:13" x14ac:dyDescent="0.25">
      <c r="A302" s="14"/>
      <c r="B302" s="14"/>
      <c r="C302" s="14"/>
      <c r="D302" s="14"/>
      <c r="E302" s="15" t="s">
        <v>105</v>
      </c>
      <c r="F302" s="15" t="s">
        <v>106</v>
      </c>
      <c r="G302" s="16">
        <v>19579.72</v>
      </c>
      <c r="H302" s="16">
        <v>19000</v>
      </c>
      <c r="I302" s="16">
        <v>82900</v>
      </c>
      <c r="J302" s="16">
        <v>81088.7</v>
      </c>
      <c r="K302" s="16">
        <f>IF(I302&lt;&gt;0,J302/I302*100,"-")</f>
        <v>97.815078407720151</v>
      </c>
      <c r="L302" s="16">
        <f>IF(H302&lt;&gt;0,J302/H302*100,"-")</f>
        <v>426.7826315789473</v>
      </c>
      <c r="M302" s="16">
        <f>IF(G302&lt;&gt;0,J302/G302*100,"-")</f>
        <v>414.1463718582288</v>
      </c>
    </row>
    <row r="303" spans="1:13" x14ac:dyDescent="0.25">
      <c r="A303" s="14"/>
      <c r="B303" s="14"/>
      <c r="C303" s="14"/>
      <c r="D303" s="14"/>
      <c r="E303" s="15" t="s">
        <v>81</v>
      </c>
      <c r="F303" s="15" t="s">
        <v>82</v>
      </c>
      <c r="G303" s="16">
        <v>59210.87</v>
      </c>
      <c r="H303" s="16">
        <v>104490</v>
      </c>
      <c r="I303" s="16">
        <v>57990</v>
      </c>
      <c r="J303" s="16">
        <v>19522.7</v>
      </c>
      <c r="K303" s="16">
        <f>IF(I303&lt;&gt;0,J303/I303*100,"-")</f>
        <v>33.665632005518191</v>
      </c>
      <c r="L303" s="16">
        <f>IF(H303&lt;&gt;0,J303/H303*100,"-")</f>
        <v>18.683797492583025</v>
      </c>
      <c r="M303" s="16">
        <f>IF(G303&lt;&gt;0,J303/G303*100,"-")</f>
        <v>32.971479729988765</v>
      </c>
    </row>
    <row r="304" spans="1:13" x14ac:dyDescent="0.25">
      <c r="A304" s="14"/>
      <c r="B304" s="14"/>
      <c r="C304" s="14"/>
      <c r="D304" s="14"/>
      <c r="E304" s="15" t="s">
        <v>83</v>
      </c>
      <c r="F304" s="15" t="s">
        <v>84</v>
      </c>
      <c r="G304" s="16">
        <v>8235</v>
      </c>
      <c r="H304" s="16">
        <v>0</v>
      </c>
      <c r="I304" s="16">
        <v>13000</v>
      </c>
      <c r="J304" s="16">
        <v>11529</v>
      </c>
      <c r="K304" s="16">
        <f>IF(I304&lt;&gt;0,J304/I304*100,"-")</f>
        <v>88.684615384615384</v>
      </c>
      <c r="L304" s="16" t="str">
        <f>IF(H304&lt;&gt;0,J304/H304*100,"-")</f>
        <v>-</v>
      </c>
      <c r="M304" s="16">
        <f>IF(G304&lt;&gt;0,J304/G304*100,"-")</f>
        <v>140</v>
      </c>
    </row>
    <row r="305" spans="1:13" x14ac:dyDescent="0.25">
      <c r="A305" s="11"/>
      <c r="B305" s="11"/>
      <c r="C305" s="11"/>
      <c r="D305" s="12" t="s">
        <v>223</v>
      </c>
      <c r="E305" s="11"/>
      <c r="F305" s="12" t="s">
        <v>224</v>
      </c>
      <c r="G305" s="13">
        <f>+G306</f>
        <v>0</v>
      </c>
      <c r="H305" s="13">
        <f>+H306</f>
        <v>20000</v>
      </c>
      <c r="I305" s="13">
        <f>+I306</f>
        <v>20000</v>
      </c>
      <c r="J305" s="13">
        <f>+J306</f>
        <v>0</v>
      </c>
      <c r="K305" s="13">
        <f>IF(I305&lt;&gt;0,J305/I305*100,"-")</f>
        <v>0</v>
      </c>
      <c r="L305" s="13">
        <f>IF(H305&lt;&gt;0,J305/H305*100,"-")</f>
        <v>0</v>
      </c>
      <c r="M305" s="13" t="str">
        <f>IF(G305&lt;&gt;0,J305/G305*100,"-")</f>
        <v>-</v>
      </c>
    </row>
    <row r="306" spans="1:13" x14ac:dyDescent="0.25">
      <c r="A306" s="14"/>
      <c r="B306" s="14"/>
      <c r="C306" s="14"/>
      <c r="D306" s="14"/>
      <c r="E306" s="15" t="s">
        <v>83</v>
      </c>
      <c r="F306" s="15" t="s">
        <v>84</v>
      </c>
      <c r="G306" s="16">
        <v>0</v>
      </c>
      <c r="H306" s="16">
        <v>20000</v>
      </c>
      <c r="I306" s="16">
        <v>20000</v>
      </c>
      <c r="J306" s="16">
        <v>0</v>
      </c>
      <c r="K306" s="16">
        <f>IF(I306&lt;&gt;0,J306/I306*100,"-")</f>
        <v>0</v>
      </c>
      <c r="L306" s="16">
        <f>IF(H306&lt;&gt;0,J306/H306*100,"-")</f>
        <v>0</v>
      </c>
      <c r="M306" s="16" t="str">
        <f>IF(G306&lt;&gt;0,J306/G306*100,"-")</f>
        <v>-</v>
      </c>
    </row>
    <row r="307" spans="1:13" x14ac:dyDescent="0.25">
      <c r="A307" s="11"/>
      <c r="B307" s="11"/>
      <c r="C307" s="11"/>
      <c r="D307" s="12" t="s">
        <v>225</v>
      </c>
      <c r="E307" s="11"/>
      <c r="F307" s="12" t="s">
        <v>226</v>
      </c>
      <c r="G307" s="13">
        <f>+G308+G309+G310+G311</f>
        <v>15000</v>
      </c>
      <c r="H307" s="13">
        <f>+H308+H309+H310+H311</f>
        <v>270000</v>
      </c>
      <c r="I307" s="13">
        <f>+I308+I309+I310+I311</f>
        <v>347000</v>
      </c>
      <c r="J307" s="13">
        <f>+J308+J309+J310+J311</f>
        <v>306187.51</v>
      </c>
      <c r="K307" s="13">
        <f>IF(I307&lt;&gt;0,J307/I307*100,"-")</f>
        <v>88.238475504322764</v>
      </c>
      <c r="L307" s="13">
        <f>IF(H307&lt;&gt;0,J307/H307*100,"-")</f>
        <v>113.40278148148148</v>
      </c>
      <c r="M307" s="13">
        <f>IF(G307&lt;&gt;0,J307/G307*100,"-")</f>
        <v>2041.2500666666667</v>
      </c>
    </row>
    <row r="308" spans="1:13" x14ac:dyDescent="0.25">
      <c r="A308" s="14"/>
      <c r="B308" s="14"/>
      <c r="C308" s="14"/>
      <c r="D308" s="14"/>
      <c r="E308" s="15" t="s">
        <v>20</v>
      </c>
      <c r="F308" s="15" t="s">
        <v>21</v>
      </c>
      <c r="G308" s="16">
        <v>0</v>
      </c>
      <c r="H308" s="16">
        <v>500</v>
      </c>
      <c r="I308" s="16">
        <v>500</v>
      </c>
      <c r="J308" s="16">
        <v>406.15</v>
      </c>
      <c r="K308" s="16">
        <f>IF(I308&lt;&gt;0,J308/I308*100,"-")</f>
        <v>81.22999999999999</v>
      </c>
      <c r="L308" s="16">
        <f>IF(H308&lt;&gt;0,J308/H308*100,"-")</f>
        <v>81.22999999999999</v>
      </c>
      <c r="M308" s="16" t="str">
        <f>IF(G308&lt;&gt;0,J308/G308*100,"-")</f>
        <v>-</v>
      </c>
    </row>
    <row r="309" spans="1:13" x14ac:dyDescent="0.25">
      <c r="A309" s="14"/>
      <c r="B309" s="14"/>
      <c r="C309" s="14"/>
      <c r="D309" s="14"/>
      <c r="E309" s="15" t="s">
        <v>105</v>
      </c>
      <c r="F309" s="15" t="s">
        <v>106</v>
      </c>
      <c r="G309" s="16">
        <v>0</v>
      </c>
      <c r="H309" s="16">
        <v>249500</v>
      </c>
      <c r="I309" s="16">
        <v>326000</v>
      </c>
      <c r="J309" s="16">
        <v>300291.36</v>
      </c>
      <c r="K309" s="16">
        <f>IF(I309&lt;&gt;0,J309/I309*100,"-")</f>
        <v>92.113914110429434</v>
      </c>
      <c r="L309" s="16">
        <f>IF(H309&lt;&gt;0,J309/H309*100,"-")</f>
        <v>120.35725851703407</v>
      </c>
      <c r="M309" s="16" t="str">
        <f>IF(G309&lt;&gt;0,J309/G309*100,"-")</f>
        <v>-</v>
      </c>
    </row>
    <row r="310" spans="1:13" x14ac:dyDescent="0.25">
      <c r="A310" s="14"/>
      <c r="B310" s="14"/>
      <c r="C310" s="14"/>
      <c r="D310" s="14"/>
      <c r="E310" s="15" t="s">
        <v>99</v>
      </c>
      <c r="F310" s="15" t="s">
        <v>100</v>
      </c>
      <c r="G310" s="16">
        <v>15000</v>
      </c>
      <c r="H310" s="16">
        <v>0</v>
      </c>
      <c r="I310" s="16">
        <v>0</v>
      </c>
      <c r="J310" s="16">
        <v>0</v>
      </c>
      <c r="K310" s="16" t="str">
        <f>IF(I310&lt;&gt;0,J310/I310*100,"-")</f>
        <v>-</v>
      </c>
      <c r="L310" s="16" t="str">
        <f>IF(H310&lt;&gt;0,J310/H310*100,"-")</f>
        <v>-</v>
      </c>
      <c r="M310" s="16">
        <f>IF(G310&lt;&gt;0,J310/G310*100,"-")</f>
        <v>0</v>
      </c>
    </row>
    <row r="311" spans="1:13" x14ac:dyDescent="0.25">
      <c r="A311" s="14"/>
      <c r="B311" s="14"/>
      <c r="C311" s="14"/>
      <c r="D311" s="14"/>
      <c r="E311" s="15" t="s">
        <v>83</v>
      </c>
      <c r="F311" s="15" t="s">
        <v>84</v>
      </c>
      <c r="G311" s="16">
        <v>0</v>
      </c>
      <c r="H311" s="16">
        <v>20000</v>
      </c>
      <c r="I311" s="16">
        <v>20500</v>
      </c>
      <c r="J311" s="16">
        <v>5490</v>
      </c>
      <c r="K311" s="16">
        <f>IF(I311&lt;&gt;0,J311/I311*100,"-")</f>
        <v>26.780487804878049</v>
      </c>
      <c r="L311" s="16">
        <f>IF(H311&lt;&gt;0,J311/H311*100,"-")</f>
        <v>27.450000000000003</v>
      </c>
      <c r="M311" s="16" t="str">
        <f>IF(G311&lt;&gt;0,J311/G311*100,"-")</f>
        <v>-</v>
      </c>
    </row>
    <row r="312" spans="1:13" x14ac:dyDescent="0.25">
      <c r="A312" s="11"/>
      <c r="B312" s="11"/>
      <c r="C312" s="11"/>
      <c r="D312" s="12" t="s">
        <v>227</v>
      </c>
      <c r="E312" s="11"/>
      <c r="F312" s="12" t="s">
        <v>228</v>
      </c>
      <c r="G312" s="13">
        <f>+G313</f>
        <v>0</v>
      </c>
      <c r="H312" s="13">
        <f>+H313</f>
        <v>30000</v>
      </c>
      <c r="I312" s="13">
        <f>+I313</f>
        <v>30000</v>
      </c>
      <c r="J312" s="13">
        <f>+J313</f>
        <v>24509.8</v>
      </c>
      <c r="K312" s="13">
        <f>IF(I312&lt;&gt;0,J312/I312*100,"-")</f>
        <v>81.699333333333328</v>
      </c>
      <c r="L312" s="13">
        <f>IF(H312&lt;&gt;0,J312/H312*100,"-")</f>
        <v>81.699333333333328</v>
      </c>
      <c r="M312" s="13" t="str">
        <f>IF(G312&lt;&gt;0,J312/G312*100,"-")</f>
        <v>-</v>
      </c>
    </row>
    <row r="313" spans="1:13" x14ac:dyDescent="0.25">
      <c r="A313" s="14"/>
      <c r="B313" s="14"/>
      <c r="C313" s="14"/>
      <c r="D313" s="14"/>
      <c r="E313" s="15" t="s">
        <v>83</v>
      </c>
      <c r="F313" s="15" t="s">
        <v>84</v>
      </c>
      <c r="G313" s="16">
        <v>0</v>
      </c>
      <c r="H313" s="16">
        <v>30000</v>
      </c>
      <c r="I313" s="16">
        <v>30000</v>
      </c>
      <c r="J313" s="16">
        <v>24509.8</v>
      </c>
      <c r="K313" s="16">
        <f>IF(I313&lt;&gt;0,J313/I313*100,"-")</f>
        <v>81.699333333333328</v>
      </c>
      <c r="L313" s="16">
        <f>IF(H313&lt;&gt;0,J313/H313*100,"-")</f>
        <v>81.699333333333328</v>
      </c>
      <c r="M313" s="16" t="str">
        <f>IF(G313&lt;&gt;0,J313/G313*100,"-")</f>
        <v>-</v>
      </c>
    </row>
    <row r="314" spans="1:13" x14ac:dyDescent="0.25">
      <c r="A314" s="11"/>
      <c r="B314" s="11"/>
      <c r="C314" s="11"/>
      <c r="D314" s="12" t="s">
        <v>229</v>
      </c>
      <c r="E314" s="11"/>
      <c r="F314" s="12" t="s">
        <v>230</v>
      </c>
      <c r="G314" s="13">
        <f>+G315+G316+G317</f>
        <v>0</v>
      </c>
      <c r="H314" s="13">
        <f>+H315+H316+H317</f>
        <v>60000</v>
      </c>
      <c r="I314" s="13">
        <f>+I315+I316+I317</f>
        <v>60000</v>
      </c>
      <c r="J314" s="13">
        <f>+J315+J316+J317</f>
        <v>0</v>
      </c>
      <c r="K314" s="13">
        <f>IF(I314&lt;&gt;0,J314/I314*100,"-")</f>
        <v>0</v>
      </c>
      <c r="L314" s="13">
        <f>IF(H314&lt;&gt;0,J314/H314*100,"-")</f>
        <v>0</v>
      </c>
      <c r="M314" s="13" t="str">
        <f>IF(G314&lt;&gt;0,J314/G314*100,"-")</f>
        <v>-</v>
      </c>
    </row>
    <row r="315" spans="1:13" x14ac:dyDescent="0.25">
      <c r="A315" s="14"/>
      <c r="B315" s="14"/>
      <c r="C315" s="14"/>
      <c r="D315" s="14"/>
      <c r="E315" s="15" t="s">
        <v>20</v>
      </c>
      <c r="F315" s="15" t="s">
        <v>21</v>
      </c>
      <c r="G315" s="16">
        <v>0</v>
      </c>
      <c r="H315" s="16">
        <v>500</v>
      </c>
      <c r="I315" s="16">
        <v>500</v>
      </c>
      <c r="J315" s="16">
        <v>0</v>
      </c>
      <c r="K315" s="16">
        <f>IF(I315&lt;&gt;0,J315/I315*100,"-")</f>
        <v>0</v>
      </c>
      <c r="L315" s="16">
        <f>IF(H315&lt;&gt;0,J315/H315*100,"-")</f>
        <v>0</v>
      </c>
      <c r="M315" s="16" t="str">
        <f>IF(G315&lt;&gt;0,J315/G315*100,"-")</f>
        <v>-</v>
      </c>
    </row>
    <row r="316" spans="1:13" x14ac:dyDescent="0.25">
      <c r="A316" s="14"/>
      <c r="B316" s="14"/>
      <c r="C316" s="14"/>
      <c r="D316" s="14"/>
      <c r="E316" s="15" t="s">
        <v>105</v>
      </c>
      <c r="F316" s="15" t="s">
        <v>106</v>
      </c>
      <c r="G316" s="16">
        <v>0</v>
      </c>
      <c r="H316" s="16">
        <v>50000</v>
      </c>
      <c r="I316" s="16">
        <v>50000</v>
      </c>
      <c r="J316" s="16">
        <v>0</v>
      </c>
      <c r="K316" s="16">
        <f>IF(I316&lt;&gt;0,J316/I316*100,"-")</f>
        <v>0</v>
      </c>
      <c r="L316" s="16">
        <f>IF(H316&lt;&gt;0,J316/H316*100,"-")</f>
        <v>0</v>
      </c>
      <c r="M316" s="16" t="str">
        <f>IF(G316&lt;&gt;0,J316/G316*100,"-")</f>
        <v>-</v>
      </c>
    </row>
    <row r="317" spans="1:13" x14ac:dyDescent="0.25">
      <c r="A317" s="14"/>
      <c r="B317" s="14"/>
      <c r="C317" s="14"/>
      <c r="D317" s="14"/>
      <c r="E317" s="15" t="s">
        <v>83</v>
      </c>
      <c r="F317" s="15" t="s">
        <v>84</v>
      </c>
      <c r="G317" s="16">
        <v>0</v>
      </c>
      <c r="H317" s="16">
        <v>9500</v>
      </c>
      <c r="I317" s="16">
        <v>9500</v>
      </c>
      <c r="J317" s="16">
        <v>0</v>
      </c>
      <c r="K317" s="16">
        <f>IF(I317&lt;&gt;0,J317/I317*100,"-")</f>
        <v>0</v>
      </c>
      <c r="L317" s="16">
        <f>IF(H317&lt;&gt;0,J317/H317*100,"-")</f>
        <v>0</v>
      </c>
      <c r="M317" s="16" t="str">
        <f>IF(G317&lt;&gt;0,J317/G317*100,"-")</f>
        <v>-</v>
      </c>
    </row>
    <row r="318" spans="1:13" x14ac:dyDescent="0.25">
      <c r="A318" s="11"/>
      <c r="B318" s="11"/>
      <c r="C318" s="11"/>
      <c r="D318" s="12" t="s">
        <v>231</v>
      </c>
      <c r="E318" s="11"/>
      <c r="F318" s="12" t="s">
        <v>232</v>
      </c>
      <c r="G318" s="13">
        <f>+G319+G320+G321+G322</f>
        <v>9581.1</v>
      </c>
      <c r="H318" s="13">
        <f>+H319+H320+H321+H322</f>
        <v>1476092.24</v>
      </c>
      <c r="I318" s="13">
        <f>+I319+I320+I321+I322</f>
        <v>1399092.24</v>
      </c>
      <c r="J318" s="13">
        <f>+J319+J320+J321+J322</f>
        <v>63055.22</v>
      </c>
      <c r="K318" s="13">
        <f>IF(I318&lt;&gt;0,J318/I318*100,"-")</f>
        <v>4.5068665379775101</v>
      </c>
      <c r="L318" s="13">
        <f>IF(H318&lt;&gt;0,J318/H318*100,"-")</f>
        <v>4.2717669188478355</v>
      </c>
      <c r="M318" s="13">
        <f>IF(G318&lt;&gt;0,J318/G318*100,"-")</f>
        <v>658.12088382336049</v>
      </c>
    </row>
    <row r="319" spans="1:13" x14ac:dyDescent="0.25">
      <c r="A319" s="14"/>
      <c r="B319" s="14"/>
      <c r="C319" s="14"/>
      <c r="D319" s="14"/>
      <c r="E319" s="15" t="s">
        <v>20</v>
      </c>
      <c r="F319" s="15" t="s">
        <v>21</v>
      </c>
      <c r="G319" s="16">
        <v>0</v>
      </c>
      <c r="H319" s="16">
        <v>840.15</v>
      </c>
      <c r="I319" s="16">
        <v>840.15</v>
      </c>
      <c r="J319" s="16">
        <v>0</v>
      </c>
      <c r="K319" s="16">
        <f>IF(I319&lt;&gt;0,J319/I319*100,"-")</f>
        <v>0</v>
      </c>
      <c r="L319" s="16">
        <f>IF(H319&lt;&gt;0,J319/H319*100,"-")</f>
        <v>0</v>
      </c>
      <c r="M319" s="16" t="str">
        <f>IF(G319&lt;&gt;0,J319/G319*100,"-")</f>
        <v>-</v>
      </c>
    </row>
    <row r="320" spans="1:13" x14ac:dyDescent="0.25">
      <c r="A320" s="14"/>
      <c r="B320" s="14"/>
      <c r="C320" s="14"/>
      <c r="D320" s="14"/>
      <c r="E320" s="15" t="s">
        <v>77</v>
      </c>
      <c r="F320" s="15" t="s">
        <v>78</v>
      </c>
      <c r="G320" s="16">
        <v>1821.21</v>
      </c>
      <c r="H320" s="16">
        <v>0</v>
      </c>
      <c r="I320" s="16">
        <v>0</v>
      </c>
      <c r="J320" s="16">
        <v>0</v>
      </c>
      <c r="K320" s="16" t="str">
        <f>IF(I320&lt;&gt;0,J320/I320*100,"-")</f>
        <v>-</v>
      </c>
      <c r="L320" s="16" t="str">
        <f>IF(H320&lt;&gt;0,J320/H320*100,"-")</f>
        <v>-</v>
      </c>
      <c r="M320" s="16">
        <f>IF(G320&lt;&gt;0,J320/G320*100,"-")</f>
        <v>0</v>
      </c>
    </row>
    <row r="321" spans="1:13" x14ac:dyDescent="0.25">
      <c r="A321" s="14"/>
      <c r="B321" s="14"/>
      <c r="C321" s="14"/>
      <c r="D321" s="14"/>
      <c r="E321" s="15" t="s">
        <v>105</v>
      </c>
      <c r="F321" s="15" t="s">
        <v>106</v>
      </c>
      <c r="G321" s="16">
        <v>0</v>
      </c>
      <c r="H321" s="16">
        <v>1433683.25</v>
      </c>
      <c r="I321" s="16">
        <v>1355683.25</v>
      </c>
      <c r="J321" s="16">
        <v>55837.62</v>
      </c>
      <c r="K321" s="16">
        <f>IF(I321&lt;&gt;0,J321/I321*100,"-")</f>
        <v>4.1187806960069766</v>
      </c>
      <c r="L321" s="16">
        <f>IF(H321&lt;&gt;0,J321/H321*100,"-")</f>
        <v>3.8946971027247477</v>
      </c>
      <c r="M321" s="16" t="str">
        <f>IF(G321&lt;&gt;0,J321/G321*100,"-")</f>
        <v>-</v>
      </c>
    </row>
    <row r="322" spans="1:13" x14ac:dyDescent="0.25">
      <c r="A322" s="14"/>
      <c r="B322" s="14"/>
      <c r="C322" s="14"/>
      <c r="D322" s="14"/>
      <c r="E322" s="15" t="s">
        <v>83</v>
      </c>
      <c r="F322" s="15" t="s">
        <v>84</v>
      </c>
      <c r="G322" s="16">
        <v>7759.89</v>
      </c>
      <c r="H322" s="16">
        <v>41568.839999999997</v>
      </c>
      <c r="I322" s="16">
        <v>42568.84</v>
      </c>
      <c r="J322" s="16">
        <v>7217.6</v>
      </c>
      <c r="K322" s="16">
        <f>IF(I322&lt;&gt;0,J322/I322*100,"-")</f>
        <v>16.955124922361055</v>
      </c>
      <c r="L322" s="16">
        <f>IF(H322&lt;&gt;0,J322/H322*100,"-")</f>
        <v>17.363005558971579</v>
      </c>
      <c r="M322" s="16">
        <f>IF(G322&lt;&gt;0,J322/G322*100,"-")</f>
        <v>93.011627742145834</v>
      </c>
    </row>
    <row r="323" spans="1:13" x14ac:dyDescent="0.25">
      <c r="A323" s="11"/>
      <c r="B323" s="11"/>
      <c r="C323" s="11"/>
      <c r="D323" s="12" t="s">
        <v>233</v>
      </c>
      <c r="E323" s="11"/>
      <c r="F323" s="12" t="s">
        <v>234</v>
      </c>
      <c r="G323" s="13">
        <f>+G324+G325</f>
        <v>403378.27</v>
      </c>
      <c r="H323" s="13">
        <f>+H324+H325</f>
        <v>195000</v>
      </c>
      <c r="I323" s="13">
        <f>+I324+I325</f>
        <v>174000</v>
      </c>
      <c r="J323" s="13">
        <f>+J324+J325</f>
        <v>159715.70000000001</v>
      </c>
      <c r="K323" s="13">
        <f>IF(I323&lt;&gt;0,J323/I323*100,"-")</f>
        <v>91.790632183908045</v>
      </c>
      <c r="L323" s="13">
        <f>IF(H323&lt;&gt;0,J323/H323*100,"-")</f>
        <v>81.905487179487196</v>
      </c>
      <c r="M323" s="13">
        <f>IF(G323&lt;&gt;0,J323/G323*100,"-")</f>
        <v>39.594522530923641</v>
      </c>
    </row>
    <row r="324" spans="1:13" x14ac:dyDescent="0.25">
      <c r="A324" s="14"/>
      <c r="B324" s="14"/>
      <c r="C324" s="14"/>
      <c r="D324" s="14"/>
      <c r="E324" s="15" t="s">
        <v>105</v>
      </c>
      <c r="F324" s="15" t="s">
        <v>106</v>
      </c>
      <c r="G324" s="16">
        <v>390019.27</v>
      </c>
      <c r="H324" s="16">
        <v>185000</v>
      </c>
      <c r="I324" s="16">
        <v>164000</v>
      </c>
      <c r="J324" s="16">
        <v>155079.70000000001</v>
      </c>
      <c r="K324" s="16">
        <f>IF(I324&lt;&gt;0,J324/I324*100,"-")</f>
        <v>94.560792682926831</v>
      </c>
      <c r="L324" s="16">
        <f>IF(H324&lt;&gt;0,J324/H324*100,"-")</f>
        <v>83.826864864864874</v>
      </c>
      <c r="M324" s="16">
        <f>IF(G324&lt;&gt;0,J324/G324*100,"-")</f>
        <v>39.76206098739685</v>
      </c>
    </row>
    <row r="325" spans="1:13" x14ac:dyDescent="0.25">
      <c r="A325" s="14"/>
      <c r="B325" s="14"/>
      <c r="C325" s="14"/>
      <c r="D325" s="14"/>
      <c r="E325" s="15" t="s">
        <v>83</v>
      </c>
      <c r="F325" s="15" t="s">
        <v>84</v>
      </c>
      <c r="G325" s="16">
        <v>13359</v>
      </c>
      <c r="H325" s="16">
        <v>10000</v>
      </c>
      <c r="I325" s="16">
        <v>10000</v>
      </c>
      <c r="J325" s="16">
        <v>4636</v>
      </c>
      <c r="K325" s="16">
        <f>IF(I325&lt;&gt;0,J325/I325*100,"-")</f>
        <v>46.36</v>
      </c>
      <c r="L325" s="16">
        <f>IF(H325&lt;&gt;0,J325/H325*100,"-")</f>
        <v>46.36</v>
      </c>
      <c r="M325" s="16">
        <f>IF(G325&lt;&gt;0,J325/G325*100,"-")</f>
        <v>34.703196347031962</v>
      </c>
    </row>
    <row r="326" spans="1:13" x14ac:dyDescent="0.25">
      <c r="A326" s="8"/>
      <c r="B326" s="8"/>
      <c r="C326" s="9" t="s">
        <v>235</v>
      </c>
      <c r="D326" s="8"/>
      <c r="E326" s="8"/>
      <c r="F326" s="9" t="s">
        <v>236</v>
      </c>
      <c r="G326" s="10">
        <f>+G327</f>
        <v>3796.92</v>
      </c>
      <c r="H326" s="10">
        <f>+H327</f>
        <v>14100</v>
      </c>
      <c r="I326" s="10">
        <f>+I327</f>
        <v>14100</v>
      </c>
      <c r="J326" s="10">
        <f>+J327</f>
        <v>9223.6899999999987</v>
      </c>
      <c r="K326" s="10">
        <f>IF(I326&lt;&gt;0,J326/I326*100,"-")</f>
        <v>65.416241134751758</v>
      </c>
      <c r="L326" s="10">
        <f>IF(H326&lt;&gt;0,J326/H326*100,"-")</f>
        <v>65.416241134751758</v>
      </c>
      <c r="M326" s="10">
        <f>IF(G326&lt;&gt;0,J326/G326*100,"-")</f>
        <v>242.92558178734339</v>
      </c>
    </row>
    <row r="327" spans="1:13" x14ac:dyDescent="0.25">
      <c r="A327" s="11"/>
      <c r="B327" s="11"/>
      <c r="C327" s="11"/>
      <c r="D327" s="12" t="s">
        <v>19</v>
      </c>
      <c r="E327" s="11"/>
      <c r="F327" s="12"/>
      <c r="G327" s="13">
        <f>+G328+G329+G330+G331+G332</f>
        <v>3796.92</v>
      </c>
      <c r="H327" s="13">
        <f>+H328+H329+H330+H331+H332</f>
        <v>14100</v>
      </c>
      <c r="I327" s="13">
        <f>+I328+I329+I330+I331+I332</f>
        <v>14100</v>
      </c>
      <c r="J327" s="13">
        <f>+J328+J329+J330+J331+J332</f>
        <v>9223.6899999999987</v>
      </c>
      <c r="K327" s="13">
        <f>IF(I327&lt;&gt;0,J327/I327*100,"-")</f>
        <v>65.416241134751758</v>
      </c>
      <c r="L327" s="13">
        <f>IF(H327&lt;&gt;0,J327/H327*100,"-")</f>
        <v>65.416241134751758</v>
      </c>
      <c r="M327" s="13">
        <f>IF(G327&lt;&gt;0,J327/G327*100,"-")</f>
        <v>242.92558178734339</v>
      </c>
    </row>
    <row r="328" spans="1:13" x14ac:dyDescent="0.25">
      <c r="A328" s="14"/>
      <c r="B328" s="14"/>
      <c r="C328" s="14"/>
      <c r="D328" s="14"/>
      <c r="E328" s="15" t="s">
        <v>20</v>
      </c>
      <c r="F328" s="15" t="s">
        <v>21</v>
      </c>
      <c r="G328" s="16">
        <v>591</v>
      </c>
      <c r="H328" s="16">
        <v>2350</v>
      </c>
      <c r="I328" s="16">
        <v>2350</v>
      </c>
      <c r="J328" s="16">
        <v>678.8</v>
      </c>
      <c r="K328" s="16">
        <f>IF(I328&lt;&gt;0,J328/I328*100,"-")</f>
        <v>28.885106382978719</v>
      </c>
      <c r="L328" s="16">
        <f>IF(H328&lt;&gt;0,J328/H328*100,"-")</f>
        <v>28.885106382978719</v>
      </c>
      <c r="M328" s="16">
        <f>IF(G328&lt;&gt;0,J328/G328*100,"-")</f>
        <v>114.85617597292723</v>
      </c>
    </row>
    <row r="329" spans="1:13" x14ac:dyDescent="0.25">
      <c r="A329" s="14"/>
      <c r="B329" s="14"/>
      <c r="C329" s="14"/>
      <c r="D329" s="14"/>
      <c r="E329" s="15" t="s">
        <v>22</v>
      </c>
      <c r="F329" s="15" t="s">
        <v>23</v>
      </c>
      <c r="G329" s="16">
        <v>1609.9</v>
      </c>
      <c r="H329" s="16">
        <v>3000</v>
      </c>
      <c r="I329" s="16">
        <v>3000</v>
      </c>
      <c r="J329" s="16">
        <v>1918.89</v>
      </c>
      <c r="K329" s="16">
        <f>IF(I329&lt;&gt;0,J329/I329*100,"-")</f>
        <v>63.963000000000001</v>
      </c>
      <c r="L329" s="16">
        <f>IF(H329&lt;&gt;0,J329/H329*100,"-")</f>
        <v>63.963000000000001</v>
      </c>
      <c r="M329" s="16">
        <f>IF(G329&lt;&gt;0,J329/G329*100,"-")</f>
        <v>119.19311758494315</v>
      </c>
    </row>
    <row r="330" spans="1:13" x14ac:dyDescent="0.25">
      <c r="A330" s="14"/>
      <c r="B330" s="14"/>
      <c r="C330" s="14"/>
      <c r="D330" s="14"/>
      <c r="E330" s="15" t="s">
        <v>26</v>
      </c>
      <c r="F330" s="15" t="s">
        <v>27</v>
      </c>
      <c r="G330" s="16">
        <v>1099.26</v>
      </c>
      <c r="H330" s="16">
        <v>2750</v>
      </c>
      <c r="I330" s="16">
        <v>2750</v>
      </c>
      <c r="J330" s="16">
        <v>696.8</v>
      </c>
      <c r="K330" s="16">
        <f>IF(I330&lt;&gt;0,J330/I330*100,"-")</f>
        <v>25.338181818181816</v>
      </c>
      <c r="L330" s="16">
        <f>IF(H330&lt;&gt;0,J330/H330*100,"-")</f>
        <v>25.338181818181816</v>
      </c>
      <c r="M330" s="16">
        <f>IF(G330&lt;&gt;0,J330/G330*100,"-")</f>
        <v>63.388097447373681</v>
      </c>
    </row>
    <row r="331" spans="1:13" x14ac:dyDescent="0.25">
      <c r="A331" s="14"/>
      <c r="B331" s="14"/>
      <c r="C331" s="14"/>
      <c r="D331" s="14"/>
      <c r="E331" s="15" t="s">
        <v>30</v>
      </c>
      <c r="F331" s="15" t="s">
        <v>31</v>
      </c>
      <c r="G331" s="16">
        <v>496.76</v>
      </c>
      <c r="H331" s="16">
        <v>0</v>
      </c>
      <c r="I331" s="16">
        <v>0</v>
      </c>
      <c r="J331" s="16">
        <v>0</v>
      </c>
      <c r="K331" s="16" t="str">
        <f>IF(I331&lt;&gt;0,J331/I331*100,"-")</f>
        <v>-</v>
      </c>
      <c r="L331" s="16" t="str">
        <f>IF(H331&lt;&gt;0,J331/H331*100,"-")</f>
        <v>-</v>
      </c>
      <c r="M331" s="16">
        <f>IF(G331&lt;&gt;0,J331/G331*100,"-")</f>
        <v>0</v>
      </c>
    </row>
    <row r="332" spans="1:13" x14ac:dyDescent="0.25">
      <c r="A332" s="14"/>
      <c r="B332" s="14"/>
      <c r="C332" s="14"/>
      <c r="D332" s="14"/>
      <c r="E332" s="15" t="s">
        <v>83</v>
      </c>
      <c r="F332" s="15" t="s">
        <v>84</v>
      </c>
      <c r="G332" s="16">
        <v>0</v>
      </c>
      <c r="H332" s="16">
        <v>6000</v>
      </c>
      <c r="I332" s="16">
        <v>6000</v>
      </c>
      <c r="J332" s="16">
        <v>5929.2</v>
      </c>
      <c r="K332" s="16">
        <f>IF(I332&lt;&gt;0,J332/I332*100,"-")</f>
        <v>98.82</v>
      </c>
      <c r="L332" s="16">
        <f>IF(H332&lt;&gt;0,J332/H332*100,"-")</f>
        <v>98.82</v>
      </c>
      <c r="M332" s="16" t="str">
        <f>IF(G332&lt;&gt;0,J332/G332*100,"-")</f>
        <v>-</v>
      </c>
    </row>
    <row r="333" spans="1:13" x14ac:dyDescent="0.25">
      <c r="A333" s="8"/>
      <c r="B333" s="8"/>
      <c r="C333" s="9" t="s">
        <v>237</v>
      </c>
      <c r="D333" s="8"/>
      <c r="E333" s="8"/>
      <c r="F333" s="9" t="s">
        <v>238</v>
      </c>
      <c r="G333" s="10">
        <f>+G334+G340+G347</f>
        <v>2565077.4899999998</v>
      </c>
      <c r="H333" s="10">
        <f>+H334+H340+H347</f>
        <v>509000</v>
      </c>
      <c r="I333" s="10">
        <f>+I334+I340+I347</f>
        <v>479000</v>
      </c>
      <c r="J333" s="10">
        <f>+J334+J340+J347</f>
        <v>8774.33</v>
      </c>
      <c r="K333" s="10">
        <f>IF(I333&lt;&gt;0,J333/I333*100,"-")</f>
        <v>1.8318016701461377</v>
      </c>
      <c r="L333" s="10">
        <f>IF(H333&lt;&gt;0,J333/H333*100,"-")</f>
        <v>1.723836935166994</v>
      </c>
      <c r="M333" s="10">
        <f>IF(G333&lt;&gt;0,J333/G333*100,"-")</f>
        <v>0.34206880822146241</v>
      </c>
    </row>
    <row r="334" spans="1:13" x14ac:dyDescent="0.25">
      <c r="A334" s="11"/>
      <c r="B334" s="11"/>
      <c r="C334" s="11"/>
      <c r="D334" s="12" t="s">
        <v>19</v>
      </c>
      <c r="E334" s="11"/>
      <c r="F334" s="12"/>
      <c r="G334" s="13">
        <f>+G335+G336+G337+G338+G339</f>
        <v>35218.26</v>
      </c>
      <c r="H334" s="13">
        <f>+H335+H336+H337+H338+H339</f>
        <v>89000</v>
      </c>
      <c r="I334" s="13">
        <f>+I335+I336+I337+I338+I339</f>
        <v>89000</v>
      </c>
      <c r="J334" s="13">
        <f>+J335+J336+J337+J338+J339</f>
        <v>8774.33</v>
      </c>
      <c r="K334" s="13">
        <f>IF(I334&lt;&gt;0,J334/I334*100,"-")</f>
        <v>9.8587977528089876</v>
      </c>
      <c r="L334" s="13">
        <f>IF(H334&lt;&gt;0,J334/H334*100,"-")</f>
        <v>9.8587977528089876</v>
      </c>
      <c r="M334" s="13">
        <f>IF(G334&lt;&gt;0,J334/G334*100,"-")</f>
        <v>24.914149648506196</v>
      </c>
    </row>
    <row r="335" spans="1:13" x14ac:dyDescent="0.25">
      <c r="A335" s="14"/>
      <c r="B335" s="14"/>
      <c r="C335" s="14"/>
      <c r="D335" s="14"/>
      <c r="E335" s="15" t="s">
        <v>20</v>
      </c>
      <c r="F335" s="15" t="s">
        <v>21</v>
      </c>
      <c r="G335" s="16">
        <v>2341.91</v>
      </c>
      <c r="H335" s="16">
        <v>6000</v>
      </c>
      <c r="I335" s="16">
        <v>6000</v>
      </c>
      <c r="J335" s="16">
        <v>1679.7</v>
      </c>
      <c r="K335" s="16">
        <f>IF(I335&lt;&gt;0,J335/I335*100,"-")</f>
        <v>27.995000000000005</v>
      </c>
      <c r="L335" s="16">
        <f>IF(H335&lt;&gt;0,J335/H335*100,"-")</f>
        <v>27.995000000000005</v>
      </c>
      <c r="M335" s="16">
        <f>IF(G335&lt;&gt;0,J335/G335*100,"-")</f>
        <v>71.723507735139265</v>
      </c>
    </row>
    <row r="336" spans="1:13" x14ac:dyDescent="0.25">
      <c r="A336" s="14"/>
      <c r="B336" s="14"/>
      <c r="C336" s="14"/>
      <c r="D336" s="14"/>
      <c r="E336" s="15" t="s">
        <v>26</v>
      </c>
      <c r="F336" s="15" t="s">
        <v>27</v>
      </c>
      <c r="G336" s="16">
        <v>16228.52</v>
      </c>
      <c r="H336" s="16">
        <v>0</v>
      </c>
      <c r="I336" s="16">
        <v>3000</v>
      </c>
      <c r="J336" s="16">
        <v>2885.63</v>
      </c>
      <c r="K336" s="16">
        <f>IF(I336&lt;&gt;0,J336/I336*100,"-")</f>
        <v>96.187666666666672</v>
      </c>
      <c r="L336" s="16" t="str">
        <f>IF(H336&lt;&gt;0,J336/H336*100,"-")</f>
        <v>-</v>
      </c>
      <c r="M336" s="16">
        <f>IF(G336&lt;&gt;0,J336/G336*100,"-")</f>
        <v>17.781227123607081</v>
      </c>
    </row>
    <row r="337" spans="1:13" x14ac:dyDescent="0.25">
      <c r="A337" s="14"/>
      <c r="B337" s="14"/>
      <c r="C337" s="14"/>
      <c r="D337" s="14"/>
      <c r="E337" s="15" t="s">
        <v>28</v>
      </c>
      <c r="F337" s="15" t="s">
        <v>29</v>
      </c>
      <c r="G337" s="16">
        <v>3502.51</v>
      </c>
      <c r="H337" s="16">
        <v>0</v>
      </c>
      <c r="I337" s="16">
        <v>0</v>
      </c>
      <c r="J337" s="16">
        <v>0</v>
      </c>
      <c r="K337" s="16" t="str">
        <f>IF(I337&lt;&gt;0,J337/I337*100,"-")</f>
        <v>-</v>
      </c>
      <c r="L337" s="16" t="str">
        <f>IF(H337&lt;&gt;0,J337/H337*100,"-")</f>
        <v>-</v>
      </c>
      <c r="M337" s="16">
        <f>IF(G337&lt;&gt;0,J337/G337*100,"-")</f>
        <v>0</v>
      </c>
    </row>
    <row r="338" spans="1:13" x14ac:dyDescent="0.25">
      <c r="A338" s="14"/>
      <c r="B338" s="14"/>
      <c r="C338" s="14"/>
      <c r="D338" s="14"/>
      <c r="E338" s="15" t="s">
        <v>81</v>
      </c>
      <c r="F338" s="15" t="s">
        <v>82</v>
      </c>
      <c r="G338" s="16">
        <v>10278.32</v>
      </c>
      <c r="H338" s="16">
        <v>83000</v>
      </c>
      <c r="I338" s="16">
        <v>75000</v>
      </c>
      <c r="J338" s="16">
        <v>0</v>
      </c>
      <c r="K338" s="16">
        <f>IF(I338&lt;&gt;0,J338/I338*100,"-")</f>
        <v>0</v>
      </c>
      <c r="L338" s="16">
        <f>IF(H338&lt;&gt;0,J338/H338*100,"-")</f>
        <v>0</v>
      </c>
      <c r="M338" s="16">
        <f>IF(G338&lt;&gt;0,J338/G338*100,"-")</f>
        <v>0</v>
      </c>
    </row>
    <row r="339" spans="1:13" x14ac:dyDescent="0.25">
      <c r="A339" s="14"/>
      <c r="B339" s="14"/>
      <c r="C339" s="14"/>
      <c r="D339" s="14"/>
      <c r="E339" s="15" t="s">
        <v>83</v>
      </c>
      <c r="F339" s="15" t="s">
        <v>84</v>
      </c>
      <c r="G339" s="16">
        <v>2867</v>
      </c>
      <c r="H339" s="16">
        <v>0</v>
      </c>
      <c r="I339" s="16">
        <v>5000</v>
      </c>
      <c r="J339" s="16">
        <v>4209</v>
      </c>
      <c r="K339" s="16">
        <f>IF(I339&lt;&gt;0,J339/I339*100,"-")</f>
        <v>84.179999999999993</v>
      </c>
      <c r="L339" s="16" t="str">
        <f>IF(H339&lt;&gt;0,J339/H339*100,"-")</f>
        <v>-</v>
      </c>
      <c r="M339" s="16">
        <f>IF(G339&lt;&gt;0,J339/G339*100,"-")</f>
        <v>146.80851063829786</v>
      </c>
    </row>
    <row r="340" spans="1:13" x14ac:dyDescent="0.25">
      <c r="A340" s="11"/>
      <c r="B340" s="11"/>
      <c r="C340" s="11"/>
      <c r="D340" s="12" t="s">
        <v>239</v>
      </c>
      <c r="E340" s="11"/>
      <c r="F340" s="12" t="s">
        <v>240</v>
      </c>
      <c r="G340" s="13">
        <f>+G341+G342+G343+G344+G345+G346</f>
        <v>2529859.23</v>
      </c>
      <c r="H340" s="13">
        <f>+H341+H342+H343+H344+H345+H346</f>
        <v>0</v>
      </c>
      <c r="I340" s="13">
        <f>+I341+I342+I343+I344+I345+I346</f>
        <v>0</v>
      </c>
      <c r="J340" s="13">
        <f>+J341+J342+J343+J344+J345+J346</f>
        <v>0</v>
      </c>
      <c r="K340" s="13" t="str">
        <f>IF(I340&lt;&gt;0,J340/I340*100,"-")</f>
        <v>-</v>
      </c>
      <c r="L340" s="13" t="str">
        <f>IF(H340&lt;&gt;0,J340/H340*100,"-")</f>
        <v>-</v>
      </c>
      <c r="M340" s="13">
        <f>IF(G340&lt;&gt;0,J340/G340*100,"-")</f>
        <v>0</v>
      </c>
    </row>
    <row r="341" spans="1:13" x14ac:dyDescent="0.25">
      <c r="A341" s="14"/>
      <c r="B341" s="14"/>
      <c r="C341" s="14"/>
      <c r="D341" s="14"/>
      <c r="E341" s="15" t="s">
        <v>20</v>
      </c>
      <c r="F341" s="15" t="s">
        <v>21</v>
      </c>
      <c r="G341" s="16">
        <v>178.72</v>
      </c>
      <c r="H341" s="16">
        <v>0</v>
      </c>
      <c r="I341" s="16">
        <v>0</v>
      </c>
      <c r="J341" s="16">
        <v>0</v>
      </c>
      <c r="K341" s="16" t="str">
        <f>IF(I341&lt;&gt;0,J341/I341*100,"-")</f>
        <v>-</v>
      </c>
      <c r="L341" s="16" t="str">
        <f>IF(H341&lt;&gt;0,J341/H341*100,"-")</f>
        <v>-</v>
      </c>
      <c r="M341" s="16">
        <f>IF(G341&lt;&gt;0,J341/G341*100,"-")</f>
        <v>0</v>
      </c>
    </row>
    <row r="342" spans="1:13" x14ac:dyDescent="0.25">
      <c r="A342" s="14"/>
      <c r="B342" s="14"/>
      <c r="C342" s="14"/>
      <c r="D342" s="14"/>
      <c r="E342" s="15" t="s">
        <v>22</v>
      </c>
      <c r="F342" s="15" t="s">
        <v>23</v>
      </c>
      <c r="G342" s="16">
        <v>57.9</v>
      </c>
      <c r="H342" s="16">
        <v>0</v>
      </c>
      <c r="I342" s="16">
        <v>0</v>
      </c>
      <c r="J342" s="16">
        <v>0</v>
      </c>
      <c r="K342" s="16" t="str">
        <f>IF(I342&lt;&gt;0,J342/I342*100,"-")</f>
        <v>-</v>
      </c>
      <c r="L342" s="16" t="str">
        <f>IF(H342&lt;&gt;0,J342/H342*100,"-")</f>
        <v>-</v>
      </c>
      <c r="M342" s="16">
        <f>IF(G342&lt;&gt;0,J342/G342*100,"-")</f>
        <v>0</v>
      </c>
    </row>
    <row r="343" spans="1:13" x14ac:dyDescent="0.25">
      <c r="A343" s="14"/>
      <c r="B343" s="14"/>
      <c r="C343" s="14"/>
      <c r="D343" s="14"/>
      <c r="E343" s="15" t="s">
        <v>24</v>
      </c>
      <c r="F343" s="15" t="s">
        <v>25</v>
      </c>
      <c r="G343" s="16">
        <v>268.81</v>
      </c>
      <c r="H343" s="16">
        <v>0</v>
      </c>
      <c r="I343" s="16">
        <v>0</v>
      </c>
      <c r="J343" s="16">
        <v>0</v>
      </c>
      <c r="K343" s="16" t="str">
        <f>IF(I343&lt;&gt;0,J343/I343*100,"-")</f>
        <v>-</v>
      </c>
      <c r="L343" s="16" t="str">
        <f>IF(H343&lt;&gt;0,J343/H343*100,"-")</f>
        <v>-</v>
      </c>
      <c r="M343" s="16">
        <f>IF(G343&lt;&gt;0,J343/G343*100,"-")</f>
        <v>0</v>
      </c>
    </row>
    <row r="344" spans="1:13" x14ac:dyDescent="0.25">
      <c r="A344" s="14"/>
      <c r="B344" s="14"/>
      <c r="C344" s="14"/>
      <c r="D344" s="14"/>
      <c r="E344" s="15" t="s">
        <v>28</v>
      </c>
      <c r="F344" s="15" t="s">
        <v>29</v>
      </c>
      <c r="G344" s="16">
        <v>4132</v>
      </c>
      <c r="H344" s="16">
        <v>0</v>
      </c>
      <c r="I344" s="16">
        <v>0</v>
      </c>
      <c r="J344" s="16">
        <v>0</v>
      </c>
      <c r="K344" s="16" t="str">
        <f>IF(I344&lt;&gt;0,J344/I344*100,"-")</f>
        <v>-</v>
      </c>
      <c r="L344" s="16" t="str">
        <f>IF(H344&lt;&gt;0,J344/H344*100,"-")</f>
        <v>-</v>
      </c>
      <c r="M344" s="16">
        <f>IF(G344&lt;&gt;0,J344/G344*100,"-")</f>
        <v>0</v>
      </c>
    </row>
    <row r="345" spans="1:13" x14ac:dyDescent="0.25">
      <c r="A345" s="14"/>
      <c r="B345" s="14"/>
      <c r="C345" s="14"/>
      <c r="D345" s="14"/>
      <c r="E345" s="15" t="s">
        <v>81</v>
      </c>
      <c r="F345" s="15" t="s">
        <v>82</v>
      </c>
      <c r="G345" s="16">
        <v>2412056.23</v>
      </c>
      <c r="H345" s="16">
        <v>0</v>
      </c>
      <c r="I345" s="16">
        <v>0</v>
      </c>
      <c r="J345" s="16">
        <v>0</v>
      </c>
      <c r="K345" s="16" t="str">
        <f>IF(I345&lt;&gt;0,J345/I345*100,"-")</f>
        <v>-</v>
      </c>
      <c r="L345" s="16" t="str">
        <f>IF(H345&lt;&gt;0,J345/H345*100,"-")</f>
        <v>-</v>
      </c>
      <c r="M345" s="16">
        <f>IF(G345&lt;&gt;0,J345/G345*100,"-")</f>
        <v>0</v>
      </c>
    </row>
    <row r="346" spans="1:13" x14ac:dyDescent="0.25">
      <c r="A346" s="14"/>
      <c r="B346" s="14"/>
      <c r="C346" s="14"/>
      <c r="D346" s="14"/>
      <c r="E346" s="15" t="s">
        <v>83</v>
      </c>
      <c r="F346" s="15" t="s">
        <v>84</v>
      </c>
      <c r="G346" s="16">
        <v>113165.57</v>
      </c>
      <c r="H346" s="16">
        <v>0</v>
      </c>
      <c r="I346" s="16">
        <v>0</v>
      </c>
      <c r="J346" s="16">
        <v>0</v>
      </c>
      <c r="K346" s="16" t="str">
        <f>IF(I346&lt;&gt;0,J346/I346*100,"-")</f>
        <v>-</v>
      </c>
      <c r="L346" s="16" t="str">
        <f>IF(H346&lt;&gt;0,J346/H346*100,"-")</f>
        <v>-</v>
      </c>
      <c r="M346" s="16">
        <f>IF(G346&lt;&gt;0,J346/G346*100,"-")</f>
        <v>0</v>
      </c>
    </row>
    <row r="347" spans="1:13" x14ac:dyDescent="0.25">
      <c r="A347" s="11"/>
      <c r="B347" s="11"/>
      <c r="C347" s="11"/>
      <c r="D347" s="12" t="s">
        <v>241</v>
      </c>
      <c r="E347" s="11"/>
      <c r="F347" s="12" t="s">
        <v>242</v>
      </c>
      <c r="G347" s="13">
        <f>+G348+G349</f>
        <v>0</v>
      </c>
      <c r="H347" s="13">
        <f>+H348+H349</f>
        <v>420000</v>
      </c>
      <c r="I347" s="13">
        <f>+I348+I349</f>
        <v>390000</v>
      </c>
      <c r="J347" s="13">
        <f>+J348+J349</f>
        <v>0</v>
      </c>
      <c r="K347" s="13">
        <f>IF(I347&lt;&gt;0,J347/I347*100,"-")</f>
        <v>0</v>
      </c>
      <c r="L347" s="13">
        <f>IF(H347&lt;&gt;0,J347/H347*100,"-")</f>
        <v>0</v>
      </c>
      <c r="M347" s="13" t="str">
        <f>IF(G347&lt;&gt;0,J347/G347*100,"-")</f>
        <v>-</v>
      </c>
    </row>
    <row r="348" spans="1:13" x14ac:dyDescent="0.25">
      <c r="A348" s="14"/>
      <c r="B348" s="14"/>
      <c r="C348" s="14"/>
      <c r="D348" s="14"/>
      <c r="E348" s="15" t="s">
        <v>81</v>
      </c>
      <c r="F348" s="15" t="s">
        <v>82</v>
      </c>
      <c r="G348" s="16">
        <v>0</v>
      </c>
      <c r="H348" s="16">
        <v>415000</v>
      </c>
      <c r="I348" s="16">
        <v>385000</v>
      </c>
      <c r="J348" s="16">
        <v>0</v>
      </c>
      <c r="K348" s="16">
        <f>IF(I348&lt;&gt;0,J348/I348*100,"-")</f>
        <v>0</v>
      </c>
      <c r="L348" s="16">
        <f>IF(H348&lt;&gt;0,J348/H348*100,"-")</f>
        <v>0</v>
      </c>
      <c r="M348" s="16" t="str">
        <f>IF(G348&lt;&gt;0,J348/G348*100,"-")</f>
        <v>-</v>
      </c>
    </row>
    <row r="349" spans="1:13" x14ac:dyDescent="0.25">
      <c r="A349" s="14"/>
      <c r="B349" s="14"/>
      <c r="C349" s="14"/>
      <c r="D349" s="14"/>
      <c r="E349" s="15" t="s">
        <v>83</v>
      </c>
      <c r="F349" s="15" t="s">
        <v>84</v>
      </c>
      <c r="G349" s="16">
        <v>0</v>
      </c>
      <c r="H349" s="16">
        <v>5000</v>
      </c>
      <c r="I349" s="16">
        <v>5000</v>
      </c>
      <c r="J349" s="16">
        <v>0</v>
      </c>
      <c r="K349" s="16">
        <f>IF(I349&lt;&gt;0,J349/I349*100,"-")</f>
        <v>0</v>
      </c>
      <c r="L349" s="16">
        <f>IF(H349&lt;&gt;0,J349/H349*100,"-")</f>
        <v>0</v>
      </c>
      <c r="M349" s="16" t="str">
        <f>IF(G349&lt;&gt;0,J349/G349*100,"-")</f>
        <v>-</v>
      </c>
    </row>
    <row r="350" spans="1:13" x14ac:dyDescent="0.25">
      <c r="A350" s="5"/>
      <c r="B350" s="6" t="s">
        <v>243</v>
      </c>
      <c r="C350" s="5"/>
      <c r="D350" s="5"/>
      <c r="E350" s="5"/>
      <c r="F350" s="6" t="s">
        <v>244</v>
      </c>
      <c r="G350" s="7">
        <f>+G351</f>
        <v>466694.13999999996</v>
      </c>
      <c r="H350" s="7">
        <f>+H351</f>
        <v>170000</v>
      </c>
      <c r="I350" s="7">
        <f>+I351</f>
        <v>170000</v>
      </c>
      <c r="J350" s="7">
        <f>+J351</f>
        <v>114398.37</v>
      </c>
      <c r="K350" s="7">
        <f>IF(I350&lt;&gt;0,J350/I350*100,"-")</f>
        <v>67.29315882352941</v>
      </c>
      <c r="L350" s="7">
        <f>IF(H350&lt;&gt;0,J350/H350*100,"-")</f>
        <v>67.29315882352941</v>
      </c>
      <c r="M350" s="7">
        <f>IF(G350&lt;&gt;0,J350/G350*100,"-")</f>
        <v>24.512493343070478</v>
      </c>
    </row>
    <row r="351" spans="1:13" x14ac:dyDescent="0.25">
      <c r="A351" s="8"/>
      <c r="B351" s="8"/>
      <c r="C351" s="9" t="s">
        <v>245</v>
      </c>
      <c r="D351" s="8"/>
      <c r="E351" s="8"/>
      <c r="F351" s="9" t="s">
        <v>246</v>
      </c>
      <c r="G351" s="10">
        <f>+G352+G355+G357+G362</f>
        <v>466694.13999999996</v>
      </c>
      <c r="H351" s="10">
        <f>+H352+H355+H357+H362</f>
        <v>170000</v>
      </c>
      <c r="I351" s="10">
        <f>+I352+I355+I357+I362</f>
        <v>170000</v>
      </c>
      <c r="J351" s="10">
        <f>+J352+J355+J357+J362</f>
        <v>114398.37</v>
      </c>
      <c r="K351" s="10">
        <f>IF(I351&lt;&gt;0,J351/I351*100,"-")</f>
        <v>67.29315882352941</v>
      </c>
      <c r="L351" s="10">
        <f>IF(H351&lt;&gt;0,J351/H351*100,"-")</f>
        <v>67.29315882352941</v>
      </c>
      <c r="M351" s="10">
        <f>IF(G351&lt;&gt;0,J351/G351*100,"-")</f>
        <v>24.512493343070478</v>
      </c>
    </row>
    <row r="352" spans="1:13" x14ac:dyDescent="0.25">
      <c r="A352" s="11"/>
      <c r="B352" s="11"/>
      <c r="C352" s="11"/>
      <c r="D352" s="12" t="s">
        <v>19</v>
      </c>
      <c r="E352" s="11"/>
      <c r="F352" s="12"/>
      <c r="G352" s="13">
        <f>+G353+G354</f>
        <v>30239.03</v>
      </c>
      <c r="H352" s="13">
        <f>+H353+H354</f>
        <v>30000</v>
      </c>
      <c r="I352" s="13">
        <f>+I353+I354</f>
        <v>30000</v>
      </c>
      <c r="J352" s="13">
        <f>+J353+J354</f>
        <v>28960.65</v>
      </c>
      <c r="K352" s="13">
        <f>IF(I352&lt;&gt;0,J352/I352*100,"-")</f>
        <v>96.535500000000013</v>
      </c>
      <c r="L352" s="13">
        <f>IF(H352&lt;&gt;0,J352/H352*100,"-")</f>
        <v>96.535500000000013</v>
      </c>
      <c r="M352" s="13">
        <f>IF(G352&lt;&gt;0,J352/G352*100,"-")</f>
        <v>95.772417303068252</v>
      </c>
    </row>
    <row r="353" spans="1:13" x14ac:dyDescent="0.25">
      <c r="A353" s="14"/>
      <c r="B353" s="14"/>
      <c r="C353" s="14"/>
      <c r="D353" s="14"/>
      <c r="E353" s="15" t="s">
        <v>20</v>
      </c>
      <c r="F353" s="15" t="s">
        <v>21</v>
      </c>
      <c r="G353" s="16">
        <v>29406.5</v>
      </c>
      <c r="H353" s="16">
        <v>28500</v>
      </c>
      <c r="I353" s="16">
        <v>28900</v>
      </c>
      <c r="J353" s="16">
        <v>28747.7</v>
      </c>
      <c r="K353" s="16">
        <f>IF(I353&lt;&gt;0,J353/I353*100,"-")</f>
        <v>99.473010380622839</v>
      </c>
      <c r="L353" s="16">
        <f>IF(H353&lt;&gt;0,J353/H353*100,"-")</f>
        <v>100.86912280701755</v>
      </c>
      <c r="M353" s="16">
        <f>IF(G353&lt;&gt;0,J353/G353*100,"-")</f>
        <v>97.759678982537878</v>
      </c>
    </row>
    <row r="354" spans="1:13" x14ac:dyDescent="0.25">
      <c r="A354" s="14"/>
      <c r="B354" s="14"/>
      <c r="C354" s="14"/>
      <c r="D354" s="14"/>
      <c r="E354" s="15" t="s">
        <v>28</v>
      </c>
      <c r="F354" s="15" t="s">
        <v>29</v>
      </c>
      <c r="G354" s="16">
        <v>832.53</v>
      </c>
      <c r="H354" s="16">
        <v>1500</v>
      </c>
      <c r="I354" s="16">
        <v>1100</v>
      </c>
      <c r="J354" s="16">
        <v>212.95</v>
      </c>
      <c r="K354" s="16">
        <f>IF(I354&lt;&gt;0,J354/I354*100,"-")</f>
        <v>19.359090909090909</v>
      </c>
      <c r="L354" s="16">
        <f>IF(H354&lt;&gt;0,J354/H354*100,"-")</f>
        <v>14.196666666666665</v>
      </c>
      <c r="M354" s="16">
        <f>IF(G354&lt;&gt;0,J354/G354*100,"-")</f>
        <v>25.578657826144401</v>
      </c>
    </row>
    <row r="355" spans="1:13" x14ac:dyDescent="0.25">
      <c r="A355" s="11"/>
      <c r="B355" s="11"/>
      <c r="C355" s="11"/>
      <c r="D355" s="12" t="s">
        <v>247</v>
      </c>
      <c r="E355" s="11"/>
      <c r="F355" s="12" t="s">
        <v>248</v>
      </c>
      <c r="G355" s="13">
        <f>+G356</f>
        <v>99747.04</v>
      </c>
      <c r="H355" s="13">
        <f>+H356</f>
        <v>100000</v>
      </c>
      <c r="I355" s="13">
        <f>+I356</f>
        <v>100000</v>
      </c>
      <c r="J355" s="13">
        <f>+J356</f>
        <v>85437.72</v>
      </c>
      <c r="K355" s="13">
        <f>IF(I355&lt;&gt;0,J355/I355*100,"-")</f>
        <v>85.437720000000013</v>
      </c>
      <c r="L355" s="13">
        <f>IF(H355&lt;&gt;0,J355/H355*100,"-")</f>
        <v>85.437720000000013</v>
      </c>
      <c r="M355" s="13">
        <f>IF(G355&lt;&gt;0,J355/G355*100,"-")</f>
        <v>85.654391348354807</v>
      </c>
    </row>
    <row r="356" spans="1:13" x14ac:dyDescent="0.25">
      <c r="A356" s="14"/>
      <c r="B356" s="14"/>
      <c r="C356" s="14"/>
      <c r="D356" s="14"/>
      <c r="E356" s="15" t="s">
        <v>176</v>
      </c>
      <c r="F356" s="15" t="s">
        <v>177</v>
      </c>
      <c r="G356" s="16">
        <v>99747.04</v>
      </c>
      <c r="H356" s="16">
        <v>100000</v>
      </c>
      <c r="I356" s="16">
        <v>100000</v>
      </c>
      <c r="J356" s="16">
        <v>85437.72</v>
      </c>
      <c r="K356" s="16">
        <f>IF(I356&lt;&gt;0,J356/I356*100,"-")</f>
        <v>85.437720000000013</v>
      </c>
      <c r="L356" s="16">
        <f>IF(H356&lt;&gt;0,J356/H356*100,"-")</f>
        <v>85.437720000000013</v>
      </c>
      <c r="M356" s="16">
        <f>IF(G356&lt;&gt;0,J356/G356*100,"-")</f>
        <v>85.654391348354807</v>
      </c>
    </row>
    <row r="357" spans="1:13" x14ac:dyDescent="0.25">
      <c r="A357" s="11"/>
      <c r="B357" s="11"/>
      <c r="C357" s="11"/>
      <c r="D357" s="12" t="s">
        <v>249</v>
      </c>
      <c r="E357" s="11"/>
      <c r="F357" s="12" t="s">
        <v>250</v>
      </c>
      <c r="G357" s="13">
        <f>+G358+G359+G360+G361</f>
        <v>20016.669999999998</v>
      </c>
      <c r="H357" s="13">
        <f>+H358+H359+H360+H361</f>
        <v>40000</v>
      </c>
      <c r="I357" s="13">
        <f>+I358+I359+I360+I361</f>
        <v>40000</v>
      </c>
      <c r="J357" s="13">
        <f>+J358+J359+J360+J361</f>
        <v>0</v>
      </c>
      <c r="K357" s="13">
        <f>IF(I357&lt;&gt;0,J357/I357*100,"-")</f>
        <v>0</v>
      </c>
      <c r="L357" s="13">
        <f>IF(H357&lt;&gt;0,J357/H357*100,"-")</f>
        <v>0</v>
      </c>
      <c r="M357" s="13">
        <f>IF(G357&lt;&gt;0,J357/G357*100,"-")</f>
        <v>0</v>
      </c>
    </row>
    <row r="358" spans="1:13" x14ac:dyDescent="0.25">
      <c r="A358" s="14"/>
      <c r="B358" s="14"/>
      <c r="C358" s="14"/>
      <c r="D358" s="14"/>
      <c r="E358" s="15" t="s">
        <v>20</v>
      </c>
      <c r="F358" s="15" t="s">
        <v>21</v>
      </c>
      <c r="G358" s="16">
        <v>61</v>
      </c>
      <c r="H358" s="16">
        <v>0</v>
      </c>
      <c r="I358" s="16">
        <v>0</v>
      </c>
      <c r="J358" s="16">
        <v>0</v>
      </c>
      <c r="K358" s="16" t="str">
        <f>IF(I358&lt;&gt;0,J358/I358*100,"-")</f>
        <v>-</v>
      </c>
      <c r="L358" s="16" t="str">
        <f>IF(H358&lt;&gt;0,J358/H358*100,"-")</f>
        <v>-</v>
      </c>
      <c r="M358" s="16">
        <f>IF(G358&lt;&gt;0,J358/G358*100,"-")</f>
        <v>0</v>
      </c>
    </row>
    <row r="359" spans="1:13" x14ac:dyDescent="0.25">
      <c r="A359" s="14"/>
      <c r="B359" s="14"/>
      <c r="C359" s="14"/>
      <c r="D359" s="14"/>
      <c r="E359" s="15" t="s">
        <v>105</v>
      </c>
      <c r="F359" s="15" t="s">
        <v>106</v>
      </c>
      <c r="G359" s="16">
        <v>0</v>
      </c>
      <c r="H359" s="16">
        <v>10000</v>
      </c>
      <c r="I359" s="16">
        <v>10000</v>
      </c>
      <c r="J359" s="16">
        <v>0</v>
      </c>
      <c r="K359" s="16">
        <f>IF(I359&lt;&gt;0,J359/I359*100,"-")</f>
        <v>0</v>
      </c>
      <c r="L359" s="16">
        <f>IF(H359&lt;&gt;0,J359/H359*100,"-")</f>
        <v>0</v>
      </c>
      <c r="M359" s="16" t="str">
        <f>IF(G359&lt;&gt;0,J359/G359*100,"-")</f>
        <v>-</v>
      </c>
    </row>
    <row r="360" spans="1:13" x14ac:dyDescent="0.25">
      <c r="A360" s="14"/>
      <c r="B360" s="14"/>
      <c r="C360" s="14"/>
      <c r="D360" s="14"/>
      <c r="E360" s="15" t="s">
        <v>81</v>
      </c>
      <c r="F360" s="15" t="s">
        <v>82</v>
      </c>
      <c r="G360" s="16">
        <v>19370.07</v>
      </c>
      <c r="H360" s="16">
        <v>0</v>
      </c>
      <c r="I360" s="16">
        <v>0</v>
      </c>
      <c r="J360" s="16">
        <v>0</v>
      </c>
      <c r="K360" s="16" t="str">
        <f>IF(I360&lt;&gt;0,J360/I360*100,"-")</f>
        <v>-</v>
      </c>
      <c r="L360" s="16" t="str">
        <f>IF(H360&lt;&gt;0,J360/H360*100,"-")</f>
        <v>-</v>
      </c>
      <c r="M360" s="16">
        <f>IF(G360&lt;&gt;0,J360/G360*100,"-")</f>
        <v>0</v>
      </c>
    </row>
    <row r="361" spans="1:13" x14ac:dyDescent="0.25">
      <c r="A361" s="14"/>
      <c r="B361" s="14"/>
      <c r="C361" s="14"/>
      <c r="D361" s="14"/>
      <c r="E361" s="15" t="s">
        <v>83</v>
      </c>
      <c r="F361" s="15" t="s">
        <v>84</v>
      </c>
      <c r="G361" s="16">
        <v>585.6</v>
      </c>
      <c r="H361" s="16">
        <v>30000</v>
      </c>
      <c r="I361" s="16">
        <v>30000</v>
      </c>
      <c r="J361" s="16">
        <v>0</v>
      </c>
      <c r="K361" s="16">
        <f>IF(I361&lt;&gt;0,J361/I361*100,"-")</f>
        <v>0</v>
      </c>
      <c r="L361" s="16">
        <f>IF(H361&lt;&gt;0,J361/H361*100,"-")</f>
        <v>0</v>
      </c>
      <c r="M361" s="16">
        <f>IF(G361&lt;&gt;0,J361/G361*100,"-")</f>
        <v>0</v>
      </c>
    </row>
    <row r="362" spans="1:13" x14ac:dyDescent="0.25">
      <c r="A362" s="11"/>
      <c r="B362" s="11"/>
      <c r="C362" s="11"/>
      <c r="D362" s="12" t="s">
        <v>251</v>
      </c>
      <c r="E362" s="11"/>
      <c r="F362" s="12" t="s">
        <v>252</v>
      </c>
      <c r="G362" s="13">
        <f>+G363+G364+G365+G366+G367</f>
        <v>316691.39999999997</v>
      </c>
      <c r="H362" s="13">
        <f>+H363+H364+H365+H366+H367</f>
        <v>0</v>
      </c>
      <c r="I362" s="13">
        <f>+I363+I364+I365+I366+I367</f>
        <v>0</v>
      </c>
      <c r="J362" s="13">
        <f>+J363+J364+J365+J366+J367</f>
        <v>0</v>
      </c>
      <c r="K362" s="13" t="str">
        <f>IF(I362&lt;&gt;0,J362/I362*100,"-")</f>
        <v>-</v>
      </c>
      <c r="L362" s="13" t="str">
        <f>IF(H362&lt;&gt;0,J362/H362*100,"-")</f>
        <v>-</v>
      </c>
      <c r="M362" s="13">
        <f>IF(G362&lt;&gt;0,J362/G362*100,"-")</f>
        <v>0</v>
      </c>
    </row>
    <row r="363" spans="1:13" x14ac:dyDescent="0.25">
      <c r="A363" s="14"/>
      <c r="B363" s="14"/>
      <c r="C363" s="14"/>
      <c r="D363" s="14"/>
      <c r="E363" s="15" t="s">
        <v>20</v>
      </c>
      <c r="F363" s="15" t="s">
        <v>21</v>
      </c>
      <c r="G363" s="16">
        <v>761.28</v>
      </c>
      <c r="H363" s="16">
        <v>0</v>
      </c>
      <c r="I363" s="16">
        <v>0</v>
      </c>
      <c r="J363" s="16">
        <v>0</v>
      </c>
      <c r="K363" s="16" t="str">
        <f>IF(I363&lt;&gt;0,J363/I363*100,"-")</f>
        <v>-</v>
      </c>
      <c r="L363" s="16" t="str">
        <f>IF(H363&lt;&gt;0,J363/H363*100,"-")</f>
        <v>-</v>
      </c>
      <c r="M363" s="16">
        <f>IF(G363&lt;&gt;0,J363/G363*100,"-")</f>
        <v>0</v>
      </c>
    </row>
    <row r="364" spans="1:13" x14ac:dyDescent="0.25">
      <c r="A364" s="14"/>
      <c r="B364" s="14"/>
      <c r="C364" s="14"/>
      <c r="D364" s="14"/>
      <c r="E364" s="15" t="s">
        <v>26</v>
      </c>
      <c r="F364" s="15" t="s">
        <v>27</v>
      </c>
      <c r="G364" s="16">
        <v>105.67</v>
      </c>
      <c r="H364" s="16">
        <v>0</v>
      </c>
      <c r="I364" s="16">
        <v>0</v>
      </c>
      <c r="J364" s="16">
        <v>0</v>
      </c>
      <c r="K364" s="16" t="str">
        <f>IF(I364&lt;&gt;0,J364/I364*100,"-")</f>
        <v>-</v>
      </c>
      <c r="L364" s="16" t="str">
        <f>IF(H364&lt;&gt;0,J364/H364*100,"-")</f>
        <v>-</v>
      </c>
      <c r="M364" s="16">
        <f>IF(G364&lt;&gt;0,J364/G364*100,"-")</f>
        <v>0</v>
      </c>
    </row>
    <row r="365" spans="1:13" x14ac:dyDescent="0.25">
      <c r="A365" s="14"/>
      <c r="B365" s="14"/>
      <c r="C365" s="14"/>
      <c r="D365" s="14"/>
      <c r="E365" s="15" t="s">
        <v>105</v>
      </c>
      <c r="F365" s="15" t="s">
        <v>106</v>
      </c>
      <c r="G365" s="16">
        <v>287231.63</v>
      </c>
      <c r="H365" s="16">
        <v>0</v>
      </c>
      <c r="I365" s="16">
        <v>0</v>
      </c>
      <c r="J365" s="16">
        <v>0</v>
      </c>
      <c r="K365" s="16" t="str">
        <f>IF(I365&lt;&gt;0,J365/I365*100,"-")</f>
        <v>-</v>
      </c>
      <c r="L365" s="16" t="str">
        <f>IF(H365&lt;&gt;0,J365/H365*100,"-")</f>
        <v>-</v>
      </c>
      <c r="M365" s="16">
        <f>IF(G365&lt;&gt;0,J365/G365*100,"-")</f>
        <v>0</v>
      </c>
    </row>
    <row r="366" spans="1:13" x14ac:dyDescent="0.25">
      <c r="A366" s="14"/>
      <c r="B366" s="14"/>
      <c r="C366" s="14"/>
      <c r="D366" s="14"/>
      <c r="E366" s="15" t="s">
        <v>81</v>
      </c>
      <c r="F366" s="15" t="s">
        <v>82</v>
      </c>
      <c r="G366" s="16">
        <v>19530.349999999999</v>
      </c>
      <c r="H366" s="16">
        <v>0</v>
      </c>
      <c r="I366" s="16">
        <v>0</v>
      </c>
      <c r="J366" s="16">
        <v>0</v>
      </c>
      <c r="K366" s="16" t="str">
        <f>IF(I366&lt;&gt;0,J366/I366*100,"-")</f>
        <v>-</v>
      </c>
      <c r="L366" s="16" t="str">
        <f>IF(H366&lt;&gt;0,J366/H366*100,"-")</f>
        <v>-</v>
      </c>
      <c r="M366" s="16">
        <f>IF(G366&lt;&gt;0,J366/G366*100,"-")</f>
        <v>0</v>
      </c>
    </row>
    <row r="367" spans="1:13" x14ac:dyDescent="0.25">
      <c r="A367" s="14"/>
      <c r="B367" s="14"/>
      <c r="C367" s="14"/>
      <c r="D367" s="14"/>
      <c r="E367" s="15" t="s">
        <v>83</v>
      </c>
      <c r="F367" s="15" t="s">
        <v>84</v>
      </c>
      <c r="G367" s="16">
        <v>9062.4699999999993</v>
      </c>
      <c r="H367" s="16">
        <v>0</v>
      </c>
      <c r="I367" s="16">
        <v>0</v>
      </c>
      <c r="J367" s="16">
        <v>0</v>
      </c>
      <c r="K367" s="16" t="str">
        <f>IF(I367&lt;&gt;0,J367/I367*100,"-")</f>
        <v>-</v>
      </c>
      <c r="L367" s="16" t="str">
        <f>IF(H367&lt;&gt;0,J367/H367*100,"-")</f>
        <v>-</v>
      </c>
      <c r="M367" s="16">
        <f>IF(G367&lt;&gt;0,J367/G367*100,"-")</f>
        <v>0</v>
      </c>
    </row>
    <row r="368" spans="1:13" x14ac:dyDescent="0.25">
      <c r="A368" s="5"/>
      <c r="B368" s="6" t="s">
        <v>253</v>
      </c>
      <c r="C368" s="5"/>
      <c r="D368" s="5"/>
      <c r="E368" s="5"/>
      <c r="F368" s="6" t="s">
        <v>254</v>
      </c>
      <c r="G368" s="7">
        <f>+G369+G379+G391+G395+G415+G423+G432+G435+G442</f>
        <v>370752.18</v>
      </c>
      <c r="H368" s="7">
        <f>+H369+H379+H391+H395+H415+H423+H432+H435+H442</f>
        <v>662177.81000000006</v>
      </c>
      <c r="I368" s="7">
        <f>+I369+I379+I391+I395+I415+I423+I432+I435+I442</f>
        <v>657177.81000000006</v>
      </c>
      <c r="J368" s="7">
        <f>+J369+J379+J391+J395+J415+J423+J432+J435+J442</f>
        <v>466454.58000000007</v>
      </c>
      <c r="K368" s="7">
        <f>IF(I368&lt;&gt;0,J368/I368*100,"-")</f>
        <v>70.978443413967369</v>
      </c>
      <c r="L368" s="7">
        <f>IF(H368&lt;&gt;0,J368/H368*100,"-")</f>
        <v>70.44249640440232</v>
      </c>
      <c r="M368" s="7">
        <f>IF(G368&lt;&gt;0,J368/G368*100,"-")</f>
        <v>125.81303770081678</v>
      </c>
    </row>
    <row r="369" spans="1:13" x14ac:dyDescent="0.25">
      <c r="A369" s="8"/>
      <c r="B369" s="8"/>
      <c r="C369" s="9" t="s">
        <v>255</v>
      </c>
      <c r="D369" s="8"/>
      <c r="E369" s="8"/>
      <c r="F369" s="9" t="s">
        <v>256</v>
      </c>
      <c r="G369" s="10">
        <f>+G370</f>
        <v>76338.62000000001</v>
      </c>
      <c r="H369" s="10">
        <f>+H370</f>
        <v>112900</v>
      </c>
      <c r="I369" s="10">
        <f>+I370</f>
        <v>129835</v>
      </c>
      <c r="J369" s="10">
        <f>+J370</f>
        <v>95501.969999999987</v>
      </c>
      <c r="K369" s="10">
        <f>IF(I369&lt;&gt;0,J369/I369*100,"-")</f>
        <v>73.556413909962643</v>
      </c>
      <c r="L369" s="10">
        <f>IF(H369&lt;&gt;0,J369/H369*100,"-")</f>
        <v>84.589875996457025</v>
      </c>
      <c r="M369" s="10">
        <f>IF(G369&lt;&gt;0,J369/G369*100,"-")</f>
        <v>125.10308674691784</v>
      </c>
    </row>
    <row r="370" spans="1:13" x14ac:dyDescent="0.25">
      <c r="A370" s="11"/>
      <c r="B370" s="11"/>
      <c r="C370" s="11"/>
      <c r="D370" s="12" t="s">
        <v>19</v>
      </c>
      <c r="E370" s="11"/>
      <c r="F370" s="12"/>
      <c r="G370" s="13">
        <f>+G371+G372+G373+G374+G375+G376+G377+G378</f>
        <v>76338.62000000001</v>
      </c>
      <c r="H370" s="13">
        <f>+H371+H372+H373+H374+H375+H376+H377+H378</f>
        <v>112900</v>
      </c>
      <c r="I370" s="13">
        <f>+I371+I372+I373+I374+I375+I376+I377+I378</f>
        <v>129835</v>
      </c>
      <c r="J370" s="13">
        <f>+J371+J372+J373+J374+J375+J376+J377+J378</f>
        <v>95501.969999999987</v>
      </c>
      <c r="K370" s="13">
        <f>IF(I370&lt;&gt;0,J370/I370*100,"-")</f>
        <v>73.556413909962643</v>
      </c>
      <c r="L370" s="13">
        <f>IF(H370&lt;&gt;0,J370/H370*100,"-")</f>
        <v>84.589875996457025</v>
      </c>
      <c r="M370" s="13">
        <f>IF(G370&lt;&gt;0,J370/G370*100,"-")</f>
        <v>125.10308674691784</v>
      </c>
    </row>
    <row r="371" spans="1:13" x14ac:dyDescent="0.25">
      <c r="A371" s="14"/>
      <c r="B371" s="14"/>
      <c r="C371" s="14"/>
      <c r="D371" s="14"/>
      <c r="E371" s="15" t="s">
        <v>20</v>
      </c>
      <c r="F371" s="15" t="s">
        <v>21</v>
      </c>
      <c r="G371" s="16">
        <v>65253.58</v>
      </c>
      <c r="H371" s="16">
        <v>92860</v>
      </c>
      <c r="I371" s="16">
        <v>102735</v>
      </c>
      <c r="J371" s="16">
        <v>77645.789999999994</v>
      </c>
      <c r="K371" s="16">
        <f>IF(I371&lt;&gt;0,J371/I371*100,"-")</f>
        <v>75.578712220762142</v>
      </c>
      <c r="L371" s="16">
        <f>IF(H371&lt;&gt;0,J371/H371*100,"-")</f>
        <v>83.615970277837604</v>
      </c>
      <c r="M371" s="16">
        <f>IF(G371&lt;&gt;0,J371/G371*100,"-")</f>
        <v>118.99085077017995</v>
      </c>
    </row>
    <row r="372" spans="1:13" x14ac:dyDescent="0.25">
      <c r="A372" s="14"/>
      <c r="B372" s="14"/>
      <c r="C372" s="14"/>
      <c r="D372" s="14"/>
      <c r="E372" s="15" t="s">
        <v>89</v>
      </c>
      <c r="F372" s="15" t="s">
        <v>90</v>
      </c>
      <c r="G372" s="16">
        <v>0</v>
      </c>
      <c r="H372" s="16">
        <v>0</v>
      </c>
      <c r="I372" s="16">
        <v>2000</v>
      </c>
      <c r="J372" s="16">
        <v>1134</v>
      </c>
      <c r="K372" s="16">
        <f>IF(I372&lt;&gt;0,J372/I372*100,"-")</f>
        <v>56.699999999999996</v>
      </c>
      <c r="L372" s="16" t="str">
        <f>IF(H372&lt;&gt;0,J372/H372*100,"-")</f>
        <v>-</v>
      </c>
      <c r="M372" s="16" t="str">
        <f>IF(G372&lt;&gt;0,J372/G372*100,"-")</f>
        <v>-</v>
      </c>
    </row>
    <row r="373" spans="1:13" x14ac:dyDescent="0.25">
      <c r="A373" s="14"/>
      <c r="B373" s="14"/>
      <c r="C373" s="14"/>
      <c r="D373" s="14"/>
      <c r="E373" s="15" t="s">
        <v>24</v>
      </c>
      <c r="F373" s="15" t="s">
        <v>25</v>
      </c>
      <c r="G373" s="16">
        <v>2779.2</v>
      </c>
      <c r="H373" s="16">
        <v>1250</v>
      </c>
      <c r="I373" s="16">
        <v>4250</v>
      </c>
      <c r="J373" s="16">
        <v>3843.46</v>
      </c>
      <c r="K373" s="16">
        <f>IF(I373&lt;&gt;0,J373/I373*100,"-")</f>
        <v>90.434352941176471</v>
      </c>
      <c r="L373" s="16">
        <f>IF(H373&lt;&gt;0,J373/H373*100,"-")</f>
        <v>307.47680000000003</v>
      </c>
      <c r="M373" s="16">
        <f>IF(G373&lt;&gt;0,J373/G373*100,"-")</f>
        <v>138.29375359815774</v>
      </c>
    </row>
    <row r="374" spans="1:13" x14ac:dyDescent="0.25">
      <c r="A374" s="14"/>
      <c r="B374" s="14"/>
      <c r="C374" s="14"/>
      <c r="D374" s="14"/>
      <c r="E374" s="15" t="s">
        <v>26</v>
      </c>
      <c r="F374" s="15" t="s">
        <v>27</v>
      </c>
      <c r="G374" s="16">
        <v>1106.69</v>
      </c>
      <c r="H374" s="16">
        <v>8340</v>
      </c>
      <c r="I374" s="16">
        <v>8340</v>
      </c>
      <c r="J374" s="16">
        <v>8178.45</v>
      </c>
      <c r="K374" s="16">
        <f>IF(I374&lt;&gt;0,J374/I374*100,"-")</f>
        <v>98.062949640287769</v>
      </c>
      <c r="L374" s="16">
        <f>IF(H374&lt;&gt;0,J374/H374*100,"-")</f>
        <v>98.062949640287769</v>
      </c>
      <c r="M374" s="16">
        <f>IF(G374&lt;&gt;0,J374/G374*100,"-")</f>
        <v>739.00098491899269</v>
      </c>
    </row>
    <row r="375" spans="1:13" x14ac:dyDescent="0.25">
      <c r="A375" s="14"/>
      <c r="B375" s="14"/>
      <c r="C375" s="14"/>
      <c r="D375" s="14"/>
      <c r="E375" s="15" t="s">
        <v>77</v>
      </c>
      <c r="F375" s="15" t="s">
        <v>78</v>
      </c>
      <c r="G375" s="16">
        <v>3798.69</v>
      </c>
      <c r="H375" s="16">
        <v>4000</v>
      </c>
      <c r="I375" s="16">
        <v>4000</v>
      </c>
      <c r="J375" s="16">
        <v>0</v>
      </c>
      <c r="K375" s="16">
        <f>IF(I375&lt;&gt;0,J375/I375*100,"-")</f>
        <v>0</v>
      </c>
      <c r="L375" s="16">
        <f>IF(H375&lt;&gt;0,J375/H375*100,"-")</f>
        <v>0</v>
      </c>
      <c r="M375" s="16">
        <f>IF(G375&lt;&gt;0,J375/G375*100,"-")</f>
        <v>0</v>
      </c>
    </row>
    <row r="376" spans="1:13" x14ac:dyDescent="0.25">
      <c r="A376" s="14"/>
      <c r="B376" s="14"/>
      <c r="C376" s="14"/>
      <c r="D376" s="14"/>
      <c r="E376" s="15" t="s">
        <v>28</v>
      </c>
      <c r="F376" s="15" t="s">
        <v>29</v>
      </c>
      <c r="G376" s="16">
        <v>3111.8</v>
      </c>
      <c r="H376" s="16">
        <v>6450</v>
      </c>
      <c r="I376" s="16">
        <v>6460</v>
      </c>
      <c r="J376" s="16">
        <v>2853.12</v>
      </c>
      <c r="K376" s="16">
        <f>IF(I376&lt;&gt;0,J376/I376*100,"-")</f>
        <v>44.16594427244582</v>
      </c>
      <c r="L376" s="16">
        <f>IF(H376&lt;&gt;0,J376/H376*100,"-")</f>
        <v>44.234418604651161</v>
      </c>
      <c r="M376" s="16">
        <f>IF(G376&lt;&gt;0,J376/G376*100,"-")</f>
        <v>91.687126422006543</v>
      </c>
    </row>
    <row r="377" spans="1:13" x14ac:dyDescent="0.25">
      <c r="A377" s="14"/>
      <c r="B377" s="14"/>
      <c r="C377" s="14"/>
      <c r="D377" s="14"/>
      <c r="E377" s="15" t="s">
        <v>151</v>
      </c>
      <c r="F377" s="15" t="s">
        <v>152</v>
      </c>
      <c r="G377" s="16">
        <v>288.66000000000003</v>
      </c>
      <c r="H377" s="16">
        <v>0</v>
      </c>
      <c r="I377" s="16">
        <v>50</v>
      </c>
      <c r="J377" s="16">
        <v>36.67</v>
      </c>
      <c r="K377" s="16">
        <f>IF(I377&lt;&gt;0,J377/I377*100,"-")</f>
        <v>73.34</v>
      </c>
      <c r="L377" s="16" t="str">
        <f>IF(H377&lt;&gt;0,J377/H377*100,"-")</f>
        <v>-</v>
      </c>
      <c r="M377" s="16">
        <f>IF(G377&lt;&gt;0,J377/G377*100,"-")</f>
        <v>12.703526640338115</v>
      </c>
    </row>
    <row r="378" spans="1:13" x14ac:dyDescent="0.25">
      <c r="A378" s="14"/>
      <c r="B378" s="14"/>
      <c r="C378" s="14"/>
      <c r="D378" s="14"/>
      <c r="E378" s="15" t="s">
        <v>30</v>
      </c>
      <c r="F378" s="15" t="s">
        <v>31</v>
      </c>
      <c r="G378" s="16">
        <v>0</v>
      </c>
      <c r="H378" s="16">
        <v>0</v>
      </c>
      <c r="I378" s="16">
        <v>2000</v>
      </c>
      <c r="J378" s="16">
        <v>1810.48</v>
      </c>
      <c r="K378" s="16">
        <f>IF(I378&lt;&gt;0,J378/I378*100,"-")</f>
        <v>90.524000000000001</v>
      </c>
      <c r="L378" s="16" t="str">
        <f>IF(H378&lt;&gt;0,J378/H378*100,"-")</f>
        <v>-</v>
      </c>
      <c r="M378" s="16" t="str">
        <f>IF(G378&lt;&gt;0,J378/G378*100,"-")</f>
        <v>-</v>
      </c>
    </row>
    <row r="379" spans="1:13" x14ac:dyDescent="0.25">
      <c r="A379" s="8"/>
      <c r="B379" s="8"/>
      <c r="C379" s="9" t="s">
        <v>257</v>
      </c>
      <c r="D379" s="8"/>
      <c r="E379" s="8"/>
      <c r="F379" s="9" t="s">
        <v>258</v>
      </c>
      <c r="G379" s="10">
        <f>+G380</f>
        <v>50822.119999999995</v>
      </c>
      <c r="H379" s="10">
        <f>+H380</f>
        <v>135110</v>
      </c>
      <c r="I379" s="10">
        <f>+I380</f>
        <v>123175</v>
      </c>
      <c r="J379" s="10">
        <f>+J380</f>
        <v>97388.800000000017</v>
      </c>
      <c r="K379" s="10">
        <f>IF(I379&lt;&gt;0,J379/I379*100,"-")</f>
        <v>79.065394763547815</v>
      </c>
      <c r="L379" s="10">
        <f>IF(H379&lt;&gt;0,J379/H379*100,"-")</f>
        <v>72.081119088150416</v>
      </c>
      <c r="M379" s="10">
        <f>IF(G379&lt;&gt;0,J379/G379*100,"-")</f>
        <v>191.62679557641442</v>
      </c>
    </row>
    <row r="380" spans="1:13" x14ac:dyDescent="0.25">
      <c r="A380" s="11"/>
      <c r="B380" s="11"/>
      <c r="C380" s="11"/>
      <c r="D380" s="12" t="s">
        <v>19</v>
      </c>
      <c r="E380" s="11"/>
      <c r="F380" s="12"/>
      <c r="G380" s="13">
        <f>+G381+G382+G383+G384+G385+G386+G387+G388+G389+G390</f>
        <v>50822.119999999995</v>
      </c>
      <c r="H380" s="13">
        <f>+H381+H382+H383+H384+H385+H386+H387+H388+H389+H390</f>
        <v>135110</v>
      </c>
      <c r="I380" s="13">
        <f>+I381+I382+I383+I384+I385+I386+I387+I388+I389+I390</f>
        <v>123175</v>
      </c>
      <c r="J380" s="13">
        <f>+J381+J382+J383+J384+J385+J386+J387+J388+J389+J390</f>
        <v>97388.800000000017</v>
      </c>
      <c r="K380" s="13">
        <f>IF(I380&lt;&gt;0,J380/I380*100,"-")</f>
        <v>79.065394763547815</v>
      </c>
      <c r="L380" s="13">
        <f>IF(H380&lt;&gt;0,J380/H380*100,"-")</f>
        <v>72.081119088150416</v>
      </c>
      <c r="M380" s="13">
        <f>IF(G380&lt;&gt;0,J380/G380*100,"-")</f>
        <v>191.62679557641442</v>
      </c>
    </row>
    <row r="381" spans="1:13" x14ac:dyDescent="0.25">
      <c r="A381" s="14"/>
      <c r="B381" s="14"/>
      <c r="C381" s="14"/>
      <c r="D381" s="14"/>
      <c r="E381" s="15" t="s">
        <v>20</v>
      </c>
      <c r="F381" s="15" t="s">
        <v>21</v>
      </c>
      <c r="G381" s="16">
        <v>28920.34</v>
      </c>
      <c r="H381" s="16">
        <v>62410</v>
      </c>
      <c r="I381" s="16">
        <v>52575</v>
      </c>
      <c r="J381" s="16">
        <v>47643.8</v>
      </c>
      <c r="K381" s="16">
        <f>IF(I381&lt;&gt;0,J381/I381*100,"-")</f>
        <v>90.620637184973845</v>
      </c>
      <c r="L381" s="16">
        <f>IF(H381&lt;&gt;0,J381/H381*100,"-")</f>
        <v>76.340009613843947</v>
      </c>
      <c r="M381" s="16">
        <f>IF(G381&lt;&gt;0,J381/G381*100,"-")</f>
        <v>164.74149335727034</v>
      </c>
    </row>
    <row r="382" spans="1:13" x14ac:dyDescent="0.25">
      <c r="A382" s="14"/>
      <c r="B382" s="14"/>
      <c r="C382" s="14"/>
      <c r="D382" s="14"/>
      <c r="E382" s="15" t="s">
        <v>89</v>
      </c>
      <c r="F382" s="15" t="s">
        <v>90</v>
      </c>
      <c r="G382" s="16">
        <v>0</v>
      </c>
      <c r="H382" s="16">
        <v>500</v>
      </c>
      <c r="I382" s="16">
        <v>1500</v>
      </c>
      <c r="J382" s="16">
        <v>874.55</v>
      </c>
      <c r="K382" s="16">
        <f>IF(I382&lt;&gt;0,J382/I382*100,"-")</f>
        <v>58.303333333333327</v>
      </c>
      <c r="L382" s="16">
        <f>IF(H382&lt;&gt;0,J382/H382*100,"-")</f>
        <v>174.91</v>
      </c>
      <c r="M382" s="16" t="str">
        <f>IF(G382&lt;&gt;0,J382/G382*100,"-")</f>
        <v>-</v>
      </c>
    </row>
    <row r="383" spans="1:13" x14ac:dyDescent="0.25">
      <c r="A383" s="14"/>
      <c r="B383" s="14"/>
      <c r="C383" s="14"/>
      <c r="D383" s="14"/>
      <c r="E383" s="15" t="s">
        <v>22</v>
      </c>
      <c r="F383" s="15" t="s">
        <v>23</v>
      </c>
      <c r="G383" s="16">
        <v>442.53</v>
      </c>
      <c r="H383" s="16">
        <v>2500</v>
      </c>
      <c r="I383" s="16">
        <v>5500</v>
      </c>
      <c r="J383" s="16">
        <v>4779.32</v>
      </c>
      <c r="K383" s="16">
        <f>IF(I383&lt;&gt;0,J383/I383*100,"-")</f>
        <v>86.896727272727276</v>
      </c>
      <c r="L383" s="16">
        <f>IF(H383&lt;&gt;0,J383/H383*100,"-")</f>
        <v>191.1728</v>
      </c>
      <c r="M383" s="16">
        <f>IF(G383&lt;&gt;0,J383/G383*100,"-")</f>
        <v>1079.9990961064786</v>
      </c>
    </row>
    <row r="384" spans="1:13" x14ac:dyDescent="0.25">
      <c r="A384" s="14"/>
      <c r="B384" s="14"/>
      <c r="C384" s="14"/>
      <c r="D384" s="14"/>
      <c r="E384" s="15" t="s">
        <v>24</v>
      </c>
      <c r="F384" s="15" t="s">
        <v>25</v>
      </c>
      <c r="G384" s="16">
        <v>76.650000000000006</v>
      </c>
      <c r="H384" s="16">
        <v>1500</v>
      </c>
      <c r="I384" s="16">
        <v>1500</v>
      </c>
      <c r="J384" s="16">
        <v>0</v>
      </c>
      <c r="K384" s="16">
        <f>IF(I384&lt;&gt;0,J384/I384*100,"-")</f>
        <v>0</v>
      </c>
      <c r="L384" s="16">
        <f>IF(H384&lt;&gt;0,J384/H384*100,"-")</f>
        <v>0</v>
      </c>
      <c r="M384" s="16">
        <f>IF(G384&lt;&gt;0,J384/G384*100,"-")</f>
        <v>0</v>
      </c>
    </row>
    <row r="385" spans="1:13" x14ac:dyDescent="0.25">
      <c r="A385" s="14"/>
      <c r="B385" s="14"/>
      <c r="C385" s="14"/>
      <c r="D385" s="14"/>
      <c r="E385" s="15" t="s">
        <v>26</v>
      </c>
      <c r="F385" s="15" t="s">
        <v>27</v>
      </c>
      <c r="G385" s="16">
        <v>80.900000000000006</v>
      </c>
      <c r="H385" s="16">
        <v>1500</v>
      </c>
      <c r="I385" s="16">
        <v>1500</v>
      </c>
      <c r="J385" s="16">
        <v>82.55</v>
      </c>
      <c r="K385" s="16">
        <f>IF(I385&lt;&gt;0,J385/I385*100,"-")</f>
        <v>5.503333333333333</v>
      </c>
      <c r="L385" s="16">
        <f>IF(H385&lt;&gt;0,J385/H385*100,"-")</f>
        <v>5.503333333333333</v>
      </c>
      <c r="M385" s="16">
        <f>IF(G385&lt;&gt;0,J385/G385*100,"-")</f>
        <v>102.03955500618045</v>
      </c>
    </row>
    <row r="386" spans="1:13" x14ac:dyDescent="0.25">
      <c r="A386" s="14"/>
      <c r="B386" s="14"/>
      <c r="C386" s="14"/>
      <c r="D386" s="14"/>
      <c r="E386" s="15" t="s">
        <v>77</v>
      </c>
      <c r="F386" s="15" t="s">
        <v>78</v>
      </c>
      <c r="G386" s="16">
        <v>274.5</v>
      </c>
      <c r="H386" s="16">
        <v>2700</v>
      </c>
      <c r="I386" s="16">
        <v>8700</v>
      </c>
      <c r="J386" s="16">
        <v>8425.51</v>
      </c>
      <c r="K386" s="16">
        <f>IF(I386&lt;&gt;0,J386/I386*100,"-")</f>
        <v>96.844942528735629</v>
      </c>
      <c r="L386" s="16">
        <f>IF(H386&lt;&gt;0,J386/H386*100,"-")</f>
        <v>312.05592592592598</v>
      </c>
      <c r="M386" s="16">
        <f>IF(G386&lt;&gt;0,J386/G386*100,"-")</f>
        <v>3069.4025500910748</v>
      </c>
    </row>
    <row r="387" spans="1:13" x14ac:dyDescent="0.25">
      <c r="A387" s="14"/>
      <c r="B387" s="14"/>
      <c r="C387" s="14"/>
      <c r="D387" s="14"/>
      <c r="E387" s="15" t="s">
        <v>28</v>
      </c>
      <c r="F387" s="15" t="s">
        <v>29</v>
      </c>
      <c r="G387" s="16">
        <v>16617.98</v>
      </c>
      <c r="H387" s="16">
        <v>37400</v>
      </c>
      <c r="I387" s="16">
        <v>37600</v>
      </c>
      <c r="J387" s="16">
        <v>35583.07</v>
      </c>
      <c r="K387" s="16">
        <f>IF(I387&lt;&gt;0,J387/I387*100,"-")</f>
        <v>94.635824468085104</v>
      </c>
      <c r="L387" s="16">
        <f>IF(H387&lt;&gt;0,J387/H387*100,"-")</f>
        <v>95.141898395721924</v>
      </c>
      <c r="M387" s="16">
        <f>IF(G387&lt;&gt;0,J387/G387*100,"-")</f>
        <v>214.12391879157394</v>
      </c>
    </row>
    <row r="388" spans="1:13" x14ac:dyDescent="0.25">
      <c r="A388" s="14"/>
      <c r="B388" s="14"/>
      <c r="C388" s="14"/>
      <c r="D388" s="14"/>
      <c r="E388" s="15" t="s">
        <v>34</v>
      </c>
      <c r="F388" s="15" t="s">
        <v>35</v>
      </c>
      <c r="G388" s="16">
        <v>1949.38</v>
      </c>
      <c r="H388" s="16">
        <v>21600</v>
      </c>
      <c r="I388" s="16">
        <v>9300</v>
      </c>
      <c r="J388" s="16">
        <v>0</v>
      </c>
      <c r="K388" s="16">
        <f>IF(I388&lt;&gt;0,J388/I388*100,"-")</f>
        <v>0</v>
      </c>
      <c r="L388" s="16">
        <f>IF(H388&lt;&gt;0,J388/H388*100,"-")</f>
        <v>0</v>
      </c>
      <c r="M388" s="16">
        <f>IF(G388&lt;&gt;0,J388/G388*100,"-")</f>
        <v>0</v>
      </c>
    </row>
    <row r="389" spans="1:13" x14ac:dyDescent="0.25">
      <c r="A389" s="14"/>
      <c r="B389" s="14"/>
      <c r="C389" s="14"/>
      <c r="D389" s="14"/>
      <c r="E389" s="15" t="s">
        <v>169</v>
      </c>
      <c r="F389" s="15" t="s">
        <v>170</v>
      </c>
      <c r="G389" s="16">
        <v>0</v>
      </c>
      <c r="H389" s="16">
        <v>3000</v>
      </c>
      <c r="I389" s="16">
        <v>3000</v>
      </c>
      <c r="J389" s="16">
        <v>0</v>
      </c>
      <c r="K389" s="16">
        <f>IF(I389&lt;&gt;0,J389/I389*100,"-")</f>
        <v>0</v>
      </c>
      <c r="L389" s="16">
        <f>IF(H389&lt;&gt;0,J389/H389*100,"-")</f>
        <v>0</v>
      </c>
      <c r="M389" s="16" t="str">
        <f>IF(G389&lt;&gt;0,J389/G389*100,"-")</f>
        <v>-</v>
      </c>
    </row>
    <row r="390" spans="1:13" x14ac:dyDescent="0.25">
      <c r="A390" s="14"/>
      <c r="B390" s="14"/>
      <c r="C390" s="14"/>
      <c r="D390" s="14"/>
      <c r="E390" s="15" t="s">
        <v>30</v>
      </c>
      <c r="F390" s="15" t="s">
        <v>31</v>
      </c>
      <c r="G390" s="16">
        <v>2459.84</v>
      </c>
      <c r="H390" s="16">
        <v>2000</v>
      </c>
      <c r="I390" s="16">
        <v>2000</v>
      </c>
      <c r="J390" s="16">
        <v>0</v>
      </c>
      <c r="K390" s="16">
        <f>IF(I390&lt;&gt;0,J390/I390*100,"-")</f>
        <v>0</v>
      </c>
      <c r="L390" s="16">
        <f>IF(H390&lt;&gt;0,J390/H390*100,"-")</f>
        <v>0</v>
      </c>
      <c r="M390" s="16">
        <f>IF(G390&lt;&gt;0,J390/G390*100,"-")</f>
        <v>0</v>
      </c>
    </row>
    <row r="391" spans="1:13" x14ac:dyDescent="0.25">
      <c r="A391" s="8"/>
      <c r="B391" s="8"/>
      <c r="C391" s="9" t="s">
        <v>259</v>
      </c>
      <c r="D391" s="8"/>
      <c r="E391" s="8"/>
      <c r="F391" s="9" t="s">
        <v>260</v>
      </c>
      <c r="G391" s="10">
        <f>+G392</f>
        <v>1396.6</v>
      </c>
      <c r="H391" s="10">
        <f>+H392</f>
        <v>3000</v>
      </c>
      <c r="I391" s="10">
        <f>+I392</f>
        <v>3000</v>
      </c>
      <c r="J391" s="10">
        <f>+J392</f>
        <v>1608.76</v>
      </c>
      <c r="K391" s="10">
        <f>IF(I391&lt;&gt;0,J391/I391*100,"-")</f>
        <v>53.625333333333337</v>
      </c>
      <c r="L391" s="10">
        <f>IF(H391&lt;&gt;0,J391/H391*100,"-")</f>
        <v>53.625333333333337</v>
      </c>
      <c r="M391" s="10">
        <f>IF(G391&lt;&gt;0,J391/G391*100,"-")</f>
        <v>115.19117857654304</v>
      </c>
    </row>
    <row r="392" spans="1:13" x14ac:dyDescent="0.25">
      <c r="A392" s="11"/>
      <c r="B392" s="11"/>
      <c r="C392" s="11"/>
      <c r="D392" s="12" t="s">
        <v>19</v>
      </c>
      <c r="E392" s="11"/>
      <c r="F392" s="12"/>
      <c r="G392" s="13">
        <f>+G393+G394</f>
        <v>1396.6</v>
      </c>
      <c r="H392" s="13">
        <f>+H393+H394</f>
        <v>3000</v>
      </c>
      <c r="I392" s="13">
        <f>+I393+I394</f>
        <v>3000</v>
      </c>
      <c r="J392" s="13">
        <f>+J393+J394</f>
        <v>1608.76</v>
      </c>
      <c r="K392" s="13">
        <f>IF(I392&lt;&gt;0,J392/I392*100,"-")</f>
        <v>53.625333333333337</v>
      </c>
      <c r="L392" s="13">
        <f>IF(H392&lt;&gt;0,J392/H392*100,"-")</f>
        <v>53.625333333333337</v>
      </c>
      <c r="M392" s="13">
        <f>IF(G392&lt;&gt;0,J392/G392*100,"-")</f>
        <v>115.19117857654304</v>
      </c>
    </row>
    <row r="393" spans="1:13" x14ac:dyDescent="0.25">
      <c r="A393" s="14"/>
      <c r="B393" s="14"/>
      <c r="C393" s="14"/>
      <c r="D393" s="14"/>
      <c r="E393" s="15" t="s">
        <v>20</v>
      </c>
      <c r="F393" s="15" t="s">
        <v>21</v>
      </c>
      <c r="G393" s="16">
        <v>933</v>
      </c>
      <c r="H393" s="16">
        <v>1600</v>
      </c>
      <c r="I393" s="16">
        <v>950</v>
      </c>
      <c r="J393" s="16">
        <v>122</v>
      </c>
      <c r="K393" s="16">
        <f>IF(I393&lt;&gt;0,J393/I393*100,"-")</f>
        <v>12.842105263157894</v>
      </c>
      <c r="L393" s="16">
        <f>IF(H393&lt;&gt;0,J393/H393*100,"-")</f>
        <v>7.625</v>
      </c>
      <c r="M393" s="16">
        <f>IF(G393&lt;&gt;0,J393/G393*100,"-")</f>
        <v>13.076098606645232</v>
      </c>
    </row>
    <row r="394" spans="1:13" x14ac:dyDescent="0.25">
      <c r="A394" s="14"/>
      <c r="B394" s="14"/>
      <c r="C394" s="14"/>
      <c r="D394" s="14"/>
      <c r="E394" s="15" t="s">
        <v>28</v>
      </c>
      <c r="F394" s="15" t="s">
        <v>29</v>
      </c>
      <c r="G394" s="16">
        <v>463.6</v>
      </c>
      <c r="H394" s="16">
        <v>1400</v>
      </c>
      <c r="I394" s="16">
        <v>2050</v>
      </c>
      <c r="J394" s="16">
        <v>1486.76</v>
      </c>
      <c r="K394" s="16">
        <f>IF(I394&lt;&gt;0,J394/I394*100,"-")</f>
        <v>72.524878048780479</v>
      </c>
      <c r="L394" s="16">
        <f>IF(H394&lt;&gt;0,J394/H394*100,"-")</f>
        <v>106.19714285714285</v>
      </c>
      <c r="M394" s="16">
        <f>IF(G394&lt;&gt;0,J394/G394*100,"-")</f>
        <v>320.69887834339943</v>
      </c>
    </row>
    <row r="395" spans="1:13" x14ac:dyDescent="0.25">
      <c r="A395" s="8"/>
      <c r="B395" s="8"/>
      <c r="C395" s="9" t="s">
        <v>261</v>
      </c>
      <c r="D395" s="8"/>
      <c r="E395" s="8"/>
      <c r="F395" s="9" t="s">
        <v>262</v>
      </c>
      <c r="G395" s="10">
        <f>+G396+G406+G411+G413</f>
        <v>74017.83</v>
      </c>
      <c r="H395" s="10">
        <f>+H396+H406+H411+H413</f>
        <v>125000</v>
      </c>
      <c r="I395" s="10">
        <f>+I396+I406+I411+I413</f>
        <v>120000</v>
      </c>
      <c r="J395" s="10">
        <f>+J396+J406+J411+J413</f>
        <v>22074.82</v>
      </c>
      <c r="K395" s="10">
        <f>IF(I395&lt;&gt;0,J395/I395*100,"-")</f>
        <v>18.395683333333331</v>
      </c>
      <c r="L395" s="10">
        <f>IF(H395&lt;&gt;0,J395/H395*100,"-")</f>
        <v>17.659855999999998</v>
      </c>
      <c r="M395" s="10">
        <f>IF(G395&lt;&gt;0,J395/G395*100,"-")</f>
        <v>29.823651949807228</v>
      </c>
    </row>
    <row r="396" spans="1:13" x14ac:dyDescent="0.25">
      <c r="A396" s="11"/>
      <c r="B396" s="11"/>
      <c r="C396" s="11"/>
      <c r="D396" s="12" t="s">
        <v>19</v>
      </c>
      <c r="E396" s="11"/>
      <c r="F396" s="12"/>
      <c r="G396" s="13">
        <f>+G397+G398+G399+G400+G401+G402+G403+G404+G405</f>
        <v>58929.78</v>
      </c>
      <c r="H396" s="13">
        <f>+H397+H398+H399+H400+H401+H402+H403+H404+H405</f>
        <v>50000</v>
      </c>
      <c r="I396" s="13">
        <f>+I397+I398+I399+I400+I401+I402+I403+I404+I405</f>
        <v>45000</v>
      </c>
      <c r="J396" s="13">
        <f>+J397+J398+J399+J400+J401+J402+J403+J404+J405</f>
        <v>14840.219999999998</v>
      </c>
      <c r="K396" s="13">
        <f>IF(I396&lt;&gt;0,J396/I396*100,"-")</f>
        <v>32.978266666666663</v>
      </c>
      <c r="L396" s="13">
        <f>IF(H396&lt;&gt;0,J396/H396*100,"-")</f>
        <v>29.680439999999997</v>
      </c>
      <c r="M396" s="13">
        <f>IF(G396&lt;&gt;0,J396/G396*100,"-")</f>
        <v>25.182887158241552</v>
      </c>
    </row>
    <row r="397" spans="1:13" x14ac:dyDescent="0.25">
      <c r="A397" s="14"/>
      <c r="B397" s="14"/>
      <c r="C397" s="14"/>
      <c r="D397" s="14"/>
      <c r="E397" s="15" t="s">
        <v>20</v>
      </c>
      <c r="F397" s="15" t="s">
        <v>21</v>
      </c>
      <c r="G397" s="16">
        <v>31597.58</v>
      </c>
      <c r="H397" s="16">
        <v>7850</v>
      </c>
      <c r="I397" s="16">
        <v>15350</v>
      </c>
      <c r="J397" s="16">
        <v>12082.21</v>
      </c>
      <c r="K397" s="16">
        <f>IF(I397&lt;&gt;0,J397/I397*100,"-")</f>
        <v>78.711465798045595</v>
      </c>
      <c r="L397" s="16">
        <f>IF(H397&lt;&gt;0,J397/H397*100,"-")</f>
        <v>153.91350318471336</v>
      </c>
      <c r="M397" s="16">
        <f>IF(G397&lt;&gt;0,J397/G397*100,"-")</f>
        <v>38.23777010771078</v>
      </c>
    </row>
    <row r="398" spans="1:13" x14ac:dyDescent="0.25">
      <c r="A398" s="14"/>
      <c r="B398" s="14"/>
      <c r="C398" s="14"/>
      <c r="D398" s="14"/>
      <c r="E398" s="15" t="s">
        <v>22</v>
      </c>
      <c r="F398" s="15" t="s">
        <v>23</v>
      </c>
      <c r="G398" s="16">
        <v>328.53</v>
      </c>
      <c r="H398" s="16">
        <v>1550</v>
      </c>
      <c r="I398" s="16">
        <v>1550</v>
      </c>
      <c r="J398" s="16">
        <v>603.79999999999995</v>
      </c>
      <c r="K398" s="16">
        <f>IF(I398&lt;&gt;0,J398/I398*100,"-")</f>
        <v>38.954838709677411</v>
      </c>
      <c r="L398" s="16">
        <f>IF(H398&lt;&gt;0,J398/H398*100,"-")</f>
        <v>38.954838709677411</v>
      </c>
      <c r="M398" s="16">
        <f>IF(G398&lt;&gt;0,J398/G398*100,"-")</f>
        <v>183.78839071013303</v>
      </c>
    </row>
    <row r="399" spans="1:13" x14ac:dyDescent="0.25">
      <c r="A399" s="14"/>
      <c r="B399" s="14"/>
      <c r="C399" s="14"/>
      <c r="D399" s="14"/>
      <c r="E399" s="15" t="s">
        <v>26</v>
      </c>
      <c r="F399" s="15" t="s">
        <v>27</v>
      </c>
      <c r="G399" s="16">
        <v>1998.5</v>
      </c>
      <c r="H399" s="16">
        <v>19600</v>
      </c>
      <c r="I399" s="16">
        <v>11600</v>
      </c>
      <c r="J399" s="16">
        <v>628.9</v>
      </c>
      <c r="K399" s="16">
        <f>IF(I399&lt;&gt;0,J399/I399*100,"-")</f>
        <v>5.421551724137931</v>
      </c>
      <c r="L399" s="16">
        <f>IF(H399&lt;&gt;0,J399/H399*100,"-")</f>
        <v>3.208673469387755</v>
      </c>
      <c r="M399" s="16">
        <f>IF(G399&lt;&gt;0,J399/G399*100,"-")</f>
        <v>31.468601451088311</v>
      </c>
    </row>
    <row r="400" spans="1:13" x14ac:dyDescent="0.25">
      <c r="A400" s="14"/>
      <c r="B400" s="14"/>
      <c r="C400" s="14"/>
      <c r="D400" s="14"/>
      <c r="E400" s="15" t="s">
        <v>77</v>
      </c>
      <c r="F400" s="15" t="s">
        <v>78</v>
      </c>
      <c r="G400" s="16">
        <v>482.21</v>
      </c>
      <c r="H400" s="16">
        <v>500</v>
      </c>
      <c r="I400" s="16">
        <v>1000</v>
      </c>
      <c r="J400" s="16">
        <v>738.41</v>
      </c>
      <c r="K400" s="16">
        <f>IF(I400&lt;&gt;0,J400/I400*100,"-")</f>
        <v>73.841000000000008</v>
      </c>
      <c r="L400" s="16">
        <f>IF(H400&lt;&gt;0,J400/H400*100,"-")</f>
        <v>147.68200000000002</v>
      </c>
      <c r="M400" s="16">
        <f>IF(G400&lt;&gt;0,J400/G400*100,"-")</f>
        <v>153.1303788805707</v>
      </c>
    </row>
    <row r="401" spans="1:13" x14ac:dyDescent="0.25">
      <c r="A401" s="14"/>
      <c r="B401" s="14"/>
      <c r="C401" s="14"/>
      <c r="D401" s="14"/>
      <c r="E401" s="15" t="s">
        <v>28</v>
      </c>
      <c r="F401" s="15" t="s">
        <v>29</v>
      </c>
      <c r="G401" s="16">
        <v>192.03</v>
      </c>
      <c r="H401" s="16">
        <v>900</v>
      </c>
      <c r="I401" s="16">
        <v>900</v>
      </c>
      <c r="J401" s="16">
        <v>0</v>
      </c>
      <c r="K401" s="16">
        <f>IF(I401&lt;&gt;0,J401/I401*100,"-")</f>
        <v>0</v>
      </c>
      <c r="L401" s="16">
        <f>IF(H401&lt;&gt;0,J401/H401*100,"-")</f>
        <v>0</v>
      </c>
      <c r="M401" s="16">
        <f>IF(G401&lt;&gt;0,J401/G401*100,"-")</f>
        <v>0</v>
      </c>
    </row>
    <row r="402" spans="1:13" x14ac:dyDescent="0.25">
      <c r="A402" s="14"/>
      <c r="B402" s="14"/>
      <c r="C402" s="14"/>
      <c r="D402" s="14"/>
      <c r="E402" s="15" t="s">
        <v>34</v>
      </c>
      <c r="F402" s="15" t="s">
        <v>35</v>
      </c>
      <c r="G402" s="16">
        <v>0</v>
      </c>
      <c r="H402" s="16">
        <v>500</v>
      </c>
      <c r="I402" s="16">
        <v>500</v>
      </c>
      <c r="J402" s="16">
        <v>0</v>
      </c>
      <c r="K402" s="16">
        <f>IF(I402&lt;&gt;0,J402/I402*100,"-")</f>
        <v>0</v>
      </c>
      <c r="L402" s="16">
        <f>IF(H402&lt;&gt;0,J402/H402*100,"-")</f>
        <v>0</v>
      </c>
      <c r="M402" s="16" t="str">
        <f>IF(G402&lt;&gt;0,J402/G402*100,"-")</f>
        <v>-</v>
      </c>
    </row>
    <row r="403" spans="1:13" x14ac:dyDescent="0.25">
      <c r="A403" s="14"/>
      <c r="B403" s="14"/>
      <c r="C403" s="14"/>
      <c r="D403" s="14"/>
      <c r="E403" s="15" t="s">
        <v>30</v>
      </c>
      <c r="F403" s="15" t="s">
        <v>31</v>
      </c>
      <c r="G403" s="16">
        <v>8972.69</v>
      </c>
      <c r="H403" s="16">
        <v>1000</v>
      </c>
      <c r="I403" s="16">
        <v>1000</v>
      </c>
      <c r="J403" s="16">
        <v>786.9</v>
      </c>
      <c r="K403" s="16">
        <f>IF(I403&lt;&gt;0,J403/I403*100,"-")</f>
        <v>78.69</v>
      </c>
      <c r="L403" s="16">
        <f>IF(H403&lt;&gt;0,J403/H403*100,"-")</f>
        <v>78.69</v>
      </c>
      <c r="M403" s="16">
        <f>IF(G403&lt;&gt;0,J403/G403*100,"-")</f>
        <v>8.7699452449599846</v>
      </c>
    </row>
    <row r="404" spans="1:13" x14ac:dyDescent="0.25">
      <c r="A404" s="14"/>
      <c r="B404" s="14"/>
      <c r="C404" s="14"/>
      <c r="D404" s="14"/>
      <c r="E404" s="15" t="s">
        <v>105</v>
      </c>
      <c r="F404" s="15" t="s">
        <v>106</v>
      </c>
      <c r="G404" s="16">
        <v>15358.24</v>
      </c>
      <c r="H404" s="16">
        <v>13100</v>
      </c>
      <c r="I404" s="16">
        <v>8100</v>
      </c>
      <c r="J404" s="16">
        <v>0</v>
      </c>
      <c r="K404" s="16">
        <f>IF(I404&lt;&gt;0,J404/I404*100,"-")</f>
        <v>0</v>
      </c>
      <c r="L404" s="16">
        <f>IF(H404&lt;&gt;0,J404/H404*100,"-")</f>
        <v>0</v>
      </c>
      <c r="M404" s="16">
        <f>IF(G404&lt;&gt;0,J404/G404*100,"-")</f>
        <v>0</v>
      </c>
    </row>
    <row r="405" spans="1:13" x14ac:dyDescent="0.25">
      <c r="A405" s="14"/>
      <c r="B405" s="14"/>
      <c r="C405" s="14"/>
      <c r="D405" s="14"/>
      <c r="E405" s="15" t="s">
        <v>83</v>
      </c>
      <c r="F405" s="15" t="s">
        <v>84</v>
      </c>
      <c r="G405" s="16">
        <v>0</v>
      </c>
      <c r="H405" s="16">
        <v>5000</v>
      </c>
      <c r="I405" s="16">
        <v>5000</v>
      </c>
      <c r="J405" s="16">
        <v>0</v>
      </c>
      <c r="K405" s="16">
        <f>IF(I405&lt;&gt;0,J405/I405*100,"-")</f>
        <v>0</v>
      </c>
      <c r="L405" s="16">
        <f>IF(H405&lt;&gt;0,J405/H405*100,"-")</f>
        <v>0</v>
      </c>
      <c r="M405" s="16" t="str">
        <f>IF(G405&lt;&gt;0,J405/G405*100,"-")</f>
        <v>-</v>
      </c>
    </row>
    <row r="406" spans="1:13" x14ac:dyDescent="0.25">
      <c r="A406" s="11"/>
      <c r="B406" s="11"/>
      <c r="C406" s="11"/>
      <c r="D406" s="12" t="s">
        <v>263</v>
      </c>
      <c r="E406" s="11"/>
      <c r="F406" s="12" t="s">
        <v>264</v>
      </c>
      <c r="G406" s="13">
        <f>+G407+G408+G409+G410</f>
        <v>15088.050000000001</v>
      </c>
      <c r="H406" s="13">
        <f>+H407+H408+H409+H410</f>
        <v>0</v>
      </c>
      <c r="I406" s="13">
        <f>+I407+I408+I409+I410</f>
        <v>0</v>
      </c>
      <c r="J406" s="13">
        <f>+J407+J408+J409+J410</f>
        <v>0</v>
      </c>
      <c r="K406" s="13" t="str">
        <f>IF(I406&lt;&gt;0,J406/I406*100,"-")</f>
        <v>-</v>
      </c>
      <c r="L406" s="13" t="str">
        <f>IF(H406&lt;&gt;0,J406/H406*100,"-")</f>
        <v>-</v>
      </c>
      <c r="M406" s="13">
        <f>IF(G406&lt;&gt;0,J406/G406*100,"-")</f>
        <v>0</v>
      </c>
    </row>
    <row r="407" spans="1:13" x14ac:dyDescent="0.25">
      <c r="A407" s="14"/>
      <c r="B407" s="14"/>
      <c r="C407" s="14"/>
      <c r="D407" s="14"/>
      <c r="E407" s="15" t="s">
        <v>20</v>
      </c>
      <c r="F407" s="15" t="s">
        <v>21</v>
      </c>
      <c r="G407" s="16">
        <v>5710</v>
      </c>
      <c r="H407" s="16">
        <v>0</v>
      </c>
      <c r="I407" s="16">
        <v>0</v>
      </c>
      <c r="J407" s="16">
        <v>0</v>
      </c>
      <c r="K407" s="16" t="str">
        <f>IF(I407&lt;&gt;0,J407/I407*100,"-")</f>
        <v>-</v>
      </c>
      <c r="L407" s="16" t="str">
        <f>IF(H407&lt;&gt;0,J407/H407*100,"-")</f>
        <v>-</v>
      </c>
      <c r="M407" s="16">
        <f>IF(G407&lt;&gt;0,J407/G407*100,"-")</f>
        <v>0</v>
      </c>
    </row>
    <row r="408" spans="1:13" x14ac:dyDescent="0.25">
      <c r="A408" s="14"/>
      <c r="B408" s="14"/>
      <c r="C408" s="14"/>
      <c r="D408" s="14"/>
      <c r="E408" s="15" t="s">
        <v>26</v>
      </c>
      <c r="F408" s="15" t="s">
        <v>27</v>
      </c>
      <c r="G408" s="16">
        <v>3631.85</v>
      </c>
      <c r="H408" s="16">
        <v>0</v>
      </c>
      <c r="I408" s="16">
        <v>0</v>
      </c>
      <c r="J408" s="16">
        <v>0</v>
      </c>
      <c r="K408" s="16" t="str">
        <f>IF(I408&lt;&gt;0,J408/I408*100,"-")</f>
        <v>-</v>
      </c>
      <c r="L408" s="16" t="str">
        <f>IF(H408&lt;&gt;0,J408/H408*100,"-")</f>
        <v>-</v>
      </c>
      <c r="M408" s="16">
        <f>IF(G408&lt;&gt;0,J408/G408*100,"-")</f>
        <v>0</v>
      </c>
    </row>
    <row r="409" spans="1:13" x14ac:dyDescent="0.25">
      <c r="A409" s="14"/>
      <c r="B409" s="14"/>
      <c r="C409" s="14"/>
      <c r="D409" s="14"/>
      <c r="E409" s="15" t="s">
        <v>77</v>
      </c>
      <c r="F409" s="15" t="s">
        <v>78</v>
      </c>
      <c r="G409" s="16">
        <v>256.2</v>
      </c>
      <c r="H409" s="16">
        <v>0</v>
      </c>
      <c r="I409" s="16">
        <v>0</v>
      </c>
      <c r="J409" s="16">
        <v>0</v>
      </c>
      <c r="K409" s="16" t="str">
        <f>IF(I409&lt;&gt;0,J409/I409*100,"-")</f>
        <v>-</v>
      </c>
      <c r="L409" s="16" t="str">
        <f>IF(H409&lt;&gt;0,J409/H409*100,"-")</f>
        <v>-</v>
      </c>
      <c r="M409" s="16">
        <f>IF(G409&lt;&gt;0,J409/G409*100,"-")</f>
        <v>0</v>
      </c>
    </row>
    <row r="410" spans="1:13" x14ac:dyDescent="0.25">
      <c r="A410" s="14"/>
      <c r="B410" s="14"/>
      <c r="C410" s="14"/>
      <c r="D410" s="14"/>
      <c r="E410" s="15" t="s">
        <v>83</v>
      </c>
      <c r="F410" s="15" t="s">
        <v>84</v>
      </c>
      <c r="G410" s="16">
        <v>5490</v>
      </c>
      <c r="H410" s="16">
        <v>0</v>
      </c>
      <c r="I410" s="16">
        <v>0</v>
      </c>
      <c r="J410" s="16">
        <v>0</v>
      </c>
      <c r="K410" s="16" t="str">
        <f>IF(I410&lt;&gt;0,J410/I410*100,"-")</f>
        <v>-</v>
      </c>
      <c r="L410" s="16" t="str">
        <f>IF(H410&lt;&gt;0,J410/H410*100,"-")</f>
        <v>-</v>
      </c>
      <c r="M410" s="16">
        <f>IF(G410&lt;&gt;0,J410/G410*100,"-")</f>
        <v>0</v>
      </c>
    </row>
    <row r="411" spans="1:13" x14ac:dyDescent="0.25">
      <c r="A411" s="11"/>
      <c r="B411" s="11"/>
      <c r="C411" s="11"/>
      <c r="D411" s="12" t="s">
        <v>265</v>
      </c>
      <c r="E411" s="11"/>
      <c r="F411" s="12" t="s">
        <v>266</v>
      </c>
      <c r="G411" s="13">
        <f>+G412</f>
        <v>0</v>
      </c>
      <c r="H411" s="13">
        <f>+H412</f>
        <v>50000</v>
      </c>
      <c r="I411" s="13">
        <f>+I412</f>
        <v>50000</v>
      </c>
      <c r="J411" s="13">
        <f>+J412</f>
        <v>1220</v>
      </c>
      <c r="K411" s="13">
        <f>IF(I411&lt;&gt;0,J411/I411*100,"-")</f>
        <v>2.44</v>
      </c>
      <c r="L411" s="13">
        <f>IF(H411&lt;&gt;0,J411/H411*100,"-")</f>
        <v>2.44</v>
      </c>
      <c r="M411" s="13" t="str">
        <f>IF(G411&lt;&gt;0,J411/G411*100,"-")</f>
        <v>-</v>
      </c>
    </row>
    <row r="412" spans="1:13" x14ac:dyDescent="0.25">
      <c r="A412" s="14"/>
      <c r="B412" s="14"/>
      <c r="C412" s="14"/>
      <c r="D412" s="14"/>
      <c r="E412" s="15" t="s">
        <v>83</v>
      </c>
      <c r="F412" s="15" t="s">
        <v>84</v>
      </c>
      <c r="G412" s="16">
        <v>0</v>
      </c>
      <c r="H412" s="16">
        <v>50000</v>
      </c>
      <c r="I412" s="16">
        <v>50000</v>
      </c>
      <c r="J412" s="16">
        <v>1220</v>
      </c>
      <c r="K412" s="16">
        <f>IF(I412&lt;&gt;0,J412/I412*100,"-")</f>
        <v>2.44</v>
      </c>
      <c r="L412" s="16">
        <f>IF(H412&lt;&gt;0,J412/H412*100,"-")</f>
        <v>2.44</v>
      </c>
      <c r="M412" s="16" t="str">
        <f>IF(G412&lt;&gt;0,J412/G412*100,"-")</f>
        <v>-</v>
      </c>
    </row>
    <row r="413" spans="1:13" x14ac:dyDescent="0.25">
      <c r="A413" s="11"/>
      <c r="B413" s="11"/>
      <c r="C413" s="11"/>
      <c r="D413" s="12" t="s">
        <v>267</v>
      </c>
      <c r="E413" s="11"/>
      <c r="F413" s="12" t="s">
        <v>268</v>
      </c>
      <c r="G413" s="13">
        <f>+G414</f>
        <v>0</v>
      </c>
      <c r="H413" s="13">
        <f>+H414</f>
        <v>25000</v>
      </c>
      <c r="I413" s="13">
        <f>+I414</f>
        <v>25000</v>
      </c>
      <c r="J413" s="13">
        <f>+J414</f>
        <v>6014.6</v>
      </c>
      <c r="K413" s="13">
        <f>IF(I413&lt;&gt;0,J413/I413*100,"-")</f>
        <v>24.058400000000002</v>
      </c>
      <c r="L413" s="13">
        <f>IF(H413&lt;&gt;0,J413/H413*100,"-")</f>
        <v>24.058400000000002</v>
      </c>
      <c r="M413" s="13" t="str">
        <f>IF(G413&lt;&gt;0,J413/G413*100,"-")</f>
        <v>-</v>
      </c>
    </row>
    <row r="414" spans="1:13" x14ac:dyDescent="0.25">
      <c r="A414" s="14"/>
      <c r="B414" s="14"/>
      <c r="C414" s="14"/>
      <c r="D414" s="14"/>
      <c r="E414" s="15" t="s">
        <v>83</v>
      </c>
      <c r="F414" s="15" t="s">
        <v>84</v>
      </c>
      <c r="G414" s="16">
        <v>0</v>
      </c>
      <c r="H414" s="16">
        <v>25000</v>
      </c>
      <c r="I414" s="16">
        <v>25000</v>
      </c>
      <c r="J414" s="16">
        <v>6014.6</v>
      </c>
      <c r="K414" s="16">
        <f>IF(I414&lt;&gt;0,J414/I414*100,"-")</f>
        <v>24.058400000000002</v>
      </c>
      <c r="L414" s="16">
        <f>IF(H414&lt;&gt;0,J414/H414*100,"-")</f>
        <v>24.058400000000002</v>
      </c>
      <c r="M414" s="16" t="str">
        <f>IF(G414&lt;&gt;0,J414/G414*100,"-")</f>
        <v>-</v>
      </c>
    </row>
    <row r="415" spans="1:13" x14ac:dyDescent="0.25">
      <c r="A415" s="8"/>
      <c r="B415" s="8"/>
      <c r="C415" s="9" t="s">
        <v>269</v>
      </c>
      <c r="D415" s="8"/>
      <c r="E415" s="8"/>
      <c r="F415" s="9" t="s">
        <v>270</v>
      </c>
      <c r="G415" s="10">
        <f>+G416</f>
        <v>28043.84</v>
      </c>
      <c r="H415" s="10">
        <f>+H416</f>
        <v>34300</v>
      </c>
      <c r="I415" s="10">
        <f>+I416</f>
        <v>34300</v>
      </c>
      <c r="J415" s="10">
        <f>+J416</f>
        <v>27560.920000000002</v>
      </c>
      <c r="K415" s="10">
        <f>IF(I415&lt;&gt;0,J415/I415*100,"-")</f>
        <v>80.352536443148693</v>
      </c>
      <c r="L415" s="10">
        <f>IF(H415&lt;&gt;0,J415/H415*100,"-")</f>
        <v>80.352536443148693</v>
      </c>
      <c r="M415" s="10">
        <f>IF(G415&lt;&gt;0,J415/G415*100,"-")</f>
        <v>98.27798190262105</v>
      </c>
    </row>
    <row r="416" spans="1:13" x14ac:dyDescent="0.25">
      <c r="A416" s="11"/>
      <c r="B416" s="11"/>
      <c r="C416" s="11"/>
      <c r="D416" s="12" t="s">
        <v>19</v>
      </c>
      <c r="E416" s="11"/>
      <c r="F416" s="12"/>
      <c r="G416" s="13">
        <f>+G417+G418+G419+G420+G421+G422</f>
        <v>28043.84</v>
      </c>
      <c r="H416" s="13">
        <f>+H417+H418+H419+H420+H421+H422</f>
        <v>34300</v>
      </c>
      <c r="I416" s="13">
        <f>+I417+I418+I419+I420+I421+I422</f>
        <v>34300</v>
      </c>
      <c r="J416" s="13">
        <f>+J417+J418+J419+J420+J421+J422</f>
        <v>27560.920000000002</v>
      </c>
      <c r="K416" s="13">
        <f>IF(I416&lt;&gt;0,J416/I416*100,"-")</f>
        <v>80.352536443148693</v>
      </c>
      <c r="L416" s="13">
        <f>IF(H416&lt;&gt;0,J416/H416*100,"-")</f>
        <v>80.352536443148693</v>
      </c>
      <c r="M416" s="13">
        <f>IF(G416&lt;&gt;0,J416/G416*100,"-")</f>
        <v>98.27798190262105</v>
      </c>
    </row>
    <row r="417" spans="1:13" x14ac:dyDescent="0.25">
      <c r="A417" s="14"/>
      <c r="B417" s="14"/>
      <c r="C417" s="14"/>
      <c r="D417" s="14"/>
      <c r="E417" s="15" t="s">
        <v>20</v>
      </c>
      <c r="F417" s="15" t="s">
        <v>21</v>
      </c>
      <c r="G417" s="16">
        <v>13239.27</v>
      </c>
      <c r="H417" s="16">
        <v>10050</v>
      </c>
      <c r="I417" s="16">
        <v>9700</v>
      </c>
      <c r="J417" s="16">
        <v>4649.25</v>
      </c>
      <c r="K417" s="16">
        <f>IF(I417&lt;&gt;0,J417/I417*100,"-")</f>
        <v>47.930412371134018</v>
      </c>
      <c r="L417" s="16">
        <f>IF(H417&lt;&gt;0,J417/H417*100,"-")</f>
        <v>46.261194029850742</v>
      </c>
      <c r="M417" s="16">
        <f>IF(G417&lt;&gt;0,J417/G417*100,"-")</f>
        <v>35.117117484574301</v>
      </c>
    </row>
    <row r="418" spans="1:13" x14ac:dyDescent="0.25">
      <c r="A418" s="14"/>
      <c r="B418" s="14"/>
      <c r="C418" s="14"/>
      <c r="D418" s="14"/>
      <c r="E418" s="15" t="s">
        <v>24</v>
      </c>
      <c r="F418" s="15" t="s">
        <v>25</v>
      </c>
      <c r="G418" s="16">
        <v>0</v>
      </c>
      <c r="H418" s="16">
        <v>1500</v>
      </c>
      <c r="I418" s="16">
        <v>1500</v>
      </c>
      <c r="J418" s="16">
        <v>438</v>
      </c>
      <c r="K418" s="16">
        <f>IF(I418&lt;&gt;0,J418/I418*100,"-")</f>
        <v>29.2</v>
      </c>
      <c r="L418" s="16">
        <f>IF(H418&lt;&gt;0,J418/H418*100,"-")</f>
        <v>29.2</v>
      </c>
      <c r="M418" s="16" t="str">
        <f>IF(G418&lt;&gt;0,J418/G418*100,"-")</f>
        <v>-</v>
      </c>
    </row>
    <row r="419" spans="1:13" x14ac:dyDescent="0.25">
      <c r="A419" s="14"/>
      <c r="B419" s="14"/>
      <c r="C419" s="14"/>
      <c r="D419" s="14"/>
      <c r="E419" s="15" t="s">
        <v>26</v>
      </c>
      <c r="F419" s="15" t="s">
        <v>27</v>
      </c>
      <c r="G419" s="16">
        <v>353.26</v>
      </c>
      <c r="H419" s="16">
        <v>7000</v>
      </c>
      <c r="I419" s="16">
        <v>500</v>
      </c>
      <c r="J419" s="16">
        <v>191.61</v>
      </c>
      <c r="K419" s="16">
        <f>IF(I419&lt;&gt;0,J419/I419*100,"-")</f>
        <v>38.322000000000003</v>
      </c>
      <c r="L419" s="16">
        <f>IF(H419&lt;&gt;0,J419/H419*100,"-")</f>
        <v>2.7372857142857141</v>
      </c>
      <c r="M419" s="16">
        <f>IF(G419&lt;&gt;0,J419/G419*100,"-")</f>
        <v>54.240502745852915</v>
      </c>
    </row>
    <row r="420" spans="1:13" x14ac:dyDescent="0.25">
      <c r="A420" s="14"/>
      <c r="B420" s="14"/>
      <c r="C420" s="14"/>
      <c r="D420" s="14"/>
      <c r="E420" s="15" t="s">
        <v>77</v>
      </c>
      <c r="F420" s="15" t="s">
        <v>78</v>
      </c>
      <c r="G420" s="16">
        <v>0</v>
      </c>
      <c r="H420" s="16">
        <v>50</v>
      </c>
      <c r="I420" s="16">
        <v>50</v>
      </c>
      <c r="J420" s="16">
        <v>0</v>
      </c>
      <c r="K420" s="16">
        <f>IF(I420&lt;&gt;0,J420/I420*100,"-")</f>
        <v>0</v>
      </c>
      <c r="L420" s="16">
        <f>IF(H420&lt;&gt;0,J420/H420*100,"-")</f>
        <v>0</v>
      </c>
      <c r="M420" s="16" t="str">
        <f>IF(G420&lt;&gt;0,J420/G420*100,"-")</f>
        <v>-</v>
      </c>
    </row>
    <row r="421" spans="1:13" x14ac:dyDescent="0.25">
      <c r="A421" s="14"/>
      <c r="B421" s="14"/>
      <c r="C421" s="14"/>
      <c r="D421" s="14"/>
      <c r="E421" s="15" t="s">
        <v>28</v>
      </c>
      <c r="F421" s="15" t="s">
        <v>29</v>
      </c>
      <c r="G421" s="16">
        <v>13914.57</v>
      </c>
      <c r="H421" s="16">
        <v>14200</v>
      </c>
      <c r="I421" s="16">
        <v>22550</v>
      </c>
      <c r="J421" s="16">
        <v>22282.06</v>
      </c>
      <c r="K421" s="16">
        <f>IF(I421&lt;&gt;0,J421/I421*100,"-")</f>
        <v>98.811796008869194</v>
      </c>
      <c r="L421" s="16">
        <f>IF(H421&lt;&gt;0,J421/H421*100,"-")</f>
        <v>156.91591549295777</v>
      </c>
      <c r="M421" s="16">
        <f>IF(G421&lt;&gt;0,J421/G421*100,"-")</f>
        <v>160.13473646688328</v>
      </c>
    </row>
    <row r="422" spans="1:13" x14ac:dyDescent="0.25">
      <c r="A422" s="14"/>
      <c r="B422" s="14"/>
      <c r="C422" s="14"/>
      <c r="D422" s="14"/>
      <c r="E422" s="15" t="s">
        <v>30</v>
      </c>
      <c r="F422" s="15" t="s">
        <v>31</v>
      </c>
      <c r="G422" s="16">
        <v>536.74</v>
      </c>
      <c r="H422" s="16">
        <v>1500</v>
      </c>
      <c r="I422" s="16">
        <v>0</v>
      </c>
      <c r="J422" s="16">
        <v>0</v>
      </c>
      <c r="K422" s="16" t="str">
        <f>IF(I422&lt;&gt;0,J422/I422*100,"-")</f>
        <v>-</v>
      </c>
      <c r="L422" s="16">
        <f>IF(H422&lt;&gt;0,J422/H422*100,"-")</f>
        <v>0</v>
      </c>
      <c r="M422" s="16">
        <f>IF(G422&lt;&gt;0,J422/G422*100,"-")</f>
        <v>0</v>
      </c>
    </row>
    <row r="423" spans="1:13" x14ac:dyDescent="0.25">
      <c r="A423" s="8"/>
      <c r="B423" s="8"/>
      <c r="C423" s="9" t="s">
        <v>271</v>
      </c>
      <c r="D423" s="8"/>
      <c r="E423" s="8"/>
      <c r="F423" s="9" t="s">
        <v>272</v>
      </c>
      <c r="G423" s="10">
        <f>+G424</f>
        <v>30617.399999999998</v>
      </c>
      <c r="H423" s="10">
        <f>+H424</f>
        <v>40000</v>
      </c>
      <c r="I423" s="10">
        <f>+I424</f>
        <v>35000</v>
      </c>
      <c r="J423" s="10">
        <f>+J424</f>
        <v>15981.800000000001</v>
      </c>
      <c r="K423" s="10">
        <f>IF(I423&lt;&gt;0,J423/I423*100,"-")</f>
        <v>45.662285714285716</v>
      </c>
      <c r="L423" s="10">
        <f>IF(H423&lt;&gt;0,J423/H423*100,"-")</f>
        <v>39.954500000000003</v>
      </c>
      <c r="M423" s="10">
        <f>IF(G423&lt;&gt;0,J423/G423*100,"-")</f>
        <v>52.198423118880122</v>
      </c>
    </row>
    <row r="424" spans="1:13" x14ac:dyDescent="0.25">
      <c r="A424" s="11"/>
      <c r="B424" s="11"/>
      <c r="C424" s="11"/>
      <c r="D424" s="12" t="s">
        <v>19</v>
      </c>
      <c r="E424" s="11"/>
      <c r="F424" s="12"/>
      <c r="G424" s="13">
        <f>+G425+G426+G427+G428+G429+G430+G431</f>
        <v>30617.399999999998</v>
      </c>
      <c r="H424" s="13">
        <f>+H425+H426+H427+H428+H429+H430+H431</f>
        <v>40000</v>
      </c>
      <c r="I424" s="13">
        <f>+I425+I426+I427+I428+I429+I430+I431</f>
        <v>35000</v>
      </c>
      <c r="J424" s="13">
        <f>+J425+J426+J427+J428+J429+J430+J431</f>
        <v>15981.800000000001</v>
      </c>
      <c r="K424" s="13">
        <f>IF(I424&lt;&gt;0,J424/I424*100,"-")</f>
        <v>45.662285714285716</v>
      </c>
      <c r="L424" s="13">
        <f>IF(H424&lt;&gt;0,J424/H424*100,"-")</f>
        <v>39.954500000000003</v>
      </c>
      <c r="M424" s="13">
        <f>IF(G424&lt;&gt;0,J424/G424*100,"-")</f>
        <v>52.198423118880122</v>
      </c>
    </row>
    <row r="425" spans="1:13" x14ac:dyDescent="0.25">
      <c r="A425" s="14"/>
      <c r="B425" s="14"/>
      <c r="C425" s="14"/>
      <c r="D425" s="14"/>
      <c r="E425" s="15" t="s">
        <v>20</v>
      </c>
      <c r="F425" s="15" t="s">
        <v>21</v>
      </c>
      <c r="G425" s="16">
        <v>2876.36</v>
      </c>
      <c r="H425" s="16">
        <v>6000</v>
      </c>
      <c r="I425" s="16">
        <v>6000</v>
      </c>
      <c r="J425" s="16">
        <v>585.6</v>
      </c>
      <c r="K425" s="16">
        <f>IF(I425&lt;&gt;0,J425/I425*100,"-")</f>
        <v>9.76</v>
      </c>
      <c r="L425" s="16">
        <f>IF(H425&lt;&gt;0,J425/H425*100,"-")</f>
        <v>9.76</v>
      </c>
      <c r="M425" s="16">
        <f>IF(G425&lt;&gt;0,J425/G425*100,"-")</f>
        <v>20.359064929285626</v>
      </c>
    </row>
    <row r="426" spans="1:13" x14ac:dyDescent="0.25">
      <c r="A426" s="14"/>
      <c r="B426" s="14"/>
      <c r="C426" s="14"/>
      <c r="D426" s="14"/>
      <c r="E426" s="15" t="s">
        <v>89</v>
      </c>
      <c r="F426" s="15" t="s">
        <v>90</v>
      </c>
      <c r="G426" s="16">
        <v>578.39</v>
      </c>
      <c r="H426" s="16">
        <v>650</v>
      </c>
      <c r="I426" s="16">
        <v>650</v>
      </c>
      <c r="J426" s="16">
        <v>0</v>
      </c>
      <c r="K426" s="16">
        <f>IF(I426&lt;&gt;0,J426/I426*100,"-")</f>
        <v>0</v>
      </c>
      <c r="L426" s="16">
        <f>IF(H426&lt;&gt;0,J426/H426*100,"-")</f>
        <v>0</v>
      </c>
      <c r="M426" s="16">
        <f>IF(G426&lt;&gt;0,J426/G426*100,"-")</f>
        <v>0</v>
      </c>
    </row>
    <row r="427" spans="1:13" x14ac:dyDescent="0.25">
      <c r="A427" s="14"/>
      <c r="B427" s="14"/>
      <c r="C427" s="14"/>
      <c r="D427" s="14"/>
      <c r="E427" s="15" t="s">
        <v>22</v>
      </c>
      <c r="F427" s="15" t="s">
        <v>23</v>
      </c>
      <c r="G427" s="16">
        <v>1737.04</v>
      </c>
      <c r="H427" s="16">
        <v>9600</v>
      </c>
      <c r="I427" s="16">
        <v>9600</v>
      </c>
      <c r="J427" s="16">
        <v>1521.5</v>
      </c>
      <c r="K427" s="16">
        <f>IF(I427&lt;&gt;0,J427/I427*100,"-")</f>
        <v>15.848958333333332</v>
      </c>
      <c r="L427" s="16">
        <f>IF(H427&lt;&gt;0,J427/H427*100,"-")</f>
        <v>15.848958333333332</v>
      </c>
      <c r="M427" s="16">
        <f>IF(G427&lt;&gt;0,J427/G427*100,"-")</f>
        <v>87.591535025100171</v>
      </c>
    </row>
    <row r="428" spans="1:13" x14ac:dyDescent="0.25">
      <c r="A428" s="14"/>
      <c r="B428" s="14"/>
      <c r="C428" s="14"/>
      <c r="D428" s="14"/>
      <c r="E428" s="15" t="s">
        <v>26</v>
      </c>
      <c r="F428" s="15" t="s">
        <v>27</v>
      </c>
      <c r="G428" s="16">
        <v>11807.09</v>
      </c>
      <c r="H428" s="16">
        <v>19560</v>
      </c>
      <c r="I428" s="16">
        <v>14560</v>
      </c>
      <c r="J428" s="16">
        <v>12301.6</v>
      </c>
      <c r="K428" s="16">
        <f>IF(I428&lt;&gt;0,J428/I428*100,"-")</f>
        <v>84.489010989010993</v>
      </c>
      <c r="L428" s="16">
        <f>IF(H428&lt;&gt;0,J428/H428*100,"-")</f>
        <v>62.891615541922299</v>
      </c>
      <c r="M428" s="16">
        <f>IF(G428&lt;&gt;0,J428/G428*100,"-")</f>
        <v>104.18824621477434</v>
      </c>
    </row>
    <row r="429" spans="1:13" x14ac:dyDescent="0.25">
      <c r="A429" s="14"/>
      <c r="B429" s="14"/>
      <c r="C429" s="14"/>
      <c r="D429" s="14"/>
      <c r="E429" s="15" t="s">
        <v>77</v>
      </c>
      <c r="F429" s="15" t="s">
        <v>78</v>
      </c>
      <c r="G429" s="16">
        <v>1573.1</v>
      </c>
      <c r="H429" s="16">
        <v>2700</v>
      </c>
      <c r="I429" s="16">
        <v>2700</v>
      </c>
      <c r="J429" s="16">
        <v>1573.1</v>
      </c>
      <c r="K429" s="16">
        <f>IF(I429&lt;&gt;0,J429/I429*100,"-")</f>
        <v>58.262962962962959</v>
      </c>
      <c r="L429" s="16">
        <f>IF(H429&lt;&gt;0,J429/H429*100,"-")</f>
        <v>58.262962962962959</v>
      </c>
      <c r="M429" s="16">
        <f>IF(G429&lt;&gt;0,J429/G429*100,"-")</f>
        <v>100</v>
      </c>
    </row>
    <row r="430" spans="1:13" x14ac:dyDescent="0.25">
      <c r="A430" s="14"/>
      <c r="B430" s="14"/>
      <c r="C430" s="14"/>
      <c r="D430" s="14"/>
      <c r="E430" s="15" t="s">
        <v>28</v>
      </c>
      <c r="F430" s="15" t="s">
        <v>29</v>
      </c>
      <c r="G430" s="16">
        <v>300.77999999999997</v>
      </c>
      <c r="H430" s="16">
        <v>1490</v>
      </c>
      <c r="I430" s="16">
        <v>1490</v>
      </c>
      <c r="J430" s="16">
        <v>0</v>
      </c>
      <c r="K430" s="16">
        <f>IF(I430&lt;&gt;0,J430/I430*100,"-")</f>
        <v>0</v>
      </c>
      <c r="L430" s="16">
        <f>IF(H430&lt;&gt;0,J430/H430*100,"-")</f>
        <v>0</v>
      </c>
      <c r="M430" s="16">
        <f>IF(G430&lt;&gt;0,J430/G430*100,"-")</f>
        <v>0</v>
      </c>
    </row>
    <row r="431" spans="1:13" x14ac:dyDescent="0.25">
      <c r="A431" s="14"/>
      <c r="B431" s="14"/>
      <c r="C431" s="14"/>
      <c r="D431" s="14"/>
      <c r="E431" s="15" t="s">
        <v>30</v>
      </c>
      <c r="F431" s="15" t="s">
        <v>31</v>
      </c>
      <c r="G431" s="16">
        <v>11744.64</v>
      </c>
      <c r="H431" s="16">
        <v>0</v>
      </c>
      <c r="I431" s="16">
        <v>0</v>
      </c>
      <c r="J431" s="16">
        <v>0</v>
      </c>
      <c r="K431" s="16" t="str">
        <f>IF(I431&lt;&gt;0,J431/I431*100,"-")</f>
        <v>-</v>
      </c>
      <c r="L431" s="16" t="str">
        <f>IF(H431&lt;&gt;0,J431/H431*100,"-")</f>
        <v>-</v>
      </c>
      <c r="M431" s="16">
        <f>IF(G431&lt;&gt;0,J431/G431*100,"-")</f>
        <v>0</v>
      </c>
    </row>
    <row r="432" spans="1:13" x14ac:dyDescent="0.25">
      <c r="A432" s="8"/>
      <c r="B432" s="8"/>
      <c r="C432" s="9" t="s">
        <v>273</v>
      </c>
      <c r="D432" s="8"/>
      <c r="E432" s="8"/>
      <c r="F432" s="9" t="s">
        <v>274</v>
      </c>
      <c r="G432" s="10">
        <f>+G433</f>
        <v>1903.9</v>
      </c>
      <c r="H432" s="10">
        <f>+H433</f>
        <v>0</v>
      </c>
      <c r="I432" s="10">
        <f>+I433</f>
        <v>0</v>
      </c>
      <c r="J432" s="10">
        <f>+J433</f>
        <v>0</v>
      </c>
      <c r="K432" s="10" t="str">
        <f>IF(I432&lt;&gt;0,J432/I432*100,"-")</f>
        <v>-</v>
      </c>
      <c r="L432" s="10" t="str">
        <f>IF(H432&lt;&gt;0,J432/H432*100,"-")</f>
        <v>-</v>
      </c>
      <c r="M432" s="10">
        <f>IF(G432&lt;&gt;0,J432/G432*100,"-")</f>
        <v>0</v>
      </c>
    </row>
    <row r="433" spans="1:13" x14ac:dyDescent="0.25">
      <c r="A433" s="11"/>
      <c r="B433" s="11"/>
      <c r="C433" s="11"/>
      <c r="D433" s="12" t="s">
        <v>19</v>
      </c>
      <c r="E433" s="11"/>
      <c r="F433" s="12"/>
      <c r="G433" s="13">
        <f>+G434</f>
        <v>1903.9</v>
      </c>
      <c r="H433" s="13">
        <f>+H434</f>
        <v>0</v>
      </c>
      <c r="I433" s="13">
        <f>+I434</f>
        <v>0</v>
      </c>
      <c r="J433" s="13">
        <f>+J434</f>
        <v>0</v>
      </c>
      <c r="K433" s="13" t="str">
        <f>IF(I433&lt;&gt;0,J433/I433*100,"-")</f>
        <v>-</v>
      </c>
      <c r="L433" s="13" t="str">
        <f>IF(H433&lt;&gt;0,J433/H433*100,"-")</f>
        <v>-</v>
      </c>
      <c r="M433" s="13">
        <f>IF(G433&lt;&gt;0,J433/G433*100,"-")</f>
        <v>0</v>
      </c>
    </row>
    <row r="434" spans="1:13" x14ac:dyDescent="0.25">
      <c r="A434" s="14"/>
      <c r="B434" s="14"/>
      <c r="C434" s="14"/>
      <c r="D434" s="14"/>
      <c r="E434" s="15" t="s">
        <v>20</v>
      </c>
      <c r="F434" s="15" t="s">
        <v>21</v>
      </c>
      <c r="G434" s="16">
        <v>1903.9</v>
      </c>
      <c r="H434" s="16">
        <v>0</v>
      </c>
      <c r="I434" s="16">
        <v>0</v>
      </c>
      <c r="J434" s="16">
        <v>0</v>
      </c>
      <c r="K434" s="16" t="str">
        <f>IF(I434&lt;&gt;0,J434/I434*100,"-")</f>
        <v>-</v>
      </c>
      <c r="L434" s="16" t="str">
        <f>IF(H434&lt;&gt;0,J434/H434*100,"-")</f>
        <v>-</v>
      </c>
      <c r="M434" s="16">
        <f>IF(G434&lt;&gt;0,J434/G434*100,"-")</f>
        <v>0</v>
      </c>
    </row>
    <row r="435" spans="1:13" x14ac:dyDescent="0.25">
      <c r="A435" s="8"/>
      <c r="B435" s="8"/>
      <c r="C435" s="9" t="s">
        <v>275</v>
      </c>
      <c r="D435" s="8"/>
      <c r="E435" s="8"/>
      <c r="F435" s="9" t="s">
        <v>276</v>
      </c>
      <c r="G435" s="10">
        <f>+G436</f>
        <v>35672.74</v>
      </c>
      <c r="H435" s="10">
        <f>+H436</f>
        <v>50000</v>
      </c>
      <c r="I435" s="10">
        <f>+I436</f>
        <v>50000</v>
      </c>
      <c r="J435" s="10">
        <f>+J436</f>
        <v>49845.86</v>
      </c>
      <c r="K435" s="10">
        <f>IF(I435&lt;&gt;0,J435/I435*100,"-")</f>
        <v>99.691720000000004</v>
      </c>
      <c r="L435" s="10">
        <f>IF(H435&lt;&gt;0,J435/H435*100,"-")</f>
        <v>99.691720000000004</v>
      </c>
      <c r="M435" s="10">
        <f>IF(G435&lt;&gt;0,J435/G435*100,"-")</f>
        <v>139.73095422443021</v>
      </c>
    </row>
    <row r="436" spans="1:13" x14ac:dyDescent="0.25">
      <c r="A436" s="11"/>
      <c r="B436" s="11"/>
      <c r="C436" s="11"/>
      <c r="D436" s="12" t="s">
        <v>19</v>
      </c>
      <c r="E436" s="11"/>
      <c r="F436" s="12"/>
      <c r="G436" s="13">
        <f>+G437+G438+G439+G440+G441</f>
        <v>35672.74</v>
      </c>
      <c r="H436" s="13">
        <f>+H437+H438+H439+H440+H441</f>
        <v>50000</v>
      </c>
      <c r="I436" s="13">
        <f>+I437+I438+I439+I440+I441</f>
        <v>50000</v>
      </c>
      <c r="J436" s="13">
        <f>+J437+J438+J439+J440+J441</f>
        <v>49845.86</v>
      </c>
      <c r="K436" s="13">
        <f>IF(I436&lt;&gt;0,J436/I436*100,"-")</f>
        <v>99.691720000000004</v>
      </c>
      <c r="L436" s="13">
        <f>IF(H436&lt;&gt;0,J436/H436*100,"-")</f>
        <v>99.691720000000004</v>
      </c>
      <c r="M436" s="13">
        <f>IF(G436&lt;&gt;0,J436/G436*100,"-")</f>
        <v>139.73095422443021</v>
      </c>
    </row>
    <row r="437" spans="1:13" x14ac:dyDescent="0.25">
      <c r="A437" s="14"/>
      <c r="B437" s="14"/>
      <c r="C437" s="14"/>
      <c r="D437" s="14"/>
      <c r="E437" s="15" t="s">
        <v>20</v>
      </c>
      <c r="F437" s="15" t="s">
        <v>21</v>
      </c>
      <c r="G437" s="16">
        <v>152.47999999999999</v>
      </c>
      <c r="H437" s="16">
        <v>10000</v>
      </c>
      <c r="I437" s="16">
        <v>6330</v>
      </c>
      <c r="J437" s="16">
        <v>6239.75</v>
      </c>
      <c r="K437" s="16">
        <f>IF(I437&lt;&gt;0,J437/I437*100,"-")</f>
        <v>98.5742496050553</v>
      </c>
      <c r="L437" s="16">
        <f>IF(H437&lt;&gt;0,J437/H437*100,"-")</f>
        <v>62.397499999999994</v>
      </c>
      <c r="M437" s="16">
        <f>IF(G437&lt;&gt;0,J437/G437*100,"-")</f>
        <v>4092.176023084995</v>
      </c>
    </row>
    <row r="438" spans="1:13" x14ac:dyDescent="0.25">
      <c r="A438" s="14"/>
      <c r="B438" s="14"/>
      <c r="C438" s="14"/>
      <c r="D438" s="14"/>
      <c r="E438" s="15" t="s">
        <v>89</v>
      </c>
      <c r="F438" s="15" t="s">
        <v>90</v>
      </c>
      <c r="G438" s="16">
        <v>6404.57</v>
      </c>
      <c r="H438" s="16">
        <v>0</v>
      </c>
      <c r="I438" s="16">
        <v>0</v>
      </c>
      <c r="J438" s="16">
        <v>0</v>
      </c>
      <c r="K438" s="16" t="str">
        <f>IF(I438&lt;&gt;0,J438/I438*100,"-")</f>
        <v>-</v>
      </c>
      <c r="L438" s="16" t="str">
        <f>IF(H438&lt;&gt;0,J438/H438*100,"-")</f>
        <v>-</v>
      </c>
      <c r="M438" s="16">
        <f>IF(G438&lt;&gt;0,J438/G438*100,"-")</f>
        <v>0</v>
      </c>
    </row>
    <row r="439" spans="1:13" x14ac:dyDescent="0.25">
      <c r="A439" s="14"/>
      <c r="B439" s="14"/>
      <c r="C439" s="14"/>
      <c r="D439" s="14"/>
      <c r="E439" s="15" t="s">
        <v>26</v>
      </c>
      <c r="F439" s="15" t="s">
        <v>27</v>
      </c>
      <c r="G439" s="16">
        <v>29115.69</v>
      </c>
      <c r="H439" s="16">
        <v>40000</v>
      </c>
      <c r="I439" s="16">
        <v>0</v>
      </c>
      <c r="J439" s="16">
        <v>0</v>
      </c>
      <c r="K439" s="16" t="str">
        <f>IF(I439&lt;&gt;0,J439/I439*100,"-")</f>
        <v>-</v>
      </c>
      <c r="L439" s="16">
        <f>IF(H439&lt;&gt;0,J439/H439*100,"-")</f>
        <v>0</v>
      </c>
      <c r="M439" s="16">
        <f>IF(G439&lt;&gt;0,J439/G439*100,"-")</f>
        <v>0</v>
      </c>
    </row>
    <row r="440" spans="1:13" x14ac:dyDescent="0.25">
      <c r="A440" s="14"/>
      <c r="B440" s="14"/>
      <c r="C440" s="14"/>
      <c r="D440" s="14"/>
      <c r="E440" s="15" t="s">
        <v>30</v>
      </c>
      <c r="F440" s="15" t="s">
        <v>31</v>
      </c>
      <c r="G440" s="16">
        <v>0</v>
      </c>
      <c r="H440" s="16">
        <v>0</v>
      </c>
      <c r="I440" s="16">
        <v>9950</v>
      </c>
      <c r="J440" s="16">
        <v>9888.9599999999991</v>
      </c>
      <c r="K440" s="16">
        <f>IF(I440&lt;&gt;0,J440/I440*100,"-")</f>
        <v>99.386532663316572</v>
      </c>
      <c r="L440" s="16" t="str">
        <f>IF(H440&lt;&gt;0,J440/H440*100,"-")</f>
        <v>-</v>
      </c>
      <c r="M440" s="16" t="str">
        <f>IF(G440&lt;&gt;0,J440/G440*100,"-")</f>
        <v>-</v>
      </c>
    </row>
    <row r="441" spans="1:13" x14ac:dyDescent="0.25">
      <c r="A441" s="14"/>
      <c r="B441" s="14"/>
      <c r="C441" s="14"/>
      <c r="D441" s="14"/>
      <c r="E441" s="15" t="s">
        <v>81</v>
      </c>
      <c r="F441" s="15" t="s">
        <v>82</v>
      </c>
      <c r="G441" s="16">
        <v>0</v>
      </c>
      <c r="H441" s="16">
        <v>0</v>
      </c>
      <c r="I441" s="16">
        <v>33720</v>
      </c>
      <c r="J441" s="16">
        <v>33717.15</v>
      </c>
      <c r="K441" s="16">
        <f>IF(I441&lt;&gt;0,J441/I441*100,"-")</f>
        <v>99.991548042704622</v>
      </c>
      <c r="L441" s="16" t="str">
        <f>IF(H441&lt;&gt;0,J441/H441*100,"-")</f>
        <v>-</v>
      </c>
      <c r="M441" s="16" t="str">
        <f>IF(G441&lt;&gt;0,J441/G441*100,"-")</f>
        <v>-</v>
      </c>
    </row>
    <row r="442" spans="1:13" x14ac:dyDescent="0.25">
      <c r="A442" s="8"/>
      <c r="B442" s="8"/>
      <c r="C442" s="9" t="s">
        <v>277</v>
      </c>
      <c r="D442" s="8"/>
      <c r="E442" s="8"/>
      <c r="F442" s="9" t="s">
        <v>278</v>
      </c>
      <c r="G442" s="10">
        <f>+G443</f>
        <v>71939.13</v>
      </c>
      <c r="H442" s="10">
        <f>+H443</f>
        <v>161867.81</v>
      </c>
      <c r="I442" s="10">
        <f>+I443</f>
        <v>161867.81</v>
      </c>
      <c r="J442" s="10">
        <f>+J443</f>
        <v>156491.65</v>
      </c>
      <c r="K442" s="10">
        <f>IF(I442&lt;&gt;0,J442/I442*100,"-")</f>
        <v>96.678672553857368</v>
      </c>
      <c r="L442" s="10">
        <f>IF(H442&lt;&gt;0,J442/H442*100,"-")</f>
        <v>96.678672553857368</v>
      </c>
      <c r="M442" s="10">
        <f>IF(G442&lt;&gt;0,J442/G442*100,"-")</f>
        <v>217.53342026794039</v>
      </c>
    </row>
    <row r="443" spans="1:13" x14ac:dyDescent="0.25">
      <c r="A443" s="11"/>
      <c r="B443" s="11"/>
      <c r="C443" s="11"/>
      <c r="D443" s="12" t="s">
        <v>19</v>
      </c>
      <c r="E443" s="11"/>
      <c r="F443" s="12"/>
      <c r="G443" s="13">
        <f>+G444+G445+G446</f>
        <v>71939.13</v>
      </c>
      <c r="H443" s="13">
        <f>+H444+H445+H446</f>
        <v>161867.81</v>
      </c>
      <c r="I443" s="13">
        <f>+I444+I445+I446</f>
        <v>161867.81</v>
      </c>
      <c r="J443" s="13">
        <f>+J444+J445+J446</f>
        <v>156491.65</v>
      </c>
      <c r="K443" s="13">
        <f>IF(I443&lt;&gt;0,J443/I443*100,"-")</f>
        <v>96.678672553857368</v>
      </c>
      <c r="L443" s="13">
        <f>IF(H443&lt;&gt;0,J443/H443*100,"-")</f>
        <v>96.678672553857368</v>
      </c>
      <c r="M443" s="13">
        <f>IF(G443&lt;&gt;0,J443/G443*100,"-")</f>
        <v>217.53342026794039</v>
      </c>
    </row>
    <row r="444" spans="1:13" x14ac:dyDescent="0.25">
      <c r="A444" s="14"/>
      <c r="B444" s="14"/>
      <c r="C444" s="14"/>
      <c r="D444" s="14"/>
      <c r="E444" s="15" t="s">
        <v>20</v>
      </c>
      <c r="F444" s="15" t="s">
        <v>21</v>
      </c>
      <c r="G444" s="16">
        <v>4168.13</v>
      </c>
      <c r="H444" s="16">
        <v>1900</v>
      </c>
      <c r="I444" s="16">
        <v>1900</v>
      </c>
      <c r="J444" s="16">
        <v>343.84</v>
      </c>
      <c r="K444" s="16">
        <f>IF(I444&lt;&gt;0,J444/I444*100,"-")</f>
        <v>18.096842105263157</v>
      </c>
      <c r="L444" s="16">
        <f>IF(H444&lt;&gt;0,J444/H444*100,"-")</f>
        <v>18.096842105263157</v>
      </c>
      <c r="M444" s="16">
        <f>IF(G444&lt;&gt;0,J444/G444*100,"-")</f>
        <v>8.2492628588839594</v>
      </c>
    </row>
    <row r="445" spans="1:13" x14ac:dyDescent="0.25">
      <c r="A445" s="14"/>
      <c r="B445" s="14"/>
      <c r="C445" s="14"/>
      <c r="D445" s="14"/>
      <c r="E445" s="15" t="s">
        <v>28</v>
      </c>
      <c r="F445" s="15" t="s">
        <v>29</v>
      </c>
      <c r="G445" s="16">
        <v>0</v>
      </c>
      <c r="H445" s="16">
        <v>1600</v>
      </c>
      <c r="I445" s="16">
        <v>1600</v>
      </c>
      <c r="J445" s="16">
        <v>0</v>
      </c>
      <c r="K445" s="16">
        <f>IF(I445&lt;&gt;0,J445/I445*100,"-")</f>
        <v>0</v>
      </c>
      <c r="L445" s="16">
        <f>IF(H445&lt;&gt;0,J445/H445*100,"-")</f>
        <v>0</v>
      </c>
      <c r="M445" s="16" t="str">
        <f>IF(G445&lt;&gt;0,J445/G445*100,"-")</f>
        <v>-</v>
      </c>
    </row>
    <row r="446" spans="1:13" x14ac:dyDescent="0.25">
      <c r="A446" s="14"/>
      <c r="B446" s="14"/>
      <c r="C446" s="14"/>
      <c r="D446" s="14"/>
      <c r="E446" s="15" t="s">
        <v>176</v>
      </c>
      <c r="F446" s="15" t="s">
        <v>177</v>
      </c>
      <c r="G446" s="16">
        <v>67771</v>
      </c>
      <c r="H446" s="16">
        <v>158367.81</v>
      </c>
      <c r="I446" s="16">
        <v>158367.81</v>
      </c>
      <c r="J446" s="16">
        <v>156147.81</v>
      </c>
      <c r="K446" s="16">
        <f>IF(I446&lt;&gt;0,J446/I446*100,"-")</f>
        <v>98.598199975108585</v>
      </c>
      <c r="L446" s="16">
        <f>IF(H446&lt;&gt;0,J446/H446*100,"-")</f>
        <v>98.598199975108585</v>
      </c>
      <c r="M446" s="16">
        <f>IF(G446&lt;&gt;0,J446/G446*100,"-")</f>
        <v>230.40505525962431</v>
      </c>
    </row>
    <row r="447" spans="1:13" x14ac:dyDescent="0.25">
      <c r="A447" s="5"/>
      <c r="B447" s="6" t="s">
        <v>279</v>
      </c>
      <c r="C447" s="5"/>
      <c r="D447" s="5"/>
      <c r="E447" s="5"/>
      <c r="F447" s="6" t="s">
        <v>280</v>
      </c>
      <c r="G447" s="7">
        <f>+G448+G462+G469+G472+G475+G478</f>
        <v>238316.18</v>
      </c>
      <c r="H447" s="7">
        <f>+H448+H462+H469+H472+H475+H478</f>
        <v>2193108.7000000002</v>
      </c>
      <c r="I447" s="7">
        <f>+I448+I462+I469+I472+I475+I478</f>
        <v>2196938.7000000002</v>
      </c>
      <c r="J447" s="7">
        <f>+J448+J462+J469+J472+J475+J478</f>
        <v>306263.60000000003</v>
      </c>
      <c r="K447" s="7">
        <f>IF(I447&lt;&gt;0,J447/I447*100,"-")</f>
        <v>13.940470892519668</v>
      </c>
      <c r="L447" s="7">
        <f>IF(H447&lt;&gt;0,J447/H447*100,"-")</f>
        <v>13.964816244630281</v>
      </c>
      <c r="M447" s="7">
        <f>IF(G447&lt;&gt;0,J447/G447*100,"-")</f>
        <v>128.51145902053315</v>
      </c>
    </row>
    <row r="448" spans="1:13" x14ac:dyDescent="0.25">
      <c r="A448" s="8"/>
      <c r="B448" s="8"/>
      <c r="C448" s="9" t="s">
        <v>281</v>
      </c>
      <c r="D448" s="8"/>
      <c r="E448" s="8"/>
      <c r="F448" s="9" t="s">
        <v>282</v>
      </c>
      <c r="G448" s="10">
        <f>+G449+G455</f>
        <v>25601.11</v>
      </c>
      <c r="H448" s="10">
        <f>+H449+H455</f>
        <v>1977475</v>
      </c>
      <c r="I448" s="10">
        <f>+I449+I455</f>
        <v>1977475</v>
      </c>
      <c r="J448" s="10">
        <f>+J449+J455</f>
        <v>171567.55000000002</v>
      </c>
      <c r="K448" s="10">
        <f>IF(I448&lt;&gt;0,J448/I448*100,"-")</f>
        <v>8.6760919859922385</v>
      </c>
      <c r="L448" s="10">
        <f>IF(H448&lt;&gt;0,J448/H448*100,"-")</f>
        <v>8.6760919859922385</v>
      </c>
      <c r="M448" s="10">
        <f>IF(G448&lt;&gt;0,J448/G448*100,"-")</f>
        <v>670.15668461250323</v>
      </c>
    </row>
    <row r="449" spans="1:13" x14ac:dyDescent="0.25">
      <c r="A449" s="11"/>
      <c r="B449" s="11"/>
      <c r="C449" s="11"/>
      <c r="D449" s="12" t="s">
        <v>283</v>
      </c>
      <c r="E449" s="11"/>
      <c r="F449" s="12" t="s">
        <v>284</v>
      </c>
      <c r="G449" s="13">
        <f>+G450+G451+G452+G453+G454</f>
        <v>10781.36</v>
      </c>
      <c r="H449" s="13">
        <f>+H450+H451+H452+H453+H454</f>
        <v>25500</v>
      </c>
      <c r="I449" s="13">
        <f>+I450+I451+I452+I453+I454</f>
        <v>25500</v>
      </c>
      <c r="J449" s="13">
        <f>+J450+J451+J452+J453+J454</f>
        <v>4092.5299999999997</v>
      </c>
      <c r="K449" s="13">
        <f>IF(I449&lt;&gt;0,J449/I449*100,"-")</f>
        <v>16.049137254901961</v>
      </c>
      <c r="L449" s="13">
        <f>IF(H449&lt;&gt;0,J449/H449*100,"-")</f>
        <v>16.049137254901961</v>
      </c>
      <c r="M449" s="13">
        <f>IF(G449&lt;&gt;0,J449/G449*100,"-")</f>
        <v>37.959311255722838</v>
      </c>
    </row>
    <row r="450" spans="1:13" x14ac:dyDescent="0.25">
      <c r="A450" s="14"/>
      <c r="B450" s="14"/>
      <c r="C450" s="14"/>
      <c r="D450" s="14"/>
      <c r="E450" s="15" t="s">
        <v>20</v>
      </c>
      <c r="F450" s="15" t="s">
        <v>21</v>
      </c>
      <c r="G450" s="16">
        <v>0</v>
      </c>
      <c r="H450" s="16">
        <v>1700</v>
      </c>
      <c r="I450" s="16">
        <v>1700</v>
      </c>
      <c r="J450" s="16">
        <v>1600.64</v>
      </c>
      <c r="K450" s="16">
        <f>IF(I450&lt;&gt;0,J450/I450*100,"-")</f>
        <v>94.15529411764706</v>
      </c>
      <c r="L450" s="16">
        <f>IF(H450&lt;&gt;0,J450/H450*100,"-")</f>
        <v>94.15529411764706</v>
      </c>
      <c r="M450" s="16" t="str">
        <f>IF(G450&lt;&gt;0,J450/G450*100,"-")</f>
        <v>-</v>
      </c>
    </row>
    <row r="451" spans="1:13" x14ac:dyDescent="0.25">
      <c r="A451" s="14"/>
      <c r="B451" s="14"/>
      <c r="C451" s="14"/>
      <c r="D451" s="14"/>
      <c r="E451" s="15" t="s">
        <v>89</v>
      </c>
      <c r="F451" s="15" t="s">
        <v>90</v>
      </c>
      <c r="G451" s="16">
        <v>0</v>
      </c>
      <c r="H451" s="16">
        <v>500</v>
      </c>
      <c r="I451" s="16">
        <v>500</v>
      </c>
      <c r="J451" s="16">
        <v>237.9</v>
      </c>
      <c r="K451" s="16">
        <f>IF(I451&lt;&gt;0,J451/I451*100,"-")</f>
        <v>47.58</v>
      </c>
      <c r="L451" s="16">
        <f>IF(H451&lt;&gt;0,J451/H451*100,"-")</f>
        <v>47.58</v>
      </c>
      <c r="M451" s="16" t="str">
        <f>IF(G451&lt;&gt;0,J451/G451*100,"-")</f>
        <v>-</v>
      </c>
    </row>
    <row r="452" spans="1:13" x14ac:dyDescent="0.25">
      <c r="A452" s="14"/>
      <c r="B452" s="14"/>
      <c r="C452" s="14"/>
      <c r="D452" s="14"/>
      <c r="E452" s="15" t="s">
        <v>26</v>
      </c>
      <c r="F452" s="15" t="s">
        <v>27</v>
      </c>
      <c r="G452" s="16">
        <v>3044.75</v>
      </c>
      <c r="H452" s="16">
        <v>8300</v>
      </c>
      <c r="I452" s="16">
        <v>8300</v>
      </c>
      <c r="J452" s="16">
        <v>0</v>
      </c>
      <c r="K452" s="16">
        <f>IF(I452&lt;&gt;0,J452/I452*100,"-")</f>
        <v>0</v>
      </c>
      <c r="L452" s="16">
        <f>IF(H452&lt;&gt;0,J452/H452*100,"-")</f>
        <v>0</v>
      </c>
      <c r="M452" s="16">
        <f>IF(G452&lt;&gt;0,J452/G452*100,"-")</f>
        <v>0</v>
      </c>
    </row>
    <row r="453" spans="1:13" x14ac:dyDescent="0.25">
      <c r="A453" s="14"/>
      <c r="B453" s="14"/>
      <c r="C453" s="14"/>
      <c r="D453" s="14"/>
      <c r="E453" s="15" t="s">
        <v>77</v>
      </c>
      <c r="F453" s="15" t="s">
        <v>78</v>
      </c>
      <c r="G453" s="16">
        <v>1004.89</v>
      </c>
      <c r="H453" s="16">
        <v>0</v>
      </c>
      <c r="I453" s="16">
        <v>0</v>
      </c>
      <c r="J453" s="16">
        <v>0</v>
      </c>
      <c r="K453" s="16" t="str">
        <f>IF(I453&lt;&gt;0,J453/I453*100,"-")</f>
        <v>-</v>
      </c>
      <c r="L453" s="16" t="str">
        <f>IF(H453&lt;&gt;0,J453/H453*100,"-")</f>
        <v>-</v>
      </c>
      <c r="M453" s="16">
        <f>IF(G453&lt;&gt;0,J453/G453*100,"-")</f>
        <v>0</v>
      </c>
    </row>
    <row r="454" spans="1:13" x14ac:dyDescent="0.25">
      <c r="A454" s="14"/>
      <c r="B454" s="14"/>
      <c r="C454" s="14"/>
      <c r="D454" s="14"/>
      <c r="E454" s="15" t="s">
        <v>81</v>
      </c>
      <c r="F454" s="15" t="s">
        <v>82</v>
      </c>
      <c r="G454" s="16">
        <v>6731.72</v>
      </c>
      <c r="H454" s="16">
        <v>15000</v>
      </c>
      <c r="I454" s="16">
        <v>15000</v>
      </c>
      <c r="J454" s="16">
        <v>2253.9899999999998</v>
      </c>
      <c r="K454" s="16">
        <f>IF(I454&lt;&gt;0,J454/I454*100,"-")</f>
        <v>15.026599999999998</v>
      </c>
      <c r="L454" s="16">
        <f>IF(H454&lt;&gt;0,J454/H454*100,"-")</f>
        <v>15.026599999999998</v>
      </c>
      <c r="M454" s="16">
        <f>IF(G454&lt;&gt;0,J454/G454*100,"-")</f>
        <v>33.483121698466363</v>
      </c>
    </row>
    <row r="455" spans="1:13" x14ac:dyDescent="0.25">
      <c r="A455" s="11"/>
      <c r="B455" s="11"/>
      <c r="C455" s="11"/>
      <c r="D455" s="12" t="s">
        <v>231</v>
      </c>
      <c r="E455" s="11"/>
      <c r="F455" s="12" t="s">
        <v>232</v>
      </c>
      <c r="G455" s="13">
        <f>+G456+G457+G458+G459+G460+G461</f>
        <v>14819.75</v>
      </c>
      <c r="H455" s="13">
        <f>+H456+H457+H458+H459+H460+H461</f>
        <v>1951975</v>
      </c>
      <c r="I455" s="13">
        <f>+I456+I457+I458+I459+I460+I461</f>
        <v>1951975</v>
      </c>
      <c r="J455" s="13">
        <f>+J456+J457+J458+J459+J460+J461</f>
        <v>167475.02000000002</v>
      </c>
      <c r="K455" s="13">
        <f>IF(I455&lt;&gt;0,J455/I455*100,"-")</f>
        <v>8.5797727942212383</v>
      </c>
      <c r="L455" s="13">
        <f>IF(H455&lt;&gt;0,J455/H455*100,"-")</f>
        <v>8.5797727942212383</v>
      </c>
      <c r="M455" s="13">
        <f>IF(G455&lt;&gt;0,J455/G455*100,"-")</f>
        <v>1130.0799271242768</v>
      </c>
    </row>
    <row r="456" spans="1:13" x14ac:dyDescent="0.25">
      <c r="A456" s="14"/>
      <c r="B456" s="14"/>
      <c r="C456" s="14"/>
      <c r="D456" s="14"/>
      <c r="E456" s="15" t="s">
        <v>20</v>
      </c>
      <c r="F456" s="15" t="s">
        <v>21</v>
      </c>
      <c r="G456" s="16">
        <v>0</v>
      </c>
      <c r="H456" s="16">
        <v>6120.18</v>
      </c>
      <c r="I456" s="16">
        <v>6120.18</v>
      </c>
      <c r="J456" s="16">
        <v>0</v>
      </c>
      <c r="K456" s="16">
        <f>IF(I456&lt;&gt;0,J456/I456*100,"-")</f>
        <v>0</v>
      </c>
      <c r="L456" s="16">
        <f>IF(H456&lt;&gt;0,J456/H456*100,"-")</f>
        <v>0</v>
      </c>
      <c r="M456" s="16" t="str">
        <f>IF(G456&lt;&gt;0,J456/G456*100,"-")</f>
        <v>-</v>
      </c>
    </row>
    <row r="457" spans="1:13" x14ac:dyDescent="0.25">
      <c r="A457" s="14"/>
      <c r="B457" s="14"/>
      <c r="C457" s="14"/>
      <c r="D457" s="14"/>
      <c r="E457" s="15" t="s">
        <v>26</v>
      </c>
      <c r="F457" s="15" t="s">
        <v>27</v>
      </c>
      <c r="G457" s="16">
        <v>0</v>
      </c>
      <c r="H457" s="16">
        <v>9000</v>
      </c>
      <c r="I457" s="16">
        <v>9000</v>
      </c>
      <c r="J457" s="16">
        <v>0</v>
      </c>
      <c r="K457" s="16">
        <f>IF(I457&lt;&gt;0,J457/I457*100,"-")</f>
        <v>0</v>
      </c>
      <c r="L457" s="16">
        <f>IF(H457&lt;&gt;0,J457/H457*100,"-")</f>
        <v>0</v>
      </c>
      <c r="M457" s="16" t="str">
        <f>IF(G457&lt;&gt;0,J457/G457*100,"-")</f>
        <v>-</v>
      </c>
    </row>
    <row r="458" spans="1:13" x14ac:dyDescent="0.25">
      <c r="A458" s="14"/>
      <c r="B458" s="14"/>
      <c r="C458" s="14"/>
      <c r="D458" s="14"/>
      <c r="E458" s="15" t="s">
        <v>77</v>
      </c>
      <c r="F458" s="15" t="s">
        <v>78</v>
      </c>
      <c r="G458" s="16">
        <v>4357.2</v>
      </c>
      <c r="H458" s="16">
        <v>0</v>
      </c>
      <c r="I458" s="16">
        <v>0</v>
      </c>
      <c r="J458" s="16">
        <v>0</v>
      </c>
      <c r="K458" s="16" t="str">
        <f>IF(I458&lt;&gt;0,J458/I458*100,"-")</f>
        <v>-</v>
      </c>
      <c r="L458" s="16" t="str">
        <f>IF(H458&lt;&gt;0,J458/H458*100,"-")</f>
        <v>-</v>
      </c>
      <c r="M458" s="16">
        <f>IF(G458&lt;&gt;0,J458/G458*100,"-")</f>
        <v>0</v>
      </c>
    </row>
    <row r="459" spans="1:13" x14ac:dyDescent="0.25">
      <c r="A459" s="14"/>
      <c r="B459" s="14"/>
      <c r="C459" s="14"/>
      <c r="D459" s="14"/>
      <c r="E459" s="15" t="s">
        <v>28</v>
      </c>
      <c r="F459" s="15" t="s">
        <v>29</v>
      </c>
      <c r="G459" s="16">
        <v>1378.63</v>
      </c>
      <c r="H459" s="16">
        <v>100</v>
      </c>
      <c r="I459" s="16">
        <v>100</v>
      </c>
      <c r="J459" s="16">
        <v>0</v>
      </c>
      <c r="K459" s="16">
        <f>IF(I459&lt;&gt;0,J459/I459*100,"-")</f>
        <v>0</v>
      </c>
      <c r="L459" s="16">
        <f>IF(H459&lt;&gt;0,J459/H459*100,"-")</f>
        <v>0</v>
      </c>
      <c r="M459" s="16">
        <f>IF(G459&lt;&gt;0,J459/G459*100,"-")</f>
        <v>0</v>
      </c>
    </row>
    <row r="460" spans="1:13" x14ac:dyDescent="0.25">
      <c r="A460" s="14"/>
      <c r="B460" s="14"/>
      <c r="C460" s="14"/>
      <c r="D460" s="14"/>
      <c r="E460" s="15" t="s">
        <v>105</v>
      </c>
      <c r="F460" s="15" t="s">
        <v>106</v>
      </c>
      <c r="G460" s="16">
        <v>0</v>
      </c>
      <c r="H460" s="16">
        <v>1883429.71</v>
      </c>
      <c r="I460" s="16">
        <v>1881429.71</v>
      </c>
      <c r="J460" s="16">
        <v>157118.63</v>
      </c>
      <c r="K460" s="16">
        <f>IF(I460&lt;&gt;0,J460/I460*100,"-")</f>
        <v>8.3510231163512341</v>
      </c>
      <c r="L460" s="16">
        <f>IF(H460&lt;&gt;0,J460/H460*100,"-")</f>
        <v>8.3421552270193295</v>
      </c>
      <c r="M460" s="16" t="str">
        <f>IF(G460&lt;&gt;0,J460/G460*100,"-")</f>
        <v>-</v>
      </c>
    </row>
    <row r="461" spans="1:13" x14ac:dyDescent="0.25">
      <c r="A461" s="14"/>
      <c r="B461" s="14"/>
      <c r="C461" s="14"/>
      <c r="D461" s="14"/>
      <c r="E461" s="15" t="s">
        <v>83</v>
      </c>
      <c r="F461" s="15" t="s">
        <v>84</v>
      </c>
      <c r="G461" s="16">
        <v>9083.92</v>
      </c>
      <c r="H461" s="16">
        <v>53325.11</v>
      </c>
      <c r="I461" s="16">
        <v>55325.11</v>
      </c>
      <c r="J461" s="16">
        <v>10356.39</v>
      </c>
      <c r="K461" s="16">
        <f>IF(I461&lt;&gt;0,J461/I461*100,"-")</f>
        <v>18.71914940611957</v>
      </c>
      <c r="L461" s="16">
        <f>IF(H461&lt;&gt;0,J461/H461*100,"-")</f>
        <v>19.421225760246909</v>
      </c>
      <c r="M461" s="16">
        <f>IF(G461&lt;&gt;0,J461/G461*100,"-")</f>
        <v>114.00793930373672</v>
      </c>
    </row>
    <row r="462" spans="1:13" x14ac:dyDescent="0.25">
      <c r="A462" s="8"/>
      <c r="B462" s="8"/>
      <c r="C462" s="9" t="s">
        <v>285</v>
      </c>
      <c r="D462" s="8"/>
      <c r="E462" s="8"/>
      <c r="F462" s="9" t="s">
        <v>286</v>
      </c>
      <c r="G462" s="10">
        <f>+G463+G466</f>
        <v>67985.02</v>
      </c>
      <c r="H462" s="10">
        <f>+H463+H466</f>
        <v>38100</v>
      </c>
      <c r="I462" s="10">
        <f>+I463+I466</f>
        <v>38100</v>
      </c>
      <c r="J462" s="10">
        <f>+J463+J466</f>
        <v>6081.0599999999995</v>
      </c>
      <c r="K462" s="10">
        <f>IF(I462&lt;&gt;0,J462/I462*100,"-")</f>
        <v>15.960787401574802</v>
      </c>
      <c r="L462" s="10">
        <f>IF(H462&lt;&gt;0,J462/H462*100,"-")</f>
        <v>15.960787401574802</v>
      </c>
      <c r="M462" s="10">
        <f>IF(G462&lt;&gt;0,J462/G462*100,"-")</f>
        <v>8.9447057601806979</v>
      </c>
    </row>
    <row r="463" spans="1:13" x14ac:dyDescent="0.25">
      <c r="A463" s="11"/>
      <c r="B463" s="11"/>
      <c r="C463" s="11"/>
      <c r="D463" s="12" t="s">
        <v>19</v>
      </c>
      <c r="E463" s="11"/>
      <c r="F463" s="12"/>
      <c r="G463" s="13">
        <f>+G464+G465</f>
        <v>0</v>
      </c>
      <c r="H463" s="13">
        <f>+H464+H465</f>
        <v>8100</v>
      </c>
      <c r="I463" s="13">
        <f>+I464+I465</f>
        <v>8100</v>
      </c>
      <c r="J463" s="13">
        <f>+J464+J465</f>
        <v>1272.06</v>
      </c>
      <c r="K463" s="13">
        <f>IF(I463&lt;&gt;0,J463/I463*100,"-")</f>
        <v>15.704444444444443</v>
      </c>
      <c r="L463" s="13">
        <f>IF(H463&lt;&gt;0,J463/H463*100,"-")</f>
        <v>15.704444444444443</v>
      </c>
      <c r="M463" s="13" t="str">
        <f>IF(G463&lt;&gt;0,J463/G463*100,"-")</f>
        <v>-</v>
      </c>
    </row>
    <row r="464" spans="1:13" x14ac:dyDescent="0.25">
      <c r="A464" s="14"/>
      <c r="B464" s="14"/>
      <c r="C464" s="14"/>
      <c r="D464" s="14"/>
      <c r="E464" s="15" t="s">
        <v>20</v>
      </c>
      <c r="F464" s="15" t="s">
        <v>21</v>
      </c>
      <c r="G464" s="16">
        <v>0</v>
      </c>
      <c r="H464" s="16">
        <v>8100</v>
      </c>
      <c r="I464" s="16">
        <v>6600</v>
      </c>
      <c r="J464" s="16">
        <v>0</v>
      </c>
      <c r="K464" s="16">
        <f>IF(I464&lt;&gt;0,J464/I464*100,"-")</f>
        <v>0</v>
      </c>
      <c r="L464" s="16">
        <f>IF(H464&lt;&gt;0,J464/H464*100,"-")</f>
        <v>0</v>
      </c>
      <c r="M464" s="16" t="str">
        <f>IF(G464&lt;&gt;0,J464/G464*100,"-")</f>
        <v>-</v>
      </c>
    </row>
    <row r="465" spans="1:13" x14ac:dyDescent="0.25">
      <c r="A465" s="14"/>
      <c r="B465" s="14"/>
      <c r="C465" s="14"/>
      <c r="D465" s="14"/>
      <c r="E465" s="15" t="s">
        <v>81</v>
      </c>
      <c r="F465" s="15" t="s">
        <v>82</v>
      </c>
      <c r="G465" s="16">
        <v>0</v>
      </c>
      <c r="H465" s="16">
        <v>0</v>
      </c>
      <c r="I465" s="16">
        <v>1500</v>
      </c>
      <c r="J465" s="16">
        <v>1272.06</v>
      </c>
      <c r="K465" s="16">
        <f>IF(I465&lt;&gt;0,J465/I465*100,"-")</f>
        <v>84.804000000000002</v>
      </c>
      <c r="L465" s="16" t="str">
        <f>IF(H465&lt;&gt;0,J465/H465*100,"-")</f>
        <v>-</v>
      </c>
      <c r="M465" s="16" t="str">
        <f>IF(G465&lt;&gt;0,J465/G465*100,"-")</f>
        <v>-</v>
      </c>
    </row>
    <row r="466" spans="1:13" x14ac:dyDescent="0.25">
      <c r="A466" s="11"/>
      <c r="B466" s="11"/>
      <c r="C466" s="11"/>
      <c r="D466" s="12" t="s">
        <v>287</v>
      </c>
      <c r="E466" s="11"/>
      <c r="F466" s="12" t="s">
        <v>288</v>
      </c>
      <c r="G466" s="13">
        <f>+G467+G468</f>
        <v>67985.02</v>
      </c>
      <c r="H466" s="13">
        <f>+H467+H468</f>
        <v>30000</v>
      </c>
      <c r="I466" s="13">
        <f>+I467+I468</f>
        <v>30000</v>
      </c>
      <c r="J466" s="13">
        <f>+J467+J468</f>
        <v>4809</v>
      </c>
      <c r="K466" s="13">
        <f>IF(I466&lt;&gt;0,J466/I466*100,"-")</f>
        <v>16.03</v>
      </c>
      <c r="L466" s="13">
        <f>IF(H466&lt;&gt;0,J466/H466*100,"-")</f>
        <v>16.03</v>
      </c>
      <c r="M466" s="13">
        <f>IF(G466&lt;&gt;0,J466/G466*100,"-")</f>
        <v>7.0736170997669783</v>
      </c>
    </row>
    <row r="467" spans="1:13" x14ac:dyDescent="0.25">
      <c r="A467" s="14"/>
      <c r="B467" s="14"/>
      <c r="C467" s="14"/>
      <c r="D467" s="14"/>
      <c r="E467" s="15" t="s">
        <v>81</v>
      </c>
      <c r="F467" s="15" t="s">
        <v>82</v>
      </c>
      <c r="G467" s="16">
        <v>67075.02</v>
      </c>
      <c r="H467" s="16">
        <v>30000</v>
      </c>
      <c r="I467" s="16">
        <v>30000</v>
      </c>
      <c r="J467" s="16">
        <v>4809</v>
      </c>
      <c r="K467" s="16">
        <f>IF(I467&lt;&gt;0,J467/I467*100,"-")</f>
        <v>16.03</v>
      </c>
      <c r="L467" s="16">
        <f>IF(H467&lt;&gt;0,J467/H467*100,"-")</f>
        <v>16.03</v>
      </c>
      <c r="M467" s="16">
        <f>IF(G467&lt;&gt;0,J467/G467*100,"-")</f>
        <v>7.1695841462291021</v>
      </c>
    </row>
    <row r="468" spans="1:13" x14ac:dyDescent="0.25">
      <c r="A468" s="14"/>
      <c r="B468" s="14"/>
      <c r="C468" s="14"/>
      <c r="D468" s="14"/>
      <c r="E468" s="15" t="s">
        <v>83</v>
      </c>
      <c r="F468" s="15" t="s">
        <v>84</v>
      </c>
      <c r="G468" s="16">
        <v>910</v>
      </c>
      <c r="H468" s="16">
        <v>0</v>
      </c>
      <c r="I468" s="16">
        <v>0</v>
      </c>
      <c r="J468" s="16">
        <v>0</v>
      </c>
      <c r="K468" s="16" t="str">
        <f>IF(I468&lt;&gt;0,J468/I468*100,"-")</f>
        <v>-</v>
      </c>
      <c r="L468" s="16" t="str">
        <f>IF(H468&lt;&gt;0,J468/H468*100,"-")</f>
        <v>-</v>
      </c>
      <c r="M468" s="16">
        <f>IF(G468&lt;&gt;0,J468/G468*100,"-")</f>
        <v>0</v>
      </c>
    </row>
    <row r="469" spans="1:13" x14ac:dyDescent="0.25">
      <c r="A469" s="8"/>
      <c r="B469" s="8"/>
      <c r="C469" s="9" t="s">
        <v>289</v>
      </c>
      <c r="D469" s="8"/>
      <c r="E469" s="8"/>
      <c r="F469" s="9" t="s">
        <v>290</v>
      </c>
      <c r="G469" s="10">
        <f>+G470</f>
        <v>17323.48</v>
      </c>
      <c r="H469" s="10">
        <f>+H470</f>
        <v>17000</v>
      </c>
      <c r="I469" s="10">
        <f>+I470</f>
        <v>17000</v>
      </c>
      <c r="J469" s="10">
        <f>+J470</f>
        <v>13670.1</v>
      </c>
      <c r="K469" s="10">
        <f>IF(I469&lt;&gt;0,J469/I469*100,"-")</f>
        <v>80.412352941176465</v>
      </c>
      <c r="L469" s="10">
        <f>IF(H469&lt;&gt;0,J469/H469*100,"-")</f>
        <v>80.412352941176465</v>
      </c>
      <c r="M469" s="10">
        <f>IF(G469&lt;&gt;0,J469/G469*100,"-")</f>
        <v>78.910819304204466</v>
      </c>
    </row>
    <row r="470" spans="1:13" x14ac:dyDescent="0.25">
      <c r="A470" s="11"/>
      <c r="B470" s="11"/>
      <c r="C470" s="11"/>
      <c r="D470" s="12" t="s">
        <v>19</v>
      </c>
      <c r="E470" s="11"/>
      <c r="F470" s="12"/>
      <c r="G470" s="13">
        <f>+G471</f>
        <v>17323.48</v>
      </c>
      <c r="H470" s="13">
        <f>+H471</f>
        <v>17000</v>
      </c>
      <c r="I470" s="13">
        <f>+I471</f>
        <v>17000</v>
      </c>
      <c r="J470" s="13">
        <f>+J471</f>
        <v>13670.1</v>
      </c>
      <c r="K470" s="13">
        <f>IF(I470&lt;&gt;0,J470/I470*100,"-")</f>
        <v>80.412352941176465</v>
      </c>
      <c r="L470" s="13">
        <f>IF(H470&lt;&gt;0,J470/H470*100,"-")</f>
        <v>80.412352941176465</v>
      </c>
      <c r="M470" s="13">
        <f>IF(G470&lt;&gt;0,J470/G470*100,"-")</f>
        <v>78.910819304204466</v>
      </c>
    </row>
    <row r="471" spans="1:13" x14ac:dyDescent="0.25">
      <c r="A471" s="14"/>
      <c r="B471" s="14"/>
      <c r="C471" s="14"/>
      <c r="D471" s="14"/>
      <c r="E471" s="15" t="s">
        <v>89</v>
      </c>
      <c r="F471" s="15" t="s">
        <v>90</v>
      </c>
      <c r="G471" s="16">
        <v>17323.48</v>
      </c>
      <c r="H471" s="16">
        <v>17000</v>
      </c>
      <c r="I471" s="16">
        <v>17000</v>
      </c>
      <c r="J471" s="16">
        <v>13670.1</v>
      </c>
      <c r="K471" s="16">
        <f>IF(I471&lt;&gt;0,J471/I471*100,"-")</f>
        <v>80.412352941176465</v>
      </c>
      <c r="L471" s="16">
        <f>IF(H471&lt;&gt;0,J471/H471*100,"-")</f>
        <v>80.412352941176465</v>
      </c>
      <c r="M471" s="16">
        <f>IF(G471&lt;&gt;0,J471/G471*100,"-")</f>
        <v>78.910819304204466</v>
      </c>
    </row>
    <row r="472" spans="1:13" x14ac:dyDescent="0.25">
      <c r="A472" s="8"/>
      <c r="B472" s="8"/>
      <c r="C472" s="9" t="s">
        <v>291</v>
      </c>
      <c r="D472" s="8"/>
      <c r="E472" s="8"/>
      <c r="F472" s="9" t="s">
        <v>292</v>
      </c>
      <c r="G472" s="10">
        <f>+G473</f>
        <v>0</v>
      </c>
      <c r="H472" s="10">
        <f>+H473</f>
        <v>8033.7</v>
      </c>
      <c r="I472" s="10">
        <f>+I473</f>
        <v>8033.7</v>
      </c>
      <c r="J472" s="10">
        <f>+J473</f>
        <v>0</v>
      </c>
      <c r="K472" s="10">
        <f>IF(I472&lt;&gt;0,J472/I472*100,"-")</f>
        <v>0</v>
      </c>
      <c r="L472" s="10">
        <f>IF(H472&lt;&gt;0,J472/H472*100,"-")</f>
        <v>0</v>
      </c>
      <c r="M472" s="10" t="str">
        <f>IF(G472&lt;&gt;0,J472/G472*100,"-")</f>
        <v>-</v>
      </c>
    </row>
    <row r="473" spans="1:13" x14ac:dyDescent="0.25">
      <c r="A473" s="11"/>
      <c r="B473" s="11"/>
      <c r="C473" s="11"/>
      <c r="D473" s="12" t="s">
        <v>19</v>
      </c>
      <c r="E473" s="11"/>
      <c r="F473" s="12"/>
      <c r="G473" s="13">
        <f>+G474</f>
        <v>0</v>
      </c>
      <c r="H473" s="13">
        <f>+H474</f>
        <v>8033.7</v>
      </c>
      <c r="I473" s="13">
        <f>+I474</f>
        <v>8033.7</v>
      </c>
      <c r="J473" s="13">
        <f>+J474</f>
        <v>0</v>
      </c>
      <c r="K473" s="13">
        <f>IF(I473&lt;&gt;0,J473/I473*100,"-")</f>
        <v>0</v>
      </c>
      <c r="L473" s="13">
        <f>IF(H473&lt;&gt;0,J473/H473*100,"-")</f>
        <v>0</v>
      </c>
      <c r="M473" s="13" t="str">
        <f>IF(G473&lt;&gt;0,J473/G473*100,"-")</f>
        <v>-</v>
      </c>
    </row>
    <row r="474" spans="1:13" x14ac:dyDescent="0.25">
      <c r="A474" s="14"/>
      <c r="B474" s="14"/>
      <c r="C474" s="14"/>
      <c r="D474" s="14"/>
      <c r="E474" s="15" t="s">
        <v>97</v>
      </c>
      <c r="F474" s="15" t="s">
        <v>98</v>
      </c>
      <c r="G474" s="16">
        <v>0</v>
      </c>
      <c r="H474" s="16">
        <v>8033.7</v>
      </c>
      <c r="I474" s="16">
        <v>8033.7</v>
      </c>
      <c r="J474" s="16">
        <v>0</v>
      </c>
      <c r="K474" s="16">
        <f>IF(I474&lt;&gt;0,J474/I474*100,"-")</f>
        <v>0</v>
      </c>
      <c r="L474" s="16">
        <f>IF(H474&lt;&gt;0,J474/H474*100,"-")</f>
        <v>0</v>
      </c>
      <c r="M474" s="16" t="str">
        <f>IF(G474&lt;&gt;0,J474/G474*100,"-")</f>
        <v>-</v>
      </c>
    </row>
    <row r="475" spans="1:13" x14ac:dyDescent="0.25">
      <c r="A475" s="8"/>
      <c r="B475" s="8"/>
      <c r="C475" s="9" t="s">
        <v>293</v>
      </c>
      <c r="D475" s="8"/>
      <c r="E475" s="8"/>
      <c r="F475" s="9" t="s">
        <v>294</v>
      </c>
      <c r="G475" s="10">
        <f>+G476</f>
        <v>37966.480000000003</v>
      </c>
      <c r="H475" s="10">
        <f>+H476</f>
        <v>35000</v>
      </c>
      <c r="I475" s="10">
        <f>+I476</f>
        <v>38830</v>
      </c>
      <c r="J475" s="10">
        <f>+J476</f>
        <v>38829.61</v>
      </c>
      <c r="K475" s="10">
        <f>IF(I475&lt;&gt;0,J475/I475*100,"-")</f>
        <v>99.998995621941802</v>
      </c>
      <c r="L475" s="10">
        <f>IF(H475&lt;&gt;0,J475/H475*100,"-")</f>
        <v>110.94174285714287</v>
      </c>
      <c r="M475" s="10">
        <f>IF(G475&lt;&gt;0,J475/G475*100,"-")</f>
        <v>102.27340011504884</v>
      </c>
    </row>
    <row r="476" spans="1:13" x14ac:dyDescent="0.25">
      <c r="A476" s="11"/>
      <c r="B476" s="11"/>
      <c r="C476" s="11"/>
      <c r="D476" s="12" t="s">
        <v>19</v>
      </c>
      <c r="E476" s="11"/>
      <c r="F476" s="12"/>
      <c r="G476" s="13">
        <f>+G477</f>
        <v>37966.480000000003</v>
      </c>
      <c r="H476" s="13">
        <f>+H477</f>
        <v>35000</v>
      </c>
      <c r="I476" s="13">
        <f>+I477</f>
        <v>38830</v>
      </c>
      <c r="J476" s="13">
        <f>+J477</f>
        <v>38829.61</v>
      </c>
      <c r="K476" s="13">
        <f>IF(I476&lt;&gt;0,J476/I476*100,"-")</f>
        <v>99.998995621941802</v>
      </c>
      <c r="L476" s="13">
        <f>IF(H476&lt;&gt;0,J476/H476*100,"-")</f>
        <v>110.94174285714287</v>
      </c>
      <c r="M476" s="13">
        <f>IF(G476&lt;&gt;0,J476/G476*100,"-")</f>
        <v>102.27340011504884</v>
      </c>
    </row>
    <row r="477" spans="1:13" x14ac:dyDescent="0.25">
      <c r="A477" s="14"/>
      <c r="B477" s="14"/>
      <c r="C477" s="14"/>
      <c r="D477" s="14"/>
      <c r="E477" s="15" t="s">
        <v>295</v>
      </c>
      <c r="F477" s="15" t="s">
        <v>296</v>
      </c>
      <c r="G477" s="16">
        <v>37966.480000000003</v>
      </c>
      <c r="H477" s="16">
        <v>35000</v>
      </c>
      <c r="I477" s="16">
        <v>38830</v>
      </c>
      <c r="J477" s="16">
        <v>38829.61</v>
      </c>
      <c r="K477" s="16">
        <f>IF(I477&lt;&gt;0,J477/I477*100,"-")</f>
        <v>99.998995621941802</v>
      </c>
      <c r="L477" s="16">
        <f>IF(H477&lt;&gt;0,J477/H477*100,"-")</f>
        <v>110.94174285714287</v>
      </c>
      <c r="M477" s="16">
        <f>IF(G477&lt;&gt;0,J477/G477*100,"-")</f>
        <v>102.27340011504884</v>
      </c>
    </row>
    <row r="478" spans="1:13" x14ac:dyDescent="0.25">
      <c r="A478" s="8"/>
      <c r="B478" s="8"/>
      <c r="C478" s="9" t="s">
        <v>297</v>
      </c>
      <c r="D478" s="8"/>
      <c r="E478" s="8"/>
      <c r="F478" s="9" t="s">
        <v>298</v>
      </c>
      <c r="G478" s="10">
        <f>+G479+G482</f>
        <v>89440.09</v>
      </c>
      <c r="H478" s="10">
        <f>+H479+H482</f>
        <v>117500</v>
      </c>
      <c r="I478" s="10">
        <f>+I479+I482</f>
        <v>117500</v>
      </c>
      <c r="J478" s="10">
        <f>+J479+J482</f>
        <v>76115.280000000013</v>
      </c>
      <c r="K478" s="10">
        <f>IF(I478&lt;&gt;0,J478/I478*100,"-")</f>
        <v>64.778961702127674</v>
      </c>
      <c r="L478" s="10">
        <f>IF(H478&lt;&gt;0,J478/H478*100,"-")</f>
        <v>64.778961702127674</v>
      </c>
      <c r="M478" s="10">
        <f>IF(G478&lt;&gt;0,J478/G478*100,"-")</f>
        <v>85.101971610270084</v>
      </c>
    </row>
    <row r="479" spans="1:13" x14ac:dyDescent="0.25">
      <c r="A479" s="11"/>
      <c r="B479" s="11"/>
      <c r="C479" s="11"/>
      <c r="D479" s="12" t="s">
        <v>19</v>
      </c>
      <c r="E479" s="11"/>
      <c r="F479" s="12"/>
      <c r="G479" s="13">
        <f>+G480+G481</f>
        <v>6734.88</v>
      </c>
      <c r="H479" s="13">
        <f>+H480+H481</f>
        <v>15000</v>
      </c>
      <c r="I479" s="13">
        <f>+I480+I481</f>
        <v>15000</v>
      </c>
      <c r="J479" s="13">
        <f>+J480+J481</f>
        <v>6517.71</v>
      </c>
      <c r="K479" s="13">
        <f>IF(I479&lt;&gt;0,J479/I479*100,"-")</f>
        <v>43.4514</v>
      </c>
      <c r="L479" s="13">
        <f>IF(H479&lt;&gt;0,J479/H479*100,"-")</f>
        <v>43.4514</v>
      </c>
      <c r="M479" s="13">
        <f>IF(G479&lt;&gt;0,J479/G479*100,"-")</f>
        <v>96.775443660466109</v>
      </c>
    </row>
    <row r="480" spans="1:13" x14ac:dyDescent="0.25">
      <c r="A480" s="14"/>
      <c r="B480" s="14"/>
      <c r="C480" s="14"/>
      <c r="D480" s="14"/>
      <c r="E480" s="15" t="s">
        <v>26</v>
      </c>
      <c r="F480" s="15" t="s">
        <v>27</v>
      </c>
      <c r="G480" s="16">
        <v>0</v>
      </c>
      <c r="H480" s="16">
        <v>100</v>
      </c>
      <c r="I480" s="16">
        <v>100</v>
      </c>
      <c r="J480" s="16">
        <v>0</v>
      </c>
      <c r="K480" s="16">
        <f>IF(I480&lt;&gt;0,J480/I480*100,"-")</f>
        <v>0</v>
      </c>
      <c r="L480" s="16">
        <f>IF(H480&lt;&gt;0,J480/H480*100,"-")</f>
        <v>0</v>
      </c>
      <c r="M480" s="16" t="str">
        <f>IF(G480&lt;&gt;0,J480/G480*100,"-")</f>
        <v>-</v>
      </c>
    </row>
    <row r="481" spans="1:13" x14ac:dyDescent="0.25">
      <c r="A481" s="14"/>
      <c r="B481" s="14"/>
      <c r="C481" s="14"/>
      <c r="D481" s="14"/>
      <c r="E481" s="15" t="s">
        <v>151</v>
      </c>
      <c r="F481" s="15" t="s">
        <v>152</v>
      </c>
      <c r="G481" s="16">
        <v>6734.88</v>
      </c>
      <c r="H481" s="16">
        <v>14900</v>
      </c>
      <c r="I481" s="16">
        <v>14900</v>
      </c>
      <c r="J481" s="16">
        <v>6517.71</v>
      </c>
      <c r="K481" s="16">
        <f>IF(I481&lt;&gt;0,J481/I481*100,"-")</f>
        <v>43.743020134228189</v>
      </c>
      <c r="L481" s="16">
        <f>IF(H481&lt;&gt;0,J481/H481*100,"-")</f>
        <v>43.743020134228189</v>
      </c>
      <c r="M481" s="16">
        <f>IF(G481&lt;&gt;0,J481/G481*100,"-")</f>
        <v>96.775443660466109</v>
      </c>
    </row>
    <row r="482" spans="1:13" x14ac:dyDescent="0.25">
      <c r="A482" s="11"/>
      <c r="B482" s="11"/>
      <c r="C482" s="11"/>
      <c r="D482" s="12" t="s">
        <v>299</v>
      </c>
      <c r="E482" s="11"/>
      <c r="F482" s="12" t="s">
        <v>300</v>
      </c>
      <c r="G482" s="13">
        <f>+G483+G484+G485+G486</f>
        <v>82705.209999999992</v>
      </c>
      <c r="H482" s="13">
        <f>+H483+H484+H485+H486</f>
        <v>102500</v>
      </c>
      <c r="I482" s="13">
        <f>+I483+I484+I485+I486</f>
        <v>102500</v>
      </c>
      <c r="J482" s="13">
        <f>+J483+J484+J485+J486</f>
        <v>69597.570000000007</v>
      </c>
      <c r="K482" s="13">
        <f>IF(I482&lt;&gt;0,J482/I482*100,"-")</f>
        <v>67.900068292682931</v>
      </c>
      <c r="L482" s="13">
        <f>IF(H482&lt;&gt;0,J482/H482*100,"-")</f>
        <v>67.900068292682931</v>
      </c>
      <c r="M482" s="13">
        <f>IF(G482&lt;&gt;0,J482/G482*100,"-")</f>
        <v>84.151373293169812</v>
      </c>
    </row>
    <row r="483" spans="1:13" x14ac:dyDescent="0.25">
      <c r="A483" s="14"/>
      <c r="B483" s="14"/>
      <c r="C483" s="14"/>
      <c r="D483" s="14"/>
      <c r="E483" s="15" t="s">
        <v>26</v>
      </c>
      <c r="F483" s="15" t="s">
        <v>27</v>
      </c>
      <c r="G483" s="16">
        <v>25131.81</v>
      </c>
      <c r="H483" s="16">
        <v>0</v>
      </c>
      <c r="I483" s="16">
        <v>0</v>
      </c>
      <c r="J483" s="16">
        <v>0</v>
      </c>
      <c r="K483" s="16" t="str">
        <f>IF(I483&lt;&gt;0,J483/I483*100,"-")</f>
        <v>-</v>
      </c>
      <c r="L483" s="16" t="str">
        <f>IF(H483&lt;&gt;0,J483/H483*100,"-")</f>
        <v>-</v>
      </c>
      <c r="M483" s="16">
        <f>IF(G483&lt;&gt;0,J483/G483*100,"-")</f>
        <v>0</v>
      </c>
    </row>
    <row r="484" spans="1:13" x14ac:dyDescent="0.25">
      <c r="A484" s="14"/>
      <c r="B484" s="14"/>
      <c r="C484" s="14"/>
      <c r="D484" s="14"/>
      <c r="E484" s="15" t="s">
        <v>30</v>
      </c>
      <c r="F484" s="15" t="s">
        <v>31</v>
      </c>
      <c r="G484" s="16">
        <v>9702</v>
      </c>
      <c r="H484" s="16">
        <v>0</v>
      </c>
      <c r="I484" s="16">
        <v>0</v>
      </c>
      <c r="J484" s="16">
        <v>0</v>
      </c>
      <c r="K484" s="16" t="str">
        <f>IF(I484&lt;&gt;0,J484/I484*100,"-")</f>
        <v>-</v>
      </c>
      <c r="L484" s="16" t="str">
        <f>IF(H484&lt;&gt;0,J484/H484*100,"-")</f>
        <v>-</v>
      </c>
      <c r="M484" s="16">
        <f>IF(G484&lt;&gt;0,J484/G484*100,"-")</f>
        <v>0</v>
      </c>
    </row>
    <row r="485" spans="1:13" x14ac:dyDescent="0.25">
      <c r="A485" s="14"/>
      <c r="B485" s="14"/>
      <c r="C485" s="14"/>
      <c r="D485" s="14"/>
      <c r="E485" s="15" t="s">
        <v>81</v>
      </c>
      <c r="F485" s="15" t="s">
        <v>82</v>
      </c>
      <c r="G485" s="16">
        <v>47871.4</v>
      </c>
      <c r="H485" s="16">
        <v>95180</v>
      </c>
      <c r="I485" s="16">
        <v>91180</v>
      </c>
      <c r="J485" s="16">
        <v>58297.57</v>
      </c>
      <c r="K485" s="16">
        <f>IF(I485&lt;&gt;0,J485/I485*100,"-")</f>
        <v>63.93679534985742</v>
      </c>
      <c r="L485" s="16">
        <f>IF(H485&lt;&gt;0,J485/H485*100,"-")</f>
        <v>61.249810884639629</v>
      </c>
      <c r="M485" s="16">
        <f>IF(G485&lt;&gt;0,J485/G485*100,"-")</f>
        <v>121.77953851360101</v>
      </c>
    </row>
    <row r="486" spans="1:13" x14ac:dyDescent="0.25">
      <c r="A486" s="14"/>
      <c r="B486" s="14"/>
      <c r="C486" s="14"/>
      <c r="D486" s="14"/>
      <c r="E486" s="15" t="s">
        <v>83</v>
      </c>
      <c r="F486" s="15" t="s">
        <v>84</v>
      </c>
      <c r="G486" s="16">
        <v>0</v>
      </c>
      <c r="H486" s="16">
        <v>7320</v>
      </c>
      <c r="I486" s="16">
        <v>11320</v>
      </c>
      <c r="J486" s="16">
        <v>11300</v>
      </c>
      <c r="K486" s="16">
        <f>IF(I486&lt;&gt;0,J486/I486*100,"-")</f>
        <v>99.823321554770317</v>
      </c>
      <c r="L486" s="16">
        <f>IF(H486&lt;&gt;0,J486/H486*100,"-")</f>
        <v>154.37158469945356</v>
      </c>
      <c r="M486" s="16" t="str">
        <f>IF(G486&lt;&gt;0,J486/G486*100,"-")</f>
        <v>-</v>
      </c>
    </row>
    <row r="487" spans="1:13" x14ac:dyDescent="0.25">
      <c r="A487" s="5"/>
      <c r="B487" s="6" t="s">
        <v>301</v>
      </c>
      <c r="C487" s="5"/>
      <c r="D487" s="5"/>
      <c r="E487" s="5"/>
      <c r="F487" s="6" t="s">
        <v>302</v>
      </c>
      <c r="G487" s="7">
        <f>+G488+G491+G494+G497+G506</f>
        <v>93619.88</v>
      </c>
      <c r="H487" s="7">
        <f>+H488+H491+H494+H497+H506</f>
        <v>185050</v>
      </c>
      <c r="I487" s="7">
        <f>+I488+I491+I494+I497+I506</f>
        <v>196050</v>
      </c>
      <c r="J487" s="7">
        <f>+J488+J491+J494+J497+J506</f>
        <v>102914.89000000001</v>
      </c>
      <c r="K487" s="7">
        <f>IF(I487&lt;&gt;0,J487/I487*100,"-")</f>
        <v>52.494205559806183</v>
      </c>
      <c r="L487" s="7">
        <f>IF(H487&lt;&gt;0,J487/H487*100,"-")</f>
        <v>55.614639286679278</v>
      </c>
      <c r="M487" s="7">
        <f>IF(G487&lt;&gt;0,J487/G487*100,"-")</f>
        <v>109.92845750282953</v>
      </c>
    </row>
    <row r="488" spans="1:13" x14ac:dyDescent="0.25">
      <c r="A488" s="8"/>
      <c r="B488" s="8"/>
      <c r="C488" s="9" t="s">
        <v>303</v>
      </c>
      <c r="D488" s="8"/>
      <c r="E488" s="8"/>
      <c r="F488" s="9" t="s">
        <v>304</v>
      </c>
      <c r="G488" s="10">
        <f>+G489</f>
        <v>8662</v>
      </c>
      <c r="H488" s="10">
        <f>+H489</f>
        <v>27000</v>
      </c>
      <c r="I488" s="10">
        <f>+I489</f>
        <v>27000</v>
      </c>
      <c r="J488" s="10">
        <f>+J489</f>
        <v>14640</v>
      </c>
      <c r="K488" s="10">
        <f>IF(I488&lt;&gt;0,J488/I488*100,"-")</f>
        <v>54.222222222222229</v>
      </c>
      <c r="L488" s="10">
        <f>IF(H488&lt;&gt;0,J488/H488*100,"-")</f>
        <v>54.222222222222229</v>
      </c>
      <c r="M488" s="10">
        <f>IF(G488&lt;&gt;0,J488/G488*100,"-")</f>
        <v>169.01408450704224</v>
      </c>
    </row>
    <row r="489" spans="1:13" x14ac:dyDescent="0.25">
      <c r="A489" s="11"/>
      <c r="B489" s="11"/>
      <c r="C489" s="11"/>
      <c r="D489" s="12" t="s">
        <v>19</v>
      </c>
      <c r="E489" s="11"/>
      <c r="F489" s="12"/>
      <c r="G489" s="13">
        <f>+G490</f>
        <v>8662</v>
      </c>
      <c r="H489" s="13">
        <f>+H490</f>
        <v>27000</v>
      </c>
      <c r="I489" s="13">
        <f>+I490</f>
        <v>27000</v>
      </c>
      <c r="J489" s="13">
        <f>+J490</f>
        <v>14640</v>
      </c>
      <c r="K489" s="13">
        <f>IF(I489&lt;&gt;0,J489/I489*100,"-")</f>
        <v>54.222222222222229</v>
      </c>
      <c r="L489" s="13">
        <f>IF(H489&lt;&gt;0,J489/H489*100,"-")</f>
        <v>54.222222222222229</v>
      </c>
      <c r="M489" s="13">
        <f>IF(G489&lt;&gt;0,J489/G489*100,"-")</f>
        <v>169.01408450704224</v>
      </c>
    </row>
    <row r="490" spans="1:13" x14ac:dyDescent="0.25">
      <c r="A490" s="14"/>
      <c r="B490" s="14"/>
      <c r="C490" s="14"/>
      <c r="D490" s="14"/>
      <c r="E490" s="15" t="s">
        <v>83</v>
      </c>
      <c r="F490" s="15" t="s">
        <v>84</v>
      </c>
      <c r="G490" s="16">
        <v>8662</v>
      </c>
      <c r="H490" s="16">
        <v>27000</v>
      </c>
      <c r="I490" s="16">
        <v>27000</v>
      </c>
      <c r="J490" s="16">
        <v>14640</v>
      </c>
      <c r="K490" s="16">
        <f>IF(I490&lt;&gt;0,J490/I490*100,"-")</f>
        <v>54.222222222222229</v>
      </c>
      <c r="L490" s="16">
        <f>IF(H490&lt;&gt;0,J490/H490*100,"-")</f>
        <v>54.222222222222229</v>
      </c>
      <c r="M490" s="16">
        <f>IF(G490&lt;&gt;0,J490/G490*100,"-")</f>
        <v>169.01408450704224</v>
      </c>
    </row>
    <row r="491" spans="1:13" x14ac:dyDescent="0.25">
      <c r="A491" s="8"/>
      <c r="B491" s="8"/>
      <c r="C491" s="9" t="s">
        <v>305</v>
      </c>
      <c r="D491" s="8"/>
      <c r="E491" s="8"/>
      <c r="F491" s="9" t="s">
        <v>306</v>
      </c>
      <c r="G491" s="10">
        <f>+G492</f>
        <v>8320.93</v>
      </c>
      <c r="H491" s="10">
        <f>+H492</f>
        <v>12000</v>
      </c>
      <c r="I491" s="10">
        <f>+I492</f>
        <v>12000</v>
      </c>
      <c r="J491" s="10">
        <f>+J492</f>
        <v>11137.69</v>
      </c>
      <c r="K491" s="10">
        <f>IF(I491&lt;&gt;0,J491/I491*100,"-")</f>
        <v>92.814083333333343</v>
      </c>
      <c r="L491" s="10">
        <f>IF(H491&lt;&gt;0,J491/H491*100,"-")</f>
        <v>92.814083333333343</v>
      </c>
      <c r="M491" s="10">
        <f>IF(G491&lt;&gt;0,J491/G491*100,"-")</f>
        <v>133.851504579416</v>
      </c>
    </row>
    <row r="492" spans="1:13" x14ac:dyDescent="0.25">
      <c r="A492" s="11"/>
      <c r="B492" s="11"/>
      <c r="C492" s="11"/>
      <c r="D492" s="12" t="s">
        <v>19</v>
      </c>
      <c r="E492" s="11"/>
      <c r="F492" s="12"/>
      <c r="G492" s="13">
        <f>+G493</f>
        <v>8320.93</v>
      </c>
      <c r="H492" s="13">
        <f>+H493</f>
        <v>12000</v>
      </c>
      <c r="I492" s="13">
        <f>+I493</f>
        <v>12000</v>
      </c>
      <c r="J492" s="13">
        <f>+J493</f>
        <v>11137.69</v>
      </c>
      <c r="K492" s="13">
        <f>IF(I492&lt;&gt;0,J492/I492*100,"-")</f>
        <v>92.814083333333343</v>
      </c>
      <c r="L492" s="13">
        <f>IF(H492&lt;&gt;0,J492/H492*100,"-")</f>
        <v>92.814083333333343</v>
      </c>
      <c r="M492" s="13">
        <f>IF(G492&lt;&gt;0,J492/G492*100,"-")</f>
        <v>133.851504579416</v>
      </c>
    </row>
    <row r="493" spans="1:13" x14ac:dyDescent="0.25">
      <c r="A493" s="14"/>
      <c r="B493" s="14"/>
      <c r="C493" s="14"/>
      <c r="D493" s="14"/>
      <c r="E493" s="15" t="s">
        <v>20</v>
      </c>
      <c r="F493" s="15" t="s">
        <v>21</v>
      </c>
      <c r="G493" s="16">
        <v>8320.93</v>
      </c>
      <c r="H493" s="16">
        <v>12000</v>
      </c>
      <c r="I493" s="16">
        <v>12000</v>
      </c>
      <c r="J493" s="16">
        <v>11137.69</v>
      </c>
      <c r="K493" s="16">
        <f>IF(I493&lt;&gt;0,J493/I493*100,"-")</f>
        <v>92.814083333333343</v>
      </c>
      <c r="L493" s="16">
        <f>IF(H493&lt;&gt;0,J493/H493*100,"-")</f>
        <v>92.814083333333343</v>
      </c>
      <c r="M493" s="16">
        <f>IF(G493&lt;&gt;0,J493/G493*100,"-")</f>
        <v>133.851504579416</v>
      </c>
    </row>
    <row r="494" spans="1:13" x14ac:dyDescent="0.25">
      <c r="A494" s="8"/>
      <c r="B494" s="8"/>
      <c r="C494" s="9" t="s">
        <v>307</v>
      </c>
      <c r="D494" s="8"/>
      <c r="E494" s="8"/>
      <c r="F494" s="9" t="s">
        <v>308</v>
      </c>
      <c r="G494" s="10">
        <f>+G495</f>
        <v>39252.49</v>
      </c>
      <c r="H494" s="10">
        <f>+H495</f>
        <v>39650</v>
      </c>
      <c r="I494" s="10">
        <f>+I495</f>
        <v>50650</v>
      </c>
      <c r="J494" s="10">
        <f>+J495</f>
        <v>50170.32</v>
      </c>
      <c r="K494" s="10">
        <f>IF(I494&lt;&gt;0,J494/I494*100,"-")</f>
        <v>99.052951628825269</v>
      </c>
      <c r="L494" s="10">
        <f>IF(H494&lt;&gt;0,J494/H494*100,"-")</f>
        <v>126.53296343001261</v>
      </c>
      <c r="M494" s="10">
        <f>IF(G494&lt;&gt;0,J494/G494*100,"-")</f>
        <v>127.81436285952816</v>
      </c>
    </row>
    <row r="495" spans="1:13" x14ac:dyDescent="0.25">
      <c r="A495" s="11"/>
      <c r="B495" s="11"/>
      <c r="C495" s="11"/>
      <c r="D495" s="12" t="s">
        <v>19</v>
      </c>
      <c r="E495" s="11"/>
      <c r="F495" s="12"/>
      <c r="G495" s="13">
        <f>+G496</f>
        <v>39252.49</v>
      </c>
      <c r="H495" s="13">
        <f>+H496</f>
        <v>39650</v>
      </c>
      <c r="I495" s="13">
        <f>+I496</f>
        <v>50650</v>
      </c>
      <c r="J495" s="13">
        <f>+J496</f>
        <v>50170.32</v>
      </c>
      <c r="K495" s="13">
        <f>IF(I495&lt;&gt;0,J495/I495*100,"-")</f>
        <v>99.052951628825269</v>
      </c>
      <c r="L495" s="13">
        <f>IF(H495&lt;&gt;0,J495/H495*100,"-")</f>
        <v>126.53296343001261</v>
      </c>
      <c r="M495" s="13">
        <f>IF(G495&lt;&gt;0,J495/G495*100,"-")</f>
        <v>127.81436285952816</v>
      </c>
    </row>
    <row r="496" spans="1:13" x14ac:dyDescent="0.25">
      <c r="A496" s="14"/>
      <c r="B496" s="14"/>
      <c r="C496" s="14"/>
      <c r="D496" s="14"/>
      <c r="E496" s="15" t="s">
        <v>89</v>
      </c>
      <c r="F496" s="15" t="s">
        <v>90</v>
      </c>
      <c r="G496" s="16">
        <v>39252.49</v>
      </c>
      <c r="H496" s="16">
        <v>39650</v>
      </c>
      <c r="I496" s="16">
        <v>50650</v>
      </c>
      <c r="J496" s="16">
        <v>50170.32</v>
      </c>
      <c r="K496" s="16">
        <f>IF(I496&lt;&gt;0,J496/I496*100,"-")</f>
        <v>99.052951628825269</v>
      </c>
      <c r="L496" s="16">
        <f>IF(H496&lt;&gt;0,J496/H496*100,"-")</f>
        <v>126.53296343001261</v>
      </c>
      <c r="M496" s="16">
        <f>IF(G496&lt;&gt;0,J496/G496*100,"-")</f>
        <v>127.81436285952816</v>
      </c>
    </row>
    <row r="497" spans="1:13" x14ac:dyDescent="0.25">
      <c r="A497" s="8"/>
      <c r="B497" s="8"/>
      <c r="C497" s="9" t="s">
        <v>309</v>
      </c>
      <c r="D497" s="8"/>
      <c r="E497" s="8"/>
      <c r="F497" s="9" t="s">
        <v>310</v>
      </c>
      <c r="G497" s="10">
        <f>+G498+G504</f>
        <v>23183.660000000003</v>
      </c>
      <c r="H497" s="10">
        <f>+H498+H504</f>
        <v>47000</v>
      </c>
      <c r="I497" s="10">
        <f>+I498+I504</f>
        <v>47000</v>
      </c>
      <c r="J497" s="10">
        <f>+J498+J504</f>
        <v>8032.48</v>
      </c>
      <c r="K497" s="10">
        <f>IF(I497&lt;&gt;0,J497/I497*100,"-")</f>
        <v>17.090382978723405</v>
      </c>
      <c r="L497" s="10">
        <f>IF(H497&lt;&gt;0,J497/H497*100,"-")</f>
        <v>17.090382978723405</v>
      </c>
      <c r="M497" s="10">
        <f>IF(G497&lt;&gt;0,J497/G497*100,"-")</f>
        <v>34.647160974582953</v>
      </c>
    </row>
    <row r="498" spans="1:13" x14ac:dyDescent="0.25">
      <c r="A498" s="11"/>
      <c r="B498" s="11"/>
      <c r="C498" s="11"/>
      <c r="D498" s="12" t="s">
        <v>19</v>
      </c>
      <c r="E498" s="11"/>
      <c r="F498" s="12"/>
      <c r="G498" s="13">
        <f>+G499+G500+G501+G502+G503</f>
        <v>23183.660000000003</v>
      </c>
      <c r="H498" s="13">
        <f>+H499+H500+H501+H502+H503</f>
        <v>32000</v>
      </c>
      <c r="I498" s="13">
        <f>+I499+I500+I501+I502+I503</f>
        <v>32000</v>
      </c>
      <c r="J498" s="13">
        <f>+J499+J500+J501+J502+J503</f>
        <v>8032.48</v>
      </c>
      <c r="K498" s="13">
        <f>IF(I498&lt;&gt;0,J498/I498*100,"-")</f>
        <v>25.101499999999998</v>
      </c>
      <c r="L498" s="13">
        <f>IF(H498&lt;&gt;0,J498/H498*100,"-")</f>
        <v>25.101499999999998</v>
      </c>
      <c r="M498" s="13">
        <f>IF(G498&lt;&gt;0,J498/G498*100,"-")</f>
        <v>34.647160974582953</v>
      </c>
    </row>
    <row r="499" spans="1:13" x14ac:dyDescent="0.25">
      <c r="A499" s="14"/>
      <c r="B499" s="14"/>
      <c r="C499" s="14"/>
      <c r="D499" s="14"/>
      <c r="E499" s="15" t="s">
        <v>20</v>
      </c>
      <c r="F499" s="15" t="s">
        <v>21</v>
      </c>
      <c r="G499" s="16">
        <v>14481.4</v>
      </c>
      <c r="H499" s="16">
        <v>24000</v>
      </c>
      <c r="I499" s="16">
        <v>24000</v>
      </c>
      <c r="J499" s="16">
        <v>3762.48</v>
      </c>
      <c r="K499" s="16">
        <f>IF(I499&lt;&gt;0,J499/I499*100,"-")</f>
        <v>15.677</v>
      </c>
      <c r="L499" s="16">
        <f>IF(H499&lt;&gt;0,J499/H499*100,"-")</f>
        <v>15.677</v>
      </c>
      <c r="M499" s="16">
        <f>IF(G499&lt;&gt;0,J499/G499*100,"-")</f>
        <v>25.981465880370685</v>
      </c>
    </row>
    <row r="500" spans="1:13" x14ac:dyDescent="0.25">
      <c r="A500" s="14"/>
      <c r="B500" s="14"/>
      <c r="C500" s="14"/>
      <c r="D500" s="14"/>
      <c r="E500" s="15" t="s">
        <v>89</v>
      </c>
      <c r="F500" s="15" t="s">
        <v>90</v>
      </c>
      <c r="G500" s="16">
        <v>1830</v>
      </c>
      <c r="H500" s="16">
        <v>0</v>
      </c>
      <c r="I500" s="16">
        <v>0</v>
      </c>
      <c r="J500" s="16">
        <v>0</v>
      </c>
      <c r="K500" s="16" t="str">
        <f>IF(I500&lt;&gt;0,J500/I500*100,"-")</f>
        <v>-</v>
      </c>
      <c r="L500" s="16" t="str">
        <f>IF(H500&lt;&gt;0,J500/H500*100,"-")</f>
        <v>-</v>
      </c>
      <c r="M500" s="16">
        <f>IF(G500&lt;&gt;0,J500/G500*100,"-")</f>
        <v>0</v>
      </c>
    </row>
    <row r="501" spans="1:13" x14ac:dyDescent="0.25">
      <c r="A501" s="14"/>
      <c r="B501" s="14"/>
      <c r="C501" s="14"/>
      <c r="D501" s="14"/>
      <c r="E501" s="15" t="s">
        <v>28</v>
      </c>
      <c r="F501" s="15" t="s">
        <v>29</v>
      </c>
      <c r="G501" s="16">
        <v>0</v>
      </c>
      <c r="H501" s="16">
        <v>1500</v>
      </c>
      <c r="I501" s="16">
        <v>1500</v>
      </c>
      <c r="J501" s="16">
        <v>0</v>
      </c>
      <c r="K501" s="16">
        <f>IF(I501&lt;&gt;0,J501/I501*100,"-")</f>
        <v>0</v>
      </c>
      <c r="L501" s="16">
        <f>IF(H501&lt;&gt;0,J501/H501*100,"-")</f>
        <v>0</v>
      </c>
      <c r="M501" s="16" t="str">
        <f>IF(G501&lt;&gt;0,J501/G501*100,"-")</f>
        <v>-</v>
      </c>
    </row>
    <row r="502" spans="1:13" x14ac:dyDescent="0.25">
      <c r="A502" s="14"/>
      <c r="B502" s="14"/>
      <c r="C502" s="14"/>
      <c r="D502" s="14"/>
      <c r="E502" s="15" t="s">
        <v>131</v>
      </c>
      <c r="F502" s="15" t="s">
        <v>132</v>
      </c>
      <c r="G502" s="16">
        <v>1098</v>
      </c>
      <c r="H502" s="16">
        <v>1500</v>
      </c>
      <c r="I502" s="16">
        <v>1500</v>
      </c>
      <c r="J502" s="16">
        <v>0</v>
      </c>
      <c r="K502" s="16">
        <f>IF(I502&lt;&gt;0,J502/I502*100,"-")</f>
        <v>0</v>
      </c>
      <c r="L502" s="16">
        <f>IF(H502&lt;&gt;0,J502/H502*100,"-")</f>
        <v>0</v>
      </c>
      <c r="M502" s="16">
        <f>IF(G502&lt;&gt;0,J502/G502*100,"-")</f>
        <v>0</v>
      </c>
    </row>
    <row r="503" spans="1:13" x14ac:dyDescent="0.25">
      <c r="A503" s="14"/>
      <c r="B503" s="14"/>
      <c r="C503" s="14"/>
      <c r="D503" s="14"/>
      <c r="E503" s="15" t="s">
        <v>83</v>
      </c>
      <c r="F503" s="15" t="s">
        <v>84</v>
      </c>
      <c r="G503" s="16">
        <v>5774.26</v>
      </c>
      <c r="H503" s="16">
        <v>5000</v>
      </c>
      <c r="I503" s="16">
        <v>5000</v>
      </c>
      <c r="J503" s="16">
        <v>4270</v>
      </c>
      <c r="K503" s="16">
        <f>IF(I503&lt;&gt;0,J503/I503*100,"-")</f>
        <v>85.399999999999991</v>
      </c>
      <c r="L503" s="16">
        <f>IF(H503&lt;&gt;0,J503/H503*100,"-")</f>
        <v>85.399999999999991</v>
      </c>
      <c r="M503" s="16">
        <f>IF(G503&lt;&gt;0,J503/G503*100,"-")</f>
        <v>73.948869638706952</v>
      </c>
    </row>
    <row r="504" spans="1:13" x14ac:dyDescent="0.25">
      <c r="A504" s="11"/>
      <c r="B504" s="11"/>
      <c r="C504" s="11"/>
      <c r="D504" s="12" t="s">
        <v>223</v>
      </c>
      <c r="E504" s="11"/>
      <c r="F504" s="12" t="s">
        <v>224</v>
      </c>
      <c r="G504" s="13">
        <f>+G505</f>
        <v>0</v>
      </c>
      <c r="H504" s="13">
        <f>+H505</f>
        <v>15000</v>
      </c>
      <c r="I504" s="13">
        <f>+I505</f>
        <v>15000</v>
      </c>
      <c r="J504" s="13">
        <f>+J505</f>
        <v>0</v>
      </c>
      <c r="K504" s="13">
        <f>IF(I504&lt;&gt;0,J504/I504*100,"-")</f>
        <v>0</v>
      </c>
      <c r="L504" s="13">
        <f>IF(H504&lt;&gt;0,J504/H504*100,"-")</f>
        <v>0</v>
      </c>
      <c r="M504" s="13" t="str">
        <f>IF(G504&lt;&gt;0,J504/G504*100,"-")</f>
        <v>-</v>
      </c>
    </row>
    <row r="505" spans="1:13" x14ac:dyDescent="0.25">
      <c r="A505" s="14"/>
      <c r="B505" s="14"/>
      <c r="C505" s="14"/>
      <c r="D505" s="14"/>
      <c r="E505" s="15" t="s">
        <v>83</v>
      </c>
      <c r="F505" s="15" t="s">
        <v>84</v>
      </c>
      <c r="G505" s="16">
        <v>0</v>
      </c>
      <c r="H505" s="16">
        <v>15000</v>
      </c>
      <c r="I505" s="16">
        <v>15000</v>
      </c>
      <c r="J505" s="16">
        <v>0</v>
      </c>
      <c r="K505" s="16">
        <f>IF(I505&lt;&gt;0,J505/I505*100,"-")</f>
        <v>0</v>
      </c>
      <c r="L505" s="16">
        <f>IF(H505&lt;&gt;0,J505/H505*100,"-")</f>
        <v>0</v>
      </c>
      <c r="M505" s="16" t="str">
        <f>IF(G505&lt;&gt;0,J505/G505*100,"-")</f>
        <v>-</v>
      </c>
    </row>
    <row r="506" spans="1:13" x14ac:dyDescent="0.25">
      <c r="A506" s="8"/>
      <c r="B506" s="8"/>
      <c r="C506" s="9" t="s">
        <v>311</v>
      </c>
      <c r="D506" s="8"/>
      <c r="E506" s="8"/>
      <c r="F506" s="9" t="s">
        <v>312</v>
      </c>
      <c r="G506" s="10">
        <f>+G507</f>
        <v>14200.8</v>
      </c>
      <c r="H506" s="10">
        <f>+H507</f>
        <v>59400</v>
      </c>
      <c r="I506" s="10">
        <f>+I507</f>
        <v>59400</v>
      </c>
      <c r="J506" s="10">
        <f>+J507</f>
        <v>18934.400000000001</v>
      </c>
      <c r="K506" s="10">
        <f>IF(I506&lt;&gt;0,J506/I506*100,"-")</f>
        <v>31.876094276094278</v>
      </c>
      <c r="L506" s="10">
        <f>IF(H506&lt;&gt;0,J506/H506*100,"-")</f>
        <v>31.876094276094278</v>
      </c>
      <c r="M506" s="10">
        <f>IF(G506&lt;&gt;0,J506/G506*100,"-")</f>
        <v>133.33333333333334</v>
      </c>
    </row>
    <row r="507" spans="1:13" x14ac:dyDescent="0.25">
      <c r="A507" s="11"/>
      <c r="B507" s="11"/>
      <c r="C507" s="11"/>
      <c r="D507" s="12" t="s">
        <v>313</v>
      </c>
      <c r="E507" s="11"/>
      <c r="F507" s="12" t="s">
        <v>314</v>
      </c>
      <c r="G507" s="13">
        <f>+G508</f>
        <v>14200.8</v>
      </c>
      <c r="H507" s="13">
        <f>+H508</f>
        <v>59400</v>
      </c>
      <c r="I507" s="13">
        <f>+I508</f>
        <v>59400</v>
      </c>
      <c r="J507" s="13">
        <f>+J508</f>
        <v>18934.400000000001</v>
      </c>
      <c r="K507" s="13">
        <f>IF(I507&lt;&gt;0,J507/I507*100,"-")</f>
        <v>31.876094276094278</v>
      </c>
      <c r="L507" s="13">
        <f>IF(H507&lt;&gt;0,J507/H507*100,"-")</f>
        <v>31.876094276094278</v>
      </c>
      <c r="M507" s="13">
        <f>IF(G507&lt;&gt;0,J507/G507*100,"-")</f>
        <v>133.33333333333334</v>
      </c>
    </row>
    <row r="508" spans="1:13" x14ac:dyDescent="0.25">
      <c r="A508" s="14"/>
      <c r="B508" s="14"/>
      <c r="C508" s="14"/>
      <c r="D508" s="14"/>
      <c r="E508" s="15" t="s">
        <v>83</v>
      </c>
      <c r="F508" s="15" t="s">
        <v>84</v>
      </c>
      <c r="G508" s="16">
        <v>14200.8</v>
      </c>
      <c r="H508" s="16">
        <v>59400</v>
      </c>
      <c r="I508" s="16">
        <v>59400</v>
      </c>
      <c r="J508" s="16">
        <v>18934.400000000001</v>
      </c>
      <c r="K508" s="16">
        <f>IF(I508&lt;&gt;0,J508/I508*100,"-")</f>
        <v>31.876094276094278</v>
      </c>
      <c r="L508" s="16">
        <f>IF(H508&lt;&gt;0,J508/H508*100,"-")</f>
        <v>31.876094276094278</v>
      </c>
      <c r="M508" s="16">
        <f>IF(G508&lt;&gt;0,J508/G508*100,"-")</f>
        <v>133.33333333333334</v>
      </c>
    </row>
    <row r="509" spans="1:13" x14ac:dyDescent="0.25">
      <c r="A509" s="5"/>
      <c r="B509" s="6" t="s">
        <v>315</v>
      </c>
      <c r="C509" s="5"/>
      <c r="D509" s="5"/>
      <c r="E509" s="5"/>
      <c r="F509" s="6" t="s">
        <v>316</v>
      </c>
      <c r="G509" s="7">
        <f>+G510+G517+G524+G527+G540+G556+G559</f>
        <v>541276.33000000007</v>
      </c>
      <c r="H509" s="7">
        <f>+H510+H517+H524+H527+H540+H556+H559</f>
        <v>1197388.51</v>
      </c>
      <c r="I509" s="7">
        <f>+I510+I517+I524+I527+I540+I556+I559</f>
        <v>1209858.51</v>
      </c>
      <c r="J509" s="7">
        <f>+J510+J517+J524+J527+J540+J556+J559</f>
        <v>504600.14000000007</v>
      </c>
      <c r="K509" s="7">
        <f>IF(I509&lt;&gt;0,J509/I509*100,"-")</f>
        <v>41.707367913624878</v>
      </c>
      <c r="L509" s="7">
        <f>IF(H509&lt;&gt;0,J509/H509*100,"-")</f>
        <v>42.141722238507207</v>
      </c>
      <c r="M509" s="7">
        <f>IF(G509&lt;&gt;0,J509/G509*100,"-")</f>
        <v>93.224128237789373</v>
      </c>
    </row>
    <row r="510" spans="1:13" x14ac:dyDescent="0.25">
      <c r="A510" s="8"/>
      <c r="B510" s="8"/>
      <c r="C510" s="9" t="s">
        <v>317</v>
      </c>
      <c r="D510" s="8"/>
      <c r="E510" s="8"/>
      <c r="F510" s="9" t="s">
        <v>318</v>
      </c>
      <c r="G510" s="10">
        <f>+G511</f>
        <v>45356.539999999994</v>
      </c>
      <c r="H510" s="10">
        <f>+H511</f>
        <v>35000</v>
      </c>
      <c r="I510" s="10">
        <f>+I511</f>
        <v>41300</v>
      </c>
      <c r="J510" s="10">
        <f>+J511</f>
        <v>41295.760000000002</v>
      </c>
      <c r="K510" s="10">
        <f>IF(I510&lt;&gt;0,J510/I510*100,"-")</f>
        <v>99.989733656174337</v>
      </c>
      <c r="L510" s="10">
        <f>IF(H510&lt;&gt;0,J510/H510*100,"-")</f>
        <v>117.98788571428571</v>
      </c>
      <c r="M510" s="10">
        <f>IF(G510&lt;&gt;0,J510/G510*100,"-")</f>
        <v>91.046980214981147</v>
      </c>
    </row>
    <row r="511" spans="1:13" x14ac:dyDescent="0.25">
      <c r="A511" s="11"/>
      <c r="B511" s="11"/>
      <c r="C511" s="11"/>
      <c r="D511" s="12" t="s">
        <v>19</v>
      </c>
      <c r="E511" s="11"/>
      <c r="F511" s="12"/>
      <c r="G511" s="13">
        <f>+G512+G513+G514+G515+G516</f>
        <v>45356.539999999994</v>
      </c>
      <c r="H511" s="13">
        <f>+H512+H513+H514+H515+H516</f>
        <v>35000</v>
      </c>
      <c r="I511" s="13">
        <f>+I512+I513+I514+I515+I516</f>
        <v>41300</v>
      </c>
      <c r="J511" s="13">
        <f>+J512+J513+J514+J515+J516</f>
        <v>41295.760000000002</v>
      </c>
      <c r="K511" s="13">
        <f>IF(I511&lt;&gt;0,J511/I511*100,"-")</f>
        <v>99.989733656174337</v>
      </c>
      <c r="L511" s="13">
        <f>IF(H511&lt;&gt;0,J511/H511*100,"-")</f>
        <v>117.98788571428571</v>
      </c>
      <c r="M511" s="13">
        <f>IF(G511&lt;&gt;0,J511/G511*100,"-")</f>
        <v>91.046980214981147</v>
      </c>
    </row>
    <row r="512" spans="1:13" x14ac:dyDescent="0.25">
      <c r="A512" s="14"/>
      <c r="B512" s="14"/>
      <c r="C512" s="14"/>
      <c r="D512" s="14"/>
      <c r="E512" s="15" t="s">
        <v>20</v>
      </c>
      <c r="F512" s="15" t="s">
        <v>21</v>
      </c>
      <c r="G512" s="16">
        <v>0</v>
      </c>
      <c r="H512" s="16">
        <v>200</v>
      </c>
      <c r="I512" s="16">
        <v>0</v>
      </c>
      <c r="J512" s="16">
        <v>0</v>
      </c>
      <c r="K512" s="16" t="str">
        <f>IF(I512&lt;&gt;0,J512/I512*100,"-")</f>
        <v>-</v>
      </c>
      <c r="L512" s="16">
        <f>IF(H512&lt;&gt;0,J512/H512*100,"-")</f>
        <v>0</v>
      </c>
      <c r="M512" s="16" t="str">
        <f>IF(G512&lt;&gt;0,J512/G512*100,"-")</f>
        <v>-</v>
      </c>
    </row>
    <row r="513" spans="1:13" x14ac:dyDescent="0.25">
      <c r="A513" s="14"/>
      <c r="B513" s="14"/>
      <c r="C513" s="14"/>
      <c r="D513" s="14"/>
      <c r="E513" s="15" t="s">
        <v>89</v>
      </c>
      <c r="F513" s="15" t="s">
        <v>90</v>
      </c>
      <c r="G513" s="16">
        <v>0</v>
      </c>
      <c r="H513" s="16">
        <v>2000</v>
      </c>
      <c r="I513" s="16">
        <v>0</v>
      </c>
      <c r="J513" s="16">
        <v>0</v>
      </c>
      <c r="K513" s="16" t="str">
        <f>IF(I513&lt;&gt;0,J513/I513*100,"-")</f>
        <v>-</v>
      </c>
      <c r="L513" s="16">
        <f>IF(H513&lt;&gt;0,J513/H513*100,"-")</f>
        <v>0</v>
      </c>
      <c r="M513" s="16" t="str">
        <f>IF(G513&lt;&gt;0,J513/G513*100,"-")</f>
        <v>-</v>
      </c>
    </row>
    <row r="514" spans="1:13" x14ac:dyDescent="0.25">
      <c r="A514" s="14"/>
      <c r="B514" s="14"/>
      <c r="C514" s="14"/>
      <c r="D514" s="14"/>
      <c r="E514" s="15" t="s">
        <v>22</v>
      </c>
      <c r="F514" s="15" t="s">
        <v>23</v>
      </c>
      <c r="G514" s="16">
        <v>0</v>
      </c>
      <c r="H514" s="16">
        <v>1000</v>
      </c>
      <c r="I514" s="16">
        <v>0</v>
      </c>
      <c r="J514" s="16">
        <v>0</v>
      </c>
      <c r="K514" s="16" t="str">
        <f>IF(I514&lt;&gt;0,J514/I514*100,"-")</f>
        <v>-</v>
      </c>
      <c r="L514" s="16">
        <f>IF(H514&lt;&gt;0,J514/H514*100,"-")</f>
        <v>0</v>
      </c>
      <c r="M514" s="16" t="str">
        <f>IF(G514&lt;&gt;0,J514/G514*100,"-")</f>
        <v>-</v>
      </c>
    </row>
    <row r="515" spans="1:13" x14ac:dyDescent="0.25">
      <c r="A515" s="14"/>
      <c r="B515" s="14"/>
      <c r="C515" s="14"/>
      <c r="D515" s="14"/>
      <c r="E515" s="15" t="s">
        <v>26</v>
      </c>
      <c r="F515" s="15" t="s">
        <v>27</v>
      </c>
      <c r="G515" s="16">
        <v>28253.119999999999</v>
      </c>
      <c r="H515" s="16">
        <v>31800</v>
      </c>
      <c r="I515" s="16">
        <v>41300</v>
      </c>
      <c r="J515" s="16">
        <v>41295.760000000002</v>
      </c>
      <c r="K515" s="16">
        <f>IF(I515&lt;&gt;0,J515/I515*100,"-")</f>
        <v>99.989733656174337</v>
      </c>
      <c r="L515" s="16">
        <f>IF(H515&lt;&gt;0,J515/H515*100,"-")</f>
        <v>129.86088050314467</v>
      </c>
      <c r="M515" s="16">
        <f>IF(G515&lt;&gt;0,J515/G515*100,"-")</f>
        <v>146.16353875253424</v>
      </c>
    </row>
    <row r="516" spans="1:13" x14ac:dyDescent="0.25">
      <c r="A516" s="14"/>
      <c r="B516" s="14"/>
      <c r="C516" s="14"/>
      <c r="D516" s="14"/>
      <c r="E516" s="15" t="s">
        <v>30</v>
      </c>
      <c r="F516" s="15" t="s">
        <v>31</v>
      </c>
      <c r="G516" s="16">
        <v>17103.419999999998</v>
      </c>
      <c r="H516" s="16">
        <v>0</v>
      </c>
      <c r="I516" s="16">
        <v>0</v>
      </c>
      <c r="J516" s="16">
        <v>0</v>
      </c>
      <c r="K516" s="16" t="str">
        <f>IF(I516&lt;&gt;0,J516/I516*100,"-")</f>
        <v>-</v>
      </c>
      <c r="L516" s="16" t="str">
        <f>IF(H516&lt;&gt;0,J516/H516*100,"-")</f>
        <v>-</v>
      </c>
      <c r="M516" s="16">
        <f>IF(G516&lt;&gt;0,J516/G516*100,"-")</f>
        <v>0</v>
      </c>
    </row>
    <row r="517" spans="1:13" x14ac:dyDescent="0.25">
      <c r="A517" s="8"/>
      <c r="B517" s="8"/>
      <c r="C517" s="9" t="s">
        <v>319</v>
      </c>
      <c r="D517" s="8"/>
      <c r="E517" s="8"/>
      <c r="F517" s="9" t="s">
        <v>320</v>
      </c>
      <c r="G517" s="10">
        <f>+G518</f>
        <v>112594.14000000001</v>
      </c>
      <c r="H517" s="10">
        <f>+H518</f>
        <v>110000</v>
      </c>
      <c r="I517" s="10">
        <f>+I518</f>
        <v>110000</v>
      </c>
      <c r="J517" s="10">
        <f>+J518</f>
        <v>104223.5</v>
      </c>
      <c r="K517" s="10">
        <f>IF(I517&lt;&gt;0,J517/I517*100,"-")</f>
        <v>94.748636363636365</v>
      </c>
      <c r="L517" s="10">
        <f>IF(H517&lt;&gt;0,J517/H517*100,"-")</f>
        <v>94.748636363636365</v>
      </c>
      <c r="M517" s="10">
        <f>IF(G517&lt;&gt;0,J517/G517*100,"-")</f>
        <v>92.565652173372428</v>
      </c>
    </row>
    <row r="518" spans="1:13" x14ac:dyDescent="0.25">
      <c r="A518" s="11"/>
      <c r="B518" s="11"/>
      <c r="C518" s="11"/>
      <c r="D518" s="12" t="s">
        <v>19</v>
      </c>
      <c r="E518" s="11"/>
      <c r="F518" s="12"/>
      <c r="G518" s="13">
        <f>+G519+G520+G521+G522+G523</f>
        <v>112594.14000000001</v>
      </c>
      <c r="H518" s="13">
        <f>+H519+H520+H521+H522+H523</f>
        <v>110000</v>
      </c>
      <c r="I518" s="13">
        <f>+I519+I520+I521+I522+I523</f>
        <v>110000</v>
      </c>
      <c r="J518" s="13">
        <f>+J519+J520+J521+J522+J523</f>
        <v>104223.5</v>
      </c>
      <c r="K518" s="13">
        <f>IF(I518&lt;&gt;0,J518/I518*100,"-")</f>
        <v>94.748636363636365</v>
      </c>
      <c r="L518" s="13">
        <f>IF(H518&lt;&gt;0,J518/H518*100,"-")</f>
        <v>94.748636363636365</v>
      </c>
      <c r="M518" s="13">
        <f>IF(G518&lt;&gt;0,J518/G518*100,"-")</f>
        <v>92.565652173372428</v>
      </c>
    </row>
    <row r="519" spans="1:13" x14ac:dyDescent="0.25">
      <c r="A519" s="14"/>
      <c r="B519" s="14"/>
      <c r="C519" s="14"/>
      <c r="D519" s="14"/>
      <c r="E519" s="15" t="s">
        <v>20</v>
      </c>
      <c r="F519" s="15" t="s">
        <v>21</v>
      </c>
      <c r="G519" s="16">
        <v>2068.19</v>
      </c>
      <c r="H519" s="16">
        <v>2700</v>
      </c>
      <c r="I519" s="16">
        <v>300</v>
      </c>
      <c r="J519" s="16">
        <v>223.87</v>
      </c>
      <c r="K519" s="16">
        <f>IF(I519&lt;&gt;0,J519/I519*100,"-")</f>
        <v>74.623333333333335</v>
      </c>
      <c r="L519" s="16">
        <f>IF(H519&lt;&gt;0,J519/H519*100,"-")</f>
        <v>8.2914814814814815</v>
      </c>
      <c r="M519" s="16">
        <f>IF(G519&lt;&gt;0,J519/G519*100,"-")</f>
        <v>10.824440694520328</v>
      </c>
    </row>
    <row r="520" spans="1:13" x14ac:dyDescent="0.25">
      <c r="A520" s="14"/>
      <c r="B520" s="14"/>
      <c r="C520" s="14"/>
      <c r="D520" s="14"/>
      <c r="E520" s="15" t="s">
        <v>22</v>
      </c>
      <c r="F520" s="15" t="s">
        <v>23</v>
      </c>
      <c r="G520" s="16">
        <v>1187.3900000000001</v>
      </c>
      <c r="H520" s="16">
        <v>4000</v>
      </c>
      <c r="I520" s="16">
        <v>4000</v>
      </c>
      <c r="J520" s="16">
        <v>1353.43</v>
      </c>
      <c r="K520" s="16">
        <f>IF(I520&lt;&gt;0,J520/I520*100,"-")</f>
        <v>33.835750000000004</v>
      </c>
      <c r="L520" s="16">
        <f>IF(H520&lt;&gt;0,J520/H520*100,"-")</f>
        <v>33.835750000000004</v>
      </c>
      <c r="M520" s="16">
        <f>IF(G520&lt;&gt;0,J520/G520*100,"-")</f>
        <v>113.98361111345051</v>
      </c>
    </row>
    <row r="521" spans="1:13" x14ac:dyDescent="0.25">
      <c r="A521" s="14"/>
      <c r="B521" s="14"/>
      <c r="C521" s="14"/>
      <c r="D521" s="14"/>
      <c r="E521" s="15" t="s">
        <v>24</v>
      </c>
      <c r="F521" s="15" t="s">
        <v>25</v>
      </c>
      <c r="G521" s="16">
        <v>1494.99</v>
      </c>
      <c r="H521" s="16">
        <v>4800</v>
      </c>
      <c r="I521" s="16">
        <v>2100</v>
      </c>
      <c r="J521" s="16">
        <v>67.209999999999994</v>
      </c>
      <c r="K521" s="16">
        <f>IF(I521&lt;&gt;0,J521/I521*100,"-")</f>
        <v>3.2004761904761905</v>
      </c>
      <c r="L521" s="16">
        <f>IF(H521&lt;&gt;0,J521/H521*100,"-")</f>
        <v>1.4002083333333331</v>
      </c>
      <c r="M521" s="16">
        <f>IF(G521&lt;&gt;0,J521/G521*100,"-")</f>
        <v>4.4956822453661891</v>
      </c>
    </row>
    <row r="522" spans="1:13" x14ac:dyDescent="0.25">
      <c r="A522" s="14"/>
      <c r="B522" s="14"/>
      <c r="C522" s="14"/>
      <c r="D522" s="14"/>
      <c r="E522" s="15" t="s">
        <v>26</v>
      </c>
      <c r="F522" s="15" t="s">
        <v>27</v>
      </c>
      <c r="G522" s="16">
        <v>107172.41</v>
      </c>
      <c r="H522" s="16">
        <v>97500</v>
      </c>
      <c r="I522" s="16">
        <v>102600</v>
      </c>
      <c r="J522" s="16">
        <v>102578.99</v>
      </c>
      <c r="K522" s="16">
        <f>IF(I522&lt;&gt;0,J522/I522*100,"-")</f>
        <v>99.979522417154001</v>
      </c>
      <c r="L522" s="16">
        <f>IF(H522&lt;&gt;0,J522/H522*100,"-")</f>
        <v>105.20922051282051</v>
      </c>
      <c r="M522" s="16">
        <f>IF(G522&lt;&gt;0,J522/G522*100,"-")</f>
        <v>95.713990195797592</v>
      </c>
    </row>
    <row r="523" spans="1:13" x14ac:dyDescent="0.25">
      <c r="A523" s="14"/>
      <c r="B523" s="14"/>
      <c r="C523" s="14"/>
      <c r="D523" s="14"/>
      <c r="E523" s="15" t="s">
        <v>30</v>
      </c>
      <c r="F523" s="15" t="s">
        <v>31</v>
      </c>
      <c r="G523" s="16">
        <v>671.16</v>
      </c>
      <c r="H523" s="16">
        <v>1000</v>
      </c>
      <c r="I523" s="16">
        <v>1000</v>
      </c>
      <c r="J523" s="16">
        <v>0</v>
      </c>
      <c r="K523" s="16">
        <f>IF(I523&lt;&gt;0,J523/I523*100,"-")</f>
        <v>0</v>
      </c>
      <c r="L523" s="16">
        <f>IF(H523&lt;&gt;0,J523/H523*100,"-")</f>
        <v>0</v>
      </c>
      <c r="M523" s="16">
        <f>IF(G523&lt;&gt;0,J523/G523*100,"-")</f>
        <v>0</v>
      </c>
    </row>
    <row r="524" spans="1:13" x14ac:dyDescent="0.25">
      <c r="A524" s="8"/>
      <c r="B524" s="8"/>
      <c r="C524" s="9" t="s">
        <v>321</v>
      </c>
      <c r="D524" s="8"/>
      <c r="E524" s="8"/>
      <c r="F524" s="9" t="s">
        <v>322</v>
      </c>
      <c r="G524" s="10">
        <f>+G525</f>
        <v>60354.21</v>
      </c>
      <c r="H524" s="10">
        <f>+H525</f>
        <v>10000</v>
      </c>
      <c r="I524" s="10">
        <f>+I525</f>
        <v>15000</v>
      </c>
      <c r="J524" s="10">
        <f>+J525</f>
        <v>14973.26</v>
      </c>
      <c r="K524" s="10">
        <f>IF(I524&lt;&gt;0,J524/I524*100,"-")</f>
        <v>99.821733333333341</v>
      </c>
      <c r="L524" s="10">
        <f>IF(H524&lt;&gt;0,J524/H524*100,"-")</f>
        <v>149.73259999999999</v>
      </c>
      <c r="M524" s="10">
        <f>IF(G524&lt;&gt;0,J524/G524*100,"-")</f>
        <v>24.80897355793407</v>
      </c>
    </row>
    <row r="525" spans="1:13" x14ac:dyDescent="0.25">
      <c r="A525" s="11"/>
      <c r="B525" s="11"/>
      <c r="C525" s="11"/>
      <c r="D525" s="12" t="s">
        <v>19</v>
      </c>
      <c r="E525" s="11"/>
      <c r="F525" s="12"/>
      <c r="G525" s="13">
        <f>+G526</f>
        <v>60354.21</v>
      </c>
      <c r="H525" s="13">
        <f>+H526</f>
        <v>10000</v>
      </c>
      <c r="I525" s="13">
        <f>+I526</f>
        <v>15000</v>
      </c>
      <c r="J525" s="13">
        <f>+J526</f>
        <v>14973.26</v>
      </c>
      <c r="K525" s="13">
        <f>IF(I525&lt;&gt;0,J525/I525*100,"-")</f>
        <v>99.821733333333341</v>
      </c>
      <c r="L525" s="13">
        <f>IF(H525&lt;&gt;0,J525/H525*100,"-")</f>
        <v>149.73259999999999</v>
      </c>
      <c r="M525" s="13">
        <f>IF(G525&lt;&gt;0,J525/G525*100,"-")</f>
        <v>24.80897355793407</v>
      </c>
    </row>
    <row r="526" spans="1:13" x14ac:dyDescent="0.25">
      <c r="A526" s="14"/>
      <c r="B526" s="14"/>
      <c r="C526" s="14"/>
      <c r="D526" s="14"/>
      <c r="E526" s="15" t="s">
        <v>20</v>
      </c>
      <c r="F526" s="15" t="s">
        <v>21</v>
      </c>
      <c r="G526" s="16">
        <v>60354.21</v>
      </c>
      <c r="H526" s="16">
        <v>10000</v>
      </c>
      <c r="I526" s="16">
        <v>15000</v>
      </c>
      <c r="J526" s="16">
        <v>14973.26</v>
      </c>
      <c r="K526" s="16">
        <f>IF(I526&lt;&gt;0,J526/I526*100,"-")</f>
        <v>99.821733333333341</v>
      </c>
      <c r="L526" s="16">
        <f>IF(H526&lt;&gt;0,J526/H526*100,"-")</f>
        <v>149.73259999999999</v>
      </c>
      <c r="M526" s="16">
        <f>IF(G526&lt;&gt;0,J526/G526*100,"-")</f>
        <v>24.80897355793407</v>
      </c>
    </row>
    <row r="527" spans="1:13" x14ac:dyDescent="0.25">
      <c r="A527" s="8"/>
      <c r="B527" s="8"/>
      <c r="C527" s="9" t="s">
        <v>323</v>
      </c>
      <c r="D527" s="8"/>
      <c r="E527" s="8"/>
      <c r="F527" s="9" t="s">
        <v>324</v>
      </c>
      <c r="G527" s="10">
        <f>+G528+G531+G537</f>
        <v>34219.53</v>
      </c>
      <c r="H527" s="10">
        <f>+H528+H531+H537</f>
        <v>98000</v>
      </c>
      <c r="I527" s="10">
        <f>+I528+I531+I537</f>
        <v>103000</v>
      </c>
      <c r="J527" s="10">
        <f>+J528+J531+J537</f>
        <v>32448.91</v>
      </c>
      <c r="K527" s="10">
        <f>IF(I527&lt;&gt;0,J527/I527*100,"-")</f>
        <v>31.503796116504855</v>
      </c>
      <c r="L527" s="10">
        <f>IF(H527&lt;&gt;0,J527/H527*100,"-")</f>
        <v>33.111132653061226</v>
      </c>
      <c r="M527" s="10">
        <f>IF(G527&lt;&gt;0,J527/G527*100,"-")</f>
        <v>94.82570333373954</v>
      </c>
    </row>
    <row r="528" spans="1:13" x14ac:dyDescent="0.25">
      <c r="A528" s="11"/>
      <c r="B528" s="11"/>
      <c r="C528" s="11"/>
      <c r="D528" s="12" t="s">
        <v>19</v>
      </c>
      <c r="E528" s="11"/>
      <c r="F528" s="12"/>
      <c r="G528" s="13">
        <f>+G529+G530</f>
        <v>2188.6999999999998</v>
      </c>
      <c r="H528" s="13">
        <f>+H529+H530</f>
        <v>3000</v>
      </c>
      <c r="I528" s="13">
        <f>+I529+I530</f>
        <v>8000</v>
      </c>
      <c r="J528" s="13">
        <f>+J529+J530</f>
        <v>7109.28</v>
      </c>
      <c r="K528" s="13">
        <f>IF(I528&lt;&gt;0,J528/I528*100,"-")</f>
        <v>88.866</v>
      </c>
      <c r="L528" s="13">
        <f>IF(H528&lt;&gt;0,J528/H528*100,"-")</f>
        <v>236.976</v>
      </c>
      <c r="M528" s="13">
        <f>IF(G528&lt;&gt;0,J528/G528*100,"-")</f>
        <v>324.81747155845937</v>
      </c>
    </row>
    <row r="529" spans="1:13" x14ac:dyDescent="0.25">
      <c r="A529" s="14"/>
      <c r="B529" s="14"/>
      <c r="C529" s="14"/>
      <c r="D529" s="14"/>
      <c r="E529" s="15" t="s">
        <v>20</v>
      </c>
      <c r="F529" s="15" t="s">
        <v>21</v>
      </c>
      <c r="G529" s="16">
        <v>144</v>
      </c>
      <c r="H529" s="16">
        <v>0</v>
      </c>
      <c r="I529" s="16">
        <v>0</v>
      </c>
      <c r="J529" s="16">
        <v>0</v>
      </c>
      <c r="K529" s="16" t="str">
        <f>IF(I529&lt;&gt;0,J529/I529*100,"-")</f>
        <v>-</v>
      </c>
      <c r="L529" s="16" t="str">
        <f>IF(H529&lt;&gt;0,J529/H529*100,"-")</f>
        <v>-</v>
      </c>
      <c r="M529" s="16">
        <f>IF(G529&lt;&gt;0,J529/G529*100,"-")</f>
        <v>0</v>
      </c>
    </row>
    <row r="530" spans="1:13" x14ac:dyDescent="0.25">
      <c r="A530" s="14"/>
      <c r="B530" s="14"/>
      <c r="C530" s="14"/>
      <c r="D530" s="14"/>
      <c r="E530" s="15" t="s">
        <v>77</v>
      </c>
      <c r="F530" s="15" t="s">
        <v>78</v>
      </c>
      <c r="G530" s="16">
        <v>2044.7</v>
      </c>
      <c r="H530" s="16">
        <v>3000</v>
      </c>
      <c r="I530" s="16">
        <v>8000</v>
      </c>
      <c r="J530" s="16">
        <v>7109.28</v>
      </c>
      <c r="K530" s="16">
        <f>IF(I530&lt;&gt;0,J530/I530*100,"-")</f>
        <v>88.866</v>
      </c>
      <c r="L530" s="16">
        <f>IF(H530&lt;&gt;0,J530/H530*100,"-")</f>
        <v>236.976</v>
      </c>
      <c r="M530" s="16">
        <f>IF(G530&lt;&gt;0,J530/G530*100,"-")</f>
        <v>347.69306010661711</v>
      </c>
    </row>
    <row r="531" spans="1:13" x14ac:dyDescent="0.25">
      <c r="A531" s="11"/>
      <c r="B531" s="11"/>
      <c r="C531" s="11"/>
      <c r="D531" s="12" t="s">
        <v>325</v>
      </c>
      <c r="E531" s="11"/>
      <c r="F531" s="12" t="s">
        <v>326</v>
      </c>
      <c r="G531" s="13">
        <f>+G532+G533+G534+G535+G536</f>
        <v>32030.829999999998</v>
      </c>
      <c r="H531" s="13">
        <f>+H532+H533+H534+H535+H536</f>
        <v>30000</v>
      </c>
      <c r="I531" s="13">
        <f>+I532+I533+I534+I535+I536</f>
        <v>62000</v>
      </c>
      <c r="J531" s="13">
        <f>+J532+J533+J534+J535+J536</f>
        <v>25339.63</v>
      </c>
      <c r="K531" s="13">
        <f>IF(I531&lt;&gt;0,J531/I531*100,"-")</f>
        <v>40.870370967741934</v>
      </c>
      <c r="L531" s="13">
        <f>IF(H531&lt;&gt;0,J531/H531*100,"-")</f>
        <v>84.465433333333337</v>
      </c>
      <c r="M531" s="13">
        <f>IF(G531&lt;&gt;0,J531/G531*100,"-")</f>
        <v>79.1101260878972</v>
      </c>
    </row>
    <row r="532" spans="1:13" x14ac:dyDescent="0.25">
      <c r="A532" s="14"/>
      <c r="B532" s="14"/>
      <c r="C532" s="14"/>
      <c r="D532" s="14"/>
      <c r="E532" s="15" t="s">
        <v>20</v>
      </c>
      <c r="F532" s="15" t="s">
        <v>21</v>
      </c>
      <c r="G532" s="16">
        <v>5021.16</v>
      </c>
      <c r="H532" s="16">
        <v>600</v>
      </c>
      <c r="I532" s="16">
        <v>2100</v>
      </c>
      <c r="J532" s="16">
        <v>1634.32</v>
      </c>
      <c r="K532" s="16">
        <f>IF(I532&lt;&gt;0,J532/I532*100,"-")</f>
        <v>77.8247619047619</v>
      </c>
      <c r="L532" s="16">
        <f>IF(H532&lt;&gt;0,J532/H532*100,"-")</f>
        <v>272.38666666666666</v>
      </c>
      <c r="M532" s="16">
        <f>IF(G532&lt;&gt;0,J532/G532*100,"-")</f>
        <v>32.54865409586629</v>
      </c>
    </row>
    <row r="533" spans="1:13" x14ac:dyDescent="0.25">
      <c r="A533" s="14"/>
      <c r="B533" s="14"/>
      <c r="C533" s="14"/>
      <c r="D533" s="14"/>
      <c r="E533" s="15" t="s">
        <v>26</v>
      </c>
      <c r="F533" s="15" t="s">
        <v>27</v>
      </c>
      <c r="G533" s="16">
        <v>27009.67</v>
      </c>
      <c r="H533" s="16">
        <v>2600</v>
      </c>
      <c r="I533" s="16">
        <v>22600</v>
      </c>
      <c r="J533" s="16">
        <v>22095.31</v>
      </c>
      <c r="K533" s="16">
        <f>IF(I533&lt;&gt;0,J533/I533*100,"-")</f>
        <v>97.766858407079653</v>
      </c>
      <c r="L533" s="16">
        <f>IF(H533&lt;&gt;0,J533/H533*100,"-")</f>
        <v>849.81961538461542</v>
      </c>
      <c r="M533" s="16">
        <f>IF(G533&lt;&gt;0,J533/G533*100,"-")</f>
        <v>81.805183106642929</v>
      </c>
    </row>
    <row r="534" spans="1:13" x14ac:dyDescent="0.25">
      <c r="A534" s="14"/>
      <c r="B534" s="14"/>
      <c r="C534" s="14"/>
      <c r="D534" s="14"/>
      <c r="E534" s="15" t="s">
        <v>77</v>
      </c>
      <c r="F534" s="15" t="s">
        <v>78</v>
      </c>
      <c r="G534" s="16">
        <v>0</v>
      </c>
      <c r="H534" s="16">
        <v>300</v>
      </c>
      <c r="I534" s="16">
        <v>300</v>
      </c>
      <c r="J534" s="16">
        <v>0</v>
      </c>
      <c r="K534" s="16">
        <f>IF(I534&lt;&gt;0,J534/I534*100,"-")</f>
        <v>0</v>
      </c>
      <c r="L534" s="16">
        <f>IF(H534&lt;&gt;0,J534/H534*100,"-")</f>
        <v>0</v>
      </c>
      <c r="M534" s="16" t="str">
        <f>IF(G534&lt;&gt;0,J534/G534*100,"-")</f>
        <v>-</v>
      </c>
    </row>
    <row r="535" spans="1:13" x14ac:dyDescent="0.25">
      <c r="A535" s="14"/>
      <c r="B535" s="14"/>
      <c r="C535" s="14"/>
      <c r="D535" s="14"/>
      <c r="E535" s="15" t="s">
        <v>81</v>
      </c>
      <c r="F535" s="15" t="s">
        <v>82</v>
      </c>
      <c r="G535" s="16">
        <v>0</v>
      </c>
      <c r="H535" s="16">
        <v>24500</v>
      </c>
      <c r="I535" s="16">
        <v>34000</v>
      </c>
      <c r="J535" s="16">
        <v>0</v>
      </c>
      <c r="K535" s="16">
        <f>IF(I535&lt;&gt;0,J535/I535*100,"-")</f>
        <v>0</v>
      </c>
      <c r="L535" s="16">
        <f>IF(H535&lt;&gt;0,J535/H535*100,"-")</f>
        <v>0</v>
      </c>
      <c r="M535" s="16" t="str">
        <f>IF(G535&lt;&gt;0,J535/G535*100,"-")</f>
        <v>-</v>
      </c>
    </row>
    <row r="536" spans="1:13" x14ac:dyDescent="0.25">
      <c r="A536" s="14"/>
      <c r="B536" s="14"/>
      <c r="C536" s="14"/>
      <c r="D536" s="14"/>
      <c r="E536" s="15" t="s">
        <v>83</v>
      </c>
      <c r="F536" s="15" t="s">
        <v>84</v>
      </c>
      <c r="G536" s="16">
        <v>0</v>
      </c>
      <c r="H536" s="16">
        <v>2000</v>
      </c>
      <c r="I536" s="16">
        <v>3000</v>
      </c>
      <c r="J536" s="16">
        <v>1610</v>
      </c>
      <c r="K536" s="16">
        <f>IF(I536&lt;&gt;0,J536/I536*100,"-")</f>
        <v>53.666666666666664</v>
      </c>
      <c r="L536" s="16">
        <f>IF(H536&lt;&gt;0,J536/H536*100,"-")</f>
        <v>80.5</v>
      </c>
      <c r="M536" s="16" t="str">
        <f>IF(G536&lt;&gt;0,J536/G536*100,"-")</f>
        <v>-</v>
      </c>
    </row>
    <row r="537" spans="1:13" x14ac:dyDescent="0.25">
      <c r="A537" s="11"/>
      <c r="B537" s="11"/>
      <c r="C537" s="11"/>
      <c r="D537" s="12" t="s">
        <v>327</v>
      </c>
      <c r="E537" s="11"/>
      <c r="F537" s="12" t="s">
        <v>328</v>
      </c>
      <c r="G537" s="13">
        <f>+G538+G539</f>
        <v>0</v>
      </c>
      <c r="H537" s="13">
        <f>+H538+H539</f>
        <v>65000</v>
      </c>
      <c r="I537" s="13">
        <f>+I538+I539</f>
        <v>33000</v>
      </c>
      <c r="J537" s="13">
        <f>+J538+J539</f>
        <v>0</v>
      </c>
      <c r="K537" s="13">
        <f>IF(I537&lt;&gt;0,J537/I537*100,"-")</f>
        <v>0</v>
      </c>
      <c r="L537" s="13">
        <f>IF(H537&lt;&gt;0,J537/H537*100,"-")</f>
        <v>0</v>
      </c>
      <c r="M537" s="13" t="str">
        <f>IF(G537&lt;&gt;0,J537/G537*100,"-")</f>
        <v>-</v>
      </c>
    </row>
    <row r="538" spans="1:13" x14ac:dyDescent="0.25">
      <c r="A538" s="14"/>
      <c r="B538" s="14"/>
      <c r="C538" s="14"/>
      <c r="D538" s="14"/>
      <c r="E538" s="15" t="s">
        <v>105</v>
      </c>
      <c r="F538" s="15" t="s">
        <v>106</v>
      </c>
      <c r="G538" s="16">
        <v>0</v>
      </c>
      <c r="H538" s="16">
        <v>60000</v>
      </c>
      <c r="I538" s="16">
        <v>28000</v>
      </c>
      <c r="J538" s="16">
        <v>0</v>
      </c>
      <c r="K538" s="16">
        <f>IF(I538&lt;&gt;0,J538/I538*100,"-")</f>
        <v>0</v>
      </c>
      <c r="L538" s="16">
        <f>IF(H538&lt;&gt;0,J538/H538*100,"-")</f>
        <v>0</v>
      </c>
      <c r="M538" s="16" t="str">
        <f>IF(G538&lt;&gt;0,J538/G538*100,"-")</f>
        <v>-</v>
      </c>
    </row>
    <row r="539" spans="1:13" x14ac:dyDescent="0.25">
      <c r="A539" s="14"/>
      <c r="B539" s="14"/>
      <c r="C539" s="14"/>
      <c r="D539" s="14"/>
      <c r="E539" s="15" t="s">
        <v>83</v>
      </c>
      <c r="F539" s="15" t="s">
        <v>84</v>
      </c>
      <c r="G539" s="16">
        <v>0</v>
      </c>
      <c r="H539" s="16">
        <v>5000</v>
      </c>
      <c r="I539" s="16">
        <v>5000</v>
      </c>
      <c r="J539" s="16">
        <v>0</v>
      </c>
      <c r="K539" s="16">
        <f>IF(I539&lt;&gt;0,J539/I539*100,"-")</f>
        <v>0</v>
      </c>
      <c r="L539" s="16">
        <f>IF(H539&lt;&gt;0,J539/H539*100,"-")</f>
        <v>0</v>
      </c>
      <c r="M539" s="16" t="str">
        <f>IF(G539&lt;&gt;0,J539/G539*100,"-")</f>
        <v>-</v>
      </c>
    </row>
    <row r="540" spans="1:13" x14ac:dyDescent="0.25">
      <c r="A540" s="8"/>
      <c r="B540" s="8"/>
      <c r="C540" s="9" t="s">
        <v>329</v>
      </c>
      <c r="D540" s="8"/>
      <c r="E540" s="8"/>
      <c r="F540" s="9" t="s">
        <v>330</v>
      </c>
      <c r="G540" s="10">
        <f>+G541+G550</f>
        <v>156000.23000000001</v>
      </c>
      <c r="H540" s="10">
        <f>+H541+H550</f>
        <v>820388.51</v>
      </c>
      <c r="I540" s="10">
        <f>+I541+I550</f>
        <v>820388.51</v>
      </c>
      <c r="J540" s="10">
        <f>+J541+J550</f>
        <v>197226.61</v>
      </c>
      <c r="K540" s="10">
        <f>IF(I540&lt;&gt;0,J540/I540*100,"-")</f>
        <v>24.040635332642577</v>
      </c>
      <c r="L540" s="10">
        <f>IF(H540&lt;&gt;0,J540/H540*100,"-")</f>
        <v>24.040635332642577</v>
      </c>
      <c r="M540" s="10">
        <f>IF(G540&lt;&gt;0,J540/G540*100,"-")</f>
        <v>126.42712770359374</v>
      </c>
    </row>
    <row r="541" spans="1:13" x14ac:dyDescent="0.25">
      <c r="A541" s="11"/>
      <c r="B541" s="11"/>
      <c r="C541" s="11"/>
      <c r="D541" s="12" t="s">
        <v>283</v>
      </c>
      <c r="E541" s="11"/>
      <c r="F541" s="12" t="s">
        <v>284</v>
      </c>
      <c r="G541" s="13">
        <f>+G542+G543+G544+G545+G546+G547+G548+G549</f>
        <v>139913.32</v>
      </c>
      <c r="H541" s="13">
        <f>+H542+H543+H544+H545+H546+H547+H548+H549</f>
        <v>170000</v>
      </c>
      <c r="I541" s="13">
        <f>+I542+I543+I544+I545+I546+I547+I548+I549</f>
        <v>170000</v>
      </c>
      <c r="J541" s="13">
        <f>+J542+J543+J544+J545+J546+J547+J548+J549</f>
        <v>121596.85</v>
      </c>
      <c r="K541" s="13">
        <f>IF(I541&lt;&gt;0,J541/I541*100,"-")</f>
        <v>71.527558823529418</v>
      </c>
      <c r="L541" s="13">
        <f>IF(H541&lt;&gt;0,J541/H541*100,"-")</f>
        <v>71.527558823529418</v>
      </c>
      <c r="M541" s="13">
        <f>IF(G541&lt;&gt;0,J541/G541*100,"-")</f>
        <v>86.908701759060534</v>
      </c>
    </row>
    <row r="542" spans="1:13" x14ac:dyDescent="0.25">
      <c r="A542" s="14"/>
      <c r="B542" s="14"/>
      <c r="C542" s="14"/>
      <c r="D542" s="14"/>
      <c r="E542" s="15" t="s">
        <v>20</v>
      </c>
      <c r="F542" s="15" t="s">
        <v>21</v>
      </c>
      <c r="G542" s="16">
        <v>1253.3800000000001</v>
      </c>
      <c r="H542" s="16">
        <v>1300</v>
      </c>
      <c r="I542" s="16">
        <v>5300</v>
      </c>
      <c r="J542" s="16">
        <v>4672.6000000000004</v>
      </c>
      <c r="K542" s="16">
        <f>IF(I542&lt;&gt;0,J542/I542*100,"-")</f>
        <v>88.1622641509434</v>
      </c>
      <c r="L542" s="16">
        <f>IF(H542&lt;&gt;0,J542/H542*100,"-")</f>
        <v>359.43076923076927</v>
      </c>
      <c r="M542" s="16">
        <f>IF(G542&lt;&gt;0,J542/G542*100,"-")</f>
        <v>372.79994893807145</v>
      </c>
    </row>
    <row r="543" spans="1:13" x14ac:dyDescent="0.25">
      <c r="A543" s="14"/>
      <c r="B543" s="14"/>
      <c r="C543" s="14"/>
      <c r="D543" s="14"/>
      <c r="E543" s="15" t="s">
        <v>89</v>
      </c>
      <c r="F543" s="15" t="s">
        <v>90</v>
      </c>
      <c r="G543" s="16">
        <v>76.37</v>
      </c>
      <c r="H543" s="16">
        <v>0</v>
      </c>
      <c r="I543" s="16">
        <v>0</v>
      </c>
      <c r="J543" s="16">
        <v>0</v>
      </c>
      <c r="K543" s="16" t="str">
        <f>IF(I543&lt;&gt;0,J543/I543*100,"-")</f>
        <v>-</v>
      </c>
      <c r="L543" s="16" t="str">
        <f>IF(H543&lt;&gt;0,J543/H543*100,"-")</f>
        <v>-</v>
      </c>
      <c r="M543" s="16">
        <f>IF(G543&lt;&gt;0,J543/G543*100,"-")</f>
        <v>0</v>
      </c>
    </row>
    <row r="544" spans="1:13" x14ac:dyDescent="0.25">
      <c r="A544" s="14"/>
      <c r="B544" s="14"/>
      <c r="C544" s="14"/>
      <c r="D544" s="14"/>
      <c r="E544" s="15" t="s">
        <v>22</v>
      </c>
      <c r="F544" s="15" t="s">
        <v>23</v>
      </c>
      <c r="G544" s="16">
        <v>739.15</v>
      </c>
      <c r="H544" s="16">
        <v>800</v>
      </c>
      <c r="I544" s="16">
        <v>800</v>
      </c>
      <c r="J544" s="16">
        <v>0</v>
      </c>
      <c r="K544" s="16">
        <f>IF(I544&lt;&gt;0,J544/I544*100,"-")</f>
        <v>0</v>
      </c>
      <c r="L544" s="16">
        <f>IF(H544&lt;&gt;0,J544/H544*100,"-")</f>
        <v>0</v>
      </c>
      <c r="M544" s="16">
        <f>IF(G544&lt;&gt;0,J544/G544*100,"-")</f>
        <v>0</v>
      </c>
    </row>
    <row r="545" spans="1:13" x14ac:dyDescent="0.25">
      <c r="A545" s="14"/>
      <c r="B545" s="14"/>
      <c r="C545" s="14"/>
      <c r="D545" s="14"/>
      <c r="E545" s="15" t="s">
        <v>26</v>
      </c>
      <c r="F545" s="15" t="s">
        <v>27</v>
      </c>
      <c r="G545" s="16">
        <v>18655.16</v>
      </c>
      <c r="H545" s="16">
        <v>108000</v>
      </c>
      <c r="I545" s="16">
        <v>48200</v>
      </c>
      <c r="J545" s="16">
        <v>2688.69</v>
      </c>
      <c r="K545" s="16">
        <f>IF(I545&lt;&gt;0,J545/I545*100,"-")</f>
        <v>5.5781950207468878</v>
      </c>
      <c r="L545" s="16">
        <f>IF(H545&lt;&gt;0,J545/H545*100,"-")</f>
        <v>2.4895277777777776</v>
      </c>
      <c r="M545" s="16">
        <f>IF(G545&lt;&gt;0,J545/G545*100,"-")</f>
        <v>14.412580755136917</v>
      </c>
    </row>
    <row r="546" spans="1:13" x14ac:dyDescent="0.25">
      <c r="A546" s="14"/>
      <c r="B546" s="14"/>
      <c r="C546" s="14"/>
      <c r="D546" s="14"/>
      <c r="E546" s="15" t="s">
        <v>77</v>
      </c>
      <c r="F546" s="15" t="s">
        <v>78</v>
      </c>
      <c r="G546" s="16">
        <v>1606.09</v>
      </c>
      <c r="H546" s="16">
        <v>200</v>
      </c>
      <c r="I546" s="16">
        <v>200</v>
      </c>
      <c r="J546" s="16">
        <v>178.24</v>
      </c>
      <c r="K546" s="16">
        <f>IF(I546&lt;&gt;0,J546/I546*100,"-")</f>
        <v>89.12</v>
      </c>
      <c r="L546" s="16">
        <f>IF(H546&lt;&gt;0,J546/H546*100,"-")</f>
        <v>89.12</v>
      </c>
      <c r="M546" s="16">
        <f>IF(G546&lt;&gt;0,J546/G546*100,"-")</f>
        <v>11.097759154219254</v>
      </c>
    </row>
    <row r="547" spans="1:13" x14ac:dyDescent="0.25">
      <c r="A547" s="14"/>
      <c r="B547" s="14"/>
      <c r="C547" s="14"/>
      <c r="D547" s="14"/>
      <c r="E547" s="15" t="s">
        <v>28</v>
      </c>
      <c r="F547" s="15" t="s">
        <v>29</v>
      </c>
      <c r="G547" s="16">
        <v>0</v>
      </c>
      <c r="H547" s="16">
        <v>0</v>
      </c>
      <c r="I547" s="16">
        <v>100</v>
      </c>
      <c r="J547" s="16">
        <v>80.52</v>
      </c>
      <c r="K547" s="16">
        <f>IF(I547&lt;&gt;0,J547/I547*100,"-")</f>
        <v>80.52</v>
      </c>
      <c r="L547" s="16" t="str">
        <f>IF(H547&lt;&gt;0,J547/H547*100,"-")</f>
        <v>-</v>
      </c>
      <c r="M547" s="16" t="str">
        <f>IF(G547&lt;&gt;0,J547/G547*100,"-")</f>
        <v>-</v>
      </c>
    </row>
    <row r="548" spans="1:13" x14ac:dyDescent="0.25">
      <c r="A548" s="14"/>
      <c r="B548" s="14"/>
      <c r="C548" s="14"/>
      <c r="D548" s="14"/>
      <c r="E548" s="15" t="s">
        <v>81</v>
      </c>
      <c r="F548" s="15" t="s">
        <v>82</v>
      </c>
      <c r="G548" s="16">
        <v>109952.17</v>
      </c>
      <c r="H548" s="16">
        <v>54800</v>
      </c>
      <c r="I548" s="16">
        <v>105800</v>
      </c>
      <c r="J548" s="16">
        <v>104527.8</v>
      </c>
      <c r="K548" s="16">
        <f>IF(I548&lt;&gt;0,J548/I548*100,"-")</f>
        <v>98.797542533081284</v>
      </c>
      <c r="L548" s="16">
        <f>IF(H548&lt;&gt;0,J548/H548*100,"-")</f>
        <v>190.74416058394161</v>
      </c>
      <c r="M548" s="16">
        <f>IF(G548&lt;&gt;0,J548/G548*100,"-")</f>
        <v>95.066609417531282</v>
      </c>
    </row>
    <row r="549" spans="1:13" x14ac:dyDescent="0.25">
      <c r="A549" s="14"/>
      <c r="B549" s="14"/>
      <c r="C549" s="14"/>
      <c r="D549" s="14"/>
      <c r="E549" s="15" t="s">
        <v>83</v>
      </c>
      <c r="F549" s="15" t="s">
        <v>84</v>
      </c>
      <c r="G549" s="16">
        <v>7631</v>
      </c>
      <c r="H549" s="16">
        <v>4900</v>
      </c>
      <c r="I549" s="16">
        <v>9600</v>
      </c>
      <c r="J549" s="16">
        <v>9449</v>
      </c>
      <c r="K549" s="16">
        <f>IF(I549&lt;&gt;0,J549/I549*100,"-")</f>
        <v>98.427083333333329</v>
      </c>
      <c r="L549" s="16">
        <f>IF(H549&lt;&gt;0,J549/H549*100,"-")</f>
        <v>192.83673469387753</v>
      </c>
      <c r="M549" s="16">
        <f>IF(G549&lt;&gt;0,J549/G549*100,"-")</f>
        <v>123.82387629406368</v>
      </c>
    </row>
    <row r="550" spans="1:13" x14ac:dyDescent="0.25">
      <c r="A550" s="11"/>
      <c r="B550" s="11"/>
      <c r="C550" s="11"/>
      <c r="D550" s="12" t="s">
        <v>231</v>
      </c>
      <c r="E550" s="11"/>
      <c r="F550" s="12" t="s">
        <v>232</v>
      </c>
      <c r="G550" s="13">
        <f>+G551+G552+G553+G554+G555</f>
        <v>16086.91</v>
      </c>
      <c r="H550" s="13">
        <f>+H551+H552+H553+H554+H555</f>
        <v>650388.51</v>
      </c>
      <c r="I550" s="13">
        <f>+I551+I552+I553+I554+I555</f>
        <v>650388.51</v>
      </c>
      <c r="J550" s="13">
        <f>+J551+J552+J553+J554+J555</f>
        <v>75629.759999999995</v>
      </c>
      <c r="K550" s="13">
        <f>IF(I550&lt;&gt;0,J550/I550*100,"-")</f>
        <v>11.628397309786422</v>
      </c>
      <c r="L550" s="13">
        <f>IF(H550&lt;&gt;0,J550/H550*100,"-")</f>
        <v>11.628397309786422</v>
      </c>
      <c r="M550" s="13">
        <f>IF(G550&lt;&gt;0,J550/G550*100,"-")</f>
        <v>470.13230011232736</v>
      </c>
    </row>
    <row r="551" spans="1:13" x14ac:dyDescent="0.25">
      <c r="A551" s="14"/>
      <c r="B551" s="14"/>
      <c r="C551" s="14"/>
      <c r="D551" s="14"/>
      <c r="E551" s="15" t="s">
        <v>20</v>
      </c>
      <c r="F551" s="15" t="s">
        <v>21</v>
      </c>
      <c r="G551" s="16">
        <v>0</v>
      </c>
      <c r="H551" s="16">
        <v>840.15</v>
      </c>
      <c r="I551" s="16">
        <v>840.15</v>
      </c>
      <c r="J551" s="16">
        <v>0</v>
      </c>
      <c r="K551" s="16">
        <f>IF(I551&lt;&gt;0,J551/I551*100,"-")</f>
        <v>0</v>
      </c>
      <c r="L551" s="16">
        <f>IF(H551&lt;&gt;0,J551/H551*100,"-")</f>
        <v>0</v>
      </c>
      <c r="M551" s="16" t="str">
        <f>IF(G551&lt;&gt;0,J551/G551*100,"-")</f>
        <v>-</v>
      </c>
    </row>
    <row r="552" spans="1:13" x14ac:dyDescent="0.25">
      <c r="A552" s="14"/>
      <c r="B552" s="14"/>
      <c r="C552" s="14"/>
      <c r="D552" s="14"/>
      <c r="E552" s="15" t="s">
        <v>77</v>
      </c>
      <c r="F552" s="15" t="s">
        <v>78</v>
      </c>
      <c r="G552" s="16">
        <v>9347.17</v>
      </c>
      <c r="H552" s="16">
        <v>0</v>
      </c>
      <c r="I552" s="16">
        <v>13000</v>
      </c>
      <c r="J552" s="16">
        <v>12336.93</v>
      </c>
      <c r="K552" s="16">
        <f>IF(I552&lt;&gt;0,J552/I552*100,"-")</f>
        <v>94.899461538461537</v>
      </c>
      <c r="L552" s="16" t="str">
        <f>IF(H552&lt;&gt;0,J552/H552*100,"-")</f>
        <v>-</v>
      </c>
      <c r="M552" s="16">
        <f>IF(G552&lt;&gt;0,J552/G552*100,"-")</f>
        <v>131.9857240212813</v>
      </c>
    </row>
    <row r="553" spans="1:13" x14ac:dyDescent="0.25">
      <c r="A553" s="14"/>
      <c r="B553" s="14"/>
      <c r="C553" s="14"/>
      <c r="D553" s="14"/>
      <c r="E553" s="15" t="s">
        <v>28</v>
      </c>
      <c r="F553" s="15" t="s">
        <v>29</v>
      </c>
      <c r="G553" s="16">
        <v>0</v>
      </c>
      <c r="H553" s="16">
        <v>100</v>
      </c>
      <c r="I553" s="16">
        <v>2100</v>
      </c>
      <c r="J553" s="16">
        <v>1181.3499999999999</v>
      </c>
      <c r="K553" s="16">
        <f>IF(I553&lt;&gt;0,J553/I553*100,"-")</f>
        <v>56.254761904761899</v>
      </c>
      <c r="L553" s="16">
        <f>IF(H553&lt;&gt;0,J553/H553*100,"-")</f>
        <v>1181.3499999999999</v>
      </c>
      <c r="M553" s="16" t="str">
        <f>IF(G553&lt;&gt;0,J553/G553*100,"-")</f>
        <v>-</v>
      </c>
    </row>
    <row r="554" spans="1:13" x14ac:dyDescent="0.25">
      <c r="A554" s="14"/>
      <c r="B554" s="14"/>
      <c r="C554" s="14"/>
      <c r="D554" s="14"/>
      <c r="E554" s="15" t="s">
        <v>105</v>
      </c>
      <c r="F554" s="15" t="s">
        <v>106</v>
      </c>
      <c r="G554" s="16">
        <v>0</v>
      </c>
      <c r="H554" s="16">
        <v>607879.53</v>
      </c>
      <c r="I554" s="16">
        <v>607879.53</v>
      </c>
      <c r="J554" s="16">
        <v>55045.06</v>
      </c>
      <c r="K554" s="16">
        <f>IF(I554&lt;&gt;0,J554/I554*100,"-")</f>
        <v>9.0552580377233607</v>
      </c>
      <c r="L554" s="16">
        <f>IF(H554&lt;&gt;0,J554/H554*100,"-")</f>
        <v>9.0552580377233607</v>
      </c>
      <c r="M554" s="16" t="str">
        <f>IF(G554&lt;&gt;0,J554/G554*100,"-")</f>
        <v>-</v>
      </c>
    </row>
    <row r="555" spans="1:13" x14ac:dyDescent="0.25">
      <c r="A555" s="14"/>
      <c r="B555" s="14"/>
      <c r="C555" s="14"/>
      <c r="D555" s="14"/>
      <c r="E555" s="15" t="s">
        <v>83</v>
      </c>
      <c r="F555" s="15" t="s">
        <v>84</v>
      </c>
      <c r="G555" s="16">
        <v>6739.74</v>
      </c>
      <c r="H555" s="16">
        <v>41568.83</v>
      </c>
      <c r="I555" s="16">
        <v>26568.83</v>
      </c>
      <c r="J555" s="16">
        <v>7066.42</v>
      </c>
      <c r="K555" s="16">
        <f>IF(I555&lt;&gt;0,J555/I555*100,"-")</f>
        <v>26.59665480188627</v>
      </c>
      <c r="L555" s="16">
        <f>IF(H555&lt;&gt;0,J555/H555*100,"-")</f>
        <v>16.999323772162938</v>
      </c>
      <c r="M555" s="16">
        <f>IF(G555&lt;&gt;0,J555/G555*100,"-")</f>
        <v>104.84707125200676</v>
      </c>
    </row>
    <row r="556" spans="1:13" x14ac:dyDescent="0.25">
      <c r="A556" s="8"/>
      <c r="B556" s="8"/>
      <c r="C556" s="9" t="s">
        <v>331</v>
      </c>
      <c r="D556" s="8"/>
      <c r="E556" s="8"/>
      <c r="F556" s="9" t="s">
        <v>332</v>
      </c>
      <c r="G556" s="10">
        <f>+G557</f>
        <v>19411.43</v>
      </c>
      <c r="H556" s="10">
        <f>+H557</f>
        <v>24000</v>
      </c>
      <c r="I556" s="10">
        <f>+I557</f>
        <v>24000</v>
      </c>
      <c r="J556" s="10">
        <f>+J557</f>
        <v>18308.080000000002</v>
      </c>
      <c r="K556" s="10">
        <f>IF(I556&lt;&gt;0,J556/I556*100,"-")</f>
        <v>76.283666666666676</v>
      </c>
      <c r="L556" s="10">
        <f>IF(H556&lt;&gt;0,J556/H556*100,"-")</f>
        <v>76.283666666666676</v>
      </c>
      <c r="M556" s="10">
        <f>IF(G556&lt;&gt;0,J556/G556*100,"-")</f>
        <v>94.315977751252746</v>
      </c>
    </row>
    <row r="557" spans="1:13" x14ac:dyDescent="0.25">
      <c r="A557" s="11"/>
      <c r="B557" s="11"/>
      <c r="C557" s="11"/>
      <c r="D557" s="12" t="s">
        <v>19</v>
      </c>
      <c r="E557" s="11"/>
      <c r="F557" s="12"/>
      <c r="G557" s="13">
        <f>+G558</f>
        <v>19411.43</v>
      </c>
      <c r="H557" s="13">
        <f>+H558</f>
        <v>24000</v>
      </c>
      <c r="I557" s="13">
        <f>+I558</f>
        <v>24000</v>
      </c>
      <c r="J557" s="13">
        <f>+J558</f>
        <v>18308.080000000002</v>
      </c>
      <c r="K557" s="13">
        <f>IF(I557&lt;&gt;0,J557/I557*100,"-")</f>
        <v>76.283666666666676</v>
      </c>
      <c r="L557" s="13">
        <f>IF(H557&lt;&gt;0,J557/H557*100,"-")</f>
        <v>76.283666666666676</v>
      </c>
      <c r="M557" s="13">
        <f>IF(G557&lt;&gt;0,J557/G557*100,"-")</f>
        <v>94.315977751252746</v>
      </c>
    </row>
    <row r="558" spans="1:13" x14ac:dyDescent="0.25">
      <c r="A558" s="14"/>
      <c r="B558" s="14"/>
      <c r="C558" s="14"/>
      <c r="D558" s="14"/>
      <c r="E558" s="15" t="s">
        <v>89</v>
      </c>
      <c r="F558" s="15" t="s">
        <v>90</v>
      </c>
      <c r="G558" s="16">
        <v>19411.43</v>
      </c>
      <c r="H558" s="16">
        <v>24000</v>
      </c>
      <c r="I558" s="16">
        <v>24000</v>
      </c>
      <c r="J558" s="16">
        <v>18308.080000000002</v>
      </c>
      <c r="K558" s="16">
        <f>IF(I558&lt;&gt;0,J558/I558*100,"-")</f>
        <v>76.283666666666676</v>
      </c>
      <c r="L558" s="16">
        <f>IF(H558&lt;&gt;0,J558/H558*100,"-")</f>
        <v>76.283666666666676</v>
      </c>
      <c r="M558" s="16">
        <f>IF(G558&lt;&gt;0,J558/G558*100,"-")</f>
        <v>94.315977751252746</v>
      </c>
    </row>
    <row r="559" spans="1:13" x14ac:dyDescent="0.25">
      <c r="A559" s="8"/>
      <c r="B559" s="8"/>
      <c r="C559" s="9" t="s">
        <v>333</v>
      </c>
      <c r="D559" s="8"/>
      <c r="E559" s="8"/>
      <c r="F559" s="9" t="s">
        <v>334</v>
      </c>
      <c r="G559" s="10">
        <f>+G560</f>
        <v>113340.25</v>
      </c>
      <c r="H559" s="10">
        <f>+H560</f>
        <v>100000</v>
      </c>
      <c r="I559" s="10">
        <f>+I560</f>
        <v>96170</v>
      </c>
      <c r="J559" s="10">
        <f>+J560</f>
        <v>96124.02</v>
      </c>
      <c r="K559" s="10">
        <f>IF(I559&lt;&gt;0,J559/I559*100,"-")</f>
        <v>99.952188832276178</v>
      </c>
      <c r="L559" s="10">
        <f>IF(H559&lt;&gt;0,J559/H559*100,"-")</f>
        <v>96.124020000000002</v>
      </c>
      <c r="M559" s="10">
        <f>IF(G559&lt;&gt;0,J559/G559*100,"-")</f>
        <v>84.810135852003157</v>
      </c>
    </row>
    <row r="560" spans="1:13" x14ac:dyDescent="0.25">
      <c r="A560" s="11"/>
      <c r="B560" s="11"/>
      <c r="C560" s="11"/>
      <c r="D560" s="12" t="s">
        <v>19</v>
      </c>
      <c r="E560" s="11"/>
      <c r="F560" s="12"/>
      <c r="G560" s="13">
        <f>+G561</f>
        <v>113340.25</v>
      </c>
      <c r="H560" s="13">
        <f>+H561</f>
        <v>100000</v>
      </c>
      <c r="I560" s="13">
        <f>+I561</f>
        <v>96170</v>
      </c>
      <c r="J560" s="13">
        <f>+J561</f>
        <v>96124.02</v>
      </c>
      <c r="K560" s="13">
        <f>IF(I560&lt;&gt;0,J560/I560*100,"-")</f>
        <v>99.952188832276178</v>
      </c>
      <c r="L560" s="13">
        <f>IF(H560&lt;&gt;0,J560/H560*100,"-")</f>
        <v>96.124020000000002</v>
      </c>
      <c r="M560" s="13">
        <f>IF(G560&lt;&gt;0,J560/G560*100,"-")</f>
        <v>84.810135852003157</v>
      </c>
    </row>
    <row r="561" spans="1:13" x14ac:dyDescent="0.25">
      <c r="A561" s="14"/>
      <c r="B561" s="14"/>
      <c r="C561" s="14"/>
      <c r="D561" s="14"/>
      <c r="E561" s="15" t="s">
        <v>295</v>
      </c>
      <c r="F561" s="15" t="s">
        <v>296</v>
      </c>
      <c r="G561" s="16">
        <v>113340.25</v>
      </c>
      <c r="H561" s="16">
        <v>100000</v>
      </c>
      <c r="I561" s="16">
        <v>96170</v>
      </c>
      <c r="J561" s="16">
        <v>96124.02</v>
      </c>
      <c r="K561" s="16">
        <f>IF(I561&lt;&gt;0,J561/I561*100,"-")</f>
        <v>99.952188832276178</v>
      </c>
      <c r="L561" s="16">
        <f>IF(H561&lt;&gt;0,J561/H561*100,"-")</f>
        <v>96.124020000000002</v>
      </c>
      <c r="M561" s="16">
        <f>IF(G561&lt;&gt;0,J561/G561*100,"-")</f>
        <v>84.810135852003157</v>
      </c>
    </row>
    <row r="562" spans="1:13" x14ac:dyDescent="0.25">
      <c r="A562" s="5"/>
      <c r="B562" s="6" t="s">
        <v>335</v>
      </c>
      <c r="C562" s="5"/>
      <c r="D562" s="5"/>
      <c r="E562" s="5"/>
      <c r="F562" s="6" t="s">
        <v>336</v>
      </c>
      <c r="G562" s="7">
        <f>+G563+G569+G572</f>
        <v>194077.52000000002</v>
      </c>
      <c r="H562" s="7">
        <f>+H563+H569+H572</f>
        <v>210000</v>
      </c>
      <c r="I562" s="7">
        <f>+I563+I569+I572</f>
        <v>210000</v>
      </c>
      <c r="J562" s="7">
        <f>+J563+J569+J572</f>
        <v>147504.20000000001</v>
      </c>
      <c r="K562" s="7">
        <f>IF(I562&lt;&gt;0,J562/I562*100,"-")</f>
        <v>70.24009523809525</v>
      </c>
      <c r="L562" s="7">
        <f>IF(H562&lt;&gt;0,J562/H562*100,"-")</f>
        <v>70.24009523809525</v>
      </c>
      <c r="M562" s="7">
        <f>IF(G562&lt;&gt;0,J562/G562*100,"-")</f>
        <v>76.002723035619994</v>
      </c>
    </row>
    <row r="563" spans="1:13" x14ac:dyDescent="0.25">
      <c r="A563" s="8"/>
      <c r="B563" s="8"/>
      <c r="C563" s="9" t="s">
        <v>337</v>
      </c>
      <c r="D563" s="8"/>
      <c r="E563" s="8"/>
      <c r="F563" s="9" t="s">
        <v>338</v>
      </c>
      <c r="G563" s="10">
        <f>+G564</f>
        <v>76176.290000000008</v>
      </c>
      <c r="H563" s="10">
        <f>+H564</f>
        <v>90000</v>
      </c>
      <c r="I563" s="10">
        <f>+I564</f>
        <v>90000</v>
      </c>
      <c r="J563" s="10">
        <f>+J564</f>
        <v>43263.040000000001</v>
      </c>
      <c r="K563" s="10">
        <f>IF(I563&lt;&gt;0,J563/I563*100,"-")</f>
        <v>48.070044444444441</v>
      </c>
      <c r="L563" s="10">
        <f>IF(H563&lt;&gt;0,J563/H563*100,"-")</f>
        <v>48.070044444444441</v>
      </c>
      <c r="M563" s="10">
        <f>IF(G563&lt;&gt;0,J563/G563*100,"-")</f>
        <v>56.793314560212892</v>
      </c>
    </row>
    <row r="564" spans="1:13" x14ac:dyDescent="0.25">
      <c r="A564" s="11"/>
      <c r="B564" s="11"/>
      <c r="C564" s="11"/>
      <c r="D564" s="12" t="s">
        <v>339</v>
      </c>
      <c r="E564" s="11"/>
      <c r="F564" s="12" t="s">
        <v>340</v>
      </c>
      <c r="G564" s="13">
        <f>+G565+G566+G567+G568</f>
        <v>76176.290000000008</v>
      </c>
      <c r="H564" s="13">
        <f>+H565+H566+H567+H568</f>
        <v>90000</v>
      </c>
      <c r="I564" s="13">
        <f>+I565+I566+I567+I568</f>
        <v>90000</v>
      </c>
      <c r="J564" s="13">
        <f>+J565+J566+J567+J568</f>
        <v>43263.040000000001</v>
      </c>
      <c r="K564" s="13">
        <f>IF(I564&lt;&gt;0,J564/I564*100,"-")</f>
        <v>48.070044444444441</v>
      </c>
      <c r="L564" s="13">
        <f>IF(H564&lt;&gt;0,J564/H564*100,"-")</f>
        <v>48.070044444444441</v>
      </c>
      <c r="M564" s="13">
        <f>IF(G564&lt;&gt;0,J564/G564*100,"-")</f>
        <v>56.793314560212892</v>
      </c>
    </row>
    <row r="565" spans="1:13" x14ac:dyDescent="0.25">
      <c r="A565" s="14"/>
      <c r="B565" s="14"/>
      <c r="C565" s="14"/>
      <c r="D565" s="14"/>
      <c r="E565" s="15" t="s">
        <v>20</v>
      </c>
      <c r="F565" s="15" t="s">
        <v>21</v>
      </c>
      <c r="G565" s="16">
        <v>0</v>
      </c>
      <c r="H565" s="16">
        <v>0</v>
      </c>
      <c r="I565" s="16">
        <v>500</v>
      </c>
      <c r="J565" s="16">
        <v>468.48</v>
      </c>
      <c r="K565" s="16">
        <f>IF(I565&lt;&gt;0,J565/I565*100,"-")</f>
        <v>93.695999999999998</v>
      </c>
      <c r="L565" s="16" t="str">
        <f>IF(H565&lt;&gt;0,J565/H565*100,"-")</f>
        <v>-</v>
      </c>
      <c r="M565" s="16" t="str">
        <f>IF(G565&lt;&gt;0,J565/G565*100,"-")</f>
        <v>-</v>
      </c>
    </row>
    <row r="566" spans="1:13" x14ac:dyDescent="0.25">
      <c r="A566" s="14"/>
      <c r="B566" s="14"/>
      <c r="C566" s="14"/>
      <c r="D566" s="14"/>
      <c r="E566" s="15" t="s">
        <v>26</v>
      </c>
      <c r="F566" s="15" t="s">
        <v>27</v>
      </c>
      <c r="G566" s="16">
        <v>74822.52</v>
      </c>
      <c r="H566" s="16">
        <v>25000</v>
      </c>
      <c r="I566" s="16">
        <v>28000</v>
      </c>
      <c r="J566" s="16">
        <v>27096.43</v>
      </c>
      <c r="K566" s="16">
        <f>IF(I566&lt;&gt;0,J566/I566*100,"-")</f>
        <v>96.772964285714295</v>
      </c>
      <c r="L566" s="16">
        <f>IF(H566&lt;&gt;0,J566/H566*100,"-")</f>
        <v>108.38571999999999</v>
      </c>
      <c r="M566" s="16">
        <f>IF(G566&lt;&gt;0,J566/G566*100,"-")</f>
        <v>36.214270783715918</v>
      </c>
    </row>
    <row r="567" spans="1:13" x14ac:dyDescent="0.25">
      <c r="A567" s="14"/>
      <c r="B567" s="14"/>
      <c r="C567" s="14"/>
      <c r="D567" s="14"/>
      <c r="E567" s="15" t="s">
        <v>81</v>
      </c>
      <c r="F567" s="15" t="s">
        <v>82</v>
      </c>
      <c r="G567" s="16">
        <v>0</v>
      </c>
      <c r="H567" s="16">
        <v>65000</v>
      </c>
      <c r="I567" s="16">
        <v>61500</v>
      </c>
      <c r="J567" s="16">
        <v>15698.13</v>
      </c>
      <c r="K567" s="16">
        <f>IF(I567&lt;&gt;0,J567/I567*100,"-")</f>
        <v>25.525414634146344</v>
      </c>
      <c r="L567" s="16">
        <f>IF(H567&lt;&gt;0,J567/H567*100,"-")</f>
        <v>24.150969230769228</v>
      </c>
      <c r="M567" s="16" t="str">
        <f>IF(G567&lt;&gt;0,J567/G567*100,"-")</f>
        <v>-</v>
      </c>
    </row>
    <row r="568" spans="1:13" x14ac:dyDescent="0.25">
      <c r="A568" s="14"/>
      <c r="B568" s="14"/>
      <c r="C568" s="14"/>
      <c r="D568" s="14"/>
      <c r="E568" s="15" t="s">
        <v>83</v>
      </c>
      <c r="F568" s="15" t="s">
        <v>84</v>
      </c>
      <c r="G568" s="16">
        <v>1353.77</v>
      </c>
      <c r="H568" s="16">
        <v>0</v>
      </c>
      <c r="I568" s="16">
        <v>0</v>
      </c>
      <c r="J568" s="16">
        <v>0</v>
      </c>
      <c r="K568" s="16" t="str">
        <f>IF(I568&lt;&gt;0,J568/I568*100,"-")</f>
        <v>-</v>
      </c>
      <c r="L568" s="16" t="str">
        <f>IF(H568&lt;&gt;0,J568/H568*100,"-")</f>
        <v>-</v>
      </c>
      <c r="M568" s="16">
        <f>IF(G568&lt;&gt;0,J568/G568*100,"-")</f>
        <v>0</v>
      </c>
    </row>
    <row r="569" spans="1:13" x14ac:dyDescent="0.25">
      <c r="A569" s="8"/>
      <c r="B569" s="8"/>
      <c r="C569" s="9" t="s">
        <v>341</v>
      </c>
      <c r="D569" s="8"/>
      <c r="E569" s="8"/>
      <c r="F569" s="9" t="s">
        <v>342</v>
      </c>
      <c r="G569" s="10">
        <f>+G570</f>
        <v>0</v>
      </c>
      <c r="H569" s="10">
        <f>+H570</f>
        <v>0</v>
      </c>
      <c r="I569" s="10">
        <f>+I570</f>
        <v>0</v>
      </c>
      <c r="J569" s="10">
        <f>+J570</f>
        <v>0</v>
      </c>
      <c r="K569" s="10" t="str">
        <f>IF(I569&lt;&gt;0,J569/I569*100,"-")</f>
        <v>-</v>
      </c>
      <c r="L569" s="10" t="str">
        <f>IF(H569&lt;&gt;0,J569/H569*100,"-")</f>
        <v>-</v>
      </c>
      <c r="M569" s="10" t="str">
        <f>IF(G569&lt;&gt;0,J569/G569*100,"-")</f>
        <v>-</v>
      </c>
    </row>
    <row r="570" spans="1:13" x14ac:dyDescent="0.25">
      <c r="A570" s="11"/>
      <c r="B570" s="11"/>
      <c r="C570" s="11"/>
      <c r="D570" s="12" t="s">
        <v>19</v>
      </c>
      <c r="E570" s="11"/>
      <c r="F570" s="12"/>
      <c r="G570" s="13">
        <f>+G571</f>
        <v>0</v>
      </c>
      <c r="H570" s="13">
        <f>+H571</f>
        <v>0</v>
      </c>
      <c r="I570" s="13">
        <f>+I571</f>
        <v>0</v>
      </c>
      <c r="J570" s="13">
        <f>+J571</f>
        <v>0</v>
      </c>
      <c r="K570" s="13" t="str">
        <f>IF(I570&lt;&gt;0,J570/I570*100,"-")</f>
        <v>-</v>
      </c>
      <c r="L570" s="13" t="str">
        <f>IF(H570&lt;&gt;0,J570/H570*100,"-")</f>
        <v>-</v>
      </c>
      <c r="M570" s="13" t="str">
        <f>IF(G570&lt;&gt;0,J570/G570*100,"-")</f>
        <v>-</v>
      </c>
    </row>
    <row r="571" spans="1:13" x14ac:dyDescent="0.25">
      <c r="A571" s="14"/>
      <c r="B571" s="14"/>
      <c r="C571" s="14"/>
      <c r="D571" s="14"/>
      <c r="E571" s="15" t="s">
        <v>22</v>
      </c>
      <c r="F571" s="15" t="s">
        <v>23</v>
      </c>
      <c r="G571" s="16">
        <v>0</v>
      </c>
      <c r="H571" s="16">
        <v>0</v>
      </c>
      <c r="I571" s="16">
        <v>0</v>
      </c>
      <c r="J571" s="16">
        <v>0</v>
      </c>
      <c r="K571" s="16" t="str">
        <f>IF(I571&lt;&gt;0,J571/I571*100,"-")</f>
        <v>-</v>
      </c>
      <c r="L571" s="16" t="str">
        <f>IF(H571&lt;&gt;0,J571/H571*100,"-")</f>
        <v>-</v>
      </c>
      <c r="M571" s="16" t="str">
        <f>IF(G571&lt;&gt;0,J571/G571*100,"-")</f>
        <v>-</v>
      </c>
    </row>
    <row r="572" spans="1:13" x14ac:dyDescent="0.25">
      <c r="A572" s="8"/>
      <c r="B572" s="8"/>
      <c r="C572" s="9" t="s">
        <v>343</v>
      </c>
      <c r="D572" s="8"/>
      <c r="E572" s="8"/>
      <c r="F572" s="9" t="s">
        <v>344</v>
      </c>
      <c r="G572" s="10">
        <f>+G573</f>
        <v>117901.23</v>
      </c>
      <c r="H572" s="10">
        <f>+H573</f>
        <v>120000</v>
      </c>
      <c r="I572" s="10">
        <f>+I573</f>
        <v>120000</v>
      </c>
      <c r="J572" s="10">
        <f>+J573</f>
        <v>104241.16</v>
      </c>
      <c r="K572" s="10">
        <f>IF(I572&lt;&gt;0,J572/I572*100,"-")</f>
        <v>86.867633333333345</v>
      </c>
      <c r="L572" s="10">
        <f>IF(H572&lt;&gt;0,J572/H572*100,"-")</f>
        <v>86.867633333333345</v>
      </c>
      <c r="M572" s="10">
        <f>IF(G572&lt;&gt;0,J572/G572*100,"-")</f>
        <v>88.413971593002046</v>
      </c>
    </row>
    <row r="573" spans="1:13" x14ac:dyDescent="0.25">
      <c r="A573" s="11"/>
      <c r="B573" s="11"/>
      <c r="C573" s="11"/>
      <c r="D573" s="12" t="s">
        <v>19</v>
      </c>
      <c r="E573" s="11"/>
      <c r="F573" s="12"/>
      <c r="G573" s="13">
        <f>+G574+G575+G576+G577+G578+G579</f>
        <v>117901.23</v>
      </c>
      <c r="H573" s="13">
        <f>+H574+H575+H576+H577+H578+H579</f>
        <v>120000</v>
      </c>
      <c r="I573" s="13">
        <f>+I574+I575+I576+I577+I578+I579</f>
        <v>120000</v>
      </c>
      <c r="J573" s="13">
        <f>+J574+J575+J576+J577+J578+J579</f>
        <v>104241.16</v>
      </c>
      <c r="K573" s="13">
        <f>IF(I573&lt;&gt;0,J573/I573*100,"-")</f>
        <v>86.867633333333345</v>
      </c>
      <c r="L573" s="13">
        <f>IF(H573&lt;&gt;0,J573/H573*100,"-")</f>
        <v>86.867633333333345</v>
      </c>
      <c r="M573" s="13">
        <f>IF(G573&lt;&gt;0,J573/G573*100,"-")</f>
        <v>88.413971593002046</v>
      </c>
    </row>
    <row r="574" spans="1:13" x14ac:dyDescent="0.25">
      <c r="A574" s="14"/>
      <c r="B574" s="14"/>
      <c r="C574" s="14"/>
      <c r="D574" s="14"/>
      <c r="E574" s="15" t="s">
        <v>20</v>
      </c>
      <c r="F574" s="15" t="s">
        <v>21</v>
      </c>
      <c r="G574" s="16">
        <v>996.2</v>
      </c>
      <c r="H574" s="16">
        <v>3076.6</v>
      </c>
      <c r="I574" s="16">
        <v>3076.6</v>
      </c>
      <c r="J574" s="16">
        <v>1885.01</v>
      </c>
      <c r="K574" s="16">
        <f>IF(I574&lt;&gt;0,J574/I574*100,"-")</f>
        <v>61.269258272118577</v>
      </c>
      <c r="L574" s="16">
        <f>IF(H574&lt;&gt;0,J574/H574*100,"-")</f>
        <v>61.269258272118577</v>
      </c>
      <c r="M574" s="16">
        <f>IF(G574&lt;&gt;0,J574/G574*100,"-")</f>
        <v>189.22003613732181</v>
      </c>
    </row>
    <row r="575" spans="1:13" x14ac:dyDescent="0.25">
      <c r="A575" s="14"/>
      <c r="B575" s="14"/>
      <c r="C575" s="14"/>
      <c r="D575" s="14"/>
      <c r="E575" s="15" t="s">
        <v>89</v>
      </c>
      <c r="F575" s="15" t="s">
        <v>90</v>
      </c>
      <c r="G575" s="16">
        <v>0</v>
      </c>
      <c r="H575" s="16">
        <v>150</v>
      </c>
      <c r="I575" s="16">
        <v>150</v>
      </c>
      <c r="J575" s="16">
        <v>0</v>
      </c>
      <c r="K575" s="16">
        <f>IF(I575&lt;&gt;0,J575/I575*100,"-")</f>
        <v>0</v>
      </c>
      <c r="L575" s="16">
        <f>IF(H575&lt;&gt;0,J575/H575*100,"-")</f>
        <v>0</v>
      </c>
      <c r="M575" s="16" t="str">
        <f>IF(G575&lt;&gt;0,J575/G575*100,"-")</f>
        <v>-</v>
      </c>
    </row>
    <row r="576" spans="1:13" x14ac:dyDescent="0.25">
      <c r="A576" s="14"/>
      <c r="B576" s="14"/>
      <c r="C576" s="14"/>
      <c r="D576" s="14"/>
      <c r="E576" s="15" t="s">
        <v>22</v>
      </c>
      <c r="F576" s="15" t="s">
        <v>23</v>
      </c>
      <c r="G576" s="16">
        <v>1342.67</v>
      </c>
      <c r="H576" s="16">
        <v>900</v>
      </c>
      <c r="I576" s="16">
        <v>900</v>
      </c>
      <c r="J576" s="16">
        <v>523.04</v>
      </c>
      <c r="K576" s="16">
        <f>IF(I576&lt;&gt;0,J576/I576*100,"-")</f>
        <v>58.115555555555552</v>
      </c>
      <c r="L576" s="16">
        <f>IF(H576&lt;&gt;0,J576/H576*100,"-")</f>
        <v>58.115555555555552</v>
      </c>
      <c r="M576" s="16">
        <f>IF(G576&lt;&gt;0,J576/G576*100,"-")</f>
        <v>38.955216099264895</v>
      </c>
    </row>
    <row r="577" spans="1:13" x14ac:dyDescent="0.25">
      <c r="A577" s="14"/>
      <c r="B577" s="14"/>
      <c r="C577" s="14"/>
      <c r="D577" s="14"/>
      <c r="E577" s="15" t="s">
        <v>26</v>
      </c>
      <c r="F577" s="15" t="s">
        <v>27</v>
      </c>
      <c r="G577" s="16">
        <v>115120.25</v>
      </c>
      <c r="H577" s="16">
        <v>114399.59</v>
      </c>
      <c r="I577" s="16">
        <v>114399.59</v>
      </c>
      <c r="J577" s="16">
        <v>101739.42</v>
      </c>
      <c r="K577" s="16">
        <f>IF(I577&lt;&gt;0,J577/I577*100,"-")</f>
        <v>88.933378170323863</v>
      </c>
      <c r="L577" s="16">
        <f>IF(H577&lt;&gt;0,J577/H577*100,"-")</f>
        <v>88.933378170323863</v>
      </c>
      <c r="M577" s="16">
        <f>IF(G577&lt;&gt;0,J577/G577*100,"-")</f>
        <v>88.376649633752535</v>
      </c>
    </row>
    <row r="578" spans="1:13" x14ac:dyDescent="0.25">
      <c r="A578" s="14"/>
      <c r="B578" s="14"/>
      <c r="C578" s="14"/>
      <c r="D578" s="14"/>
      <c r="E578" s="15" t="s">
        <v>28</v>
      </c>
      <c r="F578" s="15" t="s">
        <v>29</v>
      </c>
      <c r="G578" s="16">
        <v>442.11</v>
      </c>
      <c r="H578" s="16">
        <v>1400</v>
      </c>
      <c r="I578" s="16">
        <v>1400</v>
      </c>
      <c r="J578" s="16">
        <v>93.69</v>
      </c>
      <c r="K578" s="16">
        <f>IF(I578&lt;&gt;0,J578/I578*100,"-")</f>
        <v>6.6921428571428576</v>
      </c>
      <c r="L578" s="16">
        <f>IF(H578&lt;&gt;0,J578/H578*100,"-")</f>
        <v>6.6921428571428576</v>
      </c>
      <c r="M578" s="16">
        <f>IF(G578&lt;&gt;0,J578/G578*100,"-")</f>
        <v>21.191558661871479</v>
      </c>
    </row>
    <row r="579" spans="1:13" x14ac:dyDescent="0.25">
      <c r="A579" s="14"/>
      <c r="B579" s="14"/>
      <c r="C579" s="14"/>
      <c r="D579" s="14"/>
      <c r="E579" s="15" t="s">
        <v>81</v>
      </c>
      <c r="F579" s="15" t="s">
        <v>82</v>
      </c>
      <c r="G579" s="16">
        <v>0</v>
      </c>
      <c r="H579" s="16">
        <v>73.81</v>
      </c>
      <c r="I579" s="16">
        <v>73.81</v>
      </c>
      <c r="J579" s="16">
        <v>0</v>
      </c>
      <c r="K579" s="16">
        <f>IF(I579&lt;&gt;0,J579/I579*100,"-")</f>
        <v>0</v>
      </c>
      <c r="L579" s="16">
        <f>IF(H579&lt;&gt;0,J579/H579*100,"-")</f>
        <v>0</v>
      </c>
      <c r="M579" s="16" t="str">
        <f>IF(G579&lt;&gt;0,J579/G579*100,"-")</f>
        <v>-</v>
      </c>
    </row>
    <row r="580" spans="1:13" x14ac:dyDescent="0.25">
      <c r="A580" s="5"/>
      <c r="B580" s="6" t="s">
        <v>345</v>
      </c>
      <c r="C580" s="5"/>
      <c r="D580" s="5"/>
      <c r="E580" s="5"/>
      <c r="F580" s="6" t="s">
        <v>346</v>
      </c>
      <c r="G580" s="7">
        <f>+G581</f>
        <v>39288.269999999997</v>
      </c>
      <c r="H580" s="7">
        <f>+H581</f>
        <v>300000</v>
      </c>
      <c r="I580" s="7">
        <f>+I581</f>
        <v>271000</v>
      </c>
      <c r="J580" s="7">
        <f>+J581</f>
        <v>29650.799999999999</v>
      </c>
      <c r="K580" s="7">
        <f>IF(I580&lt;&gt;0,J580/I580*100,"-")</f>
        <v>10.941254612546125</v>
      </c>
      <c r="L580" s="7">
        <f>IF(H580&lt;&gt;0,J580/H580*100,"-")</f>
        <v>9.8835999999999995</v>
      </c>
      <c r="M580" s="7">
        <f>IF(G580&lt;&gt;0,J580/G580*100,"-")</f>
        <v>75.469853979317492</v>
      </c>
    </row>
    <row r="581" spans="1:13" x14ac:dyDescent="0.25">
      <c r="A581" s="8"/>
      <c r="B581" s="8"/>
      <c r="C581" s="9" t="s">
        <v>347</v>
      </c>
      <c r="D581" s="8"/>
      <c r="E581" s="8"/>
      <c r="F581" s="9" t="s">
        <v>348</v>
      </c>
      <c r="G581" s="10">
        <f>+G582+G586</f>
        <v>39288.269999999997</v>
      </c>
      <c r="H581" s="10">
        <f>+H582+H586</f>
        <v>300000</v>
      </c>
      <c r="I581" s="10">
        <f>+I582+I586</f>
        <v>271000</v>
      </c>
      <c r="J581" s="10">
        <f>+J582+J586</f>
        <v>29650.799999999999</v>
      </c>
      <c r="K581" s="10">
        <f>IF(I581&lt;&gt;0,J581/I581*100,"-")</f>
        <v>10.941254612546125</v>
      </c>
      <c r="L581" s="10">
        <f>IF(H581&lt;&gt;0,J581/H581*100,"-")</f>
        <v>9.8835999999999995</v>
      </c>
      <c r="M581" s="10">
        <f>IF(G581&lt;&gt;0,J581/G581*100,"-")</f>
        <v>75.469853979317492</v>
      </c>
    </row>
    <row r="582" spans="1:13" x14ac:dyDescent="0.25">
      <c r="A582" s="11"/>
      <c r="B582" s="11"/>
      <c r="C582" s="11"/>
      <c r="D582" s="12" t="s">
        <v>349</v>
      </c>
      <c r="E582" s="11"/>
      <c r="F582" s="12" t="s">
        <v>350</v>
      </c>
      <c r="G582" s="13">
        <f>+G583+G584+G585</f>
        <v>39288.269999999997</v>
      </c>
      <c r="H582" s="13">
        <f>+H583+H584+H585</f>
        <v>50000</v>
      </c>
      <c r="I582" s="13">
        <f>+I583+I584+I585</f>
        <v>50000</v>
      </c>
      <c r="J582" s="13">
        <f>+J583+J584+J585</f>
        <v>3976.6</v>
      </c>
      <c r="K582" s="13">
        <f>IF(I582&lt;&gt;0,J582/I582*100,"-")</f>
        <v>7.9531999999999989</v>
      </c>
      <c r="L582" s="13">
        <f>IF(H582&lt;&gt;0,J582/H582*100,"-")</f>
        <v>7.9531999999999989</v>
      </c>
      <c r="M582" s="13">
        <f>IF(G582&lt;&gt;0,J582/G582*100,"-")</f>
        <v>10.121596089621661</v>
      </c>
    </row>
    <row r="583" spans="1:13" x14ac:dyDescent="0.25">
      <c r="A583" s="14"/>
      <c r="B583" s="14"/>
      <c r="C583" s="14"/>
      <c r="D583" s="14"/>
      <c r="E583" s="15" t="s">
        <v>169</v>
      </c>
      <c r="F583" s="15" t="s">
        <v>170</v>
      </c>
      <c r="G583" s="16">
        <v>0</v>
      </c>
      <c r="H583" s="16">
        <v>0</v>
      </c>
      <c r="I583" s="16">
        <v>0.7</v>
      </c>
      <c r="J583" s="16">
        <v>0.7</v>
      </c>
      <c r="K583" s="16">
        <f>IF(I583&lt;&gt;0,J583/I583*100,"-")</f>
        <v>100</v>
      </c>
      <c r="L583" s="16" t="str">
        <f>IF(H583&lt;&gt;0,J583/H583*100,"-")</f>
        <v>-</v>
      </c>
      <c r="M583" s="16" t="str">
        <f>IF(G583&lt;&gt;0,J583/G583*100,"-")</f>
        <v>-</v>
      </c>
    </row>
    <row r="584" spans="1:13" x14ac:dyDescent="0.25">
      <c r="A584" s="14"/>
      <c r="B584" s="14"/>
      <c r="C584" s="14"/>
      <c r="D584" s="14"/>
      <c r="E584" s="15" t="s">
        <v>30</v>
      </c>
      <c r="F584" s="15" t="s">
        <v>31</v>
      </c>
      <c r="G584" s="16">
        <v>0</v>
      </c>
      <c r="H584" s="16">
        <v>20000</v>
      </c>
      <c r="I584" s="16">
        <v>19999.3</v>
      </c>
      <c r="J584" s="16">
        <v>3975.9</v>
      </c>
      <c r="K584" s="16">
        <f>IF(I584&lt;&gt;0,J584/I584*100,"-")</f>
        <v>19.880195806853241</v>
      </c>
      <c r="L584" s="16">
        <f>IF(H584&lt;&gt;0,J584/H584*100,"-")</f>
        <v>19.8795</v>
      </c>
      <c r="M584" s="16" t="str">
        <f>IF(G584&lt;&gt;0,J584/G584*100,"-")</f>
        <v>-</v>
      </c>
    </row>
    <row r="585" spans="1:13" x14ac:dyDescent="0.25">
      <c r="A585" s="14"/>
      <c r="B585" s="14"/>
      <c r="C585" s="14"/>
      <c r="D585" s="14"/>
      <c r="E585" s="15" t="s">
        <v>81</v>
      </c>
      <c r="F585" s="15" t="s">
        <v>82</v>
      </c>
      <c r="G585" s="16">
        <v>39288.269999999997</v>
      </c>
      <c r="H585" s="16">
        <v>30000</v>
      </c>
      <c r="I585" s="16">
        <v>30000</v>
      </c>
      <c r="J585" s="16">
        <v>0</v>
      </c>
      <c r="K585" s="16">
        <f>IF(I585&lt;&gt;0,J585/I585*100,"-")</f>
        <v>0</v>
      </c>
      <c r="L585" s="16">
        <f>IF(H585&lt;&gt;0,J585/H585*100,"-")</f>
        <v>0</v>
      </c>
      <c r="M585" s="16">
        <f>IF(G585&lt;&gt;0,J585/G585*100,"-")</f>
        <v>0</v>
      </c>
    </row>
    <row r="586" spans="1:13" x14ac:dyDescent="0.25">
      <c r="A586" s="11"/>
      <c r="B586" s="11"/>
      <c r="C586" s="11"/>
      <c r="D586" s="12" t="s">
        <v>351</v>
      </c>
      <c r="E586" s="11"/>
      <c r="F586" s="12" t="s">
        <v>352</v>
      </c>
      <c r="G586" s="13">
        <f>+G587+G588+G589</f>
        <v>0</v>
      </c>
      <c r="H586" s="13">
        <f>+H587+H588+H589</f>
        <v>250000</v>
      </c>
      <c r="I586" s="13">
        <f>+I587+I588+I589</f>
        <v>221000</v>
      </c>
      <c r="J586" s="13">
        <f>+J587+J588+J589</f>
        <v>25674.2</v>
      </c>
      <c r="K586" s="13">
        <f>IF(I586&lt;&gt;0,J586/I586*100,"-")</f>
        <v>11.617285067873304</v>
      </c>
      <c r="L586" s="13">
        <f>IF(H586&lt;&gt;0,J586/H586*100,"-")</f>
        <v>10.269680000000001</v>
      </c>
      <c r="M586" s="13" t="str">
        <f>IF(G586&lt;&gt;0,J586/G586*100,"-")</f>
        <v>-</v>
      </c>
    </row>
    <row r="587" spans="1:13" x14ac:dyDescent="0.25">
      <c r="A587" s="14"/>
      <c r="B587" s="14"/>
      <c r="C587" s="14"/>
      <c r="D587" s="14"/>
      <c r="E587" s="15" t="s">
        <v>169</v>
      </c>
      <c r="F587" s="15" t="s">
        <v>170</v>
      </c>
      <c r="G587" s="16">
        <v>0</v>
      </c>
      <c r="H587" s="16">
        <v>0</v>
      </c>
      <c r="I587" s="16">
        <v>0</v>
      </c>
      <c r="J587" s="16">
        <v>-0.7</v>
      </c>
      <c r="K587" s="16" t="str">
        <f>IF(I587&lt;&gt;0,J587/I587*100,"-")</f>
        <v>-</v>
      </c>
      <c r="L587" s="16" t="str">
        <f>IF(H587&lt;&gt;0,J587/H587*100,"-")</f>
        <v>-</v>
      </c>
      <c r="M587" s="16" t="str">
        <f>IF(G587&lt;&gt;0,J587/G587*100,"-")</f>
        <v>-</v>
      </c>
    </row>
    <row r="588" spans="1:13" x14ac:dyDescent="0.25">
      <c r="A588" s="14"/>
      <c r="B588" s="14"/>
      <c r="C588" s="14"/>
      <c r="D588" s="14"/>
      <c r="E588" s="15" t="s">
        <v>105</v>
      </c>
      <c r="F588" s="15" t="s">
        <v>106</v>
      </c>
      <c r="G588" s="16">
        <v>0</v>
      </c>
      <c r="H588" s="16">
        <v>235000</v>
      </c>
      <c r="I588" s="16">
        <v>186000</v>
      </c>
      <c r="J588" s="16">
        <v>0</v>
      </c>
      <c r="K588" s="16">
        <f>IF(I588&lt;&gt;0,J588/I588*100,"-")</f>
        <v>0</v>
      </c>
      <c r="L588" s="16">
        <f>IF(H588&lt;&gt;0,J588/H588*100,"-")</f>
        <v>0</v>
      </c>
      <c r="M588" s="16" t="str">
        <f>IF(G588&lt;&gt;0,J588/G588*100,"-")</f>
        <v>-</v>
      </c>
    </row>
    <row r="589" spans="1:13" x14ac:dyDescent="0.25">
      <c r="A589" s="14"/>
      <c r="B589" s="14"/>
      <c r="C589" s="14"/>
      <c r="D589" s="14"/>
      <c r="E589" s="15" t="s">
        <v>83</v>
      </c>
      <c r="F589" s="15" t="s">
        <v>84</v>
      </c>
      <c r="G589" s="16">
        <v>0</v>
      </c>
      <c r="H589" s="16">
        <v>15000</v>
      </c>
      <c r="I589" s="16">
        <v>35000</v>
      </c>
      <c r="J589" s="16">
        <v>25674.9</v>
      </c>
      <c r="K589" s="16">
        <f>IF(I589&lt;&gt;0,J589/I589*100,"-")</f>
        <v>73.356857142857152</v>
      </c>
      <c r="L589" s="16">
        <f>IF(H589&lt;&gt;0,J589/H589*100,"-")</f>
        <v>171.16600000000003</v>
      </c>
      <c r="M589" s="16" t="str">
        <f>IF(G589&lt;&gt;0,J589/G589*100,"-")</f>
        <v>-</v>
      </c>
    </row>
    <row r="590" spans="1:13" x14ac:dyDescent="0.25">
      <c r="A590" s="5"/>
      <c r="B590" s="6" t="s">
        <v>353</v>
      </c>
      <c r="C590" s="5"/>
      <c r="D590" s="5"/>
      <c r="E590" s="5"/>
      <c r="F590" s="6" t="s">
        <v>354</v>
      </c>
      <c r="G590" s="7">
        <f>+G591+G594</f>
        <v>111948.19</v>
      </c>
      <c r="H590" s="7">
        <f>+H591+H594</f>
        <v>20000</v>
      </c>
      <c r="I590" s="7">
        <f>+I591+I594</f>
        <v>20000</v>
      </c>
      <c r="J590" s="7">
        <f>+J591+J594</f>
        <v>19354.47</v>
      </c>
      <c r="K590" s="7">
        <f>IF(I590&lt;&gt;0,J590/I590*100,"-")</f>
        <v>96.772350000000003</v>
      </c>
      <c r="L590" s="7">
        <f>IF(H590&lt;&gt;0,J590/H590*100,"-")</f>
        <v>96.772350000000003</v>
      </c>
      <c r="M590" s="7">
        <f>IF(G590&lt;&gt;0,J590/G590*100,"-")</f>
        <v>17.288774387509079</v>
      </c>
    </row>
    <row r="591" spans="1:13" x14ac:dyDescent="0.25">
      <c r="A591" s="8"/>
      <c r="B591" s="8"/>
      <c r="C591" s="9" t="s">
        <v>355</v>
      </c>
      <c r="D591" s="8"/>
      <c r="E591" s="8"/>
      <c r="F591" s="9" t="s">
        <v>356</v>
      </c>
      <c r="G591" s="10">
        <f>+G592</f>
        <v>92598.61</v>
      </c>
      <c r="H591" s="10">
        <f>+H592</f>
        <v>10000</v>
      </c>
      <c r="I591" s="10">
        <f>+I592</f>
        <v>10000</v>
      </c>
      <c r="J591" s="10">
        <f>+J592</f>
        <v>9705.68</v>
      </c>
      <c r="K591" s="10">
        <f>IF(I591&lt;&gt;0,J591/I591*100,"-")</f>
        <v>97.056799999999996</v>
      </c>
      <c r="L591" s="10">
        <f>IF(H591&lt;&gt;0,J591/H591*100,"-")</f>
        <v>97.056799999999996</v>
      </c>
      <c r="M591" s="10">
        <f>IF(G591&lt;&gt;0,J591/G591*100,"-")</f>
        <v>10.481453231317403</v>
      </c>
    </row>
    <row r="592" spans="1:13" x14ac:dyDescent="0.25">
      <c r="A592" s="11"/>
      <c r="B592" s="11"/>
      <c r="C592" s="11"/>
      <c r="D592" s="12" t="s">
        <v>19</v>
      </c>
      <c r="E592" s="11"/>
      <c r="F592" s="12"/>
      <c r="G592" s="13">
        <f>+G593</f>
        <v>92598.61</v>
      </c>
      <c r="H592" s="13">
        <f>+H593</f>
        <v>10000</v>
      </c>
      <c r="I592" s="13">
        <f>+I593</f>
        <v>10000</v>
      </c>
      <c r="J592" s="13">
        <f>+J593</f>
        <v>9705.68</v>
      </c>
      <c r="K592" s="13">
        <f>IF(I592&lt;&gt;0,J592/I592*100,"-")</f>
        <v>97.056799999999996</v>
      </c>
      <c r="L592" s="13">
        <f>IF(H592&lt;&gt;0,J592/H592*100,"-")</f>
        <v>97.056799999999996</v>
      </c>
      <c r="M592" s="13">
        <f>IF(G592&lt;&gt;0,J592/G592*100,"-")</f>
        <v>10.481453231317403</v>
      </c>
    </row>
    <row r="593" spans="1:13" x14ac:dyDescent="0.25">
      <c r="A593" s="14"/>
      <c r="B593" s="14"/>
      <c r="C593" s="14"/>
      <c r="D593" s="14"/>
      <c r="E593" s="15" t="s">
        <v>357</v>
      </c>
      <c r="F593" s="15" t="s">
        <v>358</v>
      </c>
      <c r="G593" s="16">
        <v>92598.61</v>
      </c>
      <c r="H593" s="16">
        <v>10000</v>
      </c>
      <c r="I593" s="16">
        <v>10000</v>
      </c>
      <c r="J593" s="16">
        <v>9705.68</v>
      </c>
      <c r="K593" s="16">
        <f>IF(I593&lt;&gt;0,J593/I593*100,"-")</f>
        <v>97.056799999999996</v>
      </c>
      <c r="L593" s="16">
        <f>IF(H593&lt;&gt;0,J593/H593*100,"-")</f>
        <v>97.056799999999996</v>
      </c>
      <c r="M593" s="16">
        <f>IF(G593&lt;&gt;0,J593/G593*100,"-")</f>
        <v>10.481453231317403</v>
      </c>
    </row>
    <row r="594" spans="1:13" x14ac:dyDescent="0.25">
      <c r="A594" s="8"/>
      <c r="B594" s="8"/>
      <c r="C594" s="9" t="s">
        <v>359</v>
      </c>
      <c r="D594" s="8"/>
      <c r="E594" s="8"/>
      <c r="F594" s="9" t="s">
        <v>360</v>
      </c>
      <c r="G594" s="10">
        <f>+G595</f>
        <v>19349.580000000002</v>
      </c>
      <c r="H594" s="10">
        <f>+H595</f>
        <v>10000</v>
      </c>
      <c r="I594" s="10">
        <f>+I595</f>
        <v>10000</v>
      </c>
      <c r="J594" s="10">
        <f>+J595</f>
        <v>9648.7900000000009</v>
      </c>
      <c r="K594" s="10">
        <f>IF(I594&lt;&gt;0,J594/I594*100,"-")</f>
        <v>96.48790000000001</v>
      </c>
      <c r="L594" s="10">
        <f>IF(H594&lt;&gt;0,J594/H594*100,"-")</f>
        <v>96.48790000000001</v>
      </c>
      <c r="M594" s="10">
        <f>IF(G594&lt;&gt;0,J594/G594*100,"-")</f>
        <v>49.865630158380696</v>
      </c>
    </row>
    <row r="595" spans="1:13" x14ac:dyDescent="0.25">
      <c r="A595" s="11"/>
      <c r="B595" s="11"/>
      <c r="C595" s="11"/>
      <c r="D595" s="12" t="s">
        <v>19</v>
      </c>
      <c r="E595" s="11"/>
      <c r="F595" s="12"/>
      <c r="G595" s="13">
        <f>+G596</f>
        <v>19349.580000000002</v>
      </c>
      <c r="H595" s="13">
        <f>+H596</f>
        <v>10000</v>
      </c>
      <c r="I595" s="13">
        <f>+I596</f>
        <v>10000</v>
      </c>
      <c r="J595" s="13">
        <f>+J596</f>
        <v>9648.7900000000009</v>
      </c>
      <c r="K595" s="13">
        <f>IF(I595&lt;&gt;0,J595/I595*100,"-")</f>
        <v>96.48790000000001</v>
      </c>
      <c r="L595" s="13">
        <f>IF(H595&lt;&gt;0,J595/H595*100,"-")</f>
        <v>96.48790000000001</v>
      </c>
      <c r="M595" s="13">
        <f>IF(G595&lt;&gt;0,J595/G595*100,"-")</f>
        <v>49.865630158380696</v>
      </c>
    </row>
    <row r="596" spans="1:13" x14ac:dyDescent="0.25">
      <c r="A596" s="14"/>
      <c r="B596" s="14"/>
      <c r="C596" s="14"/>
      <c r="D596" s="14"/>
      <c r="E596" s="15" t="s">
        <v>89</v>
      </c>
      <c r="F596" s="15" t="s">
        <v>90</v>
      </c>
      <c r="G596" s="16">
        <v>19349.580000000002</v>
      </c>
      <c r="H596" s="16">
        <v>10000</v>
      </c>
      <c r="I596" s="16">
        <v>10000</v>
      </c>
      <c r="J596" s="16">
        <v>9648.7900000000009</v>
      </c>
      <c r="K596" s="16">
        <f>IF(I596&lt;&gt;0,J596/I596*100,"-")</f>
        <v>96.48790000000001</v>
      </c>
      <c r="L596" s="16">
        <f>IF(H596&lt;&gt;0,J596/H596*100,"-")</f>
        <v>96.48790000000001</v>
      </c>
      <c r="M596" s="16">
        <f>IF(G596&lt;&gt;0,J596/G596*100,"-")</f>
        <v>49.865630158380696</v>
      </c>
    </row>
    <row r="597" spans="1:13" x14ac:dyDescent="0.25">
      <c r="A597" s="5"/>
      <c r="B597" s="6" t="s">
        <v>361</v>
      </c>
      <c r="C597" s="5"/>
      <c r="D597" s="5"/>
      <c r="E597" s="5"/>
      <c r="F597" s="6" t="s">
        <v>362</v>
      </c>
      <c r="G597" s="7">
        <f>+G598+G603</f>
        <v>304349.15000000002</v>
      </c>
      <c r="H597" s="7">
        <f>+H598+H603</f>
        <v>349046.3</v>
      </c>
      <c r="I597" s="7">
        <f>+I598+I603</f>
        <v>349046.3</v>
      </c>
      <c r="J597" s="7">
        <f>+J598+J603</f>
        <v>316143.40000000002</v>
      </c>
      <c r="K597" s="7">
        <f>IF(I597&lt;&gt;0,J597/I597*100,"-")</f>
        <v>90.573485523267266</v>
      </c>
      <c r="L597" s="7">
        <f>IF(H597&lt;&gt;0,J597/H597*100,"-")</f>
        <v>90.573485523267266</v>
      </c>
      <c r="M597" s="7">
        <f>IF(G597&lt;&gt;0,J597/G597*100,"-")</f>
        <v>103.87523671414887</v>
      </c>
    </row>
    <row r="598" spans="1:13" x14ac:dyDescent="0.25">
      <c r="A598" s="8"/>
      <c r="B598" s="8"/>
      <c r="C598" s="9" t="s">
        <v>363</v>
      </c>
      <c r="D598" s="8"/>
      <c r="E598" s="8"/>
      <c r="F598" s="9" t="s">
        <v>364</v>
      </c>
      <c r="G598" s="10">
        <f>+G599</f>
        <v>1789.68</v>
      </c>
      <c r="H598" s="10">
        <f>+H599</f>
        <v>20000</v>
      </c>
      <c r="I598" s="10">
        <f>+I599</f>
        <v>20000</v>
      </c>
      <c r="J598" s="10">
        <f>+J599</f>
        <v>3487.46</v>
      </c>
      <c r="K598" s="10">
        <f>IF(I598&lt;&gt;0,J598/I598*100,"-")</f>
        <v>17.4373</v>
      </c>
      <c r="L598" s="10">
        <f>IF(H598&lt;&gt;0,J598/H598*100,"-")</f>
        <v>17.4373</v>
      </c>
      <c r="M598" s="10">
        <f>IF(G598&lt;&gt;0,J598/G598*100,"-")</f>
        <v>194.86500379956192</v>
      </c>
    </row>
    <row r="599" spans="1:13" x14ac:dyDescent="0.25">
      <c r="A599" s="11"/>
      <c r="B599" s="11"/>
      <c r="C599" s="11"/>
      <c r="D599" s="12" t="s">
        <v>19</v>
      </c>
      <c r="E599" s="11"/>
      <c r="F599" s="12"/>
      <c r="G599" s="13">
        <f>+G600+G601+G602</f>
        <v>1789.68</v>
      </c>
      <c r="H599" s="13">
        <f>+H600+H601+H602</f>
        <v>20000</v>
      </c>
      <c r="I599" s="13">
        <f>+I600+I601+I602</f>
        <v>20000</v>
      </c>
      <c r="J599" s="13">
        <f>+J600+J601+J602</f>
        <v>3487.46</v>
      </c>
      <c r="K599" s="13">
        <f>IF(I599&lt;&gt;0,J599/I599*100,"-")</f>
        <v>17.4373</v>
      </c>
      <c r="L599" s="13">
        <f>IF(H599&lt;&gt;0,J599/H599*100,"-")</f>
        <v>17.4373</v>
      </c>
      <c r="M599" s="13">
        <f>IF(G599&lt;&gt;0,J599/G599*100,"-")</f>
        <v>194.86500379956192</v>
      </c>
    </row>
    <row r="600" spans="1:13" x14ac:dyDescent="0.25">
      <c r="A600" s="14"/>
      <c r="B600" s="14"/>
      <c r="C600" s="14"/>
      <c r="D600" s="14"/>
      <c r="E600" s="15" t="s">
        <v>26</v>
      </c>
      <c r="F600" s="15" t="s">
        <v>27</v>
      </c>
      <c r="G600" s="16">
        <v>1789.68</v>
      </c>
      <c r="H600" s="16">
        <v>0</v>
      </c>
      <c r="I600" s="16">
        <v>0</v>
      </c>
      <c r="J600" s="16">
        <v>0</v>
      </c>
      <c r="K600" s="16" t="str">
        <f>IF(I600&lt;&gt;0,J600/I600*100,"-")</f>
        <v>-</v>
      </c>
      <c r="L600" s="16" t="str">
        <f>IF(H600&lt;&gt;0,J600/H600*100,"-")</f>
        <v>-</v>
      </c>
      <c r="M600" s="16">
        <f>IF(G600&lt;&gt;0,J600/G600*100,"-")</f>
        <v>0</v>
      </c>
    </row>
    <row r="601" spans="1:13" x14ac:dyDescent="0.25">
      <c r="A601" s="14"/>
      <c r="B601" s="14"/>
      <c r="C601" s="14"/>
      <c r="D601" s="14"/>
      <c r="E601" s="15" t="s">
        <v>81</v>
      </c>
      <c r="F601" s="15" t="s">
        <v>82</v>
      </c>
      <c r="G601" s="16">
        <v>0</v>
      </c>
      <c r="H601" s="16">
        <v>17200</v>
      </c>
      <c r="I601" s="16">
        <v>17200</v>
      </c>
      <c r="J601" s="16">
        <v>3487.46</v>
      </c>
      <c r="K601" s="16">
        <f>IF(I601&lt;&gt;0,J601/I601*100,"-")</f>
        <v>20.275930232558139</v>
      </c>
      <c r="L601" s="16">
        <f>IF(H601&lt;&gt;0,J601/H601*100,"-")</f>
        <v>20.275930232558139</v>
      </c>
      <c r="M601" s="16" t="str">
        <f>IF(G601&lt;&gt;0,J601/G601*100,"-")</f>
        <v>-</v>
      </c>
    </row>
    <row r="602" spans="1:13" x14ac:dyDescent="0.25">
      <c r="A602" s="14"/>
      <c r="B602" s="14"/>
      <c r="C602" s="14"/>
      <c r="D602" s="14"/>
      <c r="E602" s="15" t="s">
        <v>365</v>
      </c>
      <c r="F602" s="15" t="s">
        <v>366</v>
      </c>
      <c r="G602" s="16">
        <v>0</v>
      </c>
      <c r="H602" s="16">
        <v>2800</v>
      </c>
      <c r="I602" s="16">
        <v>2800</v>
      </c>
      <c r="J602" s="16">
        <v>0</v>
      </c>
      <c r="K602" s="16">
        <f>IF(I602&lt;&gt;0,J602/I602*100,"-")</f>
        <v>0</v>
      </c>
      <c r="L602" s="16">
        <f>IF(H602&lt;&gt;0,J602/H602*100,"-")</f>
        <v>0</v>
      </c>
      <c r="M602" s="16" t="str">
        <f>IF(G602&lt;&gt;0,J602/G602*100,"-")</f>
        <v>-</v>
      </c>
    </row>
    <row r="603" spans="1:13" x14ac:dyDescent="0.25">
      <c r="A603" s="8"/>
      <c r="B603" s="8"/>
      <c r="C603" s="9" t="s">
        <v>367</v>
      </c>
      <c r="D603" s="8"/>
      <c r="E603" s="8"/>
      <c r="F603" s="9" t="s">
        <v>368</v>
      </c>
      <c r="G603" s="10">
        <f>+G604+G607</f>
        <v>302559.47000000003</v>
      </c>
      <c r="H603" s="10">
        <f>+H604+H607</f>
        <v>329046.3</v>
      </c>
      <c r="I603" s="10">
        <f>+I604+I607</f>
        <v>329046.3</v>
      </c>
      <c r="J603" s="10">
        <f>+J604+J607</f>
        <v>312655.94</v>
      </c>
      <c r="K603" s="10">
        <f>IF(I603&lt;&gt;0,J603/I603*100,"-")</f>
        <v>95.018828657243688</v>
      </c>
      <c r="L603" s="10">
        <f>IF(H603&lt;&gt;0,J603/H603*100,"-")</f>
        <v>95.018828657243688</v>
      </c>
      <c r="M603" s="10">
        <f>IF(G603&lt;&gt;0,J603/G603*100,"-")</f>
        <v>103.33701999147473</v>
      </c>
    </row>
    <row r="604" spans="1:13" x14ac:dyDescent="0.25">
      <c r="A604" s="11"/>
      <c r="B604" s="11"/>
      <c r="C604" s="11"/>
      <c r="D604" s="12" t="s">
        <v>19</v>
      </c>
      <c r="E604" s="11"/>
      <c r="F604" s="12"/>
      <c r="G604" s="13">
        <f>+G605+G606</f>
        <v>284890.39</v>
      </c>
      <c r="H604" s="13">
        <f>+H605+H606</f>
        <v>302746.3</v>
      </c>
      <c r="I604" s="13">
        <f>+I605+I606</f>
        <v>302746.3</v>
      </c>
      <c r="J604" s="13">
        <f>+J605+J606</f>
        <v>286525.53000000003</v>
      </c>
      <c r="K604" s="13">
        <f>IF(I604&lt;&gt;0,J604/I604*100,"-")</f>
        <v>94.642124445451543</v>
      </c>
      <c r="L604" s="13">
        <f>IF(H604&lt;&gt;0,J604/H604*100,"-")</f>
        <v>94.642124445451543</v>
      </c>
      <c r="M604" s="13">
        <f>IF(G604&lt;&gt;0,J604/G604*100,"-")</f>
        <v>100.57395407405633</v>
      </c>
    </row>
    <row r="605" spans="1:13" x14ac:dyDescent="0.25">
      <c r="A605" s="14"/>
      <c r="B605" s="14"/>
      <c r="C605" s="14"/>
      <c r="D605" s="14"/>
      <c r="E605" s="15" t="s">
        <v>169</v>
      </c>
      <c r="F605" s="15" t="s">
        <v>170</v>
      </c>
      <c r="G605" s="16">
        <v>269890.39</v>
      </c>
      <c r="H605" s="16">
        <v>287746.3</v>
      </c>
      <c r="I605" s="16">
        <v>287746.3</v>
      </c>
      <c r="J605" s="16">
        <v>271525.53000000003</v>
      </c>
      <c r="K605" s="16">
        <f>IF(I605&lt;&gt;0,J605/I605*100,"-")</f>
        <v>94.362822389028125</v>
      </c>
      <c r="L605" s="16">
        <f>IF(H605&lt;&gt;0,J605/H605*100,"-")</f>
        <v>94.362822389028125</v>
      </c>
      <c r="M605" s="16">
        <f>IF(G605&lt;&gt;0,J605/G605*100,"-")</f>
        <v>100.60585336143315</v>
      </c>
    </row>
    <row r="606" spans="1:13" x14ac:dyDescent="0.25">
      <c r="A606" s="14"/>
      <c r="B606" s="14"/>
      <c r="C606" s="14"/>
      <c r="D606" s="14"/>
      <c r="E606" s="15" t="s">
        <v>369</v>
      </c>
      <c r="F606" s="15" t="s">
        <v>370</v>
      </c>
      <c r="G606" s="16">
        <v>15000</v>
      </c>
      <c r="H606" s="16">
        <v>15000</v>
      </c>
      <c r="I606" s="16">
        <v>15000</v>
      </c>
      <c r="J606" s="16">
        <v>15000</v>
      </c>
      <c r="K606" s="16">
        <f>IF(I606&lt;&gt;0,J606/I606*100,"-")</f>
        <v>100</v>
      </c>
      <c r="L606" s="16">
        <f>IF(H606&lt;&gt;0,J606/H606*100,"-")</f>
        <v>100</v>
      </c>
      <c r="M606" s="16">
        <f>IF(G606&lt;&gt;0,J606/G606*100,"-")</f>
        <v>100</v>
      </c>
    </row>
    <row r="607" spans="1:13" x14ac:dyDescent="0.25">
      <c r="A607" s="11"/>
      <c r="B607" s="11"/>
      <c r="C607" s="11"/>
      <c r="D607" s="12" t="s">
        <v>371</v>
      </c>
      <c r="E607" s="11"/>
      <c r="F607" s="12" t="s">
        <v>372</v>
      </c>
      <c r="G607" s="13">
        <f>+G608</f>
        <v>17669.080000000002</v>
      </c>
      <c r="H607" s="13">
        <f>+H608</f>
        <v>26300</v>
      </c>
      <c r="I607" s="13">
        <f>+I608</f>
        <v>26300</v>
      </c>
      <c r="J607" s="13">
        <f>+J608</f>
        <v>26130.41</v>
      </c>
      <c r="K607" s="13">
        <f>IF(I607&lt;&gt;0,J607/I607*100,"-")</f>
        <v>99.3551711026616</v>
      </c>
      <c r="L607" s="13">
        <f>IF(H607&lt;&gt;0,J607/H607*100,"-")</f>
        <v>99.3551711026616</v>
      </c>
      <c r="M607" s="13">
        <f>IF(G607&lt;&gt;0,J607/G607*100,"-")</f>
        <v>147.88777910338285</v>
      </c>
    </row>
    <row r="608" spans="1:13" x14ac:dyDescent="0.25">
      <c r="A608" s="14"/>
      <c r="B608" s="14"/>
      <c r="C608" s="14"/>
      <c r="D608" s="14"/>
      <c r="E608" s="15" t="s">
        <v>369</v>
      </c>
      <c r="F608" s="15" t="s">
        <v>370</v>
      </c>
      <c r="G608" s="16">
        <v>17669.080000000002</v>
      </c>
      <c r="H608" s="16">
        <v>26300</v>
      </c>
      <c r="I608" s="16">
        <v>26300</v>
      </c>
      <c r="J608" s="16">
        <v>26130.41</v>
      </c>
      <c r="K608" s="16">
        <f>IF(I608&lt;&gt;0,J608/I608*100,"-")</f>
        <v>99.3551711026616</v>
      </c>
      <c r="L608" s="16">
        <f>IF(H608&lt;&gt;0,J608/H608*100,"-")</f>
        <v>99.3551711026616</v>
      </c>
      <c r="M608" s="16">
        <f>IF(G608&lt;&gt;0,J608/G608*100,"-")</f>
        <v>147.88777910338285</v>
      </c>
    </row>
    <row r="609" spans="1:13" x14ac:dyDescent="0.25">
      <c r="A609" s="5"/>
      <c r="B609" s="6" t="s">
        <v>373</v>
      </c>
      <c r="C609" s="5"/>
      <c r="D609" s="5"/>
      <c r="E609" s="5"/>
      <c r="F609" s="6" t="s">
        <v>374</v>
      </c>
      <c r="G609" s="7">
        <f>+G610+G615+G619+G628+G632+G640</f>
        <v>597116.72</v>
      </c>
      <c r="H609" s="7">
        <f>+H610+H615+H619+H628+H632+H640</f>
        <v>779065.05999999994</v>
      </c>
      <c r="I609" s="7">
        <f>+I610+I615+I619+I628+I632+I640</f>
        <v>772065.05999999994</v>
      </c>
      <c r="J609" s="7">
        <f>+J610+J615+J619+J628+J632+J640</f>
        <v>580507.87</v>
      </c>
      <c r="K609" s="7">
        <f>IF(I609&lt;&gt;0,J609/I609*100,"-")</f>
        <v>75.188983425826834</v>
      </c>
      <c r="L609" s="7">
        <f>IF(H609&lt;&gt;0,J609/H609*100,"-")</f>
        <v>74.513400716494729</v>
      </c>
      <c r="M609" s="7">
        <f>IF(G609&lt;&gt;0,J609/G609*100,"-")</f>
        <v>97.218491888822015</v>
      </c>
    </row>
    <row r="610" spans="1:13" x14ac:dyDescent="0.25">
      <c r="A610" s="8"/>
      <c r="B610" s="8"/>
      <c r="C610" s="9" t="s">
        <v>375</v>
      </c>
      <c r="D610" s="8"/>
      <c r="E610" s="8"/>
      <c r="F610" s="9" t="s">
        <v>376</v>
      </c>
      <c r="G610" s="10">
        <f>+G611+G613</f>
        <v>368077.70999999996</v>
      </c>
      <c r="H610" s="10">
        <f>+H611+H613</f>
        <v>402146</v>
      </c>
      <c r="I610" s="10">
        <f>+I611+I613</f>
        <v>402146</v>
      </c>
      <c r="J610" s="10">
        <f>+J611+J613</f>
        <v>381379.44</v>
      </c>
      <c r="K610" s="10">
        <f>IF(I610&lt;&gt;0,J610/I610*100,"-")</f>
        <v>94.836064513883017</v>
      </c>
      <c r="L610" s="10">
        <f>IF(H610&lt;&gt;0,J610/H610*100,"-")</f>
        <v>94.836064513883017</v>
      </c>
      <c r="M610" s="10">
        <f>IF(G610&lt;&gt;0,J610/G610*100,"-")</f>
        <v>103.61383741493069</v>
      </c>
    </row>
    <row r="611" spans="1:13" x14ac:dyDescent="0.25">
      <c r="A611" s="11"/>
      <c r="B611" s="11"/>
      <c r="C611" s="11"/>
      <c r="D611" s="12" t="s">
        <v>19</v>
      </c>
      <c r="E611" s="11"/>
      <c r="F611" s="12"/>
      <c r="G611" s="13">
        <f>+G612</f>
        <v>356912.73</v>
      </c>
      <c r="H611" s="13">
        <f>+H612</f>
        <v>391146</v>
      </c>
      <c r="I611" s="13">
        <f>+I612</f>
        <v>389846</v>
      </c>
      <c r="J611" s="13">
        <f>+J612</f>
        <v>369079.44</v>
      </c>
      <c r="K611" s="13">
        <f>IF(I611&lt;&gt;0,J611/I611*100,"-")</f>
        <v>94.673137597923287</v>
      </c>
      <c r="L611" s="13">
        <f>IF(H611&lt;&gt;0,J611/H611*100,"-")</f>
        <v>94.358485066957101</v>
      </c>
      <c r="M611" s="13">
        <f>IF(G611&lt;&gt;0,J611/G611*100,"-")</f>
        <v>103.40887532927168</v>
      </c>
    </row>
    <row r="612" spans="1:13" x14ac:dyDescent="0.25">
      <c r="A612" s="14"/>
      <c r="B612" s="14"/>
      <c r="C612" s="14"/>
      <c r="D612" s="14"/>
      <c r="E612" s="15" t="s">
        <v>169</v>
      </c>
      <c r="F612" s="15" t="s">
        <v>170</v>
      </c>
      <c r="G612" s="16">
        <v>356912.73</v>
      </c>
      <c r="H612" s="16">
        <v>391146</v>
      </c>
      <c r="I612" s="16">
        <v>389846</v>
      </c>
      <c r="J612" s="16">
        <v>369079.44</v>
      </c>
      <c r="K612" s="16">
        <f>IF(I612&lt;&gt;0,J612/I612*100,"-")</f>
        <v>94.673137597923287</v>
      </c>
      <c r="L612" s="16">
        <f>IF(H612&lt;&gt;0,J612/H612*100,"-")</f>
        <v>94.358485066957101</v>
      </c>
      <c r="M612" s="16">
        <f>IF(G612&lt;&gt;0,J612/G612*100,"-")</f>
        <v>103.40887532927168</v>
      </c>
    </row>
    <row r="613" spans="1:13" x14ac:dyDescent="0.25">
      <c r="A613" s="11"/>
      <c r="B613" s="11"/>
      <c r="C613" s="11"/>
      <c r="D613" s="12" t="s">
        <v>377</v>
      </c>
      <c r="E613" s="11"/>
      <c r="F613" s="12" t="s">
        <v>378</v>
      </c>
      <c r="G613" s="13">
        <f>+G614</f>
        <v>11164.98</v>
      </c>
      <c r="H613" s="13">
        <f>+H614</f>
        <v>11000</v>
      </c>
      <c r="I613" s="13">
        <f>+I614</f>
        <v>12300</v>
      </c>
      <c r="J613" s="13">
        <f>+J614</f>
        <v>12300</v>
      </c>
      <c r="K613" s="13">
        <f>IF(I613&lt;&gt;0,J613/I613*100,"-")</f>
        <v>100</v>
      </c>
      <c r="L613" s="13">
        <f>IF(H613&lt;&gt;0,J613/H613*100,"-")</f>
        <v>111.81818181818181</v>
      </c>
      <c r="M613" s="13">
        <f>IF(G613&lt;&gt;0,J613/G613*100,"-")</f>
        <v>110.16589371409533</v>
      </c>
    </row>
    <row r="614" spans="1:13" x14ac:dyDescent="0.25">
      <c r="A614" s="14"/>
      <c r="B614" s="14"/>
      <c r="C614" s="14"/>
      <c r="D614" s="14"/>
      <c r="E614" s="15" t="s">
        <v>369</v>
      </c>
      <c r="F614" s="15" t="s">
        <v>370</v>
      </c>
      <c r="G614" s="16">
        <v>11164.98</v>
      </c>
      <c r="H614" s="16">
        <v>11000</v>
      </c>
      <c r="I614" s="16">
        <v>12300</v>
      </c>
      <c r="J614" s="16">
        <v>12300</v>
      </c>
      <c r="K614" s="16">
        <f>IF(I614&lt;&gt;0,J614/I614*100,"-")</f>
        <v>100</v>
      </c>
      <c r="L614" s="16">
        <f>IF(H614&lt;&gt;0,J614/H614*100,"-")</f>
        <v>111.81818181818181</v>
      </c>
      <c r="M614" s="16">
        <f>IF(G614&lt;&gt;0,J614/G614*100,"-")</f>
        <v>110.16589371409533</v>
      </c>
    </row>
    <row r="615" spans="1:13" x14ac:dyDescent="0.25">
      <c r="A615" s="8"/>
      <c r="B615" s="8"/>
      <c r="C615" s="9" t="s">
        <v>379</v>
      </c>
      <c r="D615" s="8"/>
      <c r="E615" s="8"/>
      <c r="F615" s="9" t="s">
        <v>380</v>
      </c>
      <c r="G615" s="10">
        <f>+G616</f>
        <v>76468.92</v>
      </c>
      <c r="H615" s="10">
        <f>+H616</f>
        <v>107533.86</v>
      </c>
      <c r="I615" s="10">
        <f>+I616</f>
        <v>107533.86</v>
      </c>
      <c r="J615" s="10">
        <f>+J616</f>
        <v>77863.88</v>
      </c>
      <c r="K615" s="10">
        <f>IF(I615&lt;&gt;0,J615/I615*100,"-")</f>
        <v>72.40870921958907</v>
      </c>
      <c r="L615" s="10">
        <f>IF(H615&lt;&gt;0,J615/H615*100,"-")</f>
        <v>72.40870921958907</v>
      </c>
      <c r="M615" s="10">
        <f>IF(G615&lt;&gt;0,J615/G615*100,"-")</f>
        <v>101.82421825756138</v>
      </c>
    </row>
    <row r="616" spans="1:13" x14ac:dyDescent="0.25">
      <c r="A616" s="11"/>
      <c r="B616" s="11"/>
      <c r="C616" s="11"/>
      <c r="D616" s="12" t="s">
        <v>19</v>
      </c>
      <c r="E616" s="11"/>
      <c r="F616" s="12"/>
      <c r="G616" s="13">
        <f>+G617+G618</f>
        <v>76468.92</v>
      </c>
      <c r="H616" s="13">
        <f>+H617+H618</f>
        <v>107533.86</v>
      </c>
      <c r="I616" s="13">
        <f>+I617+I618</f>
        <v>107533.86</v>
      </c>
      <c r="J616" s="13">
        <f>+J617+J618</f>
        <v>77863.88</v>
      </c>
      <c r="K616" s="13">
        <f>IF(I616&lt;&gt;0,J616/I616*100,"-")</f>
        <v>72.40870921958907</v>
      </c>
      <c r="L616" s="13">
        <f>IF(H616&lt;&gt;0,J616/H616*100,"-")</f>
        <v>72.40870921958907</v>
      </c>
      <c r="M616" s="13">
        <f>IF(G616&lt;&gt;0,J616/G616*100,"-")</f>
        <v>101.82421825756138</v>
      </c>
    </row>
    <row r="617" spans="1:13" x14ac:dyDescent="0.25">
      <c r="A617" s="14"/>
      <c r="B617" s="14"/>
      <c r="C617" s="14"/>
      <c r="D617" s="14"/>
      <c r="E617" s="15" t="s">
        <v>28</v>
      </c>
      <c r="F617" s="15" t="s">
        <v>29</v>
      </c>
      <c r="G617" s="16">
        <v>704.11</v>
      </c>
      <c r="H617" s="16">
        <v>967.1</v>
      </c>
      <c r="I617" s="16">
        <v>1367.1</v>
      </c>
      <c r="J617" s="16">
        <v>1329.96</v>
      </c>
      <c r="K617" s="16">
        <f>IF(I617&lt;&gt;0,J617/I617*100,"-")</f>
        <v>97.283300416940975</v>
      </c>
      <c r="L617" s="16">
        <f>IF(H617&lt;&gt;0,J617/H617*100,"-")</f>
        <v>137.52042187984696</v>
      </c>
      <c r="M617" s="16">
        <f>IF(G617&lt;&gt;0,J617/G617*100,"-")</f>
        <v>188.88525940549061</v>
      </c>
    </row>
    <row r="618" spans="1:13" x14ac:dyDescent="0.25">
      <c r="A618" s="14"/>
      <c r="B618" s="14"/>
      <c r="C618" s="14"/>
      <c r="D618" s="14"/>
      <c r="E618" s="15" t="s">
        <v>34</v>
      </c>
      <c r="F618" s="15" t="s">
        <v>35</v>
      </c>
      <c r="G618" s="16">
        <v>75764.81</v>
      </c>
      <c r="H618" s="16">
        <v>106566.76</v>
      </c>
      <c r="I618" s="16">
        <v>106166.76</v>
      </c>
      <c r="J618" s="16">
        <v>76533.919999999998</v>
      </c>
      <c r="K618" s="16">
        <f>IF(I618&lt;&gt;0,J618/I618*100,"-")</f>
        <v>72.088401303760236</v>
      </c>
      <c r="L618" s="16">
        <f>IF(H618&lt;&gt;0,J618/H618*100,"-")</f>
        <v>71.817816362250298</v>
      </c>
      <c r="M618" s="16">
        <f>IF(G618&lt;&gt;0,J618/G618*100,"-")</f>
        <v>101.01512826337186</v>
      </c>
    </row>
    <row r="619" spans="1:13" x14ac:dyDescent="0.25">
      <c r="A619" s="8"/>
      <c r="B619" s="8"/>
      <c r="C619" s="9" t="s">
        <v>381</v>
      </c>
      <c r="D619" s="8"/>
      <c r="E619" s="8"/>
      <c r="F619" s="9" t="s">
        <v>382</v>
      </c>
      <c r="G619" s="10">
        <f>+G620</f>
        <v>43558.94</v>
      </c>
      <c r="H619" s="10">
        <f>+H620</f>
        <v>61885.2</v>
      </c>
      <c r="I619" s="10">
        <f>+I620</f>
        <v>54885.2</v>
      </c>
      <c r="J619" s="10">
        <f>+J620</f>
        <v>22528.550000000003</v>
      </c>
      <c r="K619" s="10">
        <f>IF(I619&lt;&gt;0,J619/I619*100,"-")</f>
        <v>41.046675606538749</v>
      </c>
      <c r="L619" s="10">
        <f>IF(H619&lt;&gt;0,J619/H619*100,"-")</f>
        <v>36.403776670350915</v>
      </c>
      <c r="M619" s="10">
        <f>IF(G619&lt;&gt;0,J619/G619*100,"-")</f>
        <v>51.719692903454494</v>
      </c>
    </row>
    <row r="620" spans="1:13" x14ac:dyDescent="0.25">
      <c r="A620" s="11"/>
      <c r="B620" s="11"/>
      <c r="C620" s="11"/>
      <c r="D620" s="12" t="s">
        <v>19</v>
      </c>
      <c r="E620" s="11"/>
      <c r="F620" s="12"/>
      <c r="G620" s="13">
        <f>+G621+G622+G623+G624+G625+G626+G627</f>
        <v>43558.94</v>
      </c>
      <c r="H620" s="13">
        <f>+H621+H622+H623+H624+H625+H626+H627</f>
        <v>61885.2</v>
      </c>
      <c r="I620" s="13">
        <f>+I621+I622+I623+I624+I625+I626+I627</f>
        <v>54885.2</v>
      </c>
      <c r="J620" s="13">
        <f>+J621+J622+J623+J624+J625+J626+J627</f>
        <v>22528.550000000003</v>
      </c>
      <c r="K620" s="13">
        <f>IF(I620&lt;&gt;0,J620/I620*100,"-")</f>
        <v>41.046675606538749</v>
      </c>
      <c r="L620" s="13">
        <f>IF(H620&lt;&gt;0,J620/H620*100,"-")</f>
        <v>36.403776670350915</v>
      </c>
      <c r="M620" s="13">
        <f>IF(G620&lt;&gt;0,J620/G620*100,"-")</f>
        <v>51.719692903454494</v>
      </c>
    </row>
    <row r="621" spans="1:13" x14ac:dyDescent="0.25">
      <c r="A621" s="14"/>
      <c r="B621" s="14"/>
      <c r="C621" s="14"/>
      <c r="D621" s="14"/>
      <c r="E621" s="15" t="s">
        <v>20</v>
      </c>
      <c r="F621" s="15" t="s">
        <v>21</v>
      </c>
      <c r="G621" s="16">
        <v>8092.54</v>
      </c>
      <c r="H621" s="16">
        <v>16490</v>
      </c>
      <c r="I621" s="16">
        <v>5490</v>
      </c>
      <c r="J621" s="16">
        <v>2848.23</v>
      </c>
      <c r="K621" s="16">
        <f>IF(I621&lt;&gt;0,J621/I621*100,"-")</f>
        <v>51.880327868852461</v>
      </c>
      <c r="L621" s="16">
        <f>IF(H621&lt;&gt;0,J621/H621*100,"-")</f>
        <v>17.272468162522742</v>
      </c>
      <c r="M621" s="16">
        <f>IF(G621&lt;&gt;0,J621/G621*100,"-")</f>
        <v>35.19574818289437</v>
      </c>
    </row>
    <row r="622" spans="1:13" x14ac:dyDescent="0.25">
      <c r="A622" s="14"/>
      <c r="B622" s="14"/>
      <c r="C622" s="14"/>
      <c r="D622" s="14"/>
      <c r="E622" s="15" t="s">
        <v>89</v>
      </c>
      <c r="F622" s="15" t="s">
        <v>90</v>
      </c>
      <c r="G622" s="16">
        <v>0</v>
      </c>
      <c r="H622" s="16">
        <v>200</v>
      </c>
      <c r="I622" s="16">
        <v>200</v>
      </c>
      <c r="J622" s="16">
        <v>0</v>
      </c>
      <c r="K622" s="16">
        <f>IF(I622&lt;&gt;0,J622/I622*100,"-")</f>
        <v>0</v>
      </c>
      <c r="L622" s="16">
        <f>IF(H622&lt;&gt;0,J622/H622*100,"-")</f>
        <v>0</v>
      </c>
      <c r="M622" s="16" t="str">
        <f>IF(G622&lt;&gt;0,J622/G622*100,"-")</f>
        <v>-</v>
      </c>
    </row>
    <row r="623" spans="1:13" x14ac:dyDescent="0.25">
      <c r="A623" s="14"/>
      <c r="B623" s="14"/>
      <c r="C623" s="14"/>
      <c r="D623" s="14"/>
      <c r="E623" s="15" t="s">
        <v>22</v>
      </c>
      <c r="F623" s="15" t="s">
        <v>23</v>
      </c>
      <c r="G623" s="16">
        <v>6500.02</v>
      </c>
      <c r="H623" s="16">
        <v>14560</v>
      </c>
      <c r="I623" s="16">
        <v>12060</v>
      </c>
      <c r="J623" s="16">
        <v>5382.31</v>
      </c>
      <c r="K623" s="16">
        <f>IF(I623&lt;&gt;0,J623/I623*100,"-")</f>
        <v>44.629436152570484</v>
      </c>
      <c r="L623" s="16">
        <f>IF(H623&lt;&gt;0,J623/H623*100,"-")</f>
        <v>36.966414835164841</v>
      </c>
      <c r="M623" s="16">
        <f>IF(G623&lt;&gt;0,J623/G623*100,"-")</f>
        <v>82.804514447647861</v>
      </c>
    </row>
    <row r="624" spans="1:13" x14ac:dyDescent="0.25">
      <c r="A624" s="14"/>
      <c r="B624" s="14"/>
      <c r="C624" s="14"/>
      <c r="D624" s="14"/>
      <c r="E624" s="15" t="s">
        <v>26</v>
      </c>
      <c r="F624" s="15" t="s">
        <v>27</v>
      </c>
      <c r="G624" s="16">
        <v>7951.29</v>
      </c>
      <c r="H624" s="16">
        <v>15305.2</v>
      </c>
      <c r="I624" s="16">
        <v>14305.2</v>
      </c>
      <c r="J624" s="16">
        <v>6905.06</v>
      </c>
      <c r="K624" s="16">
        <f>IF(I624&lt;&gt;0,J624/I624*100,"-")</f>
        <v>48.269580292481059</v>
      </c>
      <c r="L624" s="16">
        <f>IF(H624&lt;&gt;0,J624/H624*100,"-")</f>
        <v>45.115777644199355</v>
      </c>
      <c r="M624" s="16">
        <f>IF(G624&lt;&gt;0,J624/G624*100,"-")</f>
        <v>86.842009284028137</v>
      </c>
    </row>
    <row r="625" spans="1:13" x14ac:dyDescent="0.25">
      <c r="A625" s="14"/>
      <c r="B625" s="14"/>
      <c r="C625" s="14"/>
      <c r="D625" s="14"/>
      <c r="E625" s="15" t="s">
        <v>28</v>
      </c>
      <c r="F625" s="15" t="s">
        <v>29</v>
      </c>
      <c r="G625" s="16">
        <v>21015.09</v>
      </c>
      <c r="H625" s="16">
        <v>0</v>
      </c>
      <c r="I625" s="16">
        <v>7500</v>
      </c>
      <c r="J625" s="16">
        <v>7392.95</v>
      </c>
      <c r="K625" s="16">
        <f>IF(I625&lt;&gt;0,J625/I625*100,"-")</f>
        <v>98.572666666666663</v>
      </c>
      <c r="L625" s="16" t="str">
        <f>IF(H625&lt;&gt;0,J625/H625*100,"-")</f>
        <v>-</v>
      </c>
      <c r="M625" s="16">
        <f>IF(G625&lt;&gt;0,J625/G625*100,"-")</f>
        <v>35.1792450091815</v>
      </c>
    </row>
    <row r="626" spans="1:13" x14ac:dyDescent="0.25">
      <c r="A626" s="14"/>
      <c r="B626" s="14"/>
      <c r="C626" s="14"/>
      <c r="D626" s="14"/>
      <c r="E626" s="15" t="s">
        <v>30</v>
      </c>
      <c r="F626" s="15" t="s">
        <v>31</v>
      </c>
      <c r="G626" s="16">
        <v>0</v>
      </c>
      <c r="H626" s="16">
        <v>9420</v>
      </c>
      <c r="I626" s="16">
        <v>9420</v>
      </c>
      <c r="J626" s="16">
        <v>0</v>
      </c>
      <c r="K626" s="16">
        <f>IF(I626&lt;&gt;0,J626/I626*100,"-")</f>
        <v>0</v>
      </c>
      <c r="L626" s="16">
        <f>IF(H626&lt;&gt;0,J626/H626*100,"-")</f>
        <v>0</v>
      </c>
      <c r="M626" s="16" t="str">
        <f>IF(G626&lt;&gt;0,J626/G626*100,"-")</f>
        <v>-</v>
      </c>
    </row>
    <row r="627" spans="1:13" x14ac:dyDescent="0.25">
      <c r="A627" s="14"/>
      <c r="B627" s="14"/>
      <c r="C627" s="14"/>
      <c r="D627" s="14"/>
      <c r="E627" s="15" t="s">
        <v>81</v>
      </c>
      <c r="F627" s="15" t="s">
        <v>82</v>
      </c>
      <c r="G627" s="16">
        <v>0</v>
      </c>
      <c r="H627" s="16">
        <v>5910</v>
      </c>
      <c r="I627" s="16">
        <v>5910</v>
      </c>
      <c r="J627" s="16">
        <v>0</v>
      </c>
      <c r="K627" s="16">
        <f>IF(I627&lt;&gt;0,J627/I627*100,"-")</f>
        <v>0</v>
      </c>
      <c r="L627" s="16">
        <f>IF(H627&lt;&gt;0,J627/H627*100,"-")</f>
        <v>0</v>
      </c>
      <c r="M627" s="16" t="str">
        <f>IF(G627&lt;&gt;0,J627/G627*100,"-")</f>
        <v>-</v>
      </c>
    </row>
    <row r="628" spans="1:13" x14ac:dyDescent="0.25">
      <c r="A628" s="8"/>
      <c r="B628" s="8"/>
      <c r="C628" s="9" t="s">
        <v>383</v>
      </c>
      <c r="D628" s="8"/>
      <c r="E628" s="8"/>
      <c r="F628" s="9" t="s">
        <v>384</v>
      </c>
      <c r="G628" s="10">
        <f>+G629</f>
        <v>2380.23</v>
      </c>
      <c r="H628" s="10">
        <f>+H629</f>
        <v>20000</v>
      </c>
      <c r="I628" s="10">
        <f>+I629</f>
        <v>20000</v>
      </c>
      <c r="J628" s="10">
        <f>+J629</f>
        <v>0</v>
      </c>
      <c r="K628" s="10">
        <f>IF(I628&lt;&gt;0,J628/I628*100,"-")</f>
        <v>0</v>
      </c>
      <c r="L628" s="10">
        <f>IF(H628&lt;&gt;0,J628/H628*100,"-")</f>
        <v>0</v>
      </c>
      <c r="M628" s="10">
        <f>IF(G628&lt;&gt;0,J628/G628*100,"-")</f>
        <v>0</v>
      </c>
    </row>
    <row r="629" spans="1:13" x14ac:dyDescent="0.25">
      <c r="A629" s="11"/>
      <c r="B629" s="11"/>
      <c r="C629" s="11"/>
      <c r="D629" s="12" t="s">
        <v>19</v>
      </c>
      <c r="E629" s="11"/>
      <c r="F629" s="12"/>
      <c r="G629" s="13">
        <f>+G630+G631</f>
        <v>2380.23</v>
      </c>
      <c r="H629" s="13">
        <f>+H630+H631</f>
        <v>20000</v>
      </c>
      <c r="I629" s="13">
        <f>+I630+I631</f>
        <v>20000</v>
      </c>
      <c r="J629" s="13">
        <f>+J630+J631</f>
        <v>0</v>
      </c>
      <c r="K629" s="13">
        <f>IF(I629&lt;&gt;0,J629/I629*100,"-")</f>
        <v>0</v>
      </c>
      <c r="L629" s="13">
        <f>IF(H629&lt;&gt;0,J629/H629*100,"-")</f>
        <v>0</v>
      </c>
      <c r="M629" s="13">
        <f>IF(G629&lt;&gt;0,J629/G629*100,"-")</f>
        <v>0</v>
      </c>
    </row>
    <row r="630" spans="1:13" x14ac:dyDescent="0.25">
      <c r="A630" s="14"/>
      <c r="B630" s="14"/>
      <c r="C630" s="14"/>
      <c r="D630" s="14"/>
      <c r="E630" s="15" t="s">
        <v>20</v>
      </c>
      <c r="F630" s="15" t="s">
        <v>21</v>
      </c>
      <c r="G630" s="16">
        <v>0</v>
      </c>
      <c r="H630" s="16">
        <v>800</v>
      </c>
      <c r="I630" s="16">
        <v>800</v>
      </c>
      <c r="J630" s="16">
        <v>0</v>
      </c>
      <c r="K630" s="16">
        <f>IF(I630&lt;&gt;0,J630/I630*100,"-")</f>
        <v>0</v>
      </c>
      <c r="L630" s="16">
        <f>IF(H630&lt;&gt;0,J630/H630*100,"-")</f>
        <v>0</v>
      </c>
      <c r="M630" s="16" t="str">
        <f>IF(G630&lt;&gt;0,J630/G630*100,"-")</f>
        <v>-</v>
      </c>
    </row>
    <row r="631" spans="1:13" x14ac:dyDescent="0.25">
      <c r="A631" s="14"/>
      <c r="B631" s="14"/>
      <c r="C631" s="14"/>
      <c r="D631" s="14"/>
      <c r="E631" s="15" t="s">
        <v>77</v>
      </c>
      <c r="F631" s="15" t="s">
        <v>78</v>
      </c>
      <c r="G631" s="16">
        <v>2380.23</v>
      </c>
      <c r="H631" s="16">
        <v>19200</v>
      </c>
      <c r="I631" s="16">
        <v>19200</v>
      </c>
      <c r="J631" s="16">
        <v>0</v>
      </c>
      <c r="K631" s="16">
        <f>IF(I631&lt;&gt;0,J631/I631*100,"-")</f>
        <v>0</v>
      </c>
      <c r="L631" s="16">
        <f>IF(H631&lt;&gt;0,J631/H631*100,"-")</f>
        <v>0</v>
      </c>
      <c r="M631" s="16">
        <f>IF(G631&lt;&gt;0,J631/G631*100,"-")</f>
        <v>0</v>
      </c>
    </row>
    <row r="632" spans="1:13" x14ac:dyDescent="0.25">
      <c r="A632" s="8"/>
      <c r="B632" s="8"/>
      <c r="C632" s="9" t="s">
        <v>385</v>
      </c>
      <c r="D632" s="8"/>
      <c r="E632" s="8"/>
      <c r="F632" s="9" t="s">
        <v>386</v>
      </c>
      <c r="G632" s="10">
        <f>+G633+G637</f>
        <v>98630.920000000013</v>
      </c>
      <c r="H632" s="10">
        <f>+H633+H637</f>
        <v>117500</v>
      </c>
      <c r="I632" s="10">
        <f>+I633+I637</f>
        <v>117500</v>
      </c>
      <c r="J632" s="10">
        <f>+J633+J637</f>
        <v>96100.800000000003</v>
      </c>
      <c r="K632" s="10">
        <f>IF(I632&lt;&gt;0,J632/I632*100,"-")</f>
        <v>81.787914893617014</v>
      </c>
      <c r="L632" s="10">
        <f>IF(H632&lt;&gt;0,J632/H632*100,"-")</f>
        <v>81.787914893617014</v>
      </c>
      <c r="M632" s="10">
        <f>IF(G632&lt;&gt;0,J632/G632*100,"-")</f>
        <v>97.434759809601275</v>
      </c>
    </row>
    <row r="633" spans="1:13" x14ac:dyDescent="0.25">
      <c r="A633" s="11"/>
      <c r="B633" s="11"/>
      <c r="C633" s="11"/>
      <c r="D633" s="12" t="s">
        <v>19</v>
      </c>
      <c r="E633" s="11"/>
      <c r="F633" s="12"/>
      <c r="G633" s="13">
        <f>+G634+G635+G636</f>
        <v>73840.920000000013</v>
      </c>
      <c r="H633" s="13">
        <f>+H634+H635+H636</f>
        <v>88700</v>
      </c>
      <c r="I633" s="13">
        <f>+I634+I635+I636</f>
        <v>88700</v>
      </c>
      <c r="J633" s="13">
        <f>+J634+J635+J636</f>
        <v>72640.800000000003</v>
      </c>
      <c r="K633" s="13">
        <f>IF(I633&lt;&gt;0,J633/I633*100,"-")</f>
        <v>81.894926719278473</v>
      </c>
      <c r="L633" s="13">
        <f>IF(H633&lt;&gt;0,J633/H633*100,"-")</f>
        <v>81.894926719278473</v>
      </c>
      <c r="M633" s="13">
        <f>IF(G633&lt;&gt;0,J633/G633*100,"-")</f>
        <v>98.374722308443594</v>
      </c>
    </row>
    <row r="634" spans="1:13" x14ac:dyDescent="0.25">
      <c r="A634" s="14"/>
      <c r="B634" s="14"/>
      <c r="C634" s="14"/>
      <c r="D634" s="14"/>
      <c r="E634" s="15" t="s">
        <v>20</v>
      </c>
      <c r="F634" s="15" t="s">
        <v>21</v>
      </c>
      <c r="G634" s="16">
        <v>68122.820000000007</v>
      </c>
      <c r="H634" s="16">
        <v>84990</v>
      </c>
      <c r="I634" s="16">
        <v>81090</v>
      </c>
      <c r="J634" s="16">
        <v>66680.78</v>
      </c>
      <c r="K634" s="16">
        <f>IF(I634&lt;&gt;0,J634/I634*100,"-")</f>
        <v>82.230583302503391</v>
      </c>
      <c r="L634" s="16">
        <f>IF(H634&lt;&gt;0,J634/H634*100,"-")</f>
        <v>78.457206730203552</v>
      </c>
      <c r="M634" s="16">
        <f>IF(G634&lt;&gt;0,J634/G634*100,"-")</f>
        <v>97.883176298338782</v>
      </c>
    </row>
    <row r="635" spans="1:13" x14ac:dyDescent="0.25">
      <c r="A635" s="14"/>
      <c r="B635" s="14"/>
      <c r="C635" s="14"/>
      <c r="D635" s="14"/>
      <c r="E635" s="15" t="s">
        <v>22</v>
      </c>
      <c r="F635" s="15" t="s">
        <v>23</v>
      </c>
      <c r="G635" s="16">
        <v>0</v>
      </c>
      <c r="H635" s="16">
        <v>1400</v>
      </c>
      <c r="I635" s="16">
        <v>1400</v>
      </c>
      <c r="J635" s="16">
        <v>0</v>
      </c>
      <c r="K635" s="16">
        <f>IF(I635&lt;&gt;0,J635/I635*100,"-")</f>
        <v>0</v>
      </c>
      <c r="L635" s="16">
        <f>IF(H635&lt;&gt;0,J635/H635*100,"-")</f>
        <v>0</v>
      </c>
      <c r="M635" s="16" t="str">
        <f>IF(G635&lt;&gt;0,J635/G635*100,"-")</f>
        <v>-</v>
      </c>
    </row>
    <row r="636" spans="1:13" x14ac:dyDescent="0.25">
      <c r="A636" s="14"/>
      <c r="B636" s="14"/>
      <c r="C636" s="14"/>
      <c r="D636" s="14"/>
      <c r="E636" s="15" t="s">
        <v>28</v>
      </c>
      <c r="F636" s="15" t="s">
        <v>29</v>
      </c>
      <c r="G636" s="16">
        <v>5718.1</v>
      </c>
      <c r="H636" s="16">
        <v>2310</v>
      </c>
      <c r="I636" s="16">
        <v>6210</v>
      </c>
      <c r="J636" s="16">
        <v>5960.02</v>
      </c>
      <c r="K636" s="16">
        <f>IF(I636&lt;&gt;0,J636/I636*100,"-")</f>
        <v>95.974557165861512</v>
      </c>
      <c r="L636" s="16">
        <f>IF(H636&lt;&gt;0,J636/H636*100,"-")</f>
        <v>258.00952380952384</v>
      </c>
      <c r="M636" s="16">
        <f>IF(G636&lt;&gt;0,J636/G636*100,"-")</f>
        <v>104.23077595704866</v>
      </c>
    </row>
    <row r="637" spans="1:13" x14ac:dyDescent="0.25">
      <c r="A637" s="11"/>
      <c r="B637" s="11"/>
      <c r="C637" s="11"/>
      <c r="D637" s="12" t="s">
        <v>387</v>
      </c>
      <c r="E637" s="11"/>
      <c r="F637" s="12" t="s">
        <v>388</v>
      </c>
      <c r="G637" s="13">
        <f>+G638+G639</f>
        <v>24790</v>
      </c>
      <c r="H637" s="13">
        <f>+H638+H639</f>
        <v>28800</v>
      </c>
      <c r="I637" s="13">
        <f>+I638+I639</f>
        <v>28800</v>
      </c>
      <c r="J637" s="13">
        <f>+J638+J639</f>
        <v>23460</v>
      </c>
      <c r="K637" s="13">
        <f>IF(I637&lt;&gt;0,J637/I637*100,"-")</f>
        <v>81.458333333333329</v>
      </c>
      <c r="L637" s="13">
        <f>IF(H637&lt;&gt;0,J637/H637*100,"-")</f>
        <v>81.458333333333329</v>
      </c>
      <c r="M637" s="13">
        <f>IF(G637&lt;&gt;0,J637/G637*100,"-")</f>
        <v>94.634933440903595</v>
      </c>
    </row>
    <row r="638" spans="1:13" x14ac:dyDescent="0.25">
      <c r="A638" s="14"/>
      <c r="B638" s="14"/>
      <c r="C638" s="14"/>
      <c r="D638" s="14"/>
      <c r="E638" s="15" t="s">
        <v>20</v>
      </c>
      <c r="F638" s="15" t="s">
        <v>21</v>
      </c>
      <c r="G638" s="16">
        <v>22382.639999999999</v>
      </c>
      <c r="H638" s="16">
        <v>28800</v>
      </c>
      <c r="I638" s="16">
        <v>28800</v>
      </c>
      <c r="J638" s="16">
        <v>23460</v>
      </c>
      <c r="K638" s="16">
        <f>IF(I638&lt;&gt;0,J638/I638*100,"-")</f>
        <v>81.458333333333329</v>
      </c>
      <c r="L638" s="16">
        <f>IF(H638&lt;&gt;0,J638/H638*100,"-")</f>
        <v>81.458333333333329</v>
      </c>
      <c r="M638" s="16">
        <f>IF(G638&lt;&gt;0,J638/G638*100,"-")</f>
        <v>104.81337322138944</v>
      </c>
    </row>
    <row r="639" spans="1:13" x14ac:dyDescent="0.25">
      <c r="A639" s="14"/>
      <c r="B639" s="14"/>
      <c r="C639" s="14"/>
      <c r="D639" s="14"/>
      <c r="E639" s="15" t="s">
        <v>22</v>
      </c>
      <c r="F639" s="15" t="s">
        <v>23</v>
      </c>
      <c r="G639" s="16">
        <v>2407.36</v>
      </c>
      <c r="H639" s="16">
        <v>0</v>
      </c>
      <c r="I639" s="16">
        <v>0</v>
      </c>
      <c r="J639" s="16">
        <v>0</v>
      </c>
      <c r="K639" s="16" t="str">
        <f>IF(I639&lt;&gt;0,J639/I639*100,"-")</f>
        <v>-</v>
      </c>
      <c r="L639" s="16" t="str">
        <f>IF(H639&lt;&gt;0,J639/H639*100,"-")</f>
        <v>-</v>
      </c>
      <c r="M639" s="16">
        <f>IF(G639&lt;&gt;0,J639/G639*100,"-")</f>
        <v>0</v>
      </c>
    </row>
    <row r="640" spans="1:13" x14ac:dyDescent="0.25">
      <c r="A640" s="8"/>
      <c r="B640" s="8"/>
      <c r="C640" s="9" t="s">
        <v>389</v>
      </c>
      <c r="D640" s="8"/>
      <c r="E640" s="8"/>
      <c r="F640" s="9" t="s">
        <v>390</v>
      </c>
      <c r="G640" s="10">
        <f>+G641+G645</f>
        <v>8000</v>
      </c>
      <c r="H640" s="10">
        <f>+H641+H645</f>
        <v>70000</v>
      </c>
      <c r="I640" s="10">
        <f>+I641+I645</f>
        <v>70000</v>
      </c>
      <c r="J640" s="10">
        <f>+J641+J645</f>
        <v>2635.2</v>
      </c>
      <c r="K640" s="10">
        <f>IF(I640&lt;&gt;0,J640/I640*100,"-")</f>
        <v>3.7645714285714282</v>
      </c>
      <c r="L640" s="10">
        <f>IF(H640&lt;&gt;0,J640/H640*100,"-")</f>
        <v>3.7645714285714282</v>
      </c>
      <c r="M640" s="10">
        <f>IF(G640&lt;&gt;0,J640/G640*100,"-")</f>
        <v>32.94</v>
      </c>
    </row>
    <row r="641" spans="1:13" x14ac:dyDescent="0.25">
      <c r="A641" s="11"/>
      <c r="B641" s="11"/>
      <c r="C641" s="11"/>
      <c r="D641" s="12" t="s">
        <v>391</v>
      </c>
      <c r="E641" s="11"/>
      <c r="F641" s="12" t="s">
        <v>390</v>
      </c>
      <c r="G641" s="13">
        <f>+G642+G643+G644</f>
        <v>8000</v>
      </c>
      <c r="H641" s="13">
        <f>+H642+H643+H644</f>
        <v>20000</v>
      </c>
      <c r="I641" s="13">
        <f>+I642+I643+I644</f>
        <v>20000</v>
      </c>
      <c r="J641" s="13">
        <f>+J642+J643+J644</f>
        <v>2635.2</v>
      </c>
      <c r="K641" s="13">
        <f>IF(I641&lt;&gt;0,J641/I641*100,"-")</f>
        <v>13.175999999999998</v>
      </c>
      <c r="L641" s="13">
        <f>IF(H641&lt;&gt;0,J641/H641*100,"-")</f>
        <v>13.175999999999998</v>
      </c>
      <c r="M641" s="13">
        <f>IF(G641&lt;&gt;0,J641/G641*100,"-")</f>
        <v>32.94</v>
      </c>
    </row>
    <row r="642" spans="1:13" x14ac:dyDescent="0.25">
      <c r="A642" s="14"/>
      <c r="B642" s="14"/>
      <c r="C642" s="14"/>
      <c r="D642" s="14"/>
      <c r="E642" s="15" t="s">
        <v>20</v>
      </c>
      <c r="F642" s="15" t="s">
        <v>21</v>
      </c>
      <c r="G642" s="16">
        <v>8000</v>
      </c>
      <c r="H642" s="16">
        <v>0</v>
      </c>
      <c r="I642" s="16">
        <v>0</v>
      </c>
      <c r="J642" s="16">
        <v>0</v>
      </c>
      <c r="K642" s="16" t="str">
        <f>IF(I642&lt;&gt;0,J642/I642*100,"-")</f>
        <v>-</v>
      </c>
      <c r="L642" s="16" t="str">
        <f>IF(H642&lt;&gt;0,J642/H642*100,"-")</f>
        <v>-</v>
      </c>
      <c r="M642" s="16">
        <f>IF(G642&lt;&gt;0,J642/G642*100,"-")</f>
        <v>0</v>
      </c>
    </row>
    <row r="643" spans="1:13" x14ac:dyDescent="0.25">
      <c r="A643" s="14"/>
      <c r="B643" s="14"/>
      <c r="C643" s="14"/>
      <c r="D643" s="14"/>
      <c r="E643" s="15" t="s">
        <v>81</v>
      </c>
      <c r="F643" s="15" t="s">
        <v>82</v>
      </c>
      <c r="G643" s="16">
        <v>0</v>
      </c>
      <c r="H643" s="16">
        <v>20000</v>
      </c>
      <c r="I643" s="16">
        <v>17000</v>
      </c>
      <c r="J643" s="16">
        <v>0</v>
      </c>
      <c r="K643" s="16">
        <f>IF(I643&lt;&gt;0,J643/I643*100,"-")</f>
        <v>0</v>
      </c>
      <c r="L643" s="16">
        <f>IF(H643&lt;&gt;0,J643/H643*100,"-")</f>
        <v>0</v>
      </c>
      <c r="M643" s="16" t="str">
        <f>IF(G643&lt;&gt;0,J643/G643*100,"-")</f>
        <v>-</v>
      </c>
    </row>
    <row r="644" spans="1:13" x14ac:dyDescent="0.25">
      <c r="A644" s="14"/>
      <c r="B644" s="14"/>
      <c r="C644" s="14"/>
      <c r="D644" s="14"/>
      <c r="E644" s="15" t="s">
        <v>83</v>
      </c>
      <c r="F644" s="15" t="s">
        <v>84</v>
      </c>
      <c r="G644" s="16">
        <v>0</v>
      </c>
      <c r="H644" s="16">
        <v>0</v>
      </c>
      <c r="I644" s="16">
        <v>3000</v>
      </c>
      <c r="J644" s="16">
        <v>2635.2</v>
      </c>
      <c r="K644" s="16">
        <f>IF(I644&lt;&gt;0,J644/I644*100,"-")</f>
        <v>87.839999999999989</v>
      </c>
      <c r="L644" s="16" t="str">
        <f>IF(H644&lt;&gt;0,J644/H644*100,"-")</f>
        <v>-</v>
      </c>
      <c r="M644" s="16" t="str">
        <f>IF(G644&lt;&gt;0,J644/G644*100,"-")</f>
        <v>-</v>
      </c>
    </row>
    <row r="645" spans="1:13" x14ac:dyDescent="0.25">
      <c r="A645" s="11"/>
      <c r="B645" s="11"/>
      <c r="C645" s="11"/>
      <c r="D645" s="12" t="s">
        <v>392</v>
      </c>
      <c r="E645" s="11"/>
      <c r="F645" s="12" t="s">
        <v>393</v>
      </c>
      <c r="G645" s="13">
        <f>+G646</f>
        <v>0</v>
      </c>
      <c r="H645" s="13">
        <f>+H646</f>
        <v>50000</v>
      </c>
      <c r="I645" s="13">
        <f>+I646</f>
        <v>50000</v>
      </c>
      <c r="J645" s="13">
        <f>+J646</f>
        <v>0</v>
      </c>
      <c r="K645" s="13">
        <f>IF(I645&lt;&gt;0,J645/I645*100,"-")</f>
        <v>0</v>
      </c>
      <c r="L645" s="13">
        <f>IF(H645&lt;&gt;0,J645/H645*100,"-")</f>
        <v>0</v>
      </c>
      <c r="M645" s="13" t="str">
        <f>IF(G645&lt;&gt;0,J645/G645*100,"-")</f>
        <v>-</v>
      </c>
    </row>
    <row r="646" spans="1:13" x14ac:dyDescent="0.25">
      <c r="A646" s="14"/>
      <c r="B646" s="14"/>
      <c r="C646" s="14"/>
      <c r="D646" s="14"/>
      <c r="E646" s="15" t="s">
        <v>83</v>
      </c>
      <c r="F646" s="15" t="s">
        <v>84</v>
      </c>
      <c r="G646" s="16">
        <v>0</v>
      </c>
      <c r="H646" s="16">
        <v>50000</v>
      </c>
      <c r="I646" s="16">
        <v>50000</v>
      </c>
      <c r="J646" s="16">
        <v>0</v>
      </c>
      <c r="K646" s="16">
        <f>IF(I646&lt;&gt;0,J646/I646*100,"-")</f>
        <v>0</v>
      </c>
      <c r="L646" s="16">
        <f>IF(H646&lt;&gt;0,J646/H646*100,"-")</f>
        <v>0</v>
      </c>
      <c r="M646" s="16" t="str">
        <f>IF(G646&lt;&gt;0,J646/G646*100,"-")</f>
        <v>-</v>
      </c>
    </row>
    <row r="647" spans="1:13" x14ac:dyDescent="0.25">
      <c r="A647" s="5"/>
      <c r="B647" s="6" t="s">
        <v>394</v>
      </c>
      <c r="C647" s="5"/>
      <c r="D647" s="5"/>
      <c r="E647" s="5"/>
      <c r="F647" s="6" t="s">
        <v>395</v>
      </c>
      <c r="G647" s="7">
        <f>+G648</f>
        <v>3999.76</v>
      </c>
      <c r="H647" s="7">
        <f>+H648</f>
        <v>4000</v>
      </c>
      <c r="I647" s="7">
        <f>+I648</f>
        <v>4000</v>
      </c>
      <c r="J647" s="7">
        <f>+J648</f>
        <v>3990.72</v>
      </c>
      <c r="K647" s="7">
        <f>IF(I647&lt;&gt;0,J647/I647*100,"-")</f>
        <v>99.767999999999986</v>
      </c>
      <c r="L647" s="7">
        <f>IF(H647&lt;&gt;0,J647/H647*100,"-")</f>
        <v>99.767999999999986</v>
      </c>
      <c r="M647" s="7">
        <f>IF(G647&lt;&gt;0,J647/G647*100,"-")</f>
        <v>99.773986439186345</v>
      </c>
    </row>
    <row r="648" spans="1:13" x14ac:dyDescent="0.25">
      <c r="A648" s="8"/>
      <c r="B648" s="8"/>
      <c r="C648" s="9" t="s">
        <v>396</v>
      </c>
      <c r="D648" s="8"/>
      <c r="E648" s="8"/>
      <c r="F648" s="9" t="s">
        <v>397</v>
      </c>
      <c r="G648" s="10">
        <f>+G649</f>
        <v>3999.76</v>
      </c>
      <c r="H648" s="10">
        <f>+H649</f>
        <v>4000</v>
      </c>
      <c r="I648" s="10">
        <f>+I649</f>
        <v>4000</v>
      </c>
      <c r="J648" s="10">
        <f>+J649</f>
        <v>3990.72</v>
      </c>
      <c r="K648" s="10">
        <f>IF(I648&lt;&gt;0,J648/I648*100,"-")</f>
        <v>99.767999999999986</v>
      </c>
      <c r="L648" s="10">
        <f>IF(H648&lt;&gt;0,J648/H648*100,"-")</f>
        <v>99.767999999999986</v>
      </c>
      <c r="M648" s="10">
        <f>IF(G648&lt;&gt;0,J648/G648*100,"-")</f>
        <v>99.773986439186345</v>
      </c>
    </row>
    <row r="649" spans="1:13" x14ac:dyDescent="0.25">
      <c r="A649" s="11"/>
      <c r="B649" s="11"/>
      <c r="C649" s="11"/>
      <c r="D649" s="12" t="s">
        <v>19</v>
      </c>
      <c r="E649" s="11"/>
      <c r="F649" s="12"/>
      <c r="G649" s="13">
        <f>+G650+G651</f>
        <v>3999.76</v>
      </c>
      <c r="H649" s="13">
        <f>+H650+H651</f>
        <v>4000</v>
      </c>
      <c r="I649" s="13">
        <f>+I650+I651</f>
        <v>4000</v>
      </c>
      <c r="J649" s="13">
        <f>+J650+J651</f>
        <v>3990.72</v>
      </c>
      <c r="K649" s="13">
        <f>IF(I649&lt;&gt;0,J649/I649*100,"-")</f>
        <v>99.767999999999986</v>
      </c>
      <c r="L649" s="13">
        <f>IF(H649&lt;&gt;0,J649/H649*100,"-")</f>
        <v>99.767999999999986</v>
      </c>
      <c r="M649" s="13">
        <f>IF(G649&lt;&gt;0,J649/G649*100,"-")</f>
        <v>99.773986439186345</v>
      </c>
    </row>
    <row r="650" spans="1:13" x14ac:dyDescent="0.25">
      <c r="A650" s="14"/>
      <c r="B650" s="14"/>
      <c r="C650" s="14"/>
      <c r="D650" s="14"/>
      <c r="E650" s="15" t="s">
        <v>28</v>
      </c>
      <c r="F650" s="15" t="s">
        <v>29</v>
      </c>
      <c r="G650" s="16">
        <v>0</v>
      </c>
      <c r="H650" s="16">
        <v>210</v>
      </c>
      <c r="I650" s="16">
        <v>210</v>
      </c>
      <c r="J650" s="16">
        <v>207.72</v>
      </c>
      <c r="K650" s="16">
        <f>IF(I650&lt;&gt;0,J650/I650*100,"-")</f>
        <v>98.914285714285711</v>
      </c>
      <c r="L650" s="16">
        <f>IF(H650&lt;&gt;0,J650/H650*100,"-")</f>
        <v>98.914285714285711</v>
      </c>
      <c r="M650" s="16" t="str">
        <f>IF(G650&lt;&gt;0,J650/G650*100,"-")</f>
        <v>-</v>
      </c>
    </row>
    <row r="651" spans="1:13" x14ac:dyDescent="0.25">
      <c r="A651" s="14"/>
      <c r="B651" s="14"/>
      <c r="C651" s="14"/>
      <c r="D651" s="14"/>
      <c r="E651" s="15" t="s">
        <v>34</v>
      </c>
      <c r="F651" s="15" t="s">
        <v>35</v>
      </c>
      <c r="G651" s="16">
        <v>3999.76</v>
      </c>
      <c r="H651" s="16">
        <v>3790</v>
      </c>
      <c r="I651" s="16">
        <v>3790</v>
      </c>
      <c r="J651" s="16">
        <v>3783</v>
      </c>
      <c r="K651" s="16">
        <f>IF(I651&lt;&gt;0,J651/I651*100,"-")</f>
        <v>99.815303430079155</v>
      </c>
      <c r="L651" s="16">
        <f>IF(H651&lt;&gt;0,J651/H651*100,"-")</f>
        <v>99.815303430079155</v>
      </c>
      <c r="M651" s="16">
        <f>IF(G651&lt;&gt;0,J651/G651*100,"-")</f>
        <v>94.580674840490417</v>
      </c>
    </row>
    <row r="652" spans="1:13" x14ac:dyDescent="0.25">
      <c r="A652" s="5"/>
      <c r="B652" s="6" t="s">
        <v>398</v>
      </c>
      <c r="C652" s="5"/>
      <c r="D652" s="5"/>
      <c r="E652" s="5"/>
      <c r="F652" s="6" t="s">
        <v>399</v>
      </c>
      <c r="G652" s="7">
        <f>+G653+G657+G662+G675+G682+G685</f>
        <v>385436.81999999995</v>
      </c>
      <c r="H652" s="7">
        <f>+H653+H657+H662+H675+H682+H685</f>
        <v>435535</v>
      </c>
      <c r="I652" s="7">
        <f>+I653+I657+I662+I675+I682+I685</f>
        <v>442535</v>
      </c>
      <c r="J652" s="7">
        <f>+J653+J657+J662+J675+J682+J685</f>
        <v>378448.01</v>
      </c>
      <c r="K652" s="7">
        <f>IF(I652&lt;&gt;0,J652/I652*100,"-")</f>
        <v>85.518209859107188</v>
      </c>
      <c r="L652" s="7">
        <f>IF(H652&lt;&gt;0,J652/H652*100,"-")</f>
        <v>86.892674526731497</v>
      </c>
      <c r="M652" s="7">
        <f>IF(G652&lt;&gt;0,J652/G652*100,"-")</f>
        <v>98.186781947817039</v>
      </c>
    </row>
    <row r="653" spans="1:13" x14ac:dyDescent="0.25">
      <c r="A653" s="8"/>
      <c r="B653" s="8"/>
      <c r="C653" s="9" t="s">
        <v>400</v>
      </c>
      <c r="D653" s="8"/>
      <c r="E653" s="8"/>
      <c r="F653" s="9" t="s">
        <v>401</v>
      </c>
      <c r="G653" s="10">
        <f>+G654</f>
        <v>0</v>
      </c>
      <c r="H653" s="10">
        <f>+H654</f>
        <v>5000</v>
      </c>
      <c r="I653" s="10">
        <f>+I654</f>
        <v>5000</v>
      </c>
      <c r="J653" s="10">
        <f>+J654</f>
        <v>683.33</v>
      </c>
      <c r="K653" s="10">
        <f>IF(I653&lt;&gt;0,J653/I653*100,"-")</f>
        <v>13.666600000000001</v>
      </c>
      <c r="L653" s="10">
        <f>IF(H653&lt;&gt;0,J653/H653*100,"-")</f>
        <v>13.666600000000001</v>
      </c>
      <c r="M653" s="10" t="str">
        <f>IF(G653&lt;&gt;0,J653/G653*100,"-")</f>
        <v>-</v>
      </c>
    </row>
    <row r="654" spans="1:13" x14ac:dyDescent="0.25">
      <c r="A654" s="11"/>
      <c r="B654" s="11"/>
      <c r="C654" s="11"/>
      <c r="D654" s="12" t="s">
        <v>19</v>
      </c>
      <c r="E654" s="11"/>
      <c r="F654" s="12"/>
      <c r="G654" s="13">
        <f>+G655+G656</f>
        <v>0</v>
      </c>
      <c r="H654" s="13">
        <f>+H655+H656</f>
        <v>5000</v>
      </c>
      <c r="I654" s="13">
        <f>+I655+I656</f>
        <v>5000</v>
      </c>
      <c r="J654" s="13">
        <f>+J655+J656</f>
        <v>683.33</v>
      </c>
      <c r="K654" s="13">
        <f>IF(I654&lt;&gt;0,J654/I654*100,"-")</f>
        <v>13.666600000000001</v>
      </c>
      <c r="L654" s="13">
        <f>IF(H654&lt;&gt;0,J654/H654*100,"-")</f>
        <v>13.666600000000001</v>
      </c>
      <c r="M654" s="13" t="str">
        <f>IF(G654&lt;&gt;0,J654/G654*100,"-")</f>
        <v>-</v>
      </c>
    </row>
    <row r="655" spans="1:13" x14ac:dyDescent="0.25">
      <c r="A655" s="14"/>
      <c r="B655" s="14"/>
      <c r="C655" s="14"/>
      <c r="D655" s="14"/>
      <c r="E655" s="15" t="s">
        <v>151</v>
      </c>
      <c r="F655" s="15" t="s">
        <v>152</v>
      </c>
      <c r="G655" s="16">
        <v>0</v>
      </c>
      <c r="H655" s="16">
        <v>0</v>
      </c>
      <c r="I655" s="16">
        <v>600</v>
      </c>
      <c r="J655" s="16">
        <v>533.33000000000004</v>
      </c>
      <c r="K655" s="16">
        <f>IF(I655&lt;&gt;0,J655/I655*100,"-")</f>
        <v>88.888333333333335</v>
      </c>
      <c r="L655" s="16" t="str">
        <f>IF(H655&lt;&gt;0,J655/H655*100,"-")</f>
        <v>-</v>
      </c>
      <c r="M655" s="16" t="str">
        <f>IF(G655&lt;&gt;0,J655/G655*100,"-")</f>
        <v>-</v>
      </c>
    </row>
    <row r="656" spans="1:13" x14ac:dyDescent="0.25">
      <c r="A656" s="14"/>
      <c r="B656" s="14"/>
      <c r="C656" s="14"/>
      <c r="D656" s="14"/>
      <c r="E656" s="15" t="s">
        <v>34</v>
      </c>
      <c r="F656" s="15" t="s">
        <v>35</v>
      </c>
      <c r="G656" s="16">
        <v>0</v>
      </c>
      <c r="H656" s="16">
        <v>5000</v>
      </c>
      <c r="I656" s="16">
        <v>4400</v>
      </c>
      <c r="J656" s="16">
        <v>150</v>
      </c>
      <c r="K656" s="16">
        <f>IF(I656&lt;&gt;0,J656/I656*100,"-")</f>
        <v>3.4090909090909087</v>
      </c>
      <c r="L656" s="16">
        <f>IF(H656&lt;&gt;0,J656/H656*100,"-")</f>
        <v>3</v>
      </c>
      <c r="M656" s="16" t="str">
        <f>IF(G656&lt;&gt;0,J656/G656*100,"-")</f>
        <v>-</v>
      </c>
    </row>
    <row r="657" spans="1:13" x14ac:dyDescent="0.25">
      <c r="A657" s="8"/>
      <c r="B657" s="8"/>
      <c r="C657" s="9" t="s">
        <v>402</v>
      </c>
      <c r="D657" s="8"/>
      <c r="E657" s="8"/>
      <c r="F657" s="9" t="s">
        <v>403</v>
      </c>
      <c r="G657" s="10">
        <f>+G658</f>
        <v>206756.01</v>
      </c>
      <c r="H657" s="10">
        <f>+H658</f>
        <v>220000</v>
      </c>
      <c r="I657" s="10">
        <f>+I658</f>
        <v>220000</v>
      </c>
      <c r="J657" s="10">
        <f>+J658</f>
        <v>207852.81</v>
      </c>
      <c r="K657" s="10">
        <f>IF(I657&lt;&gt;0,J657/I657*100,"-")</f>
        <v>94.478549999999998</v>
      </c>
      <c r="L657" s="10">
        <f>IF(H657&lt;&gt;0,J657/H657*100,"-")</f>
        <v>94.478549999999998</v>
      </c>
      <c r="M657" s="10">
        <f>IF(G657&lt;&gt;0,J657/G657*100,"-")</f>
        <v>100.53048034734273</v>
      </c>
    </row>
    <row r="658" spans="1:13" x14ac:dyDescent="0.25">
      <c r="A658" s="11"/>
      <c r="B658" s="11"/>
      <c r="C658" s="11"/>
      <c r="D658" s="12" t="s">
        <v>19</v>
      </c>
      <c r="E658" s="11"/>
      <c r="F658" s="12"/>
      <c r="G658" s="13">
        <f>+G659+G660+G661</f>
        <v>206756.01</v>
      </c>
      <c r="H658" s="13">
        <f>+H659+H660+H661</f>
        <v>220000</v>
      </c>
      <c r="I658" s="13">
        <f>+I659+I660+I661</f>
        <v>220000</v>
      </c>
      <c r="J658" s="13">
        <f>+J659+J660+J661</f>
        <v>207852.81</v>
      </c>
      <c r="K658" s="13">
        <f>IF(I658&lt;&gt;0,J658/I658*100,"-")</f>
        <v>94.478549999999998</v>
      </c>
      <c r="L658" s="13">
        <f>IF(H658&lt;&gt;0,J658/H658*100,"-")</f>
        <v>94.478549999999998</v>
      </c>
      <c r="M658" s="13">
        <f>IF(G658&lt;&gt;0,J658/G658*100,"-")</f>
        <v>100.53048034734273</v>
      </c>
    </row>
    <row r="659" spans="1:13" x14ac:dyDescent="0.25">
      <c r="A659" s="14"/>
      <c r="B659" s="14"/>
      <c r="C659" s="14"/>
      <c r="D659" s="14"/>
      <c r="E659" s="15" t="s">
        <v>28</v>
      </c>
      <c r="F659" s="15" t="s">
        <v>29</v>
      </c>
      <c r="G659" s="16">
        <v>256.04000000000002</v>
      </c>
      <c r="H659" s="16">
        <v>2000</v>
      </c>
      <c r="I659" s="16">
        <v>2000</v>
      </c>
      <c r="J659" s="16">
        <v>484.68</v>
      </c>
      <c r="K659" s="16">
        <f>IF(I659&lt;&gt;0,J659/I659*100,"-")</f>
        <v>24.234000000000002</v>
      </c>
      <c r="L659" s="16">
        <f>IF(H659&lt;&gt;0,J659/H659*100,"-")</f>
        <v>24.234000000000002</v>
      </c>
      <c r="M659" s="16">
        <f>IF(G659&lt;&gt;0,J659/G659*100,"-")</f>
        <v>189.29854710201531</v>
      </c>
    </row>
    <row r="660" spans="1:13" x14ac:dyDescent="0.25">
      <c r="A660" s="14"/>
      <c r="B660" s="14"/>
      <c r="C660" s="14"/>
      <c r="D660" s="14"/>
      <c r="E660" s="15" t="s">
        <v>151</v>
      </c>
      <c r="F660" s="15" t="s">
        <v>152</v>
      </c>
      <c r="G660" s="16">
        <v>0</v>
      </c>
      <c r="H660" s="16">
        <v>7814.34</v>
      </c>
      <c r="I660" s="16">
        <v>7814.34</v>
      </c>
      <c r="J660" s="16">
        <v>0</v>
      </c>
      <c r="K660" s="16">
        <f>IF(I660&lt;&gt;0,J660/I660*100,"-")</f>
        <v>0</v>
      </c>
      <c r="L660" s="16">
        <f>IF(H660&lt;&gt;0,J660/H660*100,"-")</f>
        <v>0</v>
      </c>
      <c r="M660" s="16" t="str">
        <f>IF(G660&lt;&gt;0,J660/G660*100,"-")</f>
        <v>-</v>
      </c>
    </row>
    <row r="661" spans="1:13" x14ac:dyDescent="0.25">
      <c r="A661" s="14"/>
      <c r="B661" s="14"/>
      <c r="C661" s="14"/>
      <c r="D661" s="14"/>
      <c r="E661" s="15" t="s">
        <v>34</v>
      </c>
      <c r="F661" s="15" t="s">
        <v>35</v>
      </c>
      <c r="G661" s="16">
        <v>206499.97</v>
      </c>
      <c r="H661" s="16">
        <v>210185.66</v>
      </c>
      <c r="I661" s="16">
        <v>210185.66</v>
      </c>
      <c r="J661" s="16">
        <v>207368.13</v>
      </c>
      <c r="K661" s="16">
        <f>IF(I661&lt;&gt;0,J661/I661*100,"-")</f>
        <v>98.659504173595863</v>
      </c>
      <c r="L661" s="16">
        <f>IF(H661&lt;&gt;0,J661/H661*100,"-")</f>
        <v>98.659504173595863</v>
      </c>
      <c r="M661" s="16">
        <f>IF(G661&lt;&gt;0,J661/G661*100,"-")</f>
        <v>100.42041652596852</v>
      </c>
    </row>
    <row r="662" spans="1:13" x14ac:dyDescent="0.25">
      <c r="A662" s="8"/>
      <c r="B662" s="8"/>
      <c r="C662" s="9" t="s">
        <v>404</v>
      </c>
      <c r="D662" s="8"/>
      <c r="E662" s="8"/>
      <c r="F662" s="9" t="s">
        <v>405</v>
      </c>
      <c r="G662" s="10">
        <f>+G663</f>
        <v>64973.74</v>
      </c>
      <c r="H662" s="10">
        <f>+H663</f>
        <v>119999.99999999999</v>
      </c>
      <c r="I662" s="10">
        <f>+I663</f>
        <v>126999.99999999999</v>
      </c>
      <c r="J662" s="10">
        <f>+J663</f>
        <v>82639.11</v>
      </c>
      <c r="K662" s="10">
        <f>IF(I662&lt;&gt;0,J662/I662*100,"-")</f>
        <v>65.070165354330712</v>
      </c>
      <c r="L662" s="10">
        <f>IF(H662&lt;&gt;0,J662/H662*100,"-")</f>
        <v>68.865925000000004</v>
      </c>
      <c r="M662" s="10">
        <f>IF(G662&lt;&gt;0,J662/G662*100,"-")</f>
        <v>127.18847645217899</v>
      </c>
    </row>
    <row r="663" spans="1:13" x14ac:dyDescent="0.25">
      <c r="A663" s="11"/>
      <c r="B663" s="11"/>
      <c r="C663" s="11"/>
      <c r="D663" s="12" t="s">
        <v>19</v>
      </c>
      <c r="E663" s="11"/>
      <c r="F663" s="12"/>
      <c r="G663" s="13">
        <f>+G664+G665+G666+G667+G668+G669+G670+G671+G672+G673+G674</f>
        <v>64973.74</v>
      </c>
      <c r="H663" s="13">
        <f>+H664+H665+H666+H667+H668+H669+H670+H671+H672+H673+H674</f>
        <v>119999.99999999999</v>
      </c>
      <c r="I663" s="13">
        <f>+I664+I665+I666+I667+I668+I669+I670+I671+I672+I673+I674</f>
        <v>126999.99999999999</v>
      </c>
      <c r="J663" s="13">
        <f>+J664+J665+J666+J667+J668+J669+J670+J671+J672+J673+J674</f>
        <v>82639.11</v>
      </c>
      <c r="K663" s="13">
        <f>IF(I663&lt;&gt;0,J663/I663*100,"-")</f>
        <v>65.070165354330712</v>
      </c>
      <c r="L663" s="13">
        <f>IF(H663&lt;&gt;0,J663/H663*100,"-")</f>
        <v>68.865925000000004</v>
      </c>
      <c r="M663" s="13">
        <f>IF(G663&lt;&gt;0,J663/G663*100,"-")</f>
        <v>127.18847645217899</v>
      </c>
    </row>
    <row r="664" spans="1:13" x14ac:dyDescent="0.25">
      <c r="A664" s="14"/>
      <c r="B664" s="14"/>
      <c r="C664" s="14"/>
      <c r="D664" s="14"/>
      <c r="E664" s="15" t="s">
        <v>20</v>
      </c>
      <c r="F664" s="15" t="s">
        <v>21</v>
      </c>
      <c r="G664" s="16">
        <v>1938.8</v>
      </c>
      <c r="H664" s="16">
        <v>13000</v>
      </c>
      <c r="I664" s="16">
        <v>13000</v>
      </c>
      <c r="J664" s="16">
        <v>6292</v>
      </c>
      <c r="K664" s="16">
        <f>IF(I664&lt;&gt;0,J664/I664*100,"-")</f>
        <v>48.4</v>
      </c>
      <c r="L664" s="16">
        <f>IF(H664&lt;&gt;0,J664/H664*100,"-")</f>
        <v>48.4</v>
      </c>
      <c r="M664" s="16">
        <f>IF(G664&lt;&gt;0,J664/G664*100,"-")</f>
        <v>324.53063750773674</v>
      </c>
    </row>
    <row r="665" spans="1:13" x14ac:dyDescent="0.25">
      <c r="A665" s="14"/>
      <c r="B665" s="14"/>
      <c r="C665" s="14"/>
      <c r="D665" s="14"/>
      <c r="E665" s="15" t="s">
        <v>22</v>
      </c>
      <c r="F665" s="15" t="s">
        <v>23</v>
      </c>
      <c r="G665" s="16">
        <v>8445.9</v>
      </c>
      <c r="H665" s="16">
        <v>8640.9599999999991</v>
      </c>
      <c r="I665" s="16">
        <v>8739.9599999999991</v>
      </c>
      <c r="J665" s="16">
        <v>1031.17</v>
      </c>
      <c r="K665" s="16">
        <f>IF(I665&lt;&gt;0,J665/I665*100,"-")</f>
        <v>11.798337749829521</v>
      </c>
      <c r="L665" s="16">
        <f>IF(H665&lt;&gt;0,J665/H665*100,"-")</f>
        <v>11.933512017183277</v>
      </c>
      <c r="M665" s="16">
        <f>IF(G665&lt;&gt;0,J665/G665*100,"-")</f>
        <v>12.209119217608546</v>
      </c>
    </row>
    <row r="666" spans="1:13" x14ac:dyDescent="0.25">
      <c r="A666" s="14"/>
      <c r="B666" s="14"/>
      <c r="C666" s="14"/>
      <c r="D666" s="14"/>
      <c r="E666" s="15" t="s">
        <v>26</v>
      </c>
      <c r="F666" s="15" t="s">
        <v>27</v>
      </c>
      <c r="G666" s="16">
        <v>44525.89</v>
      </c>
      <c r="H666" s="16">
        <v>51089</v>
      </c>
      <c r="I666" s="16">
        <v>72690</v>
      </c>
      <c r="J666" s="16">
        <v>70514.73</v>
      </c>
      <c r="K666" s="16">
        <f>IF(I666&lt;&gt;0,J666/I666*100,"-")</f>
        <v>97.007470078415182</v>
      </c>
      <c r="L666" s="16">
        <f>IF(H666&lt;&gt;0,J666/H666*100,"-")</f>
        <v>138.023312258999</v>
      </c>
      <c r="M666" s="16">
        <f>IF(G666&lt;&gt;0,J666/G666*100,"-")</f>
        <v>158.36792931034057</v>
      </c>
    </row>
    <row r="667" spans="1:13" x14ac:dyDescent="0.25">
      <c r="A667" s="14"/>
      <c r="B667" s="14"/>
      <c r="C667" s="14"/>
      <c r="D667" s="14"/>
      <c r="E667" s="15" t="s">
        <v>77</v>
      </c>
      <c r="F667" s="15" t="s">
        <v>78</v>
      </c>
      <c r="G667" s="16">
        <v>379.4</v>
      </c>
      <c r="H667" s="16">
        <v>800</v>
      </c>
      <c r="I667" s="16">
        <v>800</v>
      </c>
      <c r="J667" s="16">
        <v>325.20999999999998</v>
      </c>
      <c r="K667" s="16">
        <f>IF(I667&lt;&gt;0,J667/I667*100,"-")</f>
        <v>40.651249999999997</v>
      </c>
      <c r="L667" s="16">
        <f>IF(H667&lt;&gt;0,J667/H667*100,"-")</f>
        <v>40.651249999999997</v>
      </c>
      <c r="M667" s="16">
        <f>IF(G667&lt;&gt;0,J667/G667*100,"-")</f>
        <v>85.716921454928823</v>
      </c>
    </row>
    <row r="668" spans="1:13" x14ac:dyDescent="0.25">
      <c r="A668" s="14"/>
      <c r="B668" s="14"/>
      <c r="C668" s="14"/>
      <c r="D668" s="14"/>
      <c r="E668" s="15" t="s">
        <v>28</v>
      </c>
      <c r="F668" s="15" t="s">
        <v>29</v>
      </c>
      <c r="G668" s="16">
        <v>0</v>
      </c>
      <c r="H668" s="16">
        <v>0</v>
      </c>
      <c r="I668" s="16">
        <v>7000</v>
      </c>
      <c r="J668" s="16">
        <v>0</v>
      </c>
      <c r="K668" s="16">
        <f>IF(I668&lt;&gt;0,J668/I668*100,"-")</f>
        <v>0</v>
      </c>
      <c r="L668" s="16" t="str">
        <f>IF(H668&lt;&gt;0,J668/H668*100,"-")</f>
        <v>-</v>
      </c>
      <c r="M668" s="16" t="str">
        <f>IF(G668&lt;&gt;0,J668/G668*100,"-")</f>
        <v>-</v>
      </c>
    </row>
    <row r="669" spans="1:13" x14ac:dyDescent="0.25">
      <c r="A669" s="14"/>
      <c r="B669" s="14"/>
      <c r="C669" s="14"/>
      <c r="D669" s="14"/>
      <c r="E669" s="15" t="s">
        <v>34</v>
      </c>
      <c r="F669" s="15" t="s">
        <v>35</v>
      </c>
      <c r="G669" s="16">
        <v>4700</v>
      </c>
      <c r="H669" s="16">
        <v>4850</v>
      </c>
      <c r="I669" s="16">
        <v>4850</v>
      </c>
      <c r="J669" s="16">
        <v>3500</v>
      </c>
      <c r="K669" s="16">
        <f>IF(I669&lt;&gt;0,J669/I669*100,"-")</f>
        <v>72.164948453608247</v>
      </c>
      <c r="L669" s="16">
        <f>IF(H669&lt;&gt;0,J669/H669*100,"-")</f>
        <v>72.164948453608247</v>
      </c>
      <c r="M669" s="16">
        <f>IF(G669&lt;&gt;0,J669/G669*100,"-")</f>
        <v>74.468085106382972</v>
      </c>
    </row>
    <row r="670" spans="1:13" x14ac:dyDescent="0.25">
      <c r="A670" s="14"/>
      <c r="B670" s="14"/>
      <c r="C670" s="14"/>
      <c r="D670" s="14"/>
      <c r="E670" s="15" t="s">
        <v>30</v>
      </c>
      <c r="F670" s="15" t="s">
        <v>31</v>
      </c>
      <c r="G670" s="16">
        <v>0</v>
      </c>
      <c r="H670" s="16">
        <v>5000</v>
      </c>
      <c r="I670" s="16">
        <v>5000</v>
      </c>
      <c r="J670" s="16">
        <v>0</v>
      </c>
      <c r="K670" s="16">
        <f>IF(I670&lt;&gt;0,J670/I670*100,"-")</f>
        <v>0</v>
      </c>
      <c r="L670" s="16">
        <f>IF(H670&lt;&gt;0,J670/H670*100,"-")</f>
        <v>0</v>
      </c>
      <c r="M670" s="16" t="str">
        <f>IF(G670&lt;&gt;0,J670/G670*100,"-")</f>
        <v>-</v>
      </c>
    </row>
    <row r="671" spans="1:13" x14ac:dyDescent="0.25">
      <c r="A671" s="14"/>
      <c r="B671" s="14"/>
      <c r="C671" s="14"/>
      <c r="D671" s="14"/>
      <c r="E671" s="15" t="s">
        <v>105</v>
      </c>
      <c r="F671" s="15" t="s">
        <v>106</v>
      </c>
      <c r="G671" s="16">
        <v>0</v>
      </c>
      <c r="H671" s="16">
        <v>5500</v>
      </c>
      <c r="I671" s="16">
        <v>5500</v>
      </c>
      <c r="J671" s="16">
        <v>0</v>
      </c>
      <c r="K671" s="16">
        <f>IF(I671&lt;&gt;0,J671/I671*100,"-")</f>
        <v>0</v>
      </c>
      <c r="L671" s="16">
        <f>IF(H671&lt;&gt;0,J671/H671*100,"-")</f>
        <v>0</v>
      </c>
      <c r="M671" s="16" t="str">
        <f>IF(G671&lt;&gt;0,J671/G671*100,"-")</f>
        <v>-</v>
      </c>
    </row>
    <row r="672" spans="1:13" x14ac:dyDescent="0.25">
      <c r="A672" s="14"/>
      <c r="B672" s="14"/>
      <c r="C672" s="14"/>
      <c r="D672" s="14"/>
      <c r="E672" s="15" t="s">
        <v>81</v>
      </c>
      <c r="F672" s="15" t="s">
        <v>82</v>
      </c>
      <c r="G672" s="16">
        <v>4983.75</v>
      </c>
      <c r="H672" s="16">
        <v>16982.669999999998</v>
      </c>
      <c r="I672" s="16">
        <v>6982.67</v>
      </c>
      <c r="J672" s="16">
        <v>0</v>
      </c>
      <c r="K672" s="16">
        <f>IF(I672&lt;&gt;0,J672/I672*100,"-")</f>
        <v>0</v>
      </c>
      <c r="L672" s="16">
        <f>IF(H672&lt;&gt;0,J672/H672*100,"-")</f>
        <v>0</v>
      </c>
      <c r="M672" s="16">
        <f>IF(G672&lt;&gt;0,J672/G672*100,"-")</f>
        <v>0</v>
      </c>
    </row>
    <row r="673" spans="1:13" x14ac:dyDescent="0.25">
      <c r="A673" s="14"/>
      <c r="B673" s="14"/>
      <c r="C673" s="14"/>
      <c r="D673" s="14"/>
      <c r="E673" s="15" t="s">
        <v>83</v>
      </c>
      <c r="F673" s="15" t="s">
        <v>84</v>
      </c>
      <c r="G673" s="16">
        <v>0</v>
      </c>
      <c r="H673" s="16">
        <v>4137.37</v>
      </c>
      <c r="I673" s="16">
        <v>2437.37</v>
      </c>
      <c r="J673" s="16">
        <v>976</v>
      </c>
      <c r="K673" s="16">
        <f>IF(I673&lt;&gt;0,J673/I673*100,"-")</f>
        <v>40.043161276293709</v>
      </c>
      <c r="L673" s="16">
        <f>IF(H673&lt;&gt;0,J673/H673*100,"-")</f>
        <v>23.589865059204278</v>
      </c>
      <c r="M673" s="16" t="str">
        <f>IF(G673&lt;&gt;0,J673/G673*100,"-")</f>
        <v>-</v>
      </c>
    </row>
    <row r="674" spans="1:13" x14ac:dyDescent="0.25">
      <c r="A674" s="14"/>
      <c r="B674" s="14"/>
      <c r="C674" s="14"/>
      <c r="D674" s="14"/>
      <c r="E674" s="15" t="s">
        <v>406</v>
      </c>
      <c r="F674" s="15" t="s">
        <v>407</v>
      </c>
      <c r="G674" s="16">
        <v>0</v>
      </c>
      <c r="H674" s="16">
        <v>10000</v>
      </c>
      <c r="I674" s="16">
        <v>0</v>
      </c>
      <c r="J674" s="16">
        <v>0</v>
      </c>
      <c r="K674" s="16" t="str">
        <f>IF(I674&lt;&gt;0,J674/I674*100,"-")</f>
        <v>-</v>
      </c>
      <c r="L674" s="16">
        <f>IF(H674&lt;&gt;0,J674/H674*100,"-")</f>
        <v>0</v>
      </c>
      <c r="M674" s="16" t="str">
        <f>IF(G674&lt;&gt;0,J674/G674*100,"-")</f>
        <v>-</v>
      </c>
    </row>
    <row r="675" spans="1:13" x14ac:dyDescent="0.25">
      <c r="A675" s="8"/>
      <c r="B675" s="8"/>
      <c r="C675" s="9" t="s">
        <v>408</v>
      </c>
      <c r="D675" s="8"/>
      <c r="E675" s="8"/>
      <c r="F675" s="9" t="s">
        <v>409</v>
      </c>
      <c r="G675" s="10">
        <f>+G676</f>
        <v>12499.98</v>
      </c>
      <c r="H675" s="10">
        <f>+H676</f>
        <v>14500</v>
      </c>
      <c r="I675" s="10">
        <f>+I676</f>
        <v>14500</v>
      </c>
      <c r="J675" s="10">
        <f>+J676</f>
        <v>11658.76</v>
      </c>
      <c r="K675" s="10">
        <f>IF(I675&lt;&gt;0,J675/I675*100,"-")</f>
        <v>80.40524137931034</v>
      </c>
      <c r="L675" s="10">
        <f>IF(H675&lt;&gt;0,J675/H675*100,"-")</f>
        <v>80.40524137931034</v>
      </c>
      <c r="M675" s="10">
        <f>IF(G675&lt;&gt;0,J675/G675*100,"-")</f>
        <v>93.270229232366773</v>
      </c>
    </row>
    <row r="676" spans="1:13" x14ac:dyDescent="0.25">
      <c r="A676" s="11"/>
      <c r="B676" s="11"/>
      <c r="C676" s="11"/>
      <c r="D676" s="12" t="s">
        <v>19</v>
      </c>
      <c r="E676" s="11"/>
      <c r="F676" s="12"/>
      <c r="G676" s="13">
        <f>+G677+G678+G679+G680+G681</f>
        <v>12499.98</v>
      </c>
      <c r="H676" s="13">
        <f>+H677+H678+H679+H680+H681</f>
        <v>14500</v>
      </c>
      <c r="I676" s="13">
        <f>+I677+I678+I679+I680+I681</f>
        <v>14500</v>
      </c>
      <c r="J676" s="13">
        <f>+J677+J678+J679+J680+J681</f>
        <v>11658.76</v>
      </c>
      <c r="K676" s="13">
        <f>IF(I676&lt;&gt;0,J676/I676*100,"-")</f>
        <v>80.40524137931034</v>
      </c>
      <c r="L676" s="13">
        <f>IF(H676&lt;&gt;0,J676/H676*100,"-")</f>
        <v>80.40524137931034</v>
      </c>
      <c r="M676" s="13">
        <f>IF(G676&lt;&gt;0,J676/G676*100,"-")</f>
        <v>93.270229232366773</v>
      </c>
    </row>
    <row r="677" spans="1:13" x14ac:dyDescent="0.25">
      <c r="A677" s="14"/>
      <c r="B677" s="14"/>
      <c r="C677" s="14"/>
      <c r="D677" s="14"/>
      <c r="E677" s="15" t="s">
        <v>20</v>
      </c>
      <c r="F677" s="15" t="s">
        <v>21</v>
      </c>
      <c r="G677" s="16">
        <v>2086.92</v>
      </c>
      <c r="H677" s="16">
        <v>5000</v>
      </c>
      <c r="I677" s="16">
        <v>3700</v>
      </c>
      <c r="J677" s="16">
        <v>1640.57</v>
      </c>
      <c r="K677" s="16">
        <f>IF(I677&lt;&gt;0,J677/I677*100,"-")</f>
        <v>44.339729729729726</v>
      </c>
      <c r="L677" s="16">
        <f>IF(H677&lt;&gt;0,J677/H677*100,"-")</f>
        <v>32.811399999999999</v>
      </c>
      <c r="M677" s="16">
        <f>IF(G677&lt;&gt;0,J677/G677*100,"-")</f>
        <v>78.612021543710341</v>
      </c>
    </row>
    <row r="678" spans="1:13" x14ac:dyDescent="0.25">
      <c r="A678" s="14"/>
      <c r="B678" s="14"/>
      <c r="C678" s="14"/>
      <c r="D678" s="14"/>
      <c r="E678" s="15" t="s">
        <v>89</v>
      </c>
      <c r="F678" s="15" t="s">
        <v>90</v>
      </c>
      <c r="G678" s="16">
        <v>42.68</v>
      </c>
      <c r="H678" s="16">
        <v>100</v>
      </c>
      <c r="I678" s="16">
        <v>100</v>
      </c>
      <c r="J678" s="16">
        <v>0</v>
      </c>
      <c r="K678" s="16">
        <f>IF(I678&lt;&gt;0,J678/I678*100,"-")</f>
        <v>0</v>
      </c>
      <c r="L678" s="16">
        <f>IF(H678&lt;&gt;0,J678/H678*100,"-")</f>
        <v>0</v>
      </c>
      <c r="M678" s="16">
        <f>IF(G678&lt;&gt;0,J678/G678*100,"-")</f>
        <v>0</v>
      </c>
    </row>
    <row r="679" spans="1:13" x14ac:dyDescent="0.25">
      <c r="A679" s="14"/>
      <c r="B679" s="14"/>
      <c r="C679" s="14"/>
      <c r="D679" s="14"/>
      <c r="E679" s="15" t="s">
        <v>24</v>
      </c>
      <c r="F679" s="15" t="s">
        <v>25</v>
      </c>
      <c r="G679" s="16">
        <v>1653.48</v>
      </c>
      <c r="H679" s="16">
        <v>1500</v>
      </c>
      <c r="I679" s="16">
        <v>2900</v>
      </c>
      <c r="J679" s="16">
        <v>2518.19</v>
      </c>
      <c r="K679" s="16">
        <f>IF(I679&lt;&gt;0,J679/I679*100,"-")</f>
        <v>86.834137931034476</v>
      </c>
      <c r="L679" s="16">
        <f>IF(H679&lt;&gt;0,J679/H679*100,"-")</f>
        <v>167.87933333333334</v>
      </c>
      <c r="M679" s="16">
        <f>IF(G679&lt;&gt;0,J679/G679*100,"-")</f>
        <v>152.29636887050341</v>
      </c>
    </row>
    <row r="680" spans="1:13" x14ac:dyDescent="0.25">
      <c r="A680" s="14"/>
      <c r="B680" s="14"/>
      <c r="C680" s="14"/>
      <c r="D680" s="14"/>
      <c r="E680" s="15" t="s">
        <v>34</v>
      </c>
      <c r="F680" s="15" t="s">
        <v>35</v>
      </c>
      <c r="G680" s="16">
        <v>8500</v>
      </c>
      <c r="H680" s="16">
        <v>7600</v>
      </c>
      <c r="I680" s="16">
        <v>7500</v>
      </c>
      <c r="J680" s="16">
        <v>7500</v>
      </c>
      <c r="K680" s="16">
        <f>IF(I680&lt;&gt;0,J680/I680*100,"-")</f>
        <v>100</v>
      </c>
      <c r="L680" s="16">
        <f>IF(H680&lt;&gt;0,J680/H680*100,"-")</f>
        <v>98.68421052631578</v>
      </c>
      <c r="M680" s="16">
        <f>IF(G680&lt;&gt;0,J680/G680*100,"-")</f>
        <v>88.235294117647058</v>
      </c>
    </row>
    <row r="681" spans="1:13" x14ac:dyDescent="0.25">
      <c r="A681" s="14"/>
      <c r="B681" s="14"/>
      <c r="C681" s="14"/>
      <c r="D681" s="14"/>
      <c r="E681" s="15" t="s">
        <v>30</v>
      </c>
      <c r="F681" s="15" t="s">
        <v>31</v>
      </c>
      <c r="G681" s="16">
        <v>216.9</v>
      </c>
      <c r="H681" s="16">
        <v>300</v>
      </c>
      <c r="I681" s="16">
        <v>300</v>
      </c>
      <c r="J681" s="16">
        <v>0</v>
      </c>
      <c r="K681" s="16">
        <f>IF(I681&lt;&gt;0,J681/I681*100,"-")</f>
        <v>0</v>
      </c>
      <c r="L681" s="16">
        <f>IF(H681&lt;&gt;0,J681/H681*100,"-")</f>
        <v>0</v>
      </c>
      <c r="M681" s="16">
        <f>IF(G681&lt;&gt;0,J681/G681*100,"-")</f>
        <v>0</v>
      </c>
    </row>
    <row r="682" spans="1:13" x14ac:dyDescent="0.25">
      <c r="A682" s="8"/>
      <c r="B682" s="8"/>
      <c r="C682" s="9" t="s">
        <v>410</v>
      </c>
      <c r="D682" s="8"/>
      <c r="E682" s="8"/>
      <c r="F682" s="9" t="s">
        <v>411</v>
      </c>
      <c r="G682" s="10">
        <f>+G683</f>
        <v>25600</v>
      </c>
      <c r="H682" s="10">
        <f>+H683</f>
        <v>26035</v>
      </c>
      <c r="I682" s="10">
        <f>+I683</f>
        <v>26035</v>
      </c>
      <c r="J682" s="10">
        <f>+J683</f>
        <v>26035</v>
      </c>
      <c r="K682" s="10">
        <f>IF(I682&lt;&gt;0,J682/I682*100,"-")</f>
        <v>100</v>
      </c>
      <c r="L682" s="10">
        <f>IF(H682&lt;&gt;0,J682/H682*100,"-")</f>
        <v>100</v>
      </c>
      <c r="M682" s="10">
        <f>IF(G682&lt;&gt;0,J682/G682*100,"-")</f>
        <v>101.69921875000001</v>
      </c>
    </row>
    <row r="683" spans="1:13" x14ac:dyDescent="0.25">
      <c r="A683" s="11"/>
      <c r="B683" s="11"/>
      <c r="C683" s="11"/>
      <c r="D683" s="12" t="s">
        <v>19</v>
      </c>
      <c r="E683" s="11"/>
      <c r="F683" s="12"/>
      <c r="G683" s="13">
        <f>+G684</f>
        <v>25600</v>
      </c>
      <c r="H683" s="13">
        <f>+H684</f>
        <v>26035</v>
      </c>
      <c r="I683" s="13">
        <f>+I684</f>
        <v>26035</v>
      </c>
      <c r="J683" s="13">
        <f>+J684</f>
        <v>26035</v>
      </c>
      <c r="K683" s="13">
        <f>IF(I683&lt;&gt;0,J683/I683*100,"-")</f>
        <v>100</v>
      </c>
      <c r="L683" s="13">
        <f>IF(H683&lt;&gt;0,J683/H683*100,"-")</f>
        <v>100</v>
      </c>
      <c r="M683" s="13">
        <f>IF(G683&lt;&gt;0,J683/G683*100,"-")</f>
        <v>101.69921875000001</v>
      </c>
    </row>
    <row r="684" spans="1:13" x14ac:dyDescent="0.25">
      <c r="A684" s="14"/>
      <c r="B684" s="14"/>
      <c r="C684" s="14"/>
      <c r="D684" s="14"/>
      <c r="E684" s="15" t="s">
        <v>169</v>
      </c>
      <c r="F684" s="15" t="s">
        <v>170</v>
      </c>
      <c r="G684" s="16">
        <v>25600</v>
      </c>
      <c r="H684" s="16">
        <v>26035</v>
      </c>
      <c r="I684" s="16">
        <v>26035</v>
      </c>
      <c r="J684" s="16">
        <v>26035</v>
      </c>
      <c r="K684" s="16">
        <f>IF(I684&lt;&gt;0,J684/I684*100,"-")</f>
        <v>100</v>
      </c>
      <c r="L684" s="16">
        <f>IF(H684&lt;&gt;0,J684/H684*100,"-")</f>
        <v>100</v>
      </c>
      <c r="M684" s="16">
        <f>IF(G684&lt;&gt;0,J684/G684*100,"-")</f>
        <v>101.69921875000001</v>
      </c>
    </row>
    <row r="685" spans="1:13" x14ac:dyDescent="0.25">
      <c r="A685" s="8"/>
      <c r="B685" s="8"/>
      <c r="C685" s="9" t="s">
        <v>412</v>
      </c>
      <c r="D685" s="8"/>
      <c r="E685" s="8"/>
      <c r="F685" s="9" t="s">
        <v>413</v>
      </c>
      <c r="G685" s="10">
        <f>+G686+G691</f>
        <v>75607.09</v>
      </c>
      <c r="H685" s="10">
        <f>+H686+H691</f>
        <v>50000</v>
      </c>
      <c r="I685" s="10">
        <f>+I686+I691</f>
        <v>50000</v>
      </c>
      <c r="J685" s="10">
        <f>+J686+J691</f>
        <v>49579</v>
      </c>
      <c r="K685" s="10">
        <f>IF(I685&lt;&gt;0,J685/I685*100,"-")</f>
        <v>99.158000000000001</v>
      </c>
      <c r="L685" s="10">
        <f>IF(H685&lt;&gt;0,J685/H685*100,"-")</f>
        <v>99.158000000000001</v>
      </c>
      <c r="M685" s="10">
        <f>IF(G685&lt;&gt;0,J685/G685*100,"-")</f>
        <v>65.574538049275546</v>
      </c>
    </row>
    <row r="686" spans="1:13" x14ac:dyDescent="0.25">
      <c r="A686" s="11"/>
      <c r="B686" s="11"/>
      <c r="C686" s="11"/>
      <c r="D686" s="12" t="s">
        <v>19</v>
      </c>
      <c r="E686" s="11"/>
      <c r="F686" s="12"/>
      <c r="G686" s="13">
        <f>+G687+G688+G689+G690</f>
        <v>27712.17</v>
      </c>
      <c r="H686" s="13">
        <f>+H687+H688+H689+H690</f>
        <v>50000</v>
      </c>
      <c r="I686" s="13">
        <f>+I687+I688+I689+I690</f>
        <v>50000</v>
      </c>
      <c r="J686" s="13">
        <f>+J687+J688+J689+J690</f>
        <v>49579</v>
      </c>
      <c r="K686" s="13">
        <f>IF(I686&lt;&gt;0,J686/I686*100,"-")</f>
        <v>99.158000000000001</v>
      </c>
      <c r="L686" s="13">
        <f>IF(H686&lt;&gt;0,J686/H686*100,"-")</f>
        <v>99.158000000000001</v>
      </c>
      <c r="M686" s="13">
        <f>IF(G686&lt;&gt;0,J686/G686*100,"-")</f>
        <v>178.90695676303949</v>
      </c>
    </row>
    <row r="687" spans="1:13" x14ac:dyDescent="0.25">
      <c r="A687" s="14"/>
      <c r="B687" s="14"/>
      <c r="C687" s="14"/>
      <c r="D687" s="14"/>
      <c r="E687" s="15" t="s">
        <v>26</v>
      </c>
      <c r="F687" s="15" t="s">
        <v>27</v>
      </c>
      <c r="G687" s="16">
        <v>0</v>
      </c>
      <c r="H687" s="16">
        <v>50000</v>
      </c>
      <c r="I687" s="16">
        <v>0</v>
      </c>
      <c r="J687" s="16">
        <v>0</v>
      </c>
      <c r="K687" s="16" t="str">
        <f>IF(I687&lt;&gt;0,J687/I687*100,"-")</f>
        <v>-</v>
      </c>
      <c r="L687" s="16">
        <f>IF(H687&lt;&gt;0,J687/H687*100,"-")</f>
        <v>0</v>
      </c>
      <c r="M687" s="16" t="str">
        <f>IF(G687&lt;&gt;0,J687/G687*100,"-")</f>
        <v>-</v>
      </c>
    </row>
    <row r="688" spans="1:13" x14ac:dyDescent="0.25">
      <c r="A688" s="14"/>
      <c r="B688" s="14"/>
      <c r="C688" s="14"/>
      <c r="D688" s="14"/>
      <c r="E688" s="15" t="s">
        <v>105</v>
      </c>
      <c r="F688" s="15" t="s">
        <v>106</v>
      </c>
      <c r="G688" s="16">
        <v>0</v>
      </c>
      <c r="H688" s="16">
        <v>0</v>
      </c>
      <c r="I688" s="16">
        <v>14000</v>
      </c>
      <c r="J688" s="16">
        <v>13827.57</v>
      </c>
      <c r="K688" s="16">
        <f>IF(I688&lt;&gt;0,J688/I688*100,"-")</f>
        <v>98.768357142857141</v>
      </c>
      <c r="L688" s="16" t="str">
        <f>IF(H688&lt;&gt;0,J688/H688*100,"-")</f>
        <v>-</v>
      </c>
      <c r="M688" s="16" t="str">
        <f>IF(G688&lt;&gt;0,J688/G688*100,"-")</f>
        <v>-</v>
      </c>
    </row>
    <row r="689" spans="1:13" x14ac:dyDescent="0.25">
      <c r="A689" s="14"/>
      <c r="B689" s="14"/>
      <c r="C689" s="14"/>
      <c r="D689" s="14"/>
      <c r="E689" s="15" t="s">
        <v>81</v>
      </c>
      <c r="F689" s="15" t="s">
        <v>82</v>
      </c>
      <c r="G689" s="16">
        <v>26931.37</v>
      </c>
      <c r="H689" s="16">
        <v>0</v>
      </c>
      <c r="I689" s="16">
        <v>36000</v>
      </c>
      <c r="J689" s="16">
        <v>35751.43</v>
      </c>
      <c r="K689" s="16">
        <f>IF(I689&lt;&gt;0,J689/I689*100,"-")</f>
        <v>99.309527777777788</v>
      </c>
      <c r="L689" s="16" t="str">
        <f>IF(H689&lt;&gt;0,J689/H689*100,"-")</f>
        <v>-</v>
      </c>
      <c r="M689" s="16">
        <f>IF(G689&lt;&gt;0,J689/G689*100,"-")</f>
        <v>132.75013487988173</v>
      </c>
    </row>
    <row r="690" spans="1:13" x14ac:dyDescent="0.25">
      <c r="A690" s="14"/>
      <c r="B690" s="14"/>
      <c r="C690" s="14"/>
      <c r="D690" s="14"/>
      <c r="E690" s="15" t="s">
        <v>83</v>
      </c>
      <c r="F690" s="15" t="s">
        <v>84</v>
      </c>
      <c r="G690" s="16">
        <v>780.8</v>
      </c>
      <c r="H690" s="16">
        <v>0</v>
      </c>
      <c r="I690" s="16">
        <v>0</v>
      </c>
      <c r="J690" s="16">
        <v>0</v>
      </c>
      <c r="K690" s="16" t="str">
        <f>IF(I690&lt;&gt;0,J690/I690*100,"-")</f>
        <v>-</v>
      </c>
      <c r="L690" s="16" t="str">
        <f>IF(H690&lt;&gt;0,J690/H690*100,"-")</f>
        <v>-</v>
      </c>
      <c r="M690" s="16">
        <f>IF(G690&lt;&gt;0,J690/G690*100,"-")</f>
        <v>0</v>
      </c>
    </row>
    <row r="691" spans="1:13" x14ac:dyDescent="0.25">
      <c r="A691" s="11"/>
      <c r="B691" s="11"/>
      <c r="C691" s="11"/>
      <c r="D691" s="12" t="s">
        <v>414</v>
      </c>
      <c r="E691" s="11"/>
      <c r="F691" s="12" t="s">
        <v>415</v>
      </c>
      <c r="G691" s="13">
        <f>+G692+G693+G694+G695</f>
        <v>47894.92</v>
      </c>
      <c r="H691" s="13">
        <f>+H692+H693+H694+H695</f>
        <v>0</v>
      </c>
      <c r="I691" s="13">
        <f>+I692+I693+I694+I695</f>
        <v>0</v>
      </c>
      <c r="J691" s="13">
        <f>+J692+J693+J694+J695</f>
        <v>0</v>
      </c>
      <c r="K691" s="13" t="str">
        <f>IF(I691&lt;&gt;0,J691/I691*100,"-")</f>
        <v>-</v>
      </c>
      <c r="L691" s="13" t="str">
        <f>IF(H691&lt;&gt;0,J691/H691*100,"-")</f>
        <v>-</v>
      </c>
      <c r="M691" s="13">
        <f>IF(G691&lt;&gt;0,J691/G691*100,"-")</f>
        <v>0</v>
      </c>
    </row>
    <row r="692" spans="1:13" x14ac:dyDescent="0.25">
      <c r="A692" s="14"/>
      <c r="B692" s="14"/>
      <c r="C692" s="14"/>
      <c r="D692" s="14"/>
      <c r="E692" s="15" t="s">
        <v>20</v>
      </c>
      <c r="F692" s="15" t="s">
        <v>21</v>
      </c>
      <c r="G692" s="16">
        <v>648</v>
      </c>
      <c r="H692" s="16">
        <v>0</v>
      </c>
      <c r="I692" s="16">
        <v>0</v>
      </c>
      <c r="J692" s="16">
        <v>0</v>
      </c>
      <c r="K692" s="16" t="str">
        <f>IF(I692&lt;&gt;0,J692/I692*100,"-")</f>
        <v>-</v>
      </c>
      <c r="L692" s="16" t="str">
        <f>IF(H692&lt;&gt;0,J692/H692*100,"-")</f>
        <v>-</v>
      </c>
      <c r="M692" s="16">
        <f>IF(G692&lt;&gt;0,J692/G692*100,"-")</f>
        <v>0</v>
      </c>
    </row>
    <row r="693" spans="1:13" x14ac:dyDescent="0.25">
      <c r="A693" s="14"/>
      <c r="B693" s="14"/>
      <c r="C693" s="14"/>
      <c r="D693" s="14"/>
      <c r="E693" s="15" t="s">
        <v>26</v>
      </c>
      <c r="F693" s="15" t="s">
        <v>27</v>
      </c>
      <c r="G693" s="16">
        <v>835.7</v>
      </c>
      <c r="H693" s="16">
        <v>0</v>
      </c>
      <c r="I693" s="16">
        <v>0</v>
      </c>
      <c r="J693" s="16">
        <v>0</v>
      </c>
      <c r="K693" s="16" t="str">
        <f>IF(I693&lt;&gt;0,J693/I693*100,"-")</f>
        <v>-</v>
      </c>
      <c r="L693" s="16" t="str">
        <f>IF(H693&lt;&gt;0,J693/H693*100,"-")</f>
        <v>-</v>
      </c>
      <c r="M693" s="16">
        <f>IF(G693&lt;&gt;0,J693/G693*100,"-")</f>
        <v>0</v>
      </c>
    </row>
    <row r="694" spans="1:13" x14ac:dyDescent="0.25">
      <c r="A694" s="14"/>
      <c r="B694" s="14"/>
      <c r="C694" s="14"/>
      <c r="D694" s="14"/>
      <c r="E694" s="15" t="s">
        <v>81</v>
      </c>
      <c r="F694" s="15" t="s">
        <v>82</v>
      </c>
      <c r="G694" s="16">
        <v>30673.22</v>
      </c>
      <c r="H694" s="16">
        <v>0</v>
      </c>
      <c r="I694" s="16">
        <v>0</v>
      </c>
      <c r="J694" s="16">
        <v>0</v>
      </c>
      <c r="K694" s="16" t="str">
        <f>IF(I694&lt;&gt;0,J694/I694*100,"-")</f>
        <v>-</v>
      </c>
      <c r="L694" s="16" t="str">
        <f>IF(H694&lt;&gt;0,J694/H694*100,"-")</f>
        <v>-</v>
      </c>
      <c r="M694" s="16">
        <f>IF(G694&lt;&gt;0,J694/G694*100,"-")</f>
        <v>0</v>
      </c>
    </row>
    <row r="695" spans="1:13" x14ac:dyDescent="0.25">
      <c r="A695" s="14"/>
      <c r="B695" s="14"/>
      <c r="C695" s="14"/>
      <c r="D695" s="14"/>
      <c r="E695" s="15" t="s">
        <v>83</v>
      </c>
      <c r="F695" s="15" t="s">
        <v>84</v>
      </c>
      <c r="G695" s="16">
        <v>15738</v>
      </c>
      <c r="H695" s="16">
        <v>0</v>
      </c>
      <c r="I695" s="16">
        <v>0</v>
      </c>
      <c r="J695" s="16">
        <v>0</v>
      </c>
      <c r="K695" s="16" t="str">
        <f>IF(I695&lt;&gt;0,J695/I695*100,"-")</f>
        <v>-</v>
      </c>
      <c r="L695" s="16" t="str">
        <f>IF(H695&lt;&gt;0,J695/H695*100,"-")</f>
        <v>-</v>
      </c>
      <c r="M695" s="16">
        <f>IF(G695&lt;&gt;0,J695/G695*100,"-")</f>
        <v>0</v>
      </c>
    </row>
    <row r="696" spans="1:13" x14ac:dyDescent="0.25">
      <c r="A696" s="5"/>
      <c r="B696" s="6" t="s">
        <v>416</v>
      </c>
      <c r="C696" s="5"/>
      <c r="D696" s="5"/>
      <c r="E696" s="5"/>
      <c r="F696" s="6" t="s">
        <v>417</v>
      </c>
      <c r="G696" s="7">
        <f>+G697+G703+G706</f>
        <v>2257781.7199999997</v>
      </c>
      <c r="H696" s="7">
        <f>+H697+H703+H706</f>
        <v>2207585</v>
      </c>
      <c r="I696" s="7">
        <f>+I697+I703+I706</f>
        <v>2271585</v>
      </c>
      <c r="J696" s="7">
        <f>+J697+J703+J706</f>
        <v>2255485.81</v>
      </c>
      <c r="K696" s="7">
        <f>IF(I696&lt;&gt;0,J696/I696*100,"-")</f>
        <v>99.291279437045063</v>
      </c>
      <c r="L696" s="7">
        <f>IF(H696&lt;&gt;0,J696/H696*100,"-")</f>
        <v>102.1698285683224</v>
      </c>
      <c r="M696" s="7">
        <f>IF(G696&lt;&gt;0,J696/G696*100,"-")</f>
        <v>99.898311250389625</v>
      </c>
    </row>
    <row r="697" spans="1:13" x14ac:dyDescent="0.25">
      <c r="A697" s="8"/>
      <c r="B697" s="8"/>
      <c r="C697" s="9" t="s">
        <v>418</v>
      </c>
      <c r="D697" s="8"/>
      <c r="E697" s="8"/>
      <c r="F697" s="9" t="s">
        <v>419</v>
      </c>
      <c r="G697" s="10">
        <f>+G698+G701</f>
        <v>1979503.1199999999</v>
      </c>
      <c r="H697" s="10">
        <f>+H698+H701</f>
        <v>1957585</v>
      </c>
      <c r="I697" s="10">
        <f>+I698+I701</f>
        <v>2021585</v>
      </c>
      <c r="J697" s="10">
        <f>+J698+J701</f>
        <v>2020927.4000000001</v>
      </c>
      <c r="K697" s="10">
        <f>IF(I697&lt;&gt;0,J697/I697*100,"-")</f>
        <v>99.967471068493296</v>
      </c>
      <c r="L697" s="10">
        <f>IF(H697&lt;&gt;0,J697/H697*100,"-")</f>
        <v>103.23574199843175</v>
      </c>
      <c r="M697" s="10">
        <f>IF(G697&lt;&gt;0,J697/G697*100,"-")</f>
        <v>102.09266050563235</v>
      </c>
    </row>
    <row r="698" spans="1:13" x14ac:dyDescent="0.25">
      <c r="A698" s="11"/>
      <c r="B698" s="11"/>
      <c r="C698" s="11"/>
      <c r="D698" s="12" t="s">
        <v>19</v>
      </c>
      <c r="E698" s="11"/>
      <c r="F698" s="12"/>
      <c r="G698" s="13">
        <f>+G699+G700</f>
        <v>1955821.2</v>
      </c>
      <c r="H698" s="13">
        <f>+H699+H700</f>
        <v>1933835</v>
      </c>
      <c r="I698" s="13">
        <f>+I699+I700</f>
        <v>1997835</v>
      </c>
      <c r="J698" s="13">
        <f>+J699+J700</f>
        <v>1997177.4000000001</v>
      </c>
      <c r="K698" s="13">
        <f>IF(I698&lt;&gt;0,J698/I698*100,"-")</f>
        <v>99.967084368829262</v>
      </c>
      <c r="L698" s="13">
        <f>IF(H698&lt;&gt;0,J698/H698*100,"-")</f>
        <v>103.2754811036102</v>
      </c>
      <c r="M698" s="13">
        <f>IF(G698&lt;&gt;0,J698/G698*100,"-")</f>
        <v>102.11451844371051</v>
      </c>
    </row>
    <row r="699" spans="1:13" x14ac:dyDescent="0.25">
      <c r="A699" s="14"/>
      <c r="B699" s="14"/>
      <c r="C699" s="14"/>
      <c r="D699" s="14"/>
      <c r="E699" s="15" t="s">
        <v>151</v>
      </c>
      <c r="F699" s="15" t="s">
        <v>152</v>
      </c>
      <c r="G699" s="16">
        <v>1897164.49</v>
      </c>
      <c r="H699" s="16">
        <v>1933685</v>
      </c>
      <c r="I699" s="16">
        <v>1963085</v>
      </c>
      <c r="J699" s="16">
        <v>1962509.53</v>
      </c>
      <c r="K699" s="16">
        <f>IF(I699&lt;&gt;0,J699/I699*100,"-")</f>
        <v>99.970685426255102</v>
      </c>
      <c r="L699" s="16">
        <f>IF(H699&lt;&gt;0,J699/H699*100,"-")</f>
        <v>101.4906528209093</v>
      </c>
      <c r="M699" s="16">
        <f>IF(G699&lt;&gt;0,J699/G699*100,"-")</f>
        <v>103.44435289319588</v>
      </c>
    </row>
    <row r="700" spans="1:13" x14ac:dyDescent="0.25">
      <c r="A700" s="14"/>
      <c r="B700" s="14"/>
      <c r="C700" s="14"/>
      <c r="D700" s="14"/>
      <c r="E700" s="15" t="s">
        <v>169</v>
      </c>
      <c r="F700" s="15" t="s">
        <v>170</v>
      </c>
      <c r="G700" s="16">
        <v>58656.71</v>
      </c>
      <c r="H700" s="16">
        <v>150</v>
      </c>
      <c r="I700" s="16">
        <v>34750</v>
      </c>
      <c r="J700" s="16">
        <v>34667.870000000003</v>
      </c>
      <c r="K700" s="16">
        <f>IF(I700&lt;&gt;0,J700/I700*100,"-")</f>
        <v>99.763654676258994</v>
      </c>
      <c r="L700" s="16">
        <f>IF(H700&lt;&gt;0,J700/H700*100,"-")</f>
        <v>23111.913333333334</v>
      </c>
      <c r="M700" s="16">
        <f>IF(G700&lt;&gt;0,J700/G700*100,"-")</f>
        <v>59.102990945110975</v>
      </c>
    </row>
    <row r="701" spans="1:13" x14ac:dyDescent="0.25">
      <c r="A701" s="11"/>
      <c r="B701" s="11"/>
      <c r="C701" s="11"/>
      <c r="D701" s="12" t="s">
        <v>420</v>
      </c>
      <c r="E701" s="11"/>
      <c r="F701" s="12" t="s">
        <v>421</v>
      </c>
      <c r="G701" s="13">
        <f>+G702</f>
        <v>23681.919999999998</v>
      </c>
      <c r="H701" s="13">
        <f>+H702</f>
        <v>23750</v>
      </c>
      <c r="I701" s="13">
        <f>+I702</f>
        <v>23750</v>
      </c>
      <c r="J701" s="13">
        <f>+J702</f>
        <v>23750</v>
      </c>
      <c r="K701" s="13">
        <f>IF(I701&lt;&gt;0,J701/I701*100,"-")</f>
        <v>100</v>
      </c>
      <c r="L701" s="13">
        <f>IF(H701&lt;&gt;0,J701/H701*100,"-")</f>
        <v>100</v>
      </c>
      <c r="M701" s="13">
        <f>IF(G701&lt;&gt;0,J701/G701*100,"-")</f>
        <v>100.28747669107912</v>
      </c>
    </row>
    <row r="702" spans="1:13" x14ac:dyDescent="0.25">
      <c r="A702" s="14"/>
      <c r="B702" s="14"/>
      <c r="C702" s="14"/>
      <c r="D702" s="14"/>
      <c r="E702" s="15" t="s">
        <v>369</v>
      </c>
      <c r="F702" s="15" t="s">
        <v>370</v>
      </c>
      <c r="G702" s="16">
        <v>23681.919999999998</v>
      </c>
      <c r="H702" s="16">
        <v>23750</v>
      </c>
      <c r="I702" s="16">
        <v>23750</v>
      </c>
      <c r="J702" s="16">
        <v>23750</v>
      </c>
      <c r="K702" s="16">
        <f>IF(I702&lt;&gt;0,J702/I702*100,"-")</f>
        <v>100</v>
      </c>
      <c r="L702" s="16">
        <f>IF(H702&lt;&gt;0,J702/H702*100,"-")</f>
        <v>100</v>
      </c>
      <c r="M702" s="16">
        <f>IF(G702&lt;&gt;0,J702/G702*100,"-")</f>
        <v>100.28747669107912</v>
      </c>
    </row>
    <row r="703" spans="1:13" x14ac:dyDescent="0.25">
      <c r="A703" s="8"/>
      <c r="B703" s="8"/>
      <c r="C703" s="9" t="s">
        <v>422</v>
      </c>
      <c r="D703" s="8"/>
      <c r="E703" s="8"/>
      <c r="F703" s="9" t="s">
        <v>423</v>
      </c>
      <c r="G703" s="10">
        <f>+G704</f>
        <v>166356.20000000001</v>
      </c>
      <c r="H703" s="10">
        <f>+H704</f>
        <v>180000</v>
      </c>
      <c r="I703" s="10">
        <f>+I704</f>
        <v>180000</v>
      </c>
      <c r="J703" s="10">
        <f>+J704</f>
        <v>177433.18</v>
      </c>
      <c r="K703" s="10">
        <f>IF(I703&lt;&gt;0,J703/I703*100,"-")</f>
        <v>98.573988888888891</v>
      </c>
      <c r="L703" s="10">
        <f>IF(H703&lt;&gt;0,J703/H703*100,"-")</f>
        <v>98.573988888888891</v>
      </c>
      <c r="M703" s="10">
        <f>IF(G703&lt;&gt;0,J703/G703*100,"-")</f>
        <v>106.65859162447806</v>
      </c>
    </row>
    <row r="704" spans="1:13" x14ac:dyDescent="0.25">
      <c r="A704" s="11"/>
      <c r="B704" s="11"/>
      <c r="C704" s="11"/>
      <c r="D704" s="12" t="s">
        <v>19</v>
      </c>
      <c r="E704" s="11"/>
      <c r="F704" s="12"/>
      <c r="G704" s="13">
        <f>+G705</f>
        <v>166356.20000000001</v>
      </c>
      <c r="H704" s="13">
        <f>+H705</f>
        <v>180000</v>
      </c>
      <c r="I704" s="13">
        <f>+I705</f>
        <v>180000</v>
      </c>
      <c r="J704" s="13">
        <f>+J705</f>
        <v>177433.18</v>
      </c>
      <c r="K704" s="13">
        <f>IF(I704&lt;&gt;0,J704/I704*100,"-")</f>
        <v>98.573988888888891</v>
      </c>
      <c r="L704" s="13">
        <f>IF(H704&lt;&gt;0,J704/H704*100,"-")</f>
        <v>98.573988888888891</v>
      </c>
      <c r="M704" s="13">
        <f>IF(G704&lt;&gt;0,J704/G704*100,"-")</f>
        <v>106.65859162447806</v>
      </c>
    </row>
    <row r="705" spans="1:13" x14ac:dyDescent="0.25">
      <c r="A705" s="14"/>
      <c r="B705" s="14"/>
      <c r="C705" s="14"/>
      <c r="D705" s="14"/>
      <c r="E705" s="15" t="s">
        <v>151</v>
      </c>
      <c r="F705" s="15" t="s">
        <v>152</v>
      </c>
      <c r="G705" s="16">
        <v>166356.20000000001</v>
      </c>
      <c r="H705" s="16">
        <v>180000</v>
      </c>
      <c r="I705" s="16">
        <v>180000</v>
      </c>
      <c r="J705" s="16">
        <v>177433.18</v>
      </c>
      <c r="K705" s="16">
        <f>IF(I705&lt;&gt;0,J705/I705*100,"-")</f>
        <v>98.573988888888891</v>
      </c>
      <c r="L705" s="16">
        <f>IF(H705&lt;&gt;0,J705/H705*100,"-")</f>
        <v>98.573988888888891</v>
      </c>
      <c r="M705" s="16">
        <f>IF(G705&lt;&gt;0,J705/G705*100,"-")</f>
        <v>106.65859162447806</v>
      </c>
    </row>
    <row r="706" spans="1:13" x14ac:dyDescent="0.25">
      <c r="A706" s="8"/>
      <c r="B706" s="8"/>
      <c r="C706" s="9" t="s">
        <v>424</v>
      </c>
      <c r="D706" s="8"/>
      <c r="E706" s="8"/>
      <c r="F706" s="9" t="s">
        <v>421</v>
      </c>
      <c r="G706" s="10">
        <f>+G707</f>
        <v>111922.40000000001</v>
      </c>
      <c r="H706" s="10">
        <f>+H707</f>
        <v>70000</v>
      </c>
      <c r="I706" s="10">
        <f>+I707</f>
        <v>70000</v>
      </c>
      <c r="J706" s="10">
        <f>+J707</f>
        <v>57125.23</v>
      </c>
      <c r="K706" s="10">
        <f>IF(I706&lt;&gt;0,J706/I706*100,"-")</f>
        <v>81.607471428571429</v>
      </c>
      <c r="L706" s="10">
        <f>IF(H706&lt;&gt;0,J706/H706*100,"-")</f>
        <v>81.607471428571429</v>
      </c>
      <c r="M706" s="10">
        <f>IF(G706&lt;&gt;0,J706/G706*100,"-")</f>
        <v>51.040033094358229</v>
      </c>
    </row>
    <row r="707" spans="1:13" x14ac:dyDescent="0.25">
      <c r="A707" s="11"/>
      <c r="B707" s="11"/>
      <c r="C707" s="11"/>
      <c r="D707" s="12" t="s">
        <v>420</v>
      </c>
      <c r="E707" s="11"/>
      <c r="F707" s="12" t="s">
        <v>421</v>
      </c>
      <c r="G707" s="13">
        <f>+G708+G709+G710+G711+G712</f>
        <v>111922.40000000001</v>
      </c>
      <c r="H707" s="13">
        <f>+H708+H709+H710+H711+H712</f>
        <v>70000</v>
      </c>
      <c r="I707" s="13">
        <f>+I708+I709+I710+I711+I712</f>
        <v>70000</v>
      </c>
      <c r="J707" s="13">
        <f>+J708+J709+J710+J711+J712</f>
        <v>57125.23</v>
      </c>
      <c r="K707" s="13">
        <f>IF(I707&lt;&gt;0,J707/I707*100,"-")</f>
        <v>81.607471428571429</v>
      </c>
      <c r="L707" s="13">
        <f>IF(H707&lt;&gt;0,J707/H707*100,"-")</f>
        <v>81.607471428571429</v>
      </c>
      <c r="M707" s="13">
        <f>IF(G707&lt;&gt;0,J707/G707*100,"-")</f>
        <v>51.040033094358229</v>
      </c>
    </row>
    <row r="708" spans="1:13" x14ac:dyDescent="0.25">
      <c r="A708" s="14"/>
      <c r="B708" s="14"/>
      <c r="C708" s="14"/>
      <c r="D708" s="14"/>
      <c r="E708" s="15" t="s">
        <v>169</v>
      </c>
      <c r="F708" s="15" t="s">
        <v>170</v>
      </c>
      <c r="G708" s="16">
        <v>0</v>
      </c>
      <c r="H708" s="16">
        <v>0</v>
      </c>
      <c r="I708" s="16">
        <v>19000</v>
      </c>
      <c r="J708" s="16">
        <v>18778.97</v>
      </c>
      <c r="K708" s="16">
        <f>IF(I708&lt;&gt;0,J708/I708*100,"-")</f>
        <v>98.836684210526329</v>
      </c>
      <c r="L708" s="16" t="str">
        <f>IF(H708&lt;&gt;0,J708/H708*100,"-")</f>
        <v>-</v>
      </c>
      <c r="M708" s="16" t="str">
        <f>IF(G708&lt;&gt;0,J708/G708*100,"-")</f>
        <v>-</v>
      </c>
    </row>
    <row r="709" spans="1:13" x14ac:dyDescent="0.25">
      <c r="A709" s="14"/>
      <c r="B709" s="14"/>
      <c r="C709" s="14"/>
      <c r="D709" s="14"/>
      <c r="E709" s="15" t="s">
        <v>30</v>
      </c>
      <c r="F709" s="15" t="s">
        <v>31</v>
      </c>
      <c r="G709" s="16">
        <v>14493.6</v>
      </c>
      <c r="H709" s="16">
        <v>0</v>
      </c>
      <c r="I709" s="16">
        <v>0</v>
      </c>
      <c r="J709" s="16">
        <v>0</v>
      </c>
      <c r="K709" s="16" t="str">
        <f>IF(I709&lt;&gt;0,J709/I709*100,"-")</f>
        <v>-</v>
      </c>
      <c r="L709" s="16" t="str">
        <f>IF(H709&lt;&gt;0,J709/H709*100,"-")</f>
        <v>-</v>
      </c>
      <c r="M709" s="16">
        <f>IF(G709&lt;&gt;0,J709/G709*100,"-")</f>
        <v>0</v>
      </c>
    </row>
    <row r="710" spans="1:13" x14ac:dyDescent="0.25">
      <c r="A710" s="14"/>
      <c r="B710" s="14"/>
      <c r="C710" s="14"/>
      <c r="D710" s="14"/>
      <c r="E710" s="15" t="s">
        <v>105</v>
      </c>
      <c r="F710" s="15" t="s">
        <v>106</v>
      </c>
      <c r="G710" s="16">
        <v>17710.86</v>
      </c>
      <c r="H710" s="16">
        <v>0</v>
      </c>
      <c r="I710" s="16">
        <v>0</v>
      </c>
      <c r="J710" s="16">
        <v>0</v>
      </c>
      <c r="K710" s="16" t="str">
        <f>IF(I710&lt;&gt;0,J710/I710*100,"-")</f>
        <v>-</v>
      </c>
      <c r="L710" s="16" t="str">
        <f>IF(H710&lt;&gt;0,J710/H710*100,"-")</f>
        <v>-</v>
      </c>
      <c r="M710" s="16">
        <f>IF(G710&lt;&gt;0,J710/G710*100,"-")</f>
        <v>0</v>
      </c>
    </row>
    <row r="711" spans="1:13" x14ac:dyDescent="0.25">
      <c r="A711" s="14"/>
      <c r="B711" s="14"/>
      <c r="C711" s="14"/>
      <c r="D711" s="14"/>
      <c r="E711" s="15" t="s">
        <v>81</v>
      </c>
      <c r="F711" s="15" t="s">
        <v>82</v>
      </c>
      <c r="G711" s="16">
        <v>68252.14</v>
      </c>
      <c r="H711" s="16">
        <v>70000</v>
      </c>
      <c r="I711" s="16">
        <v>49800</v>
      </c>
      <c r="J711" s="16">
        <v>37150.660000000003</v>
      </c>
      <c r="K711" s="16">
        <f>IF(I711&lt;&gt;0,J711/I711*100,"-")</f>
        <v>74.59971887550202</v>
      </c>
      <c r="L711" s="16">
        <f>IF(H711&lt;&gt;0,J711/H711*100,"-")</f>
        <v>53.072371428571429</v>
      </c>
      <c r="M711" s="16">
        <f>IF(G711&lt;&gt;0,J711/G711*100,"-")</f>
        <v>54.431494748736085</v>
      </c>
    </row>
    <row r="712" spans="1:13" x14ac:dyDescent="0.25">
      <c r="A712" s="14"/>
      <c r="B712" s="14"/>
      <c r="C712" s="14"/>
      <c r="D712" s="14"/>
      <c r="E712" s="15" t="s">
        <v>83</v>
      </c>
      <c r="F712" s="15" t="s">
        <v>84</v>
      </c>
      <c r="G712" s="16">
        <v>11465.8</v>
      </c>
      <c r="H712" s="16">
        <v>0</v>
      </c>
      <c r="I712" s="16">
        <v>1200</v>
      </c>
      <c r="J712" s="16">
        <v>1195.5999999999999</v>
      </c>
      <c r="K712" s="16">
        <f>IF(I712&lt;&gt;0,J712/I712*100,"-")</f>
        <v>99.633333333333326</v>
      </c>
      <c r="L712" s="16" t="str">
        <f>IF(H712&lt;&gt;0,J712/H712*100,"-")</f>
        <v>-</v>
      </c>
      <c r="M712" s="16">
        <f>IF(G712&lt;&gt;0,J712/G712*100,"-")</f>
        <v>10.427532313488811</v>
      </c>
    </row>
    <row r="713" spans="1:13" x14ac:dyDescent="0.25">
      <c r="A713" s="5"/>
      <c r="B713" s="6" t="s">
        <v>425</v>
      </c>
      <c r="C713" s="5"/>
      <c r="D713" s="5"/>
      <c r="E713" s="5"/>
      <c r="F713" s="6" t="s">
        <v>426</v>
      </c>
      <c r="G713" s="7">
        <f>+G714+G717+G722+G727+G732+G737+G741</f>
        <v>488416.63</v>
      </c>
      <c r="H713" s="7">
        <f>+H714+H717+H722+H727+H732+H737+H741</f>
        <v>555331.5</v>
      </c>
      <c r="I713" s="7">
        <f>+I714+I717+I722+I727+I732+I737+I741</f>
        <v>555331.5</v>
      </c>
      <c r="J713" s="7">
        <f>+J714+J717+J722+J727+J732+J737+J741</f>
        <v>376047.99000000005</v>
      </c>
      <c r="K713" s="7">
        <f>IF(I713&lt;&gt;0,J713/I713*100,"-")</f>
        <v>67.71594804184528</v>
      </c>
      <c r="L713" s="7">
        <f>IF(H713&lt;&gt;0,J713/H713*100,"-")</f>
        <v>67.71594804184528</v>
      </c>
      <c r="M713" s="7">
        <f>IF(G713&lt;&gt;0,J713/G713*100,"-")</f>
        <v>76.993281330326539</v>
      </c>
    </row>
    <row r="714" spans="1:13" x14ac:dyDescent="0.25">
      <c r="A714" s="8"/>
      <c r="B714" s="8"/>
      <c r="C714" s="9" t="s">
        <v>427</v>
      </c>
      <c r="D714" s="8"/>
      <c r="E714" s="8"/>
      <c r="F714" s="9" t="s">
        <v>428</v>
      </c>
      <c r="G714" s="10">
        <f>+G715</f>
        <v>1000</v>
      </c>
      <c r="H714" s="10">
        <f>+H715</f>
        <v>1145</v>
      </c>
      <c r="I714" s="10">
        <f>+I715</f>
        <v>1145</v>
      </c>
      <c r="J714" s="10">
        <f>+J715</f>
        <v>1145</v>
      </c>
      <c r="K714" s="10">
        <f>IF(I714&lt;&gt;0,J714/I714*100,"-")</f>
        <v>100</v>
      </c>
      <c r="L714" s="10">
        <f>IF(H714&lt;&gt;0,J714/H714*100,"-")</f>
        <v>100</v>
      </c>
      <c r="M714" s="10">
        <f>IF(G714&lt;&gt;0,J714/G714*100,"-")</f>
        <v>114.5</v>
      </c>
    </row>
    <row r="715" spans="1:13" x14ac:dyDescent="0.25">
      <c r="A715" s="11"/>
      <c r="B715" s="11"/>
      <c r="C715" s="11"/>
      <c r="D715" s="12" t="s">
        <v>19</v>
      </c>
      <c r="E715" s="11"/>
      <c r="F715" s="12"/>
      <c r="G715" s="13">
        <f>+G716</f>
        <v>1000</v>
      </c>
      <c r="H715" s="13">
        <f>+H716</f>
        <v>1145</v>
      </c>
      <c r="I715" s="13">
        <f>+I716</f>
        <v>1145</v>
      </c>
      <c r="J715" s="13">
        <f>+J716</f>
        <v>1145</v>
      </c>
      <c r="K715" s="13">
        <f>IF(I715&lt;&gt;0,J715/I715*100,"-")</f>
        <v>100</v>
      </c>
      <c r="L715" s="13">
        <f>IF(H715&lt;&gt;0,J715/H715*100,"-")</f>
        <v>100</v>
      </c>
      <c r="M715" s="13">
        <f>IF(G715&lt;&gt;0,J715/G715*100,"-")</f>
        <v>114.5</v>
      </c>
    </row>
    <row r="716" spans="1:13" x14ac:dyDescent="0.25">
      <c r="A716" s="14"/>
      <c r="B716" s="14"/>
      <c r="C716" s="14"/>
      <c r="D716" s="14"/>
      <c r="E716" s="15" t="s">
        <v>34</v>
      </c>
      <c r="F716" s="15" t="s">
        <v>35</v>
      </c>
      <c r="G716" s="16">
        <v>1000</v>
      </c>
      <c r="H716" s="16">
        <v>1145</v>
      </c>
      <c r="I716" s="16">
        <v>1145</v>
      </c>
      <c r="J716" s="16">
        <v>1145</v>
      </c>
      <c r="K716" s="16">
        <f>IF(I716&lt;&gt;0,J716/I716*100,"-")</f>
        <v>100</v>
      </c>
      <c r="L716" s="16">
        <f>IF(H716&lt;&gt;0,J716/H716*100,"-")</f>
        <v>100</v>
      </c>
      <c r="M716" s="16">
        <f>IF(G716&lt;&gt;0,J716/G716*100,"-")</f>
        <v>114.5</v>
      </c>
    </row>
    <row r="717" spans="1:13" x14ac:dyDescent="0.25">
      <c r="A717" s="8"/>
      <c r="B717" s="8"/>
      <c r="C717" s="9" t="s">
        <v>429</v>
      </c>
      <c r="D717" s="8"/>
      <c r="E717" s="8"/>
      <c r="F717" s="9" t="s">
        <v>430</v>
      </c>
      <c r="G717" s="10">
        <f>+G718+G720</f>
        <v>97050</v>
      </c>
      <c r="H717" s="10">
        <f>+H718+H720</f>
        <v>107640</v>
      </c>
      <c r="I717" s="10">
        <f>+I718+I720</f>
        <v>107640</v>
      </c>
      <c r="J717" s="10">
        <f>+J718+J720</f>
        <v>107640</v>
      </c>
      <c r="K717" s="10">
        <f>IF(I717&lt;&gt;0,J717/I717*100,"-")</f>
        <v>100</v>
      </c>
      <c r="L717" s="10">
        <f>IF(H717&lt;&gt;0,J717/H717*100,"-")</f>
        <v>100</v>
      </c>
      <c r="M717" s="10">
        <f>IF(G717&lt;&gt;0,J717/G717*100,"-")</f>
        <v>110.91190108191653</v>
      </c>
    </row>
    <row r="718" spans="1:13" x14ac:dyDescent="0.25">
      <c r="A718" s="11"/>
      <c r="B718" s="11"/>
      <c r="C718" s="11"/>
      <c r="D718" s="12" t="s">
        <v>19</v>
      </c>
      <c r="E718" s="11"/>
      <c r="F718" s="12"/>
      <c r="G718" s="13">
        <f>+G719</f>
        <v>61500</v>
      </c>
      <c r="H718" s="13">
        <f>+H719</f>
        <v>72090</v>
      </c>
      <c r="I718" s="13">
        <f>+I719</f>
        <v>72090</v>
      </c>
      <c r="J718" s="13">
        <f>+J719</f>
        <v>72090</v>
      </c>
      <c r="K718" s="13">
        <f>IF(I718&lt;&gt;0,J718/I718*100,"-")</f>
        <v>100</v>
      </c>
      <c r="L718" s="13">
        <f>IF(H718&lt;&gt;0,J718/H718*100,"-")</f>
        <v>100</v>
      </c>
      <c r="M718" s="13">
        <f>IF(G718&lt;&gt;0,J718/G718*100,"-")</f>
        <v>117.21951219512195</v>
      </c>
    </row>
    <row r="719" spans="1:13" x14ac:dyDescent="0.25">
      <c r="A719" s="14"/>
      <c r="B719" s="14"/>
      <c r="C719" s="14"/>
      <c r="D719" s="14"/>
      <c r="E719" s="15" t="s">
        <v>169</v>
      </c>
      <c r="F719" s="15" t="s">
        <v>170</v>
      </c>
      <c r="G719" s="16">
        <v>61500</v>
      </c>
      <c r="H719" s="16">
        <v>72090</v>
      </c>
      <c r="I719" s="16">
        <v>72090</v>
      </c>
      <c r="J719" s="16">
        <v>72090</v>
      </c>
      <c r="K719" s="16">
        <f>IF(I719&lt;&gt;0,J719/I719*100,"-")</f>
        <v>100</v>
      </c>
      <c r="L719" s="16">
        <f>IF(H719&lt;&gt;0,J719/H719*100,"-")</f>
        <v>100</v>
      </c>
      <c r="M719" s="16">
        <f>IF(G719&lt;&gt;0,J719/G719*100,"-")</f>
        <v>117.21951219512195</v>
      </c>
    </row>
    <row r="720" spans="1:13" x14ac:dyDescent="0.25">
      <c r="A720" s="11"/>
      <c r="B720" s="11"/>
      <c r="C720" s="11"/>
      <c r="D720" s="12" t="s">
        <v>431</v>
      </c>
      <c r="E720" s="11"/>
      <c r="F720" s="12" t="s">
        <v>432</v>
      </c>
      <c r="G720" s="13">
        <f>+G721</f>
        <v>35550</v>
      </c>
      <c r="H720" s="13">
        <f>+H721</f>
        <v>35550</v>
      </c>
      <c r="I720" s="13">
        <f>+I721</f>
        <v>35550</v>
      </c>
      <c r="J720" s="13">
        <f>+J721</f>
        <v>35550</v>
      </c>
      <c r="K720" s="13">
        <f>IF(I720&lt;&gt;0,J720/I720*100,"-")</f>
        <v>100</v>
      </c>
      <c r="L720" s="13">
        <f>IF(H720&lt;&gt;0,J720/H720*100,"-")</f>
        <v>100</v>
      </c>
      <c r="M720" s="13">
        <f>IF(G720&lt;&gt;0,J720/G720*100,"-")</f>
        <v>100</v>
      </c>
    </row>
    <row r="721" spans="1:13" x14ac:dyDescent="0.25">
      <c r="A721" s="14"/>
      <c r="B721" s="14"/>
      <c r="C721" s="14"/>
      <c r="D721" s="14"/>
      <c r="E721" s="15" t="s">
        <v>369</v>
      </c>
      <c r="F721" s="15" t="s">
        <v>370</v>
      </c>
      <c r="G721" s="16">
        <v>35550</v>
      </c>
      <c r="H721" s="16">
        <v>35550</v>
      </c>
      <c r="I721" s="16">
        <v>35550</v>
      </c>
      <c r="J721" s="16">
        <v>35550</v>
      </c>
      <c r="K721" s="16">
        <f>IF(I721&lt;&gt;0,J721/I721*100,"-")</f>
        <v>100</v>
      </c>
      <c r="L721" s="16">
        <f>IF(H721&lt;&gt;0,J721/H721*100,"-")</f>
        <v>100</v>
      </c>
      <c r="M721" s="16">
        <f>IF(G721&lt;&gt;0,J721/G721*100,"-")</f>
        <v>100</v>
      </c>
    </row>
    <row r="722" spans="1:13" x14ac:dyDescent="0.25">
      <c r="A722" s="8"/>
      <c r="B722" s="8"/>
      <c r="C722" s="9" t="s">
        <v>433</v>
      </c>
      <c r="D722" s="8"/>
      <c r="E722" s="8"/>
      <c r="F722" s="9" t="s">
        <v>434</v>
      </c>
      <c r="G722" s="10">
        <f>+G723+G725</f>
        <v>126995.08</v>
      </c>
      <c r="H722" s="10">
        <f>+H723+H725</f>
        <v>130538.92</v>
      </c>
      <c r="I722" s="10">
        <f>+I723+I725</f>
        <v>130538.92</v>
      </c>
      <c r="J722" s="10">
        <f>+J723+J725</f>
        <v>126353.57</v>
      </c>
      <c r="K722" s="10">
        <f>IF(I722&lt;&gt;0,J722/I722*100,"-")</f>
        <v>96.793791460814916</v>
      </c>
      <c r="L722" s="10">
        <f>IF(H722&lt;&gt;0,J722/H722*100,"-")</f>
        <v>96.793791460814916</v>
      </c>
      <c r="M722" s="10">
        <f>IF(G722&lt;&gt;0,J722/G722*100,"-")</f>
        <v>99.49485444632974</v>
      </c>
    </row>
    <row r="723" spans="1:13" x14ac:dyDescent="0.25">
      <c r="A723" s="11"/>
      <c r="B723" s="11"/>
      <c r="C723" s="11"/>
      <c r="D723" s="12" t="s">
        <v>19</v>
      </c>
      <c r="E723" s="11"/>
      <c r="F723" s="12"/>
      <c r="G723" s="13">
        <f>+G724</f>
        <v>102200.08</v>
      </c>
      <c r="H723" s="13">
        <f>+H724</f>
        <v>104243.92</v>
      </c>
      <c r="I723" s="13">
        <f>+I724</f>
        <v>104243.92</v>
      </c>
      <c r="J723" s="13">
        <f>+J724</f>
        <v>104243.92</v>
      </c>
      <c r="K723" s="13">
        <f>IF(I723&lt;&gt;0,J723/I723*100,"-")</f>
        <v>100</v>
      </c>
      <c r="L723" s="13">
        <f>IF(H723&lt;&gt;0,J723/H723*100,"-")</f>
        <v>100</v>
      </c>
      <c r="M723" s="13">
        <f>IF(G723&lt;&gt;0,J723/G723*100,"-")</f>
        <v>101.99984187879305</v>
      </c>
    </row>
    <row r="724" spans="1:13" x14ac:dyDescent="0.25">
      <c r="A724" s="14"/>
      <c r="B724" s="14"/>
      <c r="C724" s="14"/>
      <c r="D724" s="14"/>
      <c r="E724" s="15" t="s">
        <v>169</v>
      </c>
      <c r="F724" s="15" t="s">
        <v>170</v>
      </c>
      <c r="G724" s="16">
        <v>102200.08</v>
      </c>
      <c r="H724" s="16">
        <v>104243.92</v>
      </c>
      <c r="I724" s="16">
        <v>104243.92</v>
      </c>
      <c r="J724" s="16">
        <v>104243.92</v>
      </c>
      <c r="K724" s="16">
        <f>IF(I724&lt;&gt;0,J724/I724*100,"-")</f>
        <v>100</v>
      </c>
      <c r="L724" s="16">
        <f>IF(H724&lt;&gt;0,J724/H724*100,"-")</f>
        <v>100</v>
      </c>
      <c r="M724" s="16">
        <f>IF(G724&lt;&gt;0,J724/G724*100,"-")</f>
        <v>101.99984187879305</v>
      </c>
    </row>
    <row r="725" spans="1:13" x14ac:dyDescent="0.25">
      <c r="A725" s="11"/>
      <c r="B725" s="11"/>
      <c r="C725" s="11"/>
      <c r="D725" s="12" t="s">
        <v>431</v>
      </c>
      <c r="E725" s="11"/>
      <c r="F725" s="12" t="s">
        <v>432</v>
      </c>
      <c r="G725" s="13">
        <f>+G726</f>
        <v>24795</v>
      </c>
      <c r="H725" s="13">
        <f>+H726</f>
        <v>26295</v>
      </c>
      <c r="I725" s="13">
        <f>+I726</f>
        <v>26295</v>
      </c>
      <c r="J725" s="13">
        <f>+J726</f>
        <v>22109.65</v>
      </c>
      <c r="K725" s="13">
        <f>IF(I725&lt;&gt;0,J725/I725*100,"-")</f>
        <v>84.083095645560007</v>
      </c>
      <c r="L725" s="13">
        <f>IF(H725&lt;&gt;0,J725/H725*100,"-")</f>
        <v>84.083095645560007</v>
      </c>
      <c r="M725" s="13">
        <f>IF(G725&lt;&gt;0,J725/G725*100,"-")</f>
        <v>89.169792296834046</v>
      </c>
    </row>
    <row r="726" spans="1:13" x14ac:dyDescent="0.25">
      <c r="A726" s="14"/>
      <c r="B726" s="14"/>
      <c r="C726" s="14"/>
      <c r="D726" s="14"/>
      <c r="E726" s="15" t="s">
        <v>369</v>
      </c>
      <c r="F726" s="15" t="s">
        <v>370</v>
      </c>
      <c r="G726" s="16">
        <v>24795</v>
      </c>
      <c r="H726" s="16">
        <v>26295</v>
      </c>
      <c r="I726" s="16">
        <v>26295</v>
      </c>
      <c r="J726" s="16">
        <v>22109.65</v>
      </c>
      <c r="K726" s="16">
        <f>IF(I726&lt;&gt;0,J726/I726*100,"-")</f>
        <v>84.083095645560007</v>
      </c>
      <c r="L726" s="16">
        <f>IF(H726&lt;&gt;0,J726/H726*100,"-")</f>
        <v>84.083095645560007</v>
      </c>
      <c r="M726" s="16">
        <f>IF(G726&lt;&gt;0,J726/G726*100,"-")</f>
        <v>89.169792296834046</v>
      </c>
    </row>
    <row r="727" spans="1:13" x14ac:dyDescent="0.25">
      <c r="A727" s="8"/>
      <c r="B727" s="8"/>
      <c r="C727" s="9" t="s">
        <v>435</v>
      </c>
      <c r="D727" s="8"/>
      <c r="E727" s="8"/>
      <c r="F727" s="9" t="s">
        <v>436</v>
      </c>
      <c r="G727" s="10">
        <f>+G728+G730</f>
        <v>80721.45</v>
      </c>
      <c r="H727" s="10">
        <f>+H728+H730</f>
        <v>84600</v>
      </c>
      <c r="I727" s="10">
        <f>+I728+I730</f>
        <v>84600</v>
      </c>
      <c r="J727" s="10">
        <f>+J728+J730</f>
        <v>84513.1</v>
      </c>
      <c r="K727" s="10">
        <f>IF(I727&lt;&gt;0,J727/I727*100,"-")</f>
        <v>99.897281323877081</v>
      </c>
      <c r="L727" s="10">
        <f>IF(H727&lt;&gt;0,J727/H727*100,"-")</f>
        <v>99.897281323877081</v>
      </c>
      <c r="M727" s="10">
        <f>IF(G727&lt;&gt;0,J727/G727*100,"-")</f>
        <v>104.6972025403409</v>
      </c>
    </row>
    <row r="728" spans="1:13" x14ac:dyDescent="0.25">
      <c r="A728" s="11"/>
      <c r="B728" s="11"/>
      <c r="C728" s="11"/>
      <c r="D728" s="12" t="s">
        <v>19</v>
      </c>
      <c r="E728" s="11"/>
      <c r="F728" s="12"/>
      <c r="G728" s="13">
        <f>+G729</f>
        <v>48981.11</v>
      </c>
      <c r="H728" s="13">
        <f>+H729</f>
        <v>53100</v>
      </c>
      <c r="I728" s="13">
        <f>+I729</f>
        <v>53100</v>
      </c>
      <c r="J728" s="13">
        <f>+J729</f>
        <v>53100</v>
      </c>
      <c r="K728" s="13">
        <f>IF(I728&lt;&gt;0,J728/I728*100,"-")</f>
        <v>100</v>
      </c>
      <c r="L728" s="13">
        <f>IF(H728&lt;&gt;0,J728/H728*100,"-")</f>
        <v>100</v>
      </c>
      <c r="M728" s="13">
        <f>IF(G728&lt;&gt;0,J728/G728*100,"-")</f>
        <v>108.40913976837192</v>
      </c>
    </row>
    <row r="729" spans="1:13" x14ac:dyDescent="0.25">
      <c r="A729" s="14"/>
      <c r="B729" s="14"/>
      <c r="C729" s="14"/>
      <c r="D729" s="14"/>
      <c r="E729" s="15" t="s">
        <v>169</v>
      </c>
      <c r="F729" s="15" t="s">
        <v>170</v>
      </c>
      <c r="G729" s="16">
        <v>48981.11</v>
      </c>
      <c r="H729" s="16">
        <v>53100</v>
      </c>
      <c r="I729" s="16">
        <v>53100</v>
      </c>
      <c r="J729" s="16">
        <v>53100</v>
      </c>
      <c r="K729" s="16">
        <f>IF(I729&lt;&gt;0,J729/I729*100,"-")</f>
        <v>100</v>
      </c>
      <c r="L729" s="16">
        <f>IF(H729&lt;&gt;0,J729/H729*100,"-")</f>
        <v>100</v>
      </c>
      <c r="M729" s="16">
        <f>IF(G729&lt;&gt;0,J729/G729*100,"-")</f>
        <v>108.40913976837192</v>
      </c>
    </row>
    <row r="730" spans="1:13" x14ac:dyDescent="0.25">
      <c r="A730" s="11"/>
      <c r="B730" s="11"/>
      <c r="C730" s="11"/>
      <c r="D730" s="12" t="s">
        <v>431</v>
      </c>
      <c r="E730" s="11"/>
      <c r="F730" s="12" t="s">
        <v>432</v>
      </c>
      <c r="G730" s="13">
        <f>+G731</f>
        <v>31740.34</v>
      </c>
      <c r="H730" s="13">
        <f>+H731</f>
        <v>31500</v>
      </c>
      <c r="I730" s="13">
        <f>+I731</f>
        <v>31500</v>
      </c>
      <c r="J730" s="13">
        <f>+J731</f>
        <v>31413.1</v>
      </c>
      <c r="K730" s="13">
        <f>IF(I730&lt;&gt;0,J730/I730*100,"-")</f>
        <v>99.724126984126983</v>
      </c>
      <c r="L730" s="13">
        <f>IF(H730&lt;&gt;0,J730/H730*100,"-")</f>
        <v>99.724126984126983</v>
      </c>
      <c r="M730" s="13">
        <f>IF(G730&lt;&gt;0,J730/G730*100,"-")</f>
        <v>98.969009153651157</v>
      </c>
    </row>
    <row r="731" spans="1:13" x14ac:dyDescent="0.25">
      <c r="A731" s="14"/>
      <c r="B731" s="14"/>
      <c r="C731" s="14"/>
      <c r="D731" s="14"/>
      <c r="E731" s="15" t="s">
        <v>369</v>
      </c>
      <c r="F731" s="15" t="s">
        <v>370</v>
      </c>
      <c r="G731" s="16">
        <v>31740.34</v>
      </c>
      <c r="H731" s="16">
        <v>31500</v>
      </c>
      <c r="I731" s="16">
        <v>31500</v>
      </c>
      <c r="J731" s="16">
        <v>31413.1</v>
      </c>
      <c r="K731" s="16">
        <f>IF(I731&lt;&gt;0,J731/I731*100,"-")</f>
        <v>99.724126984126983</v>
      </c>
      <c r="L731" s="16">
        <f>IF(H731&lt;&gt;0,J731/H731*100,"-")</f>
        <v>99.724126984126983</v>
      </c>
      <c r="M731" s="16">
        <f>IF(G731&lt;&gt;0,J731/G731*100,"-")</f>
        <v>98.969009153651157</v>
      </c>
    </row>
    <row r="732" spans="1:13" x14ac:dyDescent="0.25">
      <c r="A732" s="8"/>
      <c r="B732" s="8"/>
      <c r="C732" s="9" t="s">
        <v>437</v>
      </c>
      <c r="D732" s="8"/>
      <c r="E732" s="8"/>
      <c r="F732" s="9" t="s">
        <v>438</v>
      </c>
      <c r="G732" s="10">
        <f>+G733+G735</f>
        <v>53796.36</v>
      </c>
      <c r="H732" s="10">
        <f>+H733+H735</f>
        <v>55450.22</v>
      </c>
      <c r="I732" s="10">
        <f>+I733+I735</f>
        <v>55450.22</v>
      </c>
      <c r="J732" s="10">
        <f>+J733+J735</f>
        <v>47949.48</v>
      </c>
      <c r="K732" s="10">
        <f>IF(I732&lt;&gt;0,J732/I732*100,"-")</f>
        <v>86.473020305419894</v>
      </c>
      <c r="L732" s="10">
        <f>IF(H732&lt;&gt;0,J732/H732*100,"-")</f>
        <v>86.473020305419894</v>
      </c>
      <c r="M732" s="10">
        <f>IF(G732&lt;&gt;0,J732/G732*100,"-")</f>
        <v>89.131457964813976</v>
      </c>
    </row>
    <row r="733" spans="1:13" x14ac:dyDescent="0.25">
      <c r="A733" s="11"/>
      <c r="B733" s="11"/>
      <c r="C733" s="11"/>
      <c r="D733" s="12" t="s">
        <v>19</v>
      </c>
      <c r="E733" s="11"/>
      <c r="F733" s="12"/>
      <c r="G733" s="13">
        <f>+G734</f>
        <v>35470.22</v>
      </c>
      <c r="H733" s="13">
        <f>+H734</f>
        <v>35450.22</v>
      </c>
      <c r="I733" s="13">
        <f>+I734</f>
        <v>35450.22</v>
      </c>
      <c r="J733" s="13">
        <f>+J734</f>
        <v>35450.22</v>
      </c>
      <c r="K733" s="13">
        <f>IF(I733&lt;&gt;0,J733/I733*100,"-")</f>
        <v>100</v>
      </c>
      <c r="L733" s="13">
        <f>IF(H733&lt;&gt;0,J733/H733*100,"-")</f>
        <v>100</v>
      </c>
      <c r="M733" s="13">
        <f>IF(G733&lt;&gt;0,J733/G733*100,"-")</f>
        <v>99.943614671687968</v>
      </c>
    </row>
    <row r="734" spans="1:13" x14ac:dyDescent="0.25">
      <c r="A734" s="14"/>
      <c r="B734" s="14"/>
      <c r="C734" s="14"/>
      <c r="D734" s="14"/>
      <c r="E734" s="15" t="s">
        <v>169</v>
      </c>
      <c r="F734" s="15" t="s">
        <v>170</v>
      </c>
      <c r="G734" s="16">
        <v>35470.22</v>
      </c>
      <c r="H734" s="16">
        <v>35450.22</v>
      </c>
      <c r="I734" s="16">
        <v>35450.22</v>
      </c>
      <c r="J734" s="16">
        <v>35450.22</v>
      </c>
      <c r="K734" s="16">
        <f>IF(I734&lt;&gt;0,J734/I734*100,"-")</f>
        <v>100</v>
      </c>
      <c r="L734" s="16">
        <f>IF(H734&lt;&gt;0,J734/H734*100,"-")</f>
        <v>100</v>
      </c>
      <c r="M734" s="16">
        <f>IF(G734&lt;&gt;0,J734/G734*100,"-")</f>
        <v>99.943614671687968</v>
      </c>
    </row>
    <row r="735" spans="1:13" x14ac:dyDescent="0.25">
      <c r="A735" s="11"/>
      <c r="B735" s="11"/>
      <c r="C735" s="11"/>
      <c r="D735" s="12" t="s">
        <v>431</v>
      </c>
      <c r="E735" s="11"/>
      <c r="F735" s="12" t="s">
        <v>432</v>
      </c>
      <c r="G735" s="13">
        <f>+G736</f>
        <v>18326.14</v>
      </c>
      <c r="H735" s="13">
        <f>+H736</f>
        <v>20000</v>
      </c>
      <c r="I735" s="13">
        <f>+I736</f>
        <v>20000</v>
      </c>
      <c r="J735" s="13">
        <f>+J736</f>
        <v>12499.26</v>
      </c>
      <c r="K735" s="13">
        <f>IF(I735&lt;&gt;0,J735/I735*100,"-")</f>
        <v>62.496300000000005</v>
      </c>
      <c r="L735" s="13">
        <f>IF(H735&lt;&gt;0,J735/H735*100,"-")</f>
        <v>62.496300000000005</v>
      </c>
      <c r="M735" s="13">
        <f>IF(G735&lt;&gt;0,J735/G735*100,"-")</f>
        <v>68.204542800611591</v>
      </c>
    </row>
    <row r="736" spans="1:13" x14ac:dyDescent="0.25">
      <c r="A736" s="14"/>
      <c r="B736" s="14"/>
      <c r="C736" s="14"/>
      <c r="D736" s="14"/>
      <c r="E736" s="15" t="s">
        <v>369</v>
      </c>
      <c r="F736" s="15" t="s">
        <v>370</v>
      </c>
      <c r="G736" s="16">
        <v>18326.14</v>
      </c>
      <c r="H736" s="16">
        <v>20000</v>
      </c>
      <c r="I736" s="16">
        <v>20000</v>
      </c>
      <c r="J736" s="16">
        <v>12499.26</v>
      </c>
      <c r="K736" s="16">
        <f>IF(I736&lt;&gt;0,J736/I736*100,"-")</f>
        <v>62.496300000000005</v>
      </c>
      <c r="L736" s="16">
        <f>IF(H736&lt;&gt;0,J736/H736*100,"-")</f>
        <v>62.496300000000005</v>
      </c>
      <c r="M736" s="16">
        <f>IF(G736&lt;&gt;0,J736/G736*100,"-")</f>
        <v>68.204542800611591</v>
      </c>
    </row>
    <row r="737" spans="1:13" x14ac:dyDescent="0.25">
      <c r="A737" s="8"/>
      <c r="B737" s="8"/>
      <c r="C737" s="9" t="s">
        <v>439</v>
      </c>
      <c r="D737" s="8"/>
      <c r="E737" s="8"/>
      <c r="F737" s="9" t="s">
        <v>440</v>
      </c>
      <c r="G737" s="10">
        <f>+G738</f>
        <v>78237.62</v>
      </c>
      <c r="H737" s="10">
        <f>+H738</f>
        <v>135957.35999999999</v>
      </c>
      <c r="I737" s="10">
        <f>+I738</f>
        <v>135957.35999999999</v>
      </c>
      <c r="J737" s="10">
        <f>+J738</f>
        <v>8418</v>
      </c>
      <c r="K737" s="10">
        <f>IF(I737&lt;&gt;0,J737/I737*100,"-")</f>
        <v>6.1916471458404319</v>
      </c>
      <c r="L737" s="10">
        <f>IF(H737&lt;&gt;0,J737/H737*100,"-")</f>
        <v>6.1916471458404319</v>
      </c>
      <c r="M737" s="10">
        <f>IF(G737&lt;&gt;0,J737/G737*100,"-")</f>
        <v>10.759529750521553</v>
      </c>
    </row>
    <row r="738" spans="1:13" x14ac:dyDescent="0.25">
      <c r="A738" s="11"/>
      <c r="B738" s="11"/>
      <c r="C738" s="11"/>
      <c r="D738" s="12" t="s">
        <v>441</v>
      </c>
      <c r="E738" s="11"/>
      <c r="F738" s="12" t="s">
        <v>442</v>
      </c>
      <c r="G738" s="13">
        <f>+G739+G740</f>
        <v>78237.62</v>
      </c>
      <c r="H738" s="13">
        <f>+H739+H740</f>
        <v>135957.35999999999</v>
      </c>
      <c r="I738" s="13">
        <f>+I739+I740</f>
        <v>135957.35999999999</v>
      </c>
      <c r="J738" s="13">
        <f>+J739+J740</f>
        <v>8418</v>
      </c>
      <c r="K738" s="13">
        <f>IF(I738&lt;&gt;0,J738/I738*100,"-")</f>
        <v>6.1916471458404319</v>
      </c>
      <c r="L738" s="13">
        <f>IF(H738&lt;&gt;0,J738/H738*100,"-")</f>
        <v>6.1916471458404319</v>
      </c>
      <c r="M738" s="13">
        <f>IF(G738&lt;&gt;0,J738/G738*100,"-")</f>
        <v>10.759529750521553</v>
      </c>
    </row>
    <row r="739" spans="1:13" x14ac:dyDescent="0.25">
      <c r="A739" s="14"/>
      <c r="B739" s="14"/>
      <c r="C739" s="14"/>
      <c r="D739" s="14"/>
      <c r="E739" s="15" t="s">
        <v>20</v>
      </c>
      <c r="F739" s="15" t="s">
        <v>21</v>
      </c>
      <c r="G739" s="16">
        <v>0</v>
      </c>
      <c r="H739" s="16">
        <v>0</v>
      </c>
      <c r="I739" s="16">
        <v>2000</v>
      </c>
      <c r="J739" s="16">
        <v>1708</v>
      </c>
      <c r="K739" s="16">
        <f>IF(I739&lt;&gt;0,J739/I739*100,"-")</f>
        <v>85.399999999999991</v>
      </c>
      <c r="L739" s="16" t="str">
        <f>IF(H739&lt;&gt;0,J739/H739*100,"-")</f>
        <v>-</v>
      </c>
      <c r="M739" s="16" t="str">
        <f>IF(G739&lt;&gt;0,J739/G739*100,"-")</f>
        <v>-</v>
      </c>
    </row>
    <row r="740" spans="1:13" x14ac:dyDescent="0.25">
      <c r="A740" s="14"/>
      <c r="B740" s="14"/>
      <c r="C740" s="14"/>
      <c r="D740" s="14"/>
      <c r="E740" s="15" t="s">
        <v>83</v>
      </c>
      <c r="F740" s="15" t="s">
        <v>84</v>
      </c>
      <c r="G740" s="16">
        <v>78237.62</v>
      </c>
      <c r="H740" s="16">
        <v>135957.35999999999</v>
      </c>
      <c r="I740" s="16">
        <v>133957.35999999999</v>
      </c>
      <c r="J740" s="16">
        <v>6710</v>
      </c>
      <c r="K740" s="16">
        <f>IF(I740&lt;&gt;0,J740/I740*100,"-")</f>
        <v>5.0090566132387204</v>
      </c>
      <c r="L740" s="16">
        <f>IF(H740&lt;&gt;0,J740/H740*100,"-")</f>
        <v>4.9353709133510693</v>
      </c>
      <c r="M740" s="16">
        <f>IF(G740&lt;&gt;0,J740/G740*100,"-")</f>
        <v>8.5764367576621083</v>
      </c>
    </row>
    <row r="741" spans="1:13" x14ac:dyDescent="0.25">
      <c r="A741" s="8"/>
      <c r="B741" s="8"/>
      <c r="C741" s="9" t="s">
        <v>443</v>
      </c>
      <c r="D741" s="8"/>
      <c r="E741" s="8"/>
      <c r="F741" s="9" t="s">
        <v>444</v>
      </c>
      <c r="G741" s="10">
        <f>+G742</f>
        <v>50616.12</v>
      </c>
      <c r="H741" s="10">
        <f>+H742</f>
        <v>40000</v>
      </c>
      <c r="I741" s="10">
        <f>+I742</f>
        <v>40000</v>
      </c>
      <c r="J741" s="10">
        <f>+J742</f>
        <v>28.84</v>
      </c>
      <c r="K741" s="10">
        <f>IF(I741&lt;&gt;0,J741/I741*100,"-")</f>
        <v>7.2099999999999997E-2</v>
      </c>
      <c r="L741" s="10">
        <f>IF(H741&lt;&gt;0,J741/H741*100,"-")</f>
        <v>7.2099999999999997E-2</v>
      </c>
      <c r="M741" s="10">
        <f>IF(G741&lt;&gt;0,J741/G741*100,"-")</f>
        <v>5.697789557951103E-2</v>
      </c>
    </row>
    <row r="742" spans="1:13" x14ac:dyDescent="0.25">
      <c r="A742" s="11"/>
      <c r="B742" s="11"/>
      <c r="C742" s="11"/>
      <c r="D742" s="12" t="s">
        <v>431</v>
      </c>
      <c r="E742" s="11"/>
      <c r="F742" s="12" t="s">
        <v>432</v>
      </c>
      <c r="G742" s="13">
        <f>+G743+G744+G745+G746</f>
        <v>50616.12</v>
      </c>
      <c r="H742" s="13">
        <f>+H743+H744+H745+H746</f>
        <v>40000</v>
      </c>
      <c r="I742" s="13">
        <f>+I743+I744+I745+I746</f>
        <v>40000</v>
      </c>
      <c r="J742" s="13">
        <f>+J743+J744+J745+J746</f>
        <v>28.84</v>
      </c>
      <c r="K742" s="13">
        <f>IF(I742&lt;&gt;0,J742/I742*100,"-")</f>
        <v>7.2099999999999997E-2</v>
      </c>
      <c r="L742" s="13">
        <f>IF(H742&lt;&gt;0,J742/H742*100,"-")</f>
        <v>7.2099999999999997E-2</v>
      </c>
      <c r="M742" s="13">
        <f>IF(G742&lt;&gt;0,J742/G742*100,"-")</f>
        <v>5.697789557951103E-2</v>
      </c>
    </row>
    <row r="743" spans="1:13" x14ac:dyDescent="0.25">
      <c r="A743" s="14"/>
      <c r="B743" s="14"/>
      <c r="C743" s="14"/>
      <c r="D743" s="14"/>
      <c r="E743" s="15" t="s">
        <v>169</v>
      </c>
      <c r="F743" s="15" t="s">
        <v>170</v>
      </c>
      <c r="G743" s="16">
        <v>0</v>
      </c>
      <c r="H743" s="16">
        <v>28.84</v>
      </c>
      <c r="I743" s="16">
        <v>28.84</v>
      </c>
      <c r="J743" s="16">
        <v>28.84</v>
      </c>
      <c r="K743" s="16">
        <f>IF(I743&lt;&gt;0,J743/I743*100,"-")</f>
        <v>100</v>
      </c>
      <c r="L743" s="16">
        <f>IF(H743&lt;&gt;0,J743/H743*100,"-")</f>
        <v>100</v>
      </c>
      <c r="M743" s="16" t="str">
        <f>IF(G743&lt;&gt;0,J743/G743*100,"-")</f>
        <v>-</v>
      </c>
    </row>
    <row r="744" spans="1:13" x14ac:dyDescent="0.25">
      <c r="A744" s="14"/>
      <c r="B744" s="14"/>
      <c r="C744" s="14"/>
      <c r="D744" s="14"/>
      <c r="E744" s="15" t="s">
        <v>81</v>
      </c>
      <c r="F744" s="15" t="s">
        <v>82</v>
      </c>
      <c r="G744" s="16">
        <v>24545.22</v>
      </c>
      <c r="H744" s="16">
        <v>0</v>
      </c>
      <c r="I744" s="16">
        <v>0</v>
      </c>
      <c r="J744" s="16">
        <v>0</v>
      </c>
      <c r="K744" s="16" t="str">
        <f>IF(I744&lt;&gt;0,J744/I744*100,"-")</f>
        <v>-</v>
      </c>
      <c r="L744" s="16" t="str">
        <f>IF(H744&lt;&gt;0,J744/H744*100,"-")</f>
        <v>-</v>
      </c>
      <c r="M744" s="16">
        <f>IF(G744&lt;&gt;0,J744/G744*100,"-")</f>
        <v>0</v>
      </c>
    </row>
    <row r="745" spans="1:13" x14ac:dyDescent="0.25">
      <c r="A745" s="14"/>
      <c r="B745" s="14"/>
      <c r="C745" s="14"/>
      <c r="D745" s="14"/>
      <c r="E745" s="15" t="s">
        <v>83</v>
      </c>
      <c r="F745" s="15" t="s">
        <v>84</v>
      </c>
      <c r="G745" s="16">
        <v>683.2</v>
      </c>
      <c r="H745" s="16">
        <v>0</v>
      </c>
      <c r="I745" s="16">
        <v>0</v>
      </c>
      <c r="J745" s="16">
        <v>0</v>
      </c>
      <c r="K745" s="16" t="str">
        <f>IF(I745&lt;&gt;0,J745/I745*100,"-")</f>
        <v>-</v>
      </c>
      <c r="L745" s="16" t="str">
        <f>IF(H745&lt;&gt;0,J745/H745*100,"-")</f>
        <v>-</v>
      </c>
      <c r="M745" s="16">
        <f>IF(G745&lt;&gt;0,J745/G745*100,"-")</f>
        <v>0</v>
      </c>
    </row>
    <row r="746" spans="1:13" x14ac:dyDescent="0.25">
      <c r="A746" s="14"/>
      <c r="B746" s="14"/>
      <c r="C746" s="14"/>
      <c r="D746" s="14"/>
      <c r="E746" s="15" t="s">
        <v>369</v>
      </c>
      <c r="F746" s="15" t="s">
        <v>370</v>
      </c>
      <c r="G746" s="16">
        <v>25387.7</v>
      </c>
      <c r="H746" s="16">
        <v>39971.160000000003</v>
      </c>
      <c r="I746" s="16">
        <v>39971.160000000003</v>
      </c>
      <c r="J746" s="16">
        <v>0</v>
      </c>
      <c r="K746" s="16">
        <f>IF(I746&lt;&gt;0,J746/I746*100,"-")</f>
        <v>0</v>
      </c>
      <c r="L746" s="16">
        <f>IF(H746&lt;&gt;0,J746/H746*100,"-")</f>
        <v>0</v>
      </c>
      <c r="M746" s="16">
        <f>IF(G746&lt;&gt;0,J746/G746*100,"-")</f>
        <v>0</v>
      </c>
    </row>
    <row r="747" spans="1:13" x14ac:dyDescent="0.25">
      <c r="A747" s="5"/>
      <c r="B747" s="6" t="s">
        <v>445</v>
      </c>
      <c r="C747" s="5"/>
      <c r="D747" s="5"/>
      <c r="E747" s="5"/>
      <c r="F747" s="6" t="s">
        <v>446</v>
      </c>
      <c r="G747" s="7">
        <f>+G748</f>
        <v>22454.560000000001</v>
      </c>
      <c r="H747" s="7">
        <f>+H748</f>
        <v>20500</v>
      </c>
      <c r="I747" s="7">
        <f>+I748</f>
        <v>20500</v>
      </c>
      <c r="J747" s="7">
        <f>+J748</f>
        <v>19982.14</v>
      </c>
      <c r="K747" s="7">
        <f>IF(I747&lt;&gt;0,J747/I747*100,"-")</f>
        <v>97.473853658536584</v>
      </c>
      <c r="L747" s="7">
        <f>IF(H747&lt;&gt;0,J747/H747*100,"-")</f>
        <v>97.473853658536584</v>
      </c>
      <c r="M747" s="7">
        <f>IF(G747&lt;&gt;0,J747/G747*100,"-")</f>
        <v>88.989229804547492</v>
      </c>
    </row>
    <row r="748" spans="1:13" x14ac:dyDescent="0.25">
      <c r="A748" s="8"/>
      <c r="B748" s="8"/>
      <c r="C748" s="9" t="s">
        <v>447</v>
      </c>
      <c r="D748" s="8"/>
      <c r="E748" s="8"/>
      <c r="F748" s="9" t="s">
        <v>448</v>
      </c>
      <c r="G748" s="10">
        <f>+G749+G751</f>
        <v>22454.560000000001</v>
      </c>
      <c r="H748" s="10">
        <f>+H749+H751</f>
        <v>20500</v>
      </c>
      <c r="I748" s="10">
        <f>+I749+I751</f>
        <v>20500</v>
      </c>
      <c r="J748" s="10">
        <f>+J749+J751</f>
        <v>19982.14</v>
      </c>
      <c r="K748" s="10">
        <f>IF(I748&lt;&gt;0,J748/I748*100,"-")</f>
        <v>97.473853658536584</v>
      </c>
      <c r="L748" s="10">
        <f>IF(H748&lt;&gt;0,J748/H748*100,"-")</f>
        <v>97.473853658536584</v>
      </c>
      <c r="M748" s="10">
        <f>IF(G748&lt;&gt;0,J748/G748*100,"-")</f>
        <v>88.989229804547492</v>
      </c>
    </row>
    <row r="749" spans="1:13" x14ac:dyDescent="0.25">
      <c r="A749" s="11"/>
      <c r="B749" s="11"/>
      <c r="C749" s="11"/>
      <c r="D749" s="12" t="s">
        <v>19</v>
      </c>
      <c r="E749" s="11"/>
      <c r="F749" s="12"/>
      <c r="G749" s="13">
        <f>+G750</f>
        <v>18000</v>
      </c>
      <c r="H749" s="13">
        <f>+H750</f>
        <v>19500</v>
      </c>
      <c r="I749" s="13">
        <f>+I750</f>
        <v>19500</v>
      </c>
      <c r="J749" s="13">
        <f>+J750</f>
        <v>19500</v>
      </c>
      <c r="K749" s="13">
        <f>IF(I749&lt;&gt;0,J749/I749*100,"-")</f>
        <v>100</v>
      </c>
      <c r="L749" s="13">
        <f>IF(H749&lt;&gt;0,J749/H749*100,"-")</f>
        <v>100</v>
      </c>
      <c r="M749" s="13">
        <f>IF(G749&lt;&gt;0,J749/G749*100,"-")</f>
        <v>108.33333333333333</v>
      </c>
    </row>
    <row r="750" spans="1:13" x14ac:dyDescent="0.25">
      <c r="A750" s="14"/>
      <c r="B750" s="14"/>
      <c r="C750" s="14"/>
      <c r="D750" s="14"/>
      <c r="E750" s="15" t="s">
        <v>169</v>
      </c>
      <c r="F750" s="15" t="s">
        <v>170</v>
      </c>
      <c r="G750" s="16">
        <v>18000</v>
      </c>
      <c r="H750" s="16">
        <v>19500</v>
      </c>
      <c r="I750" s="16">
        <v>19500</v>
      </c>
      <c r="J750" s="16">
        <v>19500</v>
      </c>
      <c r="K750" s="16">
        <f>IF(I750&lt;&gt;0,J750/I750*100,"-")</f>
        <v>100</v>
      </c>
      <c r="L750" s="16">
        <f>IF(H750&lt;&gt;0,J750/H750*100,"-")</f>
        <v>100</v>
      </c>
      <c r="M750" s="16">
        <f>IF(G750&lt;&gt;0,J750/G750*100,"-")</f>
        <v>108.33333333333333</v>
      </c>
    </row>
    <row r="751" spans="1:13" x14ac:dyDescent="0.25">
      <c r="A751" s="11"/>
      <c r="B751" s="11"/>
      <c r="C751" s="11"/>
      <c r="D751" s="12" t="s">
        <v>431</v>
      </c>
      <c r="E751" s="11"/>
      <c r="F751" s="12" t="s">
        <v>432</v>
      </c>
      <c r="G751" s="13">
        <f>+G752</f>
        <v>4454.5600000000004</v>
      </c>
      <c r="H751" s="13">
        <f>+H752</f>
        <v>1000</v>
      </c>
      <c r="I751" s="13">
        <f>+I752</f>
        <v>1000</v>
      </c>
      <c r="J751" s="13">
        <f>+J752</f>
        <v>482.14</v>
      </c>
      <c r="K751" s="13">
        <f>IF(I751&lt;&gt;0,J751/I751*100,"-")</f>
        <v>48.213999999999999</v>
      </c>
      <c r="L751" s="13">
        <f>IF(H751&lt;&gt;0,J751/H751*100,"-")</f>
        <v>48.213999999999999</v>
      </c>
      <c r="M751" s="13">
        <f>IF(G751&lt;&gt;0,J751/G751*100,"-")</f>
        <v>10.82351567831615</v>
      </c>
    </row>
    <row r="752" spans="1:13" x14ac:dyDescent="0.25">
      <c r="A752" s="14"/>
      <c r="B752" s="14"/>
      <c r="C752" s="14"/>
      <c r="D752" s="14"/>
      <c r="E752" s="15" t="s">
        <v>369</v>
      </c>
      <c r="F752" s="15" t="s">
        <v>370</v>
      </c>
      <c r="G752" s="16">
        <v>4454.5600000000004</v>
      </c>
      <c r="H752" s="16">
        <v>1000</v>
      </c>
      <c r="I752" s="16">
        <v>1000</v>
      </c>
      <c r="J752" s="16">
        <v>482.14</v>
      </c>
      <c r="K752" s="16">
        <f>IF(I752&lt;&gt;0,J752/I752*100,"-")</f>
        <v>48.213999999999999</v>
      </c>
      <c r="L752" s="16">
        <f>IF(H752&lt;&gt;0,J752/H752*100,"-")</f>
        <v>48.213999999999999</v>
      </c>
      <c r="M752" s="16">
        <f>IF(G752&lt;&gt;0,J752/G752*100,"-")</f>
        <v>10.82351567831615</v>
      </c>
    </row>
    <row r="753" spans="1:13" x14ac:dyDescent="0.25">
      <c r="A753" s="5"/>
      <c r="B753" s="6" t="s">
        <v>449</v>
      </c>
      <c r="C753" s="5"/>
      <c r="D753" s="5"/>
      <c r="E753" s="5"/>
      <c r="F753" s="6" t="s">
        <v>450</v>
      </c>
      <c r="G753" s="7">
        <f>+G754</f>
        <v>156251.01999999999</v>
      </c>
      <c r="H753" s="7">
        <f>+H754</f>
        <v>227000</v>
      </c>
      <c r="I753" s="7">
        <f>+I754</f>
        <v>227000</v>
      </c>
      <c r="J753" s="7">
        <f>+J754</f>
        <v>140946.74000000002</v>
      </c>
      <c r="K753" s="7">
        <f>IF(I753&lt;&gt;0,J753/I753*100,"-")</f>
        <v>62.091074889867848</v>
      </c>
      <c r="L753" s="7">
        <f>IF(H753&lt;&gt;0,J753/H753*100,"-")</f>
        <v>62.091074889867848</v>
      </c>
      <c r="M753" s="7">
        <f>IF(G753&lt;&gt;0,J753/G753*100,"-")</f>
        <v>90.205324739640119</v>
      </c>
    </row>
    <row r="754" spans="1:13" x14ac:dyDescent="0.25">
      <c r="A754" s="8"/>
      <c r="B754" s="8"/>
      <c r="C754" s="9" t="s">
        <v>451</v>
      </c>
      <c r="D754" s="8"/>
      <c r="E754" s="8"/>
      <c r="F754" s="9" t="s">
        <v>452</v>
      </c>
      <c r="G754" s="10">
        <f>+G755+G759</f>
        <v>156251.01999999999</v>
      </c>
      <c r="H754" s="10">
        <f>+H755+H759</f>
        <v>227000</v>
      </c>
      <c r="I754" s="10">
        <f>+I755+I759</f>
        <v>227000</v>
      </c>
      <c r="J754" s="10">
        <f>+J755+J759</f>
        <v>140946.74000000002</v>
      </c>
      <c r="K754" s="10">
        <f>IF(I754&lt;&gt;0,J754/I754*100,"-")</f>
        <v>62.091074889867848</v>
      </c>
      <c r="L754" s="10">
        <f>IF(H754&lt;&gt;0,J754/H754*100,"-")</f>
        <v>62.091074889867848</v>
      </c>
      <c r="M754" s="10">
        <f>IF(G754&lt;&gt;0,J754/G754*100,"-")</f>
        <v>90.205324739640119</v>
      </c>
    </row>
    <row r="755" spans="1:13" x14ac:dyDescent="0.25">
      <c r="A755" s="11"/>
      <c r="B755" s="11"/>
      <c r="C755" s="11"/>
      <c r="D755" s="12" t="s">
        <v>19</v>
      </c>
      <c r="E755" s="11"/>
      <c r="F755" s="12"/>
      <c r="G755" s="13">
        <f>+G756+G757+G758</f>
        <v>5987.86</v>
      </c>
      <c r="H755" s="13">
        <f>+H756+H757+H758</f>
        <v>17000</v>
      </c>
      <c r="I755" s="13">
        <f>+I756+I757+I758</f>
        <v>17000</v>
      </c>
      <c r="J755" s="13">
        <f>+J756+J757+J758</f>
        <v>6508.92</v>
      </c>
      <c r="K755" s="13">
        <f>IF(I755&lt;&gt;0,J755/I755*100,"-")</f>
        <v>38.287764705882353</v>
      </c>
      <c r="L755" s="13">
        <f>IF(H755&lt;&gt;0,J755/H755*100,"-")</f>
        <v>38.287764705882353</v>
      </c>
      <c r="M755" s="13">
        <f>IF(G755&lt;&gt;0,J755/G755*100,"-")</f>
        <v>108.7019402591243</v>
      </c>
    </row>
    <row r="756" spans="1:13" x14ac:dyDescent="0.25">
      <c r="A756" s="14"/>
      <c r="B756" s="14"/>
      <c r="C756" s="14"/>
      <c r="D756" s="14"/>
      <c r="E756" s="15" t="s">
        <v>20</v>
      </c>
      <c r="F756" s="15" t="s">
        <v>21</v>
      </c>
      <c r="G756" s="16">
        <v>0</v>
      </c>
      <c r="H756" s="16">
        <v>200</v>
      </c>
      <c r="I756" s="16">
        <v>200</v>
      </c>
      <c r="J756" s="16">
        <v>0</v>
      </c>
      <c r="K756" s="16">
        <f>IF(I756&lt;&gt;0,J756/I756*100,"-")</f>
        <v>0</v>
      </c>
      <c r="L756" s="16">
        <f>IF(H756&lt;&gt;0,J756/H756*100,"-")</f>
        <v>0</v>
      </c>
      <c r="M756" s="16" t="str">
        <f>IF(G756&lt;&gt;0,J756/G756*100,"-")</f>
        <v>-</v>
      </c>
    </row>
    <row r="757" spans="1:13" x14ac:dyDescent="0.25">
      <c r="A757" s="14"/>
      <c r="B757" s="14"/>
      <c r="C757" s="14"/>
      <c r="D757" s="14"/>
      <c r="E757" s="15" t="s">
        <v>28</v>
      </c>
      <c r="F757" s="15" t="s">
        <v>29</v>
      </c>
      <c r="G757" s="16">
        <v>0</v>
      </c>
      <c r="H757" s="16">
        <v>930.77</v>
      </c>
      <c r="I757" s="16">
        <v>930.77</v>
      </c>
      <c r="J757" s="16">
        <v>0</v>
      </c>
      <c r="K757" s="16">
        <f>IF(I757&lt;&gt;0,J757/I757*100,"-")</f>
        <v>0</v>
      </c>
      <c r="L757" s="16">
        <f>IF(H757&lt;&gt;0,J757/H757*100,"-")</f>
        <v>0</v>
      </c>
      <c r="M757" s="16" t="str">
        <f>IF(G757&lt;&gt;0,J757/G757*100,"-")</f>
        <v>-</v>
      </c>
    </row>
    <row r="758" spans="1:13" x14ac:dyDescent="0.25">
      <c r="A758" s="14"/>
      <c r="B758" s="14"/>
      <c r="C758" s="14"/>
      <c r="D758" s="14"/>
      <c r="E758" s="15" t="s">
        <v>151</v>
      </c>
      <c r="F758" s="15" t="s">
        <v>152</v>
      </c>
      <c r="G758" s="16">
        <v>5987.86</v>
      </c>
      <c r="H758" s="16">
        <v>15869.23</v>
      </c>
      <c r="I758" s="16">
        <v>15869.23</v>
      </c>
      <c r="J758" s="16">
        <v>6508.92</v>
      </c>
      <c r="K758" s="16">
        <f>IF(I758&lt;&gt;0,J758/I758*100,"-")</f>
        <v>41.015978721084764</v>
      </c>
      <c r="L758" s="16">
        <f>IF(H758&lt;&gt;0,J758/H758*100,"-")</f>
        <v>41.015978721084764</v>
      </c>
      <c r="M758" s="16">
        <f>IF(G758&lt;&gt;0,J758/G758*100,"-")</f>
        <v>108.7019402591243</v>
      </c>
    </row>
    <row r="759" spans="1:13" x14ac:dyDescent="0.25">
      <c r="A759" s="11"/>
      <c r="B759" s="11"/>
      <c r="C759" s="11"/>
      <c r="D759" s="12" t="s">
        <v>453</v>
      </c>
      <c r="E759" s="11"/>
      <c r="F759" s="12" t="s">
        <v>452</v>
      </c>
      <c r="G759" s="13">
        <f>+G760</f>
        <v>150263.16</v>
      </c>
      <c r="H759" s="13">
        <f>+H760</f>
        <v>210000</v>
      </c>
      <c r="I759" s="13">
        <f>+I760</f>
        <v>210000</v>
      </c>
      <c r="J759" s="13">
        <f>+J760</f>
        <v>134437.82</v>
      </c>
      <c r="K759" s="13">
        <f>IF(I759&lt;&gt;0,J759/I759*100,"-")</f>
        <v>64.018009523809525</v>
      </c>
      <c r="L759" s="13">
        <f>IF(H759&lt;&gt;0,J759/H759*100,"-")</f>
        <v>64.018009523809525</v>
      </c>
      <c r="M759" s="13">
        <f>IF(G759&lt;&gt;0,J759/G759*100,"-")</f>
        <v>89.468250235120834</v>
      </c>
    </row>
    <row r="760" spans="1:13" x14ac:dyDescent="0.25">
      <c r="A760" s="14"/>
      <c r="B760" s="14"/>
      <c r="C760" s="14"/>
      <c r="D760" s="14"/>
      <c r="E760" s="15" t="s">
        <v>151</v>
      </c>
      <c r="F760" s="15" t="s">
        <v>152</v>
      </c>
      <c r="G760" s="16">
        <v>150263.16</v>
      </c>
      <c r="H760" s="16">
        <v>210000</v>
      </c>
      <c r="I760" s="16">
        <v>210000</v>
      </c>
      <c r="J760" s="16">
        <v>134437.82</v>
      </c>
      <c r="K760" s="16">
        <f>IF(I760&lt;&gt;0,J760/I760*100,"-")</f>
        <v>64.018009523809525</v>
      </c>
      <c r="L760" s="16">
        <f>IF(H760&lt;&gt;0,J760/H760*100,"-")</f>
        <v>64.018009523809525</v>
      </c>
      <c r="M760" s="16">
        <f>IF(G760&lt;&gt;0,J760/G760*100,"-")</f>
        <v>89.468250235120834</v>
      </c>
    </row>
    <row r="761" spans="1:13" x14ac:dyDescent="0.25">
      <c r="A761" s="5"/>
      <c r="B761" s="6" t="s">
        <v>454</v>
      </c>
      <c r="C761" s="5"/>
      <c r="D761" s="5"/>
      <c r="E761" s="5"/>
      <c r="F761" s="6" t="s">
        <v>455</v>
      </c>
      <c r="G761" s="7">
        <f>+G762</f>
        <v>29250</v>
      </c>
      <c r="H761" s="7">
        <f>+H762</f>
        <v>39372.879999999997</v>
      </c>
      <c r="I761" s="7">
        <f>+I762</f>
        <v>39372.879999999997</v>
      </c>
      <c r="J761" s="7">
        <f>+J762</f>
        <v>27750</v>
      </c>
      <c r="K761" s="7">
        <f>IF(I761&lt;&gt;0,J761/I761*100,"-")</f>
        <v>70.479985208092472</v>
      </c>
      <c r="L761" s="7">
        <f>IF(H761&lt;&gt;0,J761/H761*100,"-")</f>
        <v>70.479985208092472</v>
      </c>
      <c r="M761" s="7">
        <f>IF(G761&lt;&gt;0,J761/G761*100,"-")</f>
        <v>94.871794871794862</v>
      </c>
    </row>
    <row r="762" spans="1:13" x14ac:dyDescent="0.25">
      <c r="A762" s="8"/>
      <c r="B762" s="8"/>
      <c r="C762" s="9" t="s">
        <v>456</v>
      </c>
      <c r="D762" s="8"/>
      <c r="E762" s="8"/>
      <c r="F762" s="9" t="s">
        <v>457</v>
      </c>
      <c r="G762" s="10">
        <f>+G763</f>
        <v>29250</v>
      </c>
      <c r="H762" s="10">
        <f>+H763</f>
        <v>39372.879999999997</v>
      </c>
      <c r="I762" s="10">
        <f>+I763</f>
        <v>39372.879999999997</v>
      </c>
      <c r="J762" s="10">
        <f>+J763</f>
        <v>27750</v>
      </c>
      <c r="K762" s="10">
        <f>IF(I762&lt;&gt;0,J762/I762*100,"-")</f>
        <v>70.479985208092472</v>
      </c>
      <c r="L762" s="10">
        <f>IF(H762&lt;&gt;0,J762/H762*100,"-")</f>
        <v>70.479985208092472</v>
      </c>
      <c r="M762" s="10">
        <f>IF(G762&lt;&gt;0,J762/G762*100,"-")</f>
        <v>94.871794871794862</v>
      </c>
    </row>
    <row r="763" spans="1:13" x14ac:dyDescent="0.25">
      <c r="A763" s="11"/>
      <c r="B763" s="11"/>
      <c r="C763" s="11"/>
      <c r="D763" s="12" t="s">
        <v>19</v>
      </c>
      <c r="E763" s="11"/>
      <c r="F763" s="12"/>
      <c r="G763" s="13">
        <f>+G764</f>
        <v>29250</v>
      </c>
      <c r="H763" s="13">
        <f>+H764</f>
        <v>39372.879999999997</v>
      </c>
      <c r="I763" s="13">
        <f>+I764</f>
        <v>39372.879999999997</v>
      </c>
      <c r="J763" s="13">
        <f>+J764</f>
        <v>27750</v>
      </c>
      <c r="K763" s="13">
        <f>IF(I763&lt;&gt;0,J763/I763*100,"-")</f>
        <v>70.479985208092472</v>
      </c>
      <c r="L763" s="13">
        <f>IF(H763&lt;&gt;0,J763/H763*100,"-")</f>
        <v>70.479985208092472</v>
      </c>
      <c r="M763" s="13">
        <f>IF(G763&lt;&gt;0,J763/G763*100,"-")</f>
        <v>94.871794871794862</v>
      </c>
    </row>
    <row r="764" spans="1:13" x14ac:dyDescent="0.25">
      <c r="A764" s="14"/>
      <c r="B764" s="14"/>
      <c r="C764" s="14"/>
      <c r="D764" s="14"/>
      <c r="E764" s="15" t="s">
        <v>458</v>
      </c>
      <c r="F764" s="15" t="s">
        <v>459</v>
      </c>
      <c r="G764" s="16">
        <v>29250</v>
      </c>
      <c r="H764" s="16">
        <v>39372.879999999997</v>
      </c>
      <c r="I764" s="16">
        <v>39372.879999999997</v>
      </c>
      <c r="J764" s="16">
        <v>27750</v>
      </c>
      <c r="K764" s="16">
        <f>IF(I764&lt;&gt;0,J764/I764*100,"-")</f>
        <v>70.479985208092472</v>
      </c>
      <c r="L764" s="16">
        <f>IF(H764&lt;&gt;0,J764/H764*100,"-")</f>
        <v>70.479985208092472</v>
      </c>
      <c r="M764" s="16">
        <f>IF(G764&lt;&gt;0,J764/G764*100,"-")</f>
        <v>94.871794871794862</v>
      </c>
    </row>
    <row r="765" spans="1:13" x14ac:dyDescent="0.25">
      <c r="A765" s="5"/>
      <c r="B765" s="6" t="s">
        <v>460</v>
      </c>
      <c r="C765" s="5"/>
      <c r="D765" s="5"/>
      <c r="E765" s="5"/>
      <c r="F765" s="6" t="s">
        <v>461</v>
      </c>
      <c r="G765" s="7">
        <f>+G766+G769+G772+G775+G780+G783+G786+G791+G794+G798+G801+G808+G811</f>
        <v>725585</v>
      </c>
      <c r="H765" s="7">
        <f>+H766+H769+H772+H775+H780+H783+H786+H791+H794+H798+H801+H808+H811</f>
        <v>898950</v>
      </c>
      <c r="I765" s="7">
        <f>+I766+I769+I772+I775+I780+I783+I786+I791+I794+I798+I801+I808+I811</f>
        <v>888550</v>
      </c>
      <c r="J765" s="7">
        <f>+J766+J769+J772+J775+J780+J783+J786+J791+J794+J798+J801+J808+J811</f>
        <v>738443.23</v>
      </c>
      <c r="K765" s="7">
        <f>IF(I765&lt;&gt;0,J765/I765*100,"-")</f>
        <v>83.106547746328289</v>
      </c>
      <c r="L765" s="7">
        <f>IF(H765&lt;&gt;0,J765/H765*100,"-")</f>
        <v>82.145083708771338</v>
      </c>
      <c r="M765" s="7">
        <f>IF(G765&lt;&gt;0,J765/G765*100,"-")</f>
        <v>101.77211904876755</v>
      </c>
    </row>
    <row r="766" spans="1:13" x14ac:dyDescent="0.25">
      <c r="A766" s="8"/>
      <c r="B766" s="8"/>
      <c r="C766" s="9" t="s">
        <v>462</v>
      </c>
      <c r="D766" s="8"/>
      <c r="E766" s="8"/>
      <c r="F766" s="9" t="s">
        <v>463</v>
      </c>
      <c r="G766" s="10">
        <f>+G767</f>
        <v>445411.04</v>
      </c>
      <c r="H766" s="10">
        <f>+H767</f>
        <v>550000</v>
      </c>
      <c r="I766" s="10">
        <f>+I767</f>
        <v>539600</v>
      </c>
      <c r="J766" s="10">
        <f>+J767</f>
        <v>439254.06</v>
      </c>
      <c r="K766" s="10">
        <f>IF(I766&lt;&gt;0,J766/I766*100,"-")</f>
        <v>81.403643439584869</v>
      </c>
      <c r="L766" s="10">
        <f>IF(H766&lt;&gt;0,J766/H766*100,"-")</f>
        <v>79.864374545454538</v>
      </c>
      <c r="M766" s="10">
        <f>IF(G766&lt;&gt;0,J766/G766*100,"-")</f>
        <v>98.617685812188228</v>
      </c>
    </row>
    <row r="767" spans="1:13" x14ac:dyDescent="0.25">
      <c r="A767" s="11"/>
      <c r="B767" s="11"/>
      <c r="C767" s="11"/>
      <c r="D767" s="12" t="s">
        <v>19</v>
      </c>
      <c r="E767" s="11"/>
      <c r="F767" s="12"/>
      <c r="G767" s="13">
        <f>+G768</f>
        <v>445411.04</v>
      </c>
      <c r="H767" s="13">
        <f>+H768</f>
        <v>550000</v>
      </c>
      <c r="I767" s="13">
        <f>+I768</f>
        <v>539600</v>
      </c>
      <c r="J767" s="13">
        <f>+J768</f>
        <v>439254.06</v>
      </c>
      <c r="K767" s="13">
        <f>IF(I767&lt;&gt;0,J767/I767*100,"-")</f>
        <v>81.403643439584869</v>
      </c>
      <c r="L767" s="13">
        <f>IF(H767&lt;&gt;0,J767/H767*100,"-")</f>
        <v>79.864374545454538</v>
      </c>
      <c r="M767" s="13">
        <f>IF(G767&lt;&gt;0,J767/G767*100,"-")</f>
        <v>98.617685812188228</v>
      </c>
    </row>
    <row r="768" spans="1:13" x14ac:dyDescent="0.25">
      <c r="A768" s="14"/>
      <c r="B768" s="14"/>
      <c r="C768" s="14"/>
      <c r="D768" s="14"/>
      <c r="E768" s="15" t="s">
        <v>151</v>
      </c>
      <c r="F768" s="15" t="s">
        <v>152</v>
      </c>
      <c r="G768" s="16">
        <v>445411.04</v>
      </c>
      <c r="H768" s="16">
        <v>550000</v>
      </c>
      <c r="I768" s="16">
        <v>539600</v>
      </c>
      <c r="J768" s="16">
        <v>439254.06</v>
      </c>
      <c r="K768" s="16">
        <f>IF(I768&lt;&gt;0,J768/I768*100,"-")</f>
        <v>81.403643439584869</v>
      </c>
      <c r="L768" s="16">
        <f>IF(H768&lt;&gt;0,J768/H768*100,"-")</f>
        <v>79.864374545454538</v>
      </c>
      <c r="M768" s="16">
        <f>IF(G768&lt;&gt;0,J768/G768*100,"-")</f>
        <v>98.617685812188228</v>
      </c>
    </row>
    <row r="769" spans="1:13" x14ac:dyDescent="0.25">
      <c r="A769" s="8"/>
      <c r="B769" s="8"/>
      <c r="C769" s="9" t="s">
        <v>464</v>
      </c>
      <c r="D769" s="8"/>
      <c r="E769" s="8"/>
      <c r="F769" s="9" t="s">
        <v>465</v>
      </c>
      <c r="G769" s="10">
        <f>+G770</f>
        <v>5303.81</v>
      </c>
      <c r="H769" s="10">
        <f>+H770</f>
        <v>10000</v>
      </c>
      <c r="I769" s="10">
        <f>+I770</f>
        <v>10000</v>
      </c>
      <c r="J769" s="10">
        <f>+J770</f>
        <v>6483.71</v>
      </c>
      <c r="K769" s="10">
        <f>IF(I769&lt;&gt;0,J769/I769*100,"-")</f>
        <v>64.837100000000007</v>
      </c>
      <c r="L769" s="10">
        <f>IF(H769&lt;&gt;0,J769/H769*100,"-")</f>
        <v>64.837100000000007</v>
      </c>
      <c r="M769" s="10">
        <f>IF(G769&lt;&gt;0,J769/G769*100,"-")</f>
        <v>122.2462720195482</v>
      </c>
    </row>
    <row r="770" spans="1:13" x14ac:dyDescent="0.25">
      <c r="A770" s="11"/>
      <c r="B770" s="11"/>
      <c r="C770" s="11"/>
      <c r="D770" s="12" t="s">
        <v>19</v>
      </c>
      <c r="E770" s="11"/>
      <c r="F770" s="12"/>
      <c r="G770" s="13">
        <f>+G771</f>
        <v>5303.81</v>
      </c>
      <c r="H770" s="13">
        <f>+H771</f>
        <v>10000</v>
      </c>
      <c r="I770" s="13">
        <f>+I771</f>
        <v>10000</v>
      </c>
      <c r="J770" s="13">
        <f>+J771</f>
        <v>6483.71</v>
      </c>
      <c r="K770" s="13">
        <f>IF(I770&lt;&gt;0,J770/I770*100,"-")</f>
        <v>64.837100000000007</v>
      </c>
      <c r="L770" s="13">
        <f>IF(H770&lt;&gt;0,J770/H770*100,"-")</f>
        <v>64.837100000000007</v>
      </c>
      <c r="M770" s="13">
        <f>IF(G770&lt;&gt;0,J770/G770*100,"-")</f>
        <v>122.2462720195482</v>
      </c>
    </row>
    <row r="771" spans="1:13" x14ac:dyDescent="0.25">
      <c r="A771" s="14"/>
      <c r="B771" s="14"/>
      <c r="C771" s="14"/>
      <c r="D771" s="14"/>
      <c r="E771" s="15" t="s">
        <v>141</v>
      </c>
      <c r="F771" s="15" t="s">
        <v>142</v>
      </c>
      <c r="G771" s="16">
        <v>5303.81</v>
      </c>
      <c r="H771" s="16">
        <v>10000</v>
      </c>
      <c r="I771" s="16">
        <v>10000</v>
      </c>
      <c r="J771" s="16">
        <v>6483.71</v>
      </c>
      <c r="K771" s="16">
        <f>IF(I771&lt;&gt;0,J771/I771*100,"-")</f>
        <v>64.837100000000007</v>
      </c>
      <c r="L771" s="16">
        <f>IF(H771&lt;&gt;0,J771/H771*100,"-")</f>
        <v>64.837100000000007</v>
      </c>
      <c r="M771" s="16">
        <f>IF(G771&lt;&gt;0,J771/G771*100,"-")</f>
        <v>122.2462720195482</v>
      </c>
    </row>
    <row r="772" spans="1:13" x14ac:dyDescent="0.25">
      <c r="A772" s="8"/>
      <c r="B772" s="8"/>
      <c r="C772" s="9" t="s">
        <v>466</v>
      </c>
      <c r="D772" s="8"/>
      <c r="E772" s="8"/>
      <c r="F772" s="9" t="s">
        <v>467</v>
      </c>
      <c r="G772" s="10">
        <f>+G773</f>
        <v>13758</v>
      </c>
      <c r="H772" s="10">
        <f>+H773</f>
        <v>14060</v>
      </c>
      <c r="I772" s="10">
        <f>+I773</f>
        <v>14060</v>
      </c>
      <c r="J772" s="10">
        <f>+J773</f>
        <v>14060</v>
      </c>
      <c r="K772" s="10">
        <f>IF(I772&lt;&gt;0,J772/I772*100,"-")</f>
        <v>100</v>
      </c>
      <c r="L772" s="10">
        <f>IF(H772&lt;&gt;0,J772/H772*100,"-")</f>
        <v>100</v>
      </c>
      <c r="M772" s="10">
        <f>IF(G772&lt;&gt;0,J772/G772*100,"-")</f>
        <v>102.19508649513011</v>
      </c>
    </row>
    <row r="773" spans="1:13" x14ac:dyDescent="0.25">
      <c r="A773" s="11"/>
      <c r="B773" s="11"/>
      <c r="C773" s="11"/>
      <c r="D773" s="12" t="s">
        <v>19</v>
      </c>
      <c r="E773" s="11"/>
      <c r="F773" s="12"/>
      <c r="G773" s="13">
        <f>+G774</f>
        <v>13758</v>
      </c>
      <c r="H773" s="13">
        <f>+H774</f>
        <v>14060</v>
      </c>
      <c r="I773" s="13">
        <f>+I774</f>
        <v>14060</v>
      </c>
      <c r="J773" s="13">
        <f>+J774</f>
        <v>14060</v>
      </c>
      <c r="K773" s="13">
        <f>IF(I773&lt;&gt;0,J773/I773*100,"-")</f>
        <v>100</v>
      </c>
      <c r="L773" s="13">
        <f>IF(H773&lt;&gt;0,J773/H773*100,"-")</f>
        <v>100</v>
      </c>
      <c r="M773" s="13">
        <f>IF(G773&lt;&gt;0,J773/G773*100,"-")</f>
        <v>102.19508649513011</v>
      </c>
    </row>
    <row r="774" spans="1:13" x14ac:dyDescent="0.25">
      <c r="A774" s="14"/>
      <c r="B774" s="14"/>
      <c r="C774" s="14"/>
      <c r="D774" s="14"/>
      <c r="E774" s="15" t="s">
        <v>169</v>
      </c>
      <c r="F774" s="15" t="s">
        <v>170</v>
      </c>
      <c r="G774" s="16">
        <v>13758</v>
      </c>
      <c r="H774" s="16">
        <v>14060</v>
      </c>
      <c r="I774" s="16">
        <v>14060</v>
      </c>
      <c r="J774" s="16">
        <v>14060</v>
      </c>
      <c r="K774" s="16">
        <f>IF(I774&lt;&gt;0,J774/I774*100,"-")</f>
        <v>100</v>
      </c>
      <c r="L774" s="16">
        <f>IF(H774&lt;&gt;0,J774/H774*100,"-")</f>
        <v>100</v>
      </c>
      <c r="M774" s="16">
        <f>IF(G774&lt;&gt;0,J774/G774*100,"-")</f>
        <v>102.19508649513011</v>
      </c>
    </row>
    <row r="775" spans="1:13" x14ac:dyDescent="0.25">
      <c r="A775" s="8"/>
      <c r="B775" s="8"/>
      <c r="C775" s="9" t="s">
        <v>468</v>
      </c>
      <c r="D775" s="8"/>
      <c r="E775" s="8"/>
      <c r="F775" s="9" t="s">
        <v>469</v>
      </c>
      <c r="G775" s="10">
        <f>+G776</f>
        <v>12787.71</v>
      </c>
      <c r="H775" s="10">
        <f>+H776</f>
        <v>13000</v>
      </c>
      <c r="I775" s="10">
        <f>+I776</f>
        <v>13000</v>
      </c>
      <c r="J775" s="10">
        <f>+J776</f>
        <v>12889.98</v>
      </c>
      <c r="K775" s="10">
        <f>IF(I775&lt;&gt;0,J775/I775*100,"-")</f>
        <v>99.15369230769231</v>
      </c>
      <c r="L775" s="10">
        <f>IF(H775&lt;&gt;0,J775/H775*100,"-")</f>
        <v>99.15369230769231</v>
      </c>
      <c r="M775" s="10">
        <f>IF(G775&lt;&gt;0,J775/G775*100,"-")</f>
        <v>100.79975226213294</v>
      </c>
    </row>
    <row r="776" spans="1:13" x14ac:dyDescent="0.25">
      <c r="A776" s="11"/>
      <c r="B776" s="11"/>
      <c r="C776" s="11"/>
      <c r="D776" s="12" t="s">
        <v>19</v>
      </c>
      <c r="E776" s="11"/>
      <c r="F776" s="12"/>
      <c r="G776" s="13">
        <f>+G777+G778+G779</f>
        <v>12787.71</v>
      </c>
      <c r="H776" s="13">
        <f>+H777+H778+H779</f>
        <v>13000</v>
      </c>
      <c r="I776" s="13">
        <f>+I777+I778+I779</f>
        <v>13000</v>
      </c>
      <c r="J776" s="13">
        <f>+J777+J778+J779</f>
        <v>12889.98</v>
      </c>
      <c r="K776" s="13">
        <f>IF(I776&lt;&gt;0,J776/I776*100,"-")</f>
        <v>99.15369230769231</v>
      </c>
      <c r="L776" s="13">
        <f>IF(H776&lt;&gt;0,J776/H776*100,"-")</f>
        <v>99.15369230769231</v>
      </c>
      <c r="M776" s="13">
        <f>IF(G776&lt;&gt;0,J776/G776*100,"-")</f>
        <v>100.79975226213294</v>
      </c>
    </row>
    <row r="777" spans="1:13" x14ac:dyDescent="0.25">
      <c r="A777" s="14"/>
      <c r="B777" s="14"/>
      <c r="C777" s="14"/>
      <c r="D777" s="14"/>
      <c r="E777" s="15" t="s">
        <v>20</v>
      </c>
      <c r="F777" s="15" t="s">
        <v>21</v>
      </c>
      <c r="G777" s="16">
        <v>0</v>
      </c>
      <c r="H777" s="16">
        <v>200</v>
      </c>
      <c r="I777" s="16">
        <v>100</v>
      </c>
      <c r="J777" s="16">
        <v>0</v>
      </c>
      <c r="K777" s="16">
        <f>IF(I777&lt;&gt;0,J777/I777*100,"-")</f>
        <v>0</v>
      </c>
      <c r="L777" s="16">
        <f>IF(H777&lt;&gt;0,J777/H777*100,"-")</f>
        <v>0</v>
      </c>
      <c r="M777" s="16" t="str">
        <f>IF(G777&lt;&gt;0,J777/G777*100,"-")</f>
        <v>-</v>
      </c>
    </row>
    <row r="778" spans="1:13" x14ac:dyDescent="0.25">
      <c r="A778" s="14"/>
      <c r="B778" s="14"/>
      <c r="C778" s="14"/>
      <c r="D778" s="14"/>
      <c r="E778" s="15" t="s">
        <v>28</v>
      </c>
      <c r="F778" s="15" t="s">
        <v>29</v>
      </c>
      <c r="G778" s="16">
        <v>320.06</v>
      </c>
      <c r="H778" s="16">
        <v>402.6</v>
      </c>
      <c r="I778" s="16">
        <v>432.6</v>
      </c>
      <c r="J778" s="16">
        <v>431.1</v>
      </c>
      <c r="K778" s="16">
        <f>IF(I778&lt;&gt;0,J778/I778*100,"-")</f>
        <v>99.653259361997229</v>
      </c>
      <c r="L778" s="16">
        <f>IF(H778&lt;&gt;0,J778/H778*100,"-")</f>
        <v>107.07898658718331</v>
      </c>
      <c r="M778" s="16">
        <f>IF(G778&lt;&gt;0,J778/G778*100,"-")</f>
        <v>134.69349496969318</v>
      </c>
    </row>
    <row r="779" spans="1:13" x14ac:dyDescent="0.25">
      <c r="A779" s="14"/>
      <c r="B779" s="14"/>
      <c r="C779" s="14"/>
      <c r="D779" s="14"/>
      <c r="E779" s="15" t="s">
        <v>34</v>
      </c>
      <c r="F779" s="15" t="s">
        <v>35</v>
      </c>
      <c r="G779" s="16">
        <v>12467.65</v>
      </c>
      <c r="H779" s="16">
        <v>12397.4</v>
      </c>
      <c r="I779" s="16">
        <v>12467.4</v>
      </c>
      <c r="J779" s="16">
        <v>12458.88</v>
      </c>
      <c r="K779" s="16">
        <f>IF(I779&lt;&gt;0,J779/I779*100,"-")</f>
        <v>99.931661773906342</v>
      </c>
      <c r="L779" s="16">
        <f>IF(H779&lt;&gt;0,J779/H779*100,"-")</f>
        <v>100.49591043283269</v>
      </c>
      <c r="M779" s="16">
        <f>IF(G779&lt;&gt;0,J779/G779*100,"-")</f>
        <v>99.92965795478699</v>
      </c>
    </row>
    <row r="780" spans="1:13" x14ac:dyDescent="0.25">
      <c r="A780" s="8"/>
      <c r="B780" s="8"/>
      <c r="C780" s="9" t="s">
        <v>470</v>
      </c>
      <c r="D780" s="8"/>
      <c r="E780" s="8"/>
      <c r="F780" s="9" t="s">
        <v>471</v>
      </c>
      <c r="G780" s="10">
        <f>+G781</f>
        <v>2321.8000000000002</v>
      </c>
      <c r="H780" s="10">
        <f>+H781</f>
        <v>3000</v>
      </c>
      <c r="I780" s="10">
        <f>+I781</f>
        <v>3000</v>
      </c>
      <c r="J780" s="10">
        <f>+J781</f>
        <v>3000</v>
      </c>
      <c r="K780" s="10">
        <f>IF(I780&lt;&gt;0,J780/I780*100,"-")</f>
        <v>100</v>
      </c>
      <c r="L780" s="10">
        <f>IF(H780&lt;&gt;0,J780/H780*100,"-")</f>
        <v>100</v>
      </c>
      <c r="M780" s="10">
        <f>IF(G780&lt;&gt;0,J780/G780*100,"-")</f>
        <v>129.21009561547075</v>
      </c>
    </row>
    <row r="781" spans="1:13" x14ac:dyDescent="0.25">
      <c r="A781" s="11"/>
      <c r="B781" s="11"/>
      <c r="C781" s="11"/>
      <c r="D781" s="12" t="s">
        <v>19</v>
      </c>
      <c r="E781" s="11"/>
      <c r="F781" s="12"/>
      <c r="G781" s="13">
        <f>+G782</f>
        <v>2321.8000000000002</v>
      </c>
      <c r="H781" s="13">
        <f>+H782</f>
        <v>3000</v>
      </c>
      <c r="I781" s="13">
        <f>+I782</f>
        <v>3000</v>
      </c>
      <c r="J781" s="13">
        <f>+J782</f>
        <v>3000</v>
      </c>
      <c r="K781" s="13">
        <f>IF(I781&lt;&gt;0,J781/I781*100,"-")</f>
        <v>100</v>
      </c>
      <c r="L781" s="13">
        <f>IF(H781&lt;&gt;0,J781/H781*100,"-")</f>
        <v>100</v>
      </c>
      <c r="M781" s="13">
        <f>IF(G781&lt;&gt;0,J781/G781*100,"-")</f>
        <v>129.21009561547075</v>
      </c>
    </row>
    <row r="782" spans="1:13" x14ac:dyDescent="0.25">
      <c r="A782" s="14"/>
      <c r="B782" s="14"/>
      <c r="C782" s="14"/>
      <c r="D782" s="14"/>
      <c r="E782" s="15" t="s">
        <v>169</v>
      </c>
      <c r="F782" s="15" t="s">
        <v>170</v>
      </c>
      <c r="G782" s="16">
        <v>2321.8000000000002</v>
      </c>
      <c r="H782" s="16">
        <v>3000</v>
      </c>
      <c r="I782" s="16">
        <v>3000</v>
      </c>
      <c r="J782" s="16">
        <v>3000</v>
      </c>
      <c r="K782" s="16">
        <f>IF(I782&lt;&gt;0,J782/I782*100,"-")</f>
        <v>100</v>
      </c>
      <c r="L782" s="16">
        <f>IF(H782&lt;&gt;0,J782/H782*100,"-")</f>
        <v>100</v>
      </c>
      <c r="M782" s="16">
        <f>IF(G782&lt;&gt;0,J782/G782*100,"-")</f>
        <v>129.21009561547075</v>
      </c>
    </row>
    <row r="783" spans="1:13" x14ac:dyDescent="0.25">
      <c r="A783" s="8"/>
      <c r="B783" s="8"/>
      <c r="C783" s="9" t="s">
        <v>472</v>
      </c>
      <c r="D783" s="8"/>
      <c r="E783" s="8"/>
      <c r="F783" s="9" t="s">
        <v>473</v>
      </c>
      <c r="G783" s="10">
        <f>+G784</f>
        <v>15000</v>
      </c>
      <c r="H783" s="10">
        <f>+H784</f>
        <v>15000</v>
      </c>
      <c r="I783" s="10">
        <f>+I784</f>
        <v>15000</v>
      </c>
      <c r="J783" s="10">
        <f>+J784</f>
        <v>15000</v>
      </c>
      <c r="K783" s="10">
        <f>IF(I783&lt;&gt;0,J783/I783*100,"-")</f>
        <v>100</v>
      </c>
      <c r="L783" s="10">
        <f>IF(H783&lt;&gt;0,J783/H783*100,"-")</f>
        <v>100</v>
      </c>
      <c r="M783" s="10">
        <f>IF(G783&lt;&gt;0,J783/G783*100,"-")</f>
        <v>100</v>
      </c>
    </row>
    <row r="784" spans="1:13" x14ac:dyDescent="0.25">
      <c r="A784" s="11"/>
      <c r="B784" s="11"/>
      <c r="C784" s="11"/>
      <c r="D784" s="12" t="s">
        <v>19</v>
      </c>
      <c r="E784" s="11"/>
      <c r="F784" s="12"/>
      <c r="G784" s="13">
        <f>+G785</f>
        <v>15000</v>
      </c>
      <c r="H784" s="13">
        <f>+H785</f>
        <v>15000</v>
      </c>
      <c r="I784" s="13">
        <f>+I785</f>
        <v>15000</v>
      </c>
      <c r="J784" s="13">
        <f>+J785</f>
        <v>15000</v>
      </c>
      <c r="K784" s="13">
        <f>IF(I784&lt;&gt;0,J784/I784*100,"-")</f>
        <v>100</v>
      </c>
      <c r="L784" s="13">
        <f>IF(H784&lt;&gt;0,J784/H784*100,"-")</f>
        <v>100</v>
      </c>
      <c r="M784" s="13">
        <f>IF(G784&lt;&gt;0,J784/G784*100,"-")</f>
        <v>100</v>
      </c>
    </row>
    <row r="785" spans="1:13" x14ac:dyDescent="0.25">
      <c r="A785" s="14"/>
      <c r="B785" s="14"/>
      <c r="C785" s="14"/>
      <c r="D785" s="14"/>
      <c r="E785" s="15" t="s">
        <v>34</v>
      </c>
      <c r="F785" s="15" t="s">
        <v>35</v>
      </c>
      <c r="G785" s="16">
        <v>15000</v>
      </c>
      <c r="H785" s="16">
        <v>15000</v>
      </c>
      <c r="I785" s="16">
        <v>15000</v>
      </c>
      <c r="J785" s="16">
        <v>15000</v>
      </c>
      <c r="K785" s="16">
        <f>IF(I785&lt;&gt;0,J785/I785*100,"-")</f>
        <v>100</v>
      </c>
      <c r="L785" s="16">
        <f>IF(H785&lt;&gt;0,J785/H785*100,"-")</f>
        <v>100</v>
      </c>
      <c r="M785" s="16">
        <f>IF(G785&lt;&gt;0,J785/G785*100,"-")</f>
        <v>100</v>
      </c>
    </row>
    <row r="786" spans="1:13" x14ac:dyDescent="0.25">
      <c r="A786" s="8"/>
      <c r="B786" s="8"/>
      <c r="C786" s="9" t="s">
        <v>474</v>
      </c>
      <c r="D786" s="8"/>
      <c r="E786" s="8"/>
      <c r="F786" s="9" t="s">
        <v>475</v>
      </c>
      <c r="G786" s="10">
        <f>+G787</f>
        <v>230</v>
      </c>
      <c r="H786" s="10">
        <f>+H787</f>
        <v>2000</v>
      </c>
      <c r="I786" s="10">
        <f>+I787</f>
        <v>2000</v>
      </c>
      <c r="J786" s="10">
        <f>+J787</f>
        <v>777</v>
      </c>
      <c r="K786" s="10">
        <f>IF(I786&lt;&gt;0,J786/I786*100,"-")</f>
        <v>38.85</v>
      </c>
      <c r="L786" s="10">
        <f>IF(H786&lt;&gt;0,J786/H786*100,"-")</f>
        <v>38.85</v>
      </c>
      <c r="M786" s="10">
        <f>IF(G786&lt;&gt;0,J786/G786*100,"-")</f>
        <v>337.82608695652175</v>
      </c>
    </row>
    <row r="787" spans="1:13" x14ac:dyDescent="0.25">
      <c r="A787" s="11"/>
      <c r="B787" s="11"/>
      <c r="C787" s="11"/>
      <c r="D787" s="12" t="s">
        <v>19</v>
      </c>
      <c r="E787" s="11"/>
      <c r="F787" s="12"/>
      <c r="G787" s="13">
        <f>+G788+G789+G790</f>
        <v>230</v>
      </c>
      <c r="H787" s="13">
        <f>+H788+H789+H790</f>
        <v>2000</v>
      </c>
      <c r="I787" s="13">
        <f>+I788+I789+I790</f>
        <v>2000</v>
      </c>
      <c r="J787" s="13">
        <f>+J788+J789+J790</f>
        <v>777</v>
      </c>
      <c r="K787" s="13">
        <f>IF(I787&lt;&gt;0,J787/I787*100,"-")</f>
        <v>38.85</v>
      </c>
      <c r="L787" s="13">
        <f>IF(H787&lt;&gt;0,J787/H787*100,"-")</f>
        <v>38.85</v>
      </c>
      <c r="M787" s="13">
        <f>IF(G787&lt;&gt;0,J787/G787*100,"-")</f>
        <v>337.82608695652175</v>
      </c>
    </row>
    <row r="788" spans="1:13" x14ac:dyDescent="0.25">
      <c r="A788" s="14"/>
      <c r="B788" s="14"/>
      <c r="C788" s="14"/>
      <c r="D788" s="14"/>
      <c r="E788" s="15" t="s">
        <v>151</v>
      </c>
      <c r="F788" s="15" t="s">
        <v>152</v>
      </c>
      <c r="G788" s="16">
        <v>230</v>
      </c>
      <c r="H788" s="16">
        <v>2000</v>
      </c>
      <c r="I788" s="16">
        <v>1100</v>
      </c>
      <c r="J788" s="16">
        <v>0</v>
      </c>
      <c r="K788" s="16">
        <f>IF(I788&lt;&gt;0,J788/I788*100,"-")</f>
        <v>0</v>
      </c>
      <c r="L788" s="16">
        <f>IF(H788&lt;&gt;0,J788/H788*100,"-")</f>
        <v>0</v>
      </c>
      <c r="M788" s="16">
        <f>IF(G788&lt;&gt;0,J788/G788*100,"-")</f>
        <v>0</v>
      </c>
    </row>
    <row r="789" spans="1:13" x14ac:dyDescent="0.25">
      <c r="A789" s="14"/>
      <c r="B789" s="14"/>
      <c r="C789" s="14"/>
      <c r="D789" s="14"/>
      <c r="E789" s="15" t="s">
        <v>34</v>
      </c>
      <c r="F789" s="15" t="s">
        <v>35</v>
      </c>
      <c r="G789" s="16">
        <v>0</v>
      </c>
      <c r="H789" s="16">
        <v>0</v>
      </c>
      <c r="I789" s="16">
        <v>600</v>
      </c>
      <c r="J789" s="16">
        <v>528</v>
      </c>
      <c r="K789" s="16">
        <f>IF(I789&lt;&gt;0,J789/I789*100,"-")</f>
        <v>88</v>
      </c>
      <c r="L789" s="16" t="str">
        <f>IF(H789&lt;&gt;0,J789/H789*100,"-")</f>
        <v>-</v>
      </c>
      <c r="M789" s="16" t="str">
        <f>IF(G789&lt;&gt;0,J789/G789*100,"-")</f>
        <v>-</v>
      </c>
    </row>
    <row r="790" spans="1:13" x14ac:dyDescent="0.25">
      <c r="A790" s="14"/>
      <c r="B790" s="14"/>
      <c r="C790" s="14"/>
      <c r="D790" s="14"/>
      <c r="E790" s="15" t="s">
        <v>169</v>
      </c>
      <c r="F790" s="15" t="s">
        <v>170</v>
      </c>
      <c r="G790" s="16">
        <v>0</v>
      </c>
      <c r="H790" s="16">
        <v>0</v>
      </c>
      <c r="I790" s="16">
        <v>300</v>
      </c>
      <c r="J790" s="16">
        <v>249</v>
      </c>
      <c r="K790" s="16">
        <f>IF(I790&lt;&gt;0,J790/I790*100,"-")</f>
        <v>83</v>
      </c>
      <c r="L790" s="16" t="str">
        <f>IF(H790&lt;&gt;0,J790/H790*100,"-")</f>
        <v>-</v>
      </c>
      <c r="M790" s="16" t="str">
        <f>IF(G790&lt;&gt;0,J790/G790*100,"-")</f>
        <v>-</v>
      </c>
    </row>
    <row r="791" spans="1:13" x14ac:dyDescent="0.25">
      <c r="A791" s="8"/>
      <c r="B791" s="8"/>
      <c r="C791" s="9" t="s">
        <v>476</v>
      </c>
      <c r="D791" s="8"/>
      <c r="E791" s="8"/>
      <c r="F791" s="9" t="s">
        <v>477</v>
      </c>
      <c r="G791" s="10">
        <f>+G792</f>
        <v>59665.88</v>
      </c>
      <c r="H791" s="10">
        <f>+H792</f>
        <v>80000</v>
      </c>
      <c r="I791" s="10">
        <f>+I792</f>
        <v>80000</v>
      </c>
      <c r="J791" s="10">
        <f>+J792</f>
        <v>52908.49</v>
      </c>
      <c r="K791" s="10">
        <f>IF(I791&lt;&gt;0,J791/I791*100,"-")</f>
        <v>66.135612499999993</v>
      </c>
      <c r="L791" s="10">
        <f>IF(H791&lt;&gt;0,J791/H791*100,"-")</f>
        <v>66.135612499999993</v>
      </c>
      <c r="M791" s="10">
        <f>IF(G791&lt;&gt;0,J791/G791*100,"-")</f>
        <v>88.674616045217135</v>
      </c>
    </row>
    <row r="792" spans="1:13" x14ac:dyDescent="0.25">
      <c r="A792" s="11"/>
      <c r="B792" s="11"/>
      <c r="C792" s="11"/>
      <c r="D792" s="12" t="s">
        <v>19</v>
      </c>
      <c r="E792" s="11"/>
      <c r="F792" s="12"/>
      <c r="G792" s="13">
        <f>+G793</f>
        <v>59665.88</v>
      </c>
      <c r="H792" s="13">
        <f>+H793</f>
        <v>80000</v>
      </c>
      <c r="I792" s="13">
        <f>+I793</f>
        <v>80000</v>
      </c>
      <c r="J792" s="13">
        <f>+J793</f>
        <v>52908.49</v>
      </c>
      <c r="K792" s="13">
        <f>IF(I792&lt;&gt;0,J792/I792*100,"-")</f>
        <v>66.135612499999993</v>
      </c>
      <c r="L792" s="13">
        <f>IF(H792&lt;&gt;0,J792/H792*100,"-")</f>
        <v>66.135612499999993</v>
      </c>
      <c r="M792" s="13">
        <f>IF(G792&lt;&gt;0,J792/G792*100,"-")</f>
        <v>88.674616045217135</v>
      </c>
    </row>
    <row r="793" spans="1:13" x14ac:dyDescent="0.25">
      <c r="A793" s="14"/>
      <c r="B793" s="14"/>
      <c r="C793" s="14"/>
      <c r="D793" s="14"/>
      <c r="E793" s="15" t="s">
        <v>151</v>
      </c>
      <c r="F793" s="15" t="s">
        <v>152</v>
      </c>
      <c r="G793" s="16">
        <v>59665.88</v>
      </c>
      <c r="H793" s="16">
        <v>80000</v>
      </c>
      <c r="I793" s="16">
        <v>80000</v>
      </c>
      <c r="J793" s="16">
        <v>52908.49</v>
      </c>
      <c r="K793" s="16">
        <f>IF(I793&lt;&gt;0,J793/I793*100,"-")</f>
        <v>66.135612499999993</v>
      </c>
      <c r="L793" s="16">
        <f>IF(H793&lt;&gt;0,J793/H793*100,"-")</f>
        <v>66.135612499999993</v>
      </c>
      <c r="M793" s="16">
        <f>IF(G793&lt;&gt;0,J793/G793*100,"-")</f>
        <v>88.674616045217135</v>
      </c>
    </row>
    <row r="794" spans="1:13" x14ac:dyDescent="0.25">
      <c r="A794" s="8"/>
      <c r="B794" s="8"/>
      <c r="C794" s="9" t="s">
        <v>478</v>
      </c>
      <c r="D794" s="8"/>
      <c r="E794" s="8"/>
      <c r="F794" s="9" t="s">
        <v>479</v>
      </c>
      <c r="G794" s="10">
        <f>+G795</f>
        <v>3346.93</v>
      </c>
      <c r="H794" s="10">
        <f>+H795</f>
        <v>5000</v>
      </c>
      <c r="I794" s="10">
        <f>+I795</f>
        <v>5000</v>
      </c>
      <c r="J794" s="10">
        <f>+J795</f>
        <v>0</v>
      </c>
      <c r="K794" s="10">
        <f>IF(I794&lt;&gt;0,J794/I794*100,"-")</f>
        <v>0</v>
      </c>
      <c r="L794" s="10">
        <f>IF(H794&lt;&gt;0,J794/H794*100,"-")</f>
        <v>0</v>
      </c>
      <c r="M794" s="10">
        <f>IF(G794&lt;&gt;0,J794/G794*100,"-")</f>
        <v>0</v>
      </c>
    </row>
    <row r="795" spans="1:13" x14ac:dyDescent="0.25">
      <c r="A795" s="11"/>
      <c r="B795" s="11"/>
      <c r="C795" s="11"/>
      <c r="D795" s="12" t="s">
        <v>19</v>
      </c>
      <c r="E795" s="11"/>
      <c r="F795" s="12"/>
      <c r="G795" s="13">
        <f>+G796+G797</f>
        <v>3346.93</v>
      </c>
      <c r="H795" s="13">
        <f>+H796+H797</f>
        <v>5000</v>
      </c>
      <c r="I795" s="13">
        <f>+I796+I797</f>
        <v>5000</v>
      </c>
      <c r="J795" s="13">
        <f>+J796+J797</f>
        <v>0</v>
      </c>
      <c r="K795" s="13">
        <f>IF(I795&lt;&gt;0,J795/I795*100,"-")</f>
        <v>0</v>
      </c>
      <c r="L795" s="13">
        <f>IF(H795&lt;&gt;0,J795/H795*100,"-")</f>
        <v>0</v>
      </c>
      <c r="M795" s="13">
        <f>IF(G795&lt;&gt;0,J795/G795*100,"-")</f>
        <v>0</v>
      </c>
    </row>
    <row r="796" spans="1:13" x14ac:dyDescent="0.25">
      <c r="A796" s="14"/>
      <c r="B796" s="14"/>
      <c r="C796" s="14"/>
      <c r="D796" s="14"/>
      <c r="E796" s="15" t="s">
        <v>20</v>
      </c>
      <c r="F796" s="15" t="s">
        <v>21</v>
      </c>
      <c r="G796" s="16">
        <v>0</v>
      </c>
      <c r="H796" s="16">
        <v>5000</v>
      </c>
      <c r="I796" s="16">
        <v>5000</v>
      </c>
      <c r="J796" s="16">
        <v>0</v>
      </c>
      <c r="K796" s="16">
        <f>IF(I796&lt;&gt;0,J796/I796*100,"-")</f>
        <v>0</v>
      </c>
      <c r="L796" s="16">
        <f>IF(H796&lt;&gt;0,J796/H796*100,"-")</f>
        <v>0</v>
      </c>
      <c r="M796" s="16" t="str">
        <f>IF(G796&lt;&gt;0,J796/G796*100,"-")</f>
        <v>-</v>
      </c>
    </row>
    <row r="797" spans="1:13" x14ac:dyDescent="0.25">
      <c r="A797" s="14"/>
      <c r="B797" s="14"/>
      <c r="C797" s="14"/>
      <c r="D797" s="14"/>
      <c r="E797" s="15" t="s">
        <v>89</v>
      </c>
      <c r="F797" s="15" t="s">
        <v>90</v>
      </c>
      <c r="G797" s="16">
        <v>3346.93</v>
      </c>
      <c r="H797" s="16">
        <v>0</v>
      </c>
      <c r="I797" s="16">
        <v>0</v>
      </c>
      <c r="J797" s="16">
        <v>0</v>
      </c>
      <c r="K797" s="16" t="str">
        <f>IF(I797&lt;&gt;0,J797/I797*100,"-")</f>
        <v>-</v>
      </c>
      <c r="L797" s="16" t="str">
        <f>IF(H797&lt;&gt;0,J797/H797*100,"-")</f>
        <v>-</v>
      </c>
      <c r="M797" s="16">
        <f>IF(G797&lt;&gt;0,J797/G797*100,"-")</f>
        <v>0</v>
      </c>
    </row>
    <row r="798" spans="1:13" x14ac:dyDescent="0.25">
      <c r="A798" s="8"/>
      <c r="B798" s="8"/>
      <c r="C798" s="9" t="s">
        <v>480</v>
      </c>
      <c r="D798" s="8"/>
      <c r="E798" s="8"/>
      <c r="F798" s="9" t="s">
        <v>481</v>
      </c>
      <c r="G798" s="10">
        <f>+G799</f>
        <v>153420.63</v>
      </c>
      <c r="H798" s="10">
        <f>+H799</f>
        <v>190000</v>
      </c>
      <c r="I798" s="10">
        <f>+I799</f>
        <v>190000</v>
      </c>
      <c r="J798" s="10">
        <f>+J799</f>
        <v>180334.9</v>
      </c>
      <c r="K798" s="10">
        <f>IF(I798&lt;&gt;0,J798/I798*100,"-")</f>
        <v>94.913105263157888</v>
      </c>
      <c r="L798" s="10">
        <f>IF(H798&lt;&gt;0,J798/H798*100,"-")</f>
        <v>94.913105263157888</v>
      </c>
      <c r="M798" s="10">
        <f>IF(G798&lt;&gt;0,J798/G798*100,"-")</f>
        <v>117.54279721051854</v>
      </c>
    </row>
    <row r="799" spans="1:13" x14ac:dyDescent="0.25">
      <c r="A799" s="11"/>
      <c r="B799" s="11"/>
      <c r="C799" s="11"/>
      <c r="D799" s="12" t="s">
        <v>19</v>
      </c>
      <c r="E799" s="11"/>
      <c r="F799" s="12"/>
      <c r="G799" s="13">
        <f>+G800</f>
        <v>153420.63</v>
      </c>
      <c r="H799" s="13">
        <f>+H800</f>
        <v>190000</v>
      </c>
      <c r="I799" s="13">
        <f>+I800</f>
        <v>190000</v>
      </c>
      <c r="J799" s="13">
        <f>+J800</f>
        <v>180334.9</v>
      </c>
      <c r="K799" s="13">
        <f>IF(I799&lt;&gt;0,J799/I799*100,"-")</f>
        <v>94.913105263157888</v>
      </c>
      <c r="L799" s="13">
        <f>IF(H799&lt;&gt;0,J799/H799*100,"-")</f>
        <v>94.913105263157888</v>
      </c>
      <c r="M799" s="13">
        <f>IF(G799&lt;&gt;0,J799/G799*100,"-")</f>
        <v>117.54279721051854</v>
      </c>
    </row>
    <row r="800" spans="1:13" x14ac:dyDescent="0.25">
      <c r="A800" s="14"/>
      <c r="B800" s="14"/>
      <c r="C800" s="14"/>
      <c r="D800" s="14"/>
      <c r="E800" s="15" t="s">
        <v>151</v>
      </c>
      <c r="F800" s="15" t="s">
        <v>152</v>
      </c>
      <c r="G800" s="16">
        <v>153420.63</v>
      </c>
      <c r="H800" s="16">
        <v>190000</v>
      </c>
      <c r="I800" s="16">
        <v>190000</v>
      </c>
      <c r="J800" s="16">
        <v>180334.9</v>
      </c>
      <c r="K800" s="16">
        <f>IF(I800&lt;&gt;0,J800/I800*100,"-")</f>
        <v>94.913105263157888</v>
      </c>
      <c r="L800" s="16">
        <f>IF(H800&lt;&gt;0,J800/H800*100,"-")</f>
        <v>94.913105263157888</v>
      </c>
      <c r="M800" s="16">
        <f>IF(G800&lt;&gt;0,J800/G800*100,"-")</f>
        <v>117.54279721051854</v>
      </c>
    </row>
    <row r="801" spans="1:13" x14ac:dyDescent="0.25">
      <c r="A801" s="8"/>
      <c r="B801" s="8"/>
      <c r="C801" s="9" t="s">
        <v>482</v>
      </c>
      <c r="D801" s="8"/>
      <c r="E801" s="8"/>
      <c r="F801" s="9" t="s">
        <v>483</v>
      </c>
      <c r="G801" s="10">
        <f>+G802</f>
        <v>3505.69</v>
      </c>
      <c r="H801" s="10">
        <f>+H802</f>
        <v>0</v>
      </c>
      <c r="I801" s="10">
        <f>+I802</f>
        <v>0</v>
      </c>
      <c r="J801" s="10">
        <f>+J802</f>
        <v>0</v>
      </c>
      <c r="K801" s="10" t="str">
        <f>IF(I801&lt;&gt;0,J801/I801*100,"-")</f>
        <v>-</v>
      </c>
      <c r="L801" s="10" t="str">
        <f>IF(H801&lt;&gt;0,J801/H801*100,"-")</f>
        <v>-</v>
      </c>
      <c r="M801" s="10">
        <f>IF(G801&lt;&gt;0,J801/G801*100,"-")</f>
        <v>0</v>
      </c>
    </row>
    <row r="802" spans="1:13" x14ac:dyDescent="0.25">
      <c r="A802" s="11"/>
      <c r="B802" s="11"/>
      <c r="C802" s="11"/>
      <c r="D802" s="12" t="s">
        <v>19</v>
      </c>
      <c r="E802" s="11"/>
      <c r="F802" s="12"/>
      <c r="G802" s="13">
        <f>+G803+G804+G805+G806+G807</f>
        <v>3505.69</v>
      </c>
      <c r="H802" s="13">
        <f>+H803+H804+H805+H806+H807</f>
        <v>0</v>
      </c>
      <c r="I802" s="13">
        <f>+I803+I804+I805+I806+I807</f>
        <v>0</v>
      </c>
      <c r="J802" s="13">
        <f>+J803+J804+J805+J806+J807</f>
        <v>0</v>
      </c>
      <c r="K802" s="13" t="str">
        <f>IF(I802&lt;&gt;0,J802/I802*100,"-")</f>
        <v>-</v>
      </c>
      <c r="L802" s="13" t="str">
        <f>IF(H802&lt;&gt;0,J802/H802*100,"-")</f>
        <v>-</v>
      </c>
      <c r="M802" s="13">
        <f>IF(G802&lt;&gt;0,J802/G802*100,"-")</f>
        <v>0</v>
      </c>
    </row>
    <row r="803" spans="1:13" x14ac:dyDescent="0.25">
      <c r="A803" s="14"/>
      <c r="B803" s="14"/>
      <c r="C803" s="14"/>
      <c r="D803" s="14"/>
      <c r="E803" s="15" t="s">
        <v>56</v>
      </c>
      <c r="F803" s="15" t="s">
        <v>57</v>
      </c>
      <c r="G803" s="16">
        <v>266.12</v>
      </c>
      <c r="H803" s="16">
        <v>0</v>
      </c>
      <c r="I803" s="16">
        <v>0</v>
      </c>
      <c r="J803" s="16">
        <v>0</v>
      </c>
      <c r="K803" s="16" t="str">
        <f>IF(I803&lt;&gt;0,J803/I803*100,"-")</f>
        <v>-</v>
      </c>
      <c r="L803" s="16" t="str">
        <f>IF(H803&lt;&gt;0,J803/H803*100,"-")</f>
        <v>-</v>
      </c>
      <c r="M803" s="16">
        <f>IF(G803&lt;&gt;0,J803/G803*100,"-")</f>
        <v>0</v>
      </c>
    </row>
    <row r="804" spans="1:13" x14ac:dyDescent="0.25">
      <c r="A804" s="14"/>
      <c r="B804" s="14"/>
      <c r="C804" s="14"/>
      <c r="D804" s="14"/>
      <c r="E804" s="15" t="s">
        <v>58</v>
      </c>
      <c r="F804" s="15" t="s">
        <v>59</v>
      </c>
      <c r="G804" s="16">
        <v>227.69</v>
      </c>
      <c r="H804" s="16">
        <v>0</v>
      </c>
      <c r="I804" s="16">
        <v>0</v>
      </c>
      <c r="J804" s="16">
        <v>0</v>
      </c>
      <c r="K804" s="16" t="str">
        <f>IF(I804&lt;&gt;0,J804/I804*100,"-")</f>
        <v>-</v>
      </c>
      <c r="L804" s="16" t="str">
        <f>IF(H804&lt;&gt;0,J804/H804*100,"-")</f>
        <v>-</v>
      </c>
      <c r="M804" s="16">
        <f>IF(G804&lt;&gt;0,J804/G804*100,"-")</f>
        <v>0</v>
      </c>
    </row>
    <row r="805" spans="1:13" x14ac:dyDescent="0.25">
      <c r="A805" s="14"/>
      <c r="B805" s="14"/>
      <c r="C805" s="14"/>
      <c r="D805" s="14"/>
      <c r="E805" s="15" t="s">
        <v>60</v>
      </c>
      <c r="F805" s="15" t="s">
        <v>61</v>
      </c>
      <c r="G805" s="16">
        <v>1.8</v>
      </c>
      <c r="H805" s="16">
        <v>0</v>
      </c>
      <c r="I805" s="16">
        <v>0</v>
      </c>
      <c r="J805" s="16">
        <v>0</v>
      </c>
      <c r="K805" s="16" t="str">
        <f>IF(I805&lt;&gt;0,J805/I805*100,"-")</f>
        <v>-</v>
      </c>
      <c r="L805" s="16" t="str">
        <f>IF(H805&lt;&gt;0,J805/H805*100,"-")</f>
        <v>-</v>
      </c>
      <c r="M805" s="16">
        <f>IF(G805&lt;&gt;0,J805/G805*100,"-")</f>
        <v>0</v>
      </c>
    </row>
    <row r="806" spans="1:13" x14ac:dyDescent="0.25">
      <c r="A806" s="14"/>
      <c r="B806" s="14"/>
      <c r="C806" s="14"/>
      <c r="D806" s="14"/>
      <c r="E806" s="15" t="s">
        <v>62</v>
      </c>
      <c r="F806" s="15" t="s">
        <v>63</v>
      </c>
      <c r="G806" s="16">
        <v>3</v>
      </c>
      <c r="H806" s="16">
        <v>0</v>
      </c>
      <c r="I806" s="16">
        <v>0</v>
      </c>
      <c r="J806" s="16">
        <v>0</v>
      </c>
      <c r="K806" s="16" t="str">
        <f>IF(I806&lt;&gt;0,J806/I806*100,"-")</f>
        <v>-</v>
      </c>
      <c r="L806" s="16" t="str">
        <f>IF(H806&lt;&gt;0,J806/H806*100,"-")</f>
        <v>-</v>
      </c>
      <c r="M806" s="16">
        <f>IF(G806&lt;&gt;0,J806/G806*100,"-")</f>
        <v>0</v>
      </c>
    </row>
    <row r="807" spans="1:13" x14ac:dyDescent="0.25">
      <c r="A807" s="14"/>
      <c r="B807" s="14"/>
      <c r="C807" s="14"/>
      <c r="D807" s="14"/>
      <c r="E807" s="15" t="s">
        <v>151</v>
      </c>
      <c r="F807" s="15" t="s">
        <v>152</v>
      </c>
      <c r="G807" s="16">
        <v>3007.08</v>
      </c>
      <c r="H807" s="16">
        <v>0</v>
      </c>
      <c r="I807" s="16">
        <v>0</v>
      </c>
      <c r="J807" s="16">
        <v>0</v>
      </c>
      <c r="K807" s="16" t="str">
        <f>IF(I807&lt;&gt;0,J807/I807*100,"-")</f>
        <v>-</v>
      </c>
      <c r="L807" s="16" t="str">
        <f>IF(H807&lt;&gt;0,J807/H807*100,"-")</f>
        <v>-</v>
      </c>
      <c r="M807" s="16">
        <f>IF(G807&lt;&gt;0,J807/G807*100,"-")</f>
        <v>0</v>
      </c>
    </row>
    <row r="808" spans="1:13" x14ac:dyDescent="0.25">
      <c r="A808" s="8"/>
      <c r="B808" s="8"/>
      <c r="C808" s="9" t="s">
        <v>484</v>
      </c>
      <c r="D808" s="8"/>
      <c r="E808" s="8"/>
      <c r="F808" s="9" t="s">
        <v>485</v>
      </c>
      <c r="G808" s="10">
        <f>+G809</f>
        <v>6742</v>
      </c>
      <c r="H808" s="10">
        <f>+H809</f>
        <v>6890</v>
      </c>
      <c r="I808" s="10">
        <f>+I809</f>
        <v>6890</v>
      </c>
      <c r="J808" s="10">
        <f>+J809</f>
        <v>6890</v>
      </c>
      <c r="K808" s="10">
        <f>IF(I808&lt;&gt;0,J808/I808*100,"-")</f>
        <v>100</v>
      </c>
      <c r="L808" s="10">
        <f>IF(H808&lt;&gt;0,J808/H808*100,"-")</f>
        <v>100</v>
      </c>
      <c r="M808" s="10">
        <f>IF(G808&lt;&gt;0,J808/G808*100,"-")</f>
        <v>102.19519430436073</v>
      </c>
    </row>
    <row r="809" spans="1:13" x14ac:dyDescent="0.25">
      <c r="A809" s="11"/>
      <c r="B809" s="11"/>
      <c r="C809" s="11"/>
      <c r="D809" s="12" t="s">
        <v>19</v>
      </c>
      <c r="E809" s="11"/>
      <c r="F809" s="12"/>
      <c r="G809" s="13">
        <f>+G810</f>
        <v>6742</v>
      </c>
      <c r="H809" s="13">
        <f>+H810</f>
        <v>6890</v>
      </c>
      <c r="I809" s="13">
        <f>+I810</f>
        <v>6890</v>
      </c>
      <c r="J809" s="13">
        <f>+J810</f>
        <v>6890</v>
      </c>
      <c r="K809" s="13">
        <f>IF(I809&lt;&gt;0,J809/I809*100,"-")</f>
        <v>100</v>
      </c>
      <c r="L809" s="13">
        <f>IF(H809&lt;&gt;0,J809/H809*100,"-")</f>
        <v>100</v>
      </c>
      <c r="M809" s="13">
        <f>IF(G809&lt;&gt;0,J809/G809*100,"-")</f>
        <v>102.19519430436073</v>
      </c>
    </row>
    <row r="810" spans="1:13" x14ac:dyDescent="0.25">
      <c r="A810" s="14"/>
      <c r="B810" s="14"/>
      <c r="C810" s="14"/>
      <c r="D810" s="14"/>
      <c r="E810" s="15" t="s">
        <v>34</v>
      </c>
      <c r="F810" s="15" t="s">
        <v>35</v>
      </c>
      <c r="G810" s="16">
        <v>6742</v>
      </c>
      <c r="H810" s="16">
        <v>6890</v>
      </c>
      <c r="I810" s="16">
        <v>6890</v>
      </c>
      <c r="J810" s="16">
        <v>6890</v>
      </c>
      <c r="K810" s="16">
        <f>IF(I810&lt;&gt;0,J810/I810*100,"-")</f>
        <v>100</v>
      </c>
      <c r="L810" s="16">
        <f>IF(H810&lt;&gt;0,J810/H810*100,"-")</f>
        <v>100</v>
      </c>
      <c r="M810" s="16">
        <f>IF(G810&lt;&gt;0,J810/G810*100,"-")</f>
        <v>102.19519430436073</v>
      </c>
    </row>
    <row r="811" spans="1:13" x14ac:dyDescent="0.25">
      <c r="A811" s="8"/>
      <c r="B811" s="8"/>
      <c r="C811" s="9" t="s">
        <v>486</v>
      </c>
      <c r="D811" s="8"/>
      <c r="E811" s="8"/>
      <c r="F811" s="9" t="s">
        <v>487</v>
      </c>
      <c r="G811" s="10">
        <f>+G812</f>
        <v>4091.51</v>
      </c>
      <c r="H811" s="10">
        <f>+H812</f>
        <v>10000</v>
      </c>
      <c r="I811" s="10">
        <f>+I812</f>
        <v>10000</v>
      </c>
      <c r="J811" s="10">
        <f>+J812</f>
        <v>6845.09</v>
      </c>
      <c r="K811" s="10">
        <f>IF(I811&lt;&gt;0,J811/I811*100,"-")</f>
        <v>68.450900000000004</v>
      </c>
      <c r="L811" s="10">
        <f>IF(H811&lt;&gt;0,J811/H811*100,"-")</f>
        <v>68.450900000000004</v>
      </c>
      <c r="M811" s="10">
        <f>IF(G811&lt;&gt;0,J811/G811*100,"-")</f>
        <v>167.29984773347738</v>
      </c>
    </row>
    <row r="812" spans="1:13" x14ac:dyDescent="0.25">
      <c r="A812" s="11"/>
      <c r="B812" s="11"/>
      <c r="C812" s="11"/>
      <c r="D812" s="12" t="s">
        <v>19</v>
      </c>
      <c r="E812" s="11"/>
      <c r="F812" s="12"/>
      <c r="G812" s="13">
        <f>+G813+G814+G815</f>
        <v>4091.51</v>
      </c>
      <c r="H812" s="13">
        <f>+H813+H814+H815</f>
        <v>10000</v>
      </c>
      <c r="I812" s="13">
        <f>+I813+I814+I815</f>
        <v>10000</v>
      </c>
      <c r="J812" s="13">
        <f>+J813+J814+J815</f>
        <v>6845.09</v>
      </c>
      <c r="K812" s="13">
        <f>IF(I812&lt;&gt;0,J812/I812*100,"-")</f>
        <v>68.450900000000004</v>
      </c>
      <c r="L812" s="13">
        <f>IF(H812&lt;&gt;0,J812/H812*100,"-")</f>
        <v>68.450900000000004</v>
      </c>
      <c r="M812" s="13">
        <f>IF(G812&lt;&gt;0,J812/G812*100,"-")</f>
        <v>167.29984773347738</v>
      </c>
    </row>
    <row r="813" spans="1:13" x14ac:dyDescent="0.25">
      <c r="A813" s="14"/>
      <c r="B813" s="14"/>
      <c r="C813" s="14"/>
      <c r="D813" s="14"/>
      <c r="E813" s="15" t="s">
        <v>151</v>
      </c>
      <c r="F813" s="15" t="s">
        <v>152</v>
      </c>
      <c r="G813" s="16">
        <v>3018.4</v>
      </c>
      <c r="H813" s="16">
        <v>4002</v>
      </c>
      <c r="I813" s="16">
        <v>4002</v>
      </c>
      <c r="J813" s="16">
        <v>2816.06</v>
      </c>
      <c r="K813" s="16">
        <f>IF(I813&lt;&gt;0,J813/I813*100,"-")</f>
        <v>70.36631684157922</v>
      </c>
      <c r="L813" s="16">
        <f>IF(H813&lt;&gt;0,J813/H813*100,"-")</f>
        <v>70.36631684157922</v>
      </c>
      <c r="M813" s="16">
        <f>IF(G813&lt;&gt;0,J813/G813*100,"-")</f>
        <v>93.296448449509668</v>
      </c>
    </row>
    <row r="814" spans="1:13" x14ac:dyDescent="0.25">
      <c r="A814" s="14"/>
      <c r="B814" s="14"/>
      <c r="C814" s="14"/>
      <c r="D814" s="14"/>
      <c r="E814" s="15" t="s">
        <v>34</v>
      </c>
      <c r="F814" s="15" t="s">
        <v>35</v>
      </c>
      <c r="G814" s="16">
        <v>94.01</v>
      </c>
      <c r="H814" s="16">
        <v>5468</v>
      </c>
      <c r="I814" s="16">
        <v>4968</v>
      </c>
      <c r="J814" s="16">
        <v>3076.06</v>
      </c>
      <c r="K814" s="16">
        <f>IF(I814&lt;&gt;0,J814/I814*100,"-")</f>
        <v>61.917471819645733</v>
      </c>
      <c r="L814" s="16">
        <f>IF(H814&lt;&gt;0,J814/H814*100,"-")</f>
        <v>56.255669348939286</v>
      </c>
      <c r="M814" s="16">
        <f>IF(G814&lt;&gt;0,J814/G814*100,"-")</f>
        <v>3272.056164237847</v>
      </c>
    </row>
    <row r="815" spans="1:13" x14ac:dyDescent="0.25">
      <c r="A815" s="14"/>
      <c r="B815" s="14"/>
      <c r="C815" s="14"/>
      <c r="D815" s="14"/>
      <c r="E815" s="15" t="s">
        <v>169</v>
      </c>
      <c r="F815" s="15" t="s">
        <v>170</v>
      </c>
      <c r="G815" s="16">
        <v>979.1</v>
      </c>
      <c r="H815" s="16">
        <v>530</v>
      </c>
      <c r="I815" s="16">
        <v>1030</v>
      </c>
      <c r="J815" s="16">
        <v>952.97</v>
      </c>
      <c r="K815" s="16">
        <f>IF(I815&lt;&gt;0,J815/I815*100,"-")</f>
        <v>92.521359223300976</v>
      </c>
      <c r="L815" s="16">
        <f>IF(H815&lt;&gt;0,J815/H815*100,"-")</f>
        <v>179.80566037735849</v>
      </c>
      <c r="M815" s="16">
        <f>IF(G815&lt;&gt;0,J815/G815*100,"-")</f>
        <v>97.331222551322654</v>
      </c>
    </row>
    <row r="816" spans="1:13" x14ac:dyDescent="0.25">
      <c r="A816" s="5"/>
      <c r="B816" s="6" t="s">
        <v>488</v>
      </c>
      <c r="C816" s="5"/>
      <c r="D816" s="5"/>
      <c r="E816" s="5"/>
      <c r="F816" s="6" t="s">
        <v>489</v>
      </c>
      <c r="G816" s="7">
        <f>+G817</f>
        <v>13924.77</v>
      </c>
      <c r="H816" s="7">
        <f>+H817</f>
        <v>20000</v>
      </c>
      <c r="I816" s="7">
        <f>+I817</f>
        <v>20000</v>
      </c>
      <c r="J816" s="7">
        <f>+J817</f>
        <v>10529.99</v>
      </c>
      <c r="K816" s="7">
        <f>IF(I816&lt;&gt;0,J816/I816*100,"-")</f>
        <v>52.649950000000004</v>
      </c>
      <c r="L816" s="7">
        <f>IF(H816&lt;&gt;0,J816/H816*100,"-")</f>
        <v>52.649950000000004</v>
      </c>
      <c r="M816" s="7">
        <f>IF(G816&lt;&gt;0,J816/G816*100,"-")</f>
        <v>75.620566802898708</v>
      </c>
    </row>
    <row r="817" spans="1:13" x14ac:dyDescent="0.25">
      <c r="A817" s="8"/>
      <c r="B817" s="8"/>
      <c r="C817" s="9" t="s">
        <v>490</v>
      </c>
      <c r="D817" s="8"/>
      <c r="E817" s="8"/>
      <c r="F817" s="9" t="s">
        <v>491</v>
      </c>
      <c r="G817" s="10">
        <f>+G818</f>
        <v>13924.77</v>
      </c>
      <c r="H817" s="10">
        <f>+H818</f>
        <v>20000</v>
      </c>
      <c r="I817" s="10">
        <f>+I818</f>
        <v>20000</v>
      </c>
      <c r="J817" s="10">
        <f>+J818</f>
        <v>10529.99</v>
      </c>
      <c r="K817" s="10">
        <f>IF(I817&lt;&gt;0,J817/I817*100,"-")</f>
        <v>52.649950000000004</v>
      </c>
      <c r="L817" s="10">
        <f>IF(H817&lt;&gt;0,J817/H817*100,"-")</f>
        <v>52.649950000000004</v>
      </c>
      <c r="M817" s="10">
        <f>IF(G817&lt;&gt;0,J817/G817*100,"-")</f>
        <v>75.620566802898708</v>
      </c>
    </row>
    <row r="818" spans="1:13" x14ac:dyDescent="0.25">
      <c r="A818" s="11"/>
      <c r="B818" s="11"/>
      <c r="C818" s="11"/>
      <c r="D818" s="12" t="s">
        <v>19</v>
      </c>
      <c r="E818" s="11"/>
      <c r="F818" s="12"/>
      <c r="G818" s="13">
        <f>+G819</f>
        <v>13924.77</v>
      </c>
      <c r="H818" s="13">
        <f>+H819</f>
        <v>20000</v>
      </c>
      <c r="I818" s="13">
        <f>+I819</f>
        <v>20000</v>
      </c>
      <c r="J818" s="13">
        <f>+J819</f>
        <v>10529.99</v>
      </c>
      <c r="K818" s="13">
        <f>IF(I818&lt;&gt;0,J818/I818*100,"-")</f>
        <v>52.649950000000004</v>
      </c>
      <c r="L818" s="13">
        <f>IF(H818&lt;&gt;0,J818/H818*100,"-")</f>
        <v>52.649950000000004</v>
      </c>
      <c r="M818" s="13">
        <f>IF(G818&lt;&gt;0,J818/G818*100,"-")</f>
        <v>75.620566802898708</v>
      </c>
    </row>
    <row r="819" spans="1:13" x14ac:dyDescent="0.25">
      <c r="A819" s="14"/>
      <c r="B819" s="14"/>
      <c r="C819" s="14"/>
      <c r="D819" s="14"/>
      <c r="E819" s="15" t="s">
        <v>492</v>
      </c>
      <c r="F819" s="15" t="s">
        <v>493</v>
      </c>
      <c r="G819" s="16">
        <v>13924.77</v>
      </c>
      <c r="H819" s="16">
        <v>20000</v>
      </c>
      <c r="I819" s="16">
        <v>20000</v>
      </c>
      <c r="J819" s="16">
        <v>10529.99</v>
      </c>
      <c r="K819" s="16">
        <f>IF(I819&lt;&gt;0,J819/I819*100,"-")</f>
        <v>52.649950000000004</v>
      </c>
      <c r="L819" s="16">
        <f>IF(H819&lt;&gt;0,J819/H819*100,"-")</f>
        <v>52.649950000000004</v>
      </c>
      <c r="M819" s="16">
        <f>IF(G819&lt;&gt;0,J819/G819*100,"-")</f>
        <v>75.620566802898708</v>
      </c>
    </row>
    <row r="820" spans="1:13" x14ac:dyDescent="0.25">
      <c r="A820" s="5"/>
      <c r="B820" s="6" t="s">
        <v>494</v>
      </c>
      <c r="C820" s="5"/>
      <c r="D820" s="5"/>
      <c r="E820" s="5"/>
      <c r="F820" s="6" t="s">
        <v>495</v>
      </c>
      <c r="G820" s="7">
        <f>+G821+G826</f>
        <v>140674.25</v>
      </c>
      <c r="H820" s="7">
        <f>+H821+H826</f>
        <v>150000</v>
      </c>
      <c r="I820" s="7">
        <f>+I821+I826</f>
        <v>150000</v>
      </c>
      <c r="J820" s="7">
        <f>+J821+J826</f>
        <v>141861.31</v>
      </c>
      <c r="K820" s="7">
        <f>IF(I820&lt;&gt;0,J820/I820*100,"-")</f>
        <v>94.574206666666655</v>
      </c>
      <c r="L820" s="7">
        <f>IF(H820&lt;&gt;0,J820/H820*100,"-")</f>
        <v>94.574206666666655</v>
      </c>
      <c r="M820" s="7">
        <f>IF(G820&lt;&gt;0,J820/G820*100,"-")</f>
        <v>100.84383602542755</v>
      </c>
    </row>
    <row r="821" spans="1:13" x14ac:dyDescent="0.25">
      <c r="A821" s="8"/>
      <c r="B821" s="8"/>
      <c r="C821" s="9" t="s">
        <v>496</v>
      </c>
      <c r="D821" s="8"/>
      <c r="E821" s="8"/>
      <c r="F821" s="9" t="s">
        <v>497</v>
      </c>
      <c r="G821" s="10">
        <f>+G822</f>
        <v>10674.25</v>
      </c>
      <c r="H821" s="10">
        <f>+H822</f>
        <v>15000</v>
      </c>
      <c r="I821" s="10">
        <f>+I822</f>
        <v>15000</v>
      </c>
      <c r="J821" s="10">
        <f>+J822</f>
        <v>6861.31</v>
      </c>
      <c r="K821" s="10">
        <f>IF(I821&lt;&gt;0,J821/I821*100,"-")</f>
        <v>45.742066666666673</v>
      </c>
      <c r="L821" s="10">
        <f>IF(H821&lt;&gt;0,J821/H821*100,"-")</f>
        <v>45.742066666666673</v>
      </c>
      <c r="M821" s="10">
        <f>IF(G821&lt;&gt;0,J821/G821*100,"-")</f>
        <v>64.279082839543761</v>
      </c>
    </row>
    <row r="822" spans="1:13" x14ac:dyDescent="0.25">
      <c r="A822" s="11"/>
      <c r="B822" s="11"/>
      <c r="C822" s="11"/>
      <c r="D822" s="12" t="s">
        <v>19</v>
      </c>
      <c r="E822" s="11"/>
      <c r="F822" s="12"/>
      <c r="G822" s="13">
        <f>+G823+G824+G825</f>
        <v>10674.25</v>
      </c>
      <c r="H822" s="13">
        <f>+H823+H824+H825</f>
        <v>15000</v>
      </c>
      <c r="I822" s="13">
        <f>+I823+I824+I825</f>
        <v>15000</v>
      </c>
      <c r="J822" s="13">
        <f>+J823+J824+J825</f>
        <v>6861.31</v>
      </c>
      <c r="K822" s="13">
        <f>IF(I822&lt;&gt;0,J822/I822*100,"-")</f>
        <v>45.742066666666673</v>
      </c>
      <c r="L822" s="13">
        <f>IF(H822&lt;&gt;0,J822/H822*100,"-")</f>
        <v>45.742066666666673</v>
      </c>
      <c r="M822" s="13">
        <f>IF(G822&lt;&gt;0,J822/G822*100,"-")</f>
        <v>64.279082839543761</v>
      </c>
    </row>
    <row r="823" spans="1:13" x14ac:dyDescent="0.25">
      <c r="A823" s="14"/>
      <c r="B823" s="14"/>
      <c r="C823" s="14"/>
      <c r="D823" s="14"/>
      <c r="E823" s="15" t="s">
        <v>176</v>
      </c>
      <c r="F823" s="15" t="s">
        <v>177</v>
      </c>
      <c r="G823" s="16">
        <v>503.71</v>
      </c>
      <c r="H823" s="16">
        <v>600</v>
      </c>
      <c r="I823" s="16">
        <v>600</v>
      </c>
      <c r="J823" s="16">
        <v>0</v>
      </c>
      <c r="K823" s="16">
        <f>IF(I823&lt;&gt;0,J823/I823*100,"-")</f>
        <v>0</v>
      </c>
      <c r="L823" s="16">
        <f>IF(H823&lt;&gt;0,J823/H823*100,"-")</f>
        <v>0</v>
      </c>
      <c r="M823" s="16">
        <f>IF(G823&lt;&gt;0,J823/G823*100,"-")</f>
        <v>0</v>
      </c>
    </row>
    <row r="824" spans="1:13" x14ac:dyDescent="0.25">
      <c r="A824" s="14"/>
      <c r="B824" s="14"/>
      <c r="C824" s="14"/>
      <c r="D824" s="14"/>
      <c r="E824" s="15" t="s">
        <v>151</v>
      </c>
      <c r="F824" s="15" t="s">
        <v>152</v>
      </c>
      <c r="G824" s="16">
        <v>0</v>
      </c>
      <c r="H824" s="16">
        <v>8400</v>
      </c>
      <c r="I824" s="16">
        <v>7400</v>
      </c>
      <c r="J824" s="16">
        <v>0</v>
      </c>
      <c r="K824" s="16">
        <f>IF(I824&lt;&gt;0,J824/I824*100,"-")</f>
        <v>0</v>
      </c>
      <c r="L824" s="16">
        <f>IF(H824&lt;&gt;0,J824/H824*100,"-")</f>
        <v>0</v>
      </c>
      <c r="M824" s="16" t="str">
        <f>IF(G824&lt;&gt;0,J824/G824*100,"-")</f>
        <v>-</v>
      </c>
    </row>
    <row r="825" spans="1:13" x14ac:dyDescent="0.25">
      <c r="A825" s="14"/>
      <c r="B825" s="14"/>
      <c r="C825" s="14"/>
      <c r="D825" s="14"/>
      <c r="E825" s="15" t="s">
        <v>34</v>
      </c>
      <c r="F825" s="15" t="s">
        <v>35</v>
      </c>
      <c r="G825" s="16">
        <v>10170.540000000001</v>
      </c>
      <c r="H825" s="16">
        <v>6000</v>
      </c>
      <c r="I825" s="16">
        <v>7000</v>
      </c>
      <c r="J825" s="16">
        <v>6861.31</v>
      </c>
      <c r="K825" s="16">
        <f>IF(I825&lt;&gt;0,J825/I825*100,"-")</f>
        <v>98.018714285714296</v>
      </c>
      <c r="L825" s="16">
        <f>IF(H825&lt;&gt;0,J825/H825*100,"-")</f>
        <v>114.35516666666668</v>
      </c>
      <c r="M825" s="16">
        <f>IF(G825&lt;&gt;0,J825/G825*100,"-")</f>
        <v>67.462592940001215</v>
      </c>
    </row>
    <row r="826" spans="1:13" x14ac:dyDescent="0.25">
      <c r="A826" s="8"/>
      <c r="B826" s="8"/>
      <c r="C826" s="9" t="s">
        <v>498</v>
      </c>
      <c r="D826" s="8"/>
      <c r="E826" s="8"/>
      <c r="F826" s="9" t="s">
        <v>499</v>
      </c>
      <c r="G826" s="10">
        <f>+G827</f>
        <v>130000</v>
      </c>
      <c r="H826" s="10">
        <f>+H827</f>
        <v>135000</v>
      </c>
      <c r="I826" s="10">
        <f>+I827</f>
        <v>135000</v>
      </c>
      <c r="J826" s="10">
        <f>+J827</f>
        <v>135000</v>
      </c>
      <c r="K826" s="10">
        <f>IF(I826&lt;&gt;0,J826/I826*100,"-")</f>
        <v>100</v>
      </c>
      <c r="L826" s="10">
        <f>IF(H826&lt;&gt;0,J826/H826*100,"-")</f>
        <v>100</v>
      </c>
      <c r="M826" s="10">
        <f>IF(G826&lt;&gt;0,J826/G826*100,"-")</f>
        <v>103.84615384615385</v>
      </c>
    </row>
    <row r="827" spans="1:13" x14ac:dyDescent="0.25">
      <c r="A827" s="11"/>
      <c r="B827" s="11"/>
      <c r="C827" s="11"/>
      <c r="D827" s="12" t="s">
        <v>19</v>
      </c>
      <c r="E827" s="11"/>
      <c r="F827" s="12"/>
      <c r="G827" s="13">
        <f>+G828</f>
        <v>130000</v>
      </c>
      <c r="H827" s="13">
        <f>+H828</f>
        <v>135000</v>
      </c>
      <c r="I827" s="13">
        <f>+I828</f>
        <v>135000</v>
      </c>
      <c r="J827" s="13">
        <f>+J828</f>
        <v>135000</v>
      </c>
      <c r="K827" s="13">
        <f>IF(I827&lt;&gt;0,J827/I827*100,"-")</f>
        <v>100</v>
      </c>
      <c r="L827" s="13">
        <f>IF(H827&lt;&gt;0,J827/H827*100,"-")</f>
        <v>100</v>
      </c>
      <c r="M827" s="13">
        <f>IF(G827&lt;&gt;0,J827/G827*100,"-")</f>
        <v>103.84615384615385</v>
      </c>
    </row>
    <row r="828" spans="1:13" x14ac:dyDescent="0.25">
      <c r="A828" s="14"/>
      <c r="B828" s="14"/>
      <c r="C828" s="14"/>
      <c r="D828" s="14"/>
      <c r="E828" s="15" t="s">
        <v>500</v>
      </c>
      <c r="F828" s="15" t="s">
        <v>501</v>
      </c>
      <c r="G828" s="16">
        <v>130000</v>
      </c>
      <c r="H828" s="16">
        <v>135000</v>
      </c>
      <c r="I828" s="16">
        <v>135000</v>
      </c>
      <c r="J828" s="16">
        <v>135000</v>
      </c>
      <c r="K828" s="16">
        <f>IF(I828&lt;&gt;0,J828/I828*100,"-")</f>
        <v>100</v>
      </c>
      <c r="L828" s="16">
        <f>IF(H828&lt;&gt;0,J828/H828*100,"-")</f>
        <v>100</v>
      </c>
      <c r="M828" s="16">
        <f>IF(G828&lt;&gt;0,J828/G828*100,"-")</f>
        <v>103.84615384615385</v>
      </c>
    </row>
    <row r="829" spans="1:13" x14ac:dyDescent="0.25">
      <c r="A829" s="5"/>
      <c r="B829" s="6" t="s">
        <v>502</v>
      </c>
      <c r="C829" s="5"/>
      <c r="D829" s="5"/>
      <c r="E829" s="5"/>
      <c r="F829" s="6" t="s">
        <v>503</v>
      </c>
      <c r="G829" s="7">
        <f>+G830</f>
        <v>1000</v>
      </c>
      <c r="H829" s="7">
        <f>+H830</f>
        <v>20000</v>
      </c>
      <c r="I829" s="7">
        <f>+I830</f>
        <v>20000</v>
      </c>
      <c r="J829" s="7">
        <f>+J830</f>
        <v>0</v>
      </c>
      <c r="K829" s="7">
        <f>IF(I829&lt;&gt;0,J829/I829*100,"-")</f>
        <v>0</v>
      </c>
      <c r="L829" s="7">
        <f>IF(H829&lt;&gt;0,J829/H829*100,"-")</f>
        <v>0</v>
      </c>
      <c r="M829" s="7">
        <f>IF(G829&lt;&gt;0,J829/G829*100,"-")</f>
        <v>0</v>
      </c>
    </row>
    <row r="830" spans="1:13" x14ac:dyDescent="0.25">
      <c r="A830" s="8"/>
      <c r="B830" s="8"/>
      <c r="C830" s="9" t="s">
        <v>504</v>
      </c>
      <c r="D830" s="8"/>
      <c r="E830" s="8"/>
      <c r="F830" s="9" t="s">
        <v>505</v>
      </c>
      <c r="G830" s="10">
        <f>+G831</f>
        <v>1000</v>
      </c>
      <c r="H830" s="10">
        <f>+H831</f>
        <v>20000</v>
      </c>
      <c r="I830" s="10">
        <f>+I831</f>
        <v>20000</v>
      </c>
      <c r="J830" s="10">
        <f>+J831</f>
        <v>0</v>
      </c>
      <c r="K830" s="10">
        <f>IF(I830&lt;&gt;0,J830/I830*100,"-")</f>
        <v>0</v>
      </c>
      <c r="L830" s="10">
        <f>IF(H830&lt;&gt;0,J830/H830*100,"-")</f>
        <v>0</v>
      </c>
      <c r="M830" s="10">
        <f>IF(G830&lt;&gt;0,J830/G830*100,"-")</f>
        <v>0</v>
      </c>
    </row>
    <row r="831" spans="1:13" x14ac:dyDescent="0.25">
      <c r="A831" s="11"/>
      <c r="B831" s="11"/>
      <c r="C831" s="11"/>
      <c r="D831" s="12" t="s">
        <v>19</v>
      </c>
      <c r="E831" s="11"/>
      <c r="F831" s="12"/>
      <c r="G831" s="13">
        <f>+G832+G833+G834</f>
        <v>1000</v>
      </c>
      <c r="H831" s="13">
        <f>+H832+H833+H834</f>
        <v>20000</v>
      </c>
      <c r="I831" s="13">
        <f>+I832+I833+I834</f>
        <v>20000</v>
      </c>
      <c r="J831" s="13">
        <f>+J832+J833+J834</f>
        <v>0</v>
      </c>
      <c r="K831" s="13">
        <f>IF(I831&lt;&gt;0,J831/I831*100,"-")</f>
        <v>0</v>
      </c>
      <c r="L831" s="13">
        <f>IF(H831&lt;&gt;0,J831/H831*100,"-")</f>
        <v>0</v>
      </c>
      <c r="M831" s="13">
        <f>IF(G831&lt;&gt;0,J831/G831*100,"-")</f>
        <v>0</v>
      </c>
    </row>
    <row r="832" spans="1:13" x14ac:dyDescent="0.25">
      <c r="A832" s="14"/>
      <c r="B832" s="14"/>
      <c r="C832" s="14"/>
      <c r="D832" s="14"/>
      <c r="E832" s="15" t="s">
        <v>28</v>
      </c>
      <c r="F832" s="15" t="s">
        <v>29</v>
      </c>
      <c r="G832" s="16">
        <v>0</v>
      </c>
      <c r="H832" s="16">
        <v>3500</v>
      </c>
      <c r="I832" s="16">
        <v>3500</v>
      </c>
      <c r="J832" s="16">
        <v>0</v>
      </c>
      <c r="K832" s="16">
        <f>IF(I832&lt;&gt;0,J832/I832*100,"-")</f>
        <v>0</v>
      </c>
      <c r="L832" s="16">
        <f>IF(H832&lt;&gt;0,J832/H832*100,"-")</f>
        <v>0</v>
      </c>
      <c r="M832" s="16" t="str">
        <f>IF(G832&lt;&gt;0,J832/G832*100,"-")</f>
        <v>-</v>
      </c>
    </row>
    <row r="833" spans="1:13" x14ac:dyDescent="0.25">
      <c r="A833" s="14"/>
      <c r="B833" s="14"/>
      <c r="C833" s="14"/>
      <c r="D833" s="14"/>
      <c r="E833" s="15" t="s">
        <v>500</v>
      </c>
      <c r="F833" s="15" t="s">
        <v>501</v>
      </c>
      <c r="G833" s="16">
        <v>0</v>
      </c>
      <c r="H833" s="16">
        <v>13800</v>
      </c>
      <c r="I833" s="16">
        <v>13800</v>
      </c>
      <c r="J833" s="16">
        <v>0</v>
      </c>
      <c r="K833" s="16">
        <f>IF(I833&lt;&gt;0,J833/I833*100,"-")</f>
        <v>0</v>
      </c>
      <c r="L833" s="16">
        <f>IF(H833&lt;&gt;0,J833/H833*100,"-")</f>
        <v>0</v>
      </c>
      <c r="M833" s="16" t="str">
        <f>IF(G833&lt;&gt;0,J833/G833*100,"-")</f>
        <v>-</v>
      </c>
    </row>
    <row r="834" spans="1:13" x14ac:dyDescent="0.25">
      <c r="A834" s="14"/>
      <c r="B834" s="14"/>
      <c r="C834" s="14"/>
      <c r="D834" s="14"/>
      <c r="E834" s="15" t="s">
        <v>34</v>
      </c>
      <c r="F834" s="15" t="s">
        <v>35</v>
      </c>
      <c r="G834" s="16">
        <v>1000</v>
      </c>
      <c r="H834" s="16">
        <v>2700</v>
      </c>
      <c r="I834" s="16">
        <v>2700</v>
      </c>
      <c r="J834" s="16">
        <v>0</v>
      </c>
      <c r="K834" s="16">
        <f>IF(I834&lt;&gt;0,J834/I834*100,"-")</f>
        <v>0</v>
      </c>
      <c r="L834" s="16">
        <f>IF(H834&lt;&gt;0,J834/H834*100,"-")</f>
        <v>0</v>
      </c>
      <c r="M834" s="16">
        <f>IF(G834&lt;&gt;0,J834/G834*100,"-")</f>
        <v>0</v>
      </c>
    </row>
    <row r="835" spans="1:13" x14ac:dyDescent="0.25">
      <c r="A835" s="2" t="s">
        <v>506</v>
      </c>
      <c r="B835" s="3"/>
      <c r="C835" s="3"/>
      <c r="D835" s="3"/>
      <c r="E835" s="3"/>
      <c r="F835" s="2" t="s">
        <v>507</v>
      </c>
      <c r="G835" s="4">
        <f>+G836+G847</f>
        <v>23044.720000000005</v>
      </c>
      <c r="H835" s="4">
        <f>+H836+H847</f>
        <v>11521</v>
      </c>
      <c r="I835" s="4">
        <f>+I836+I847</f>
        <v>11521</v>
      </c>
      <c r="J835" s="4">
        <f>+J836+J847</f>
        <v>5038.0199999999995</v>
      </c>
      <c r="K835" s="4">
        <f>IF(I835&lt;&gt;0,J835/I835*100,"-")</f>
        <v>43.729016578422005</v>
      </c>
      <c r="L835" s="4">
        <f>IF(H835&lt;&gt;0,J835/H835*100,"-")</f>
        <v>43.729016578422005</v>
      </c>
      <c r="M835" s="4">
        <f>IF(G835&lt;&gt;0,J835/G835*100,"-")</f>
        <v>21.861927591222624</v>
      </c>
    </row>
    <row r="836" spans="1:13" x14ac:dyDescent="0.25">
      <c r="A836" s="5"/>
      <c r="B836" s="6" t="s">
        <v>121</v>
      </c>
      <c r="C836" s="5"/>
      <c r="D836" s="5"/>
      <c r="E836" s="5"/>
      <c r="F836" s="6" t="s">
        <v>122</v>
      </c>
      <c r="G836" s="7">
        <f>+G837</f>
        <v>21270.980000000003</v>
      </c>
      <c r="H836" s="7">
        <f>+H837</f>
        <v>10321</v>
      </c>
      <c r="I836" s="7">
        <f>+I837</f>
        <v>9711</v>
      </c>
      <c r="J836" s="7">
        <f>+J837</f>
        <v>3264.2799999999997</v>
      </c>
      <c r="K836" s="7">
        <f>IF(I836&lt;&gt;0,J836/I836*100,"-")</f>
        <v>33.614251879312121</v>
      </c>
      <c r="L836" s="7">
        <f>IF(H836&lt;&gt;0,J836/H836*100,"-")</f>
        <v>31.627555469431258</v>
      </c>
      <c r="M836" s="7">
        <f>IF(G836&lt;&gt;0,J836/G836*100,"-")</f>
        <v>15.346166467177344</v>
      </c>
    </row>
    <row r="837" spans="1:13" x14ac:dyDescent="0.25">
      <c r="A837" s="8"/>
      <c r="B837" s="8"/>
      <c r="C837" s="9" t="s">
        <v>508</v>
      </c>
      <c r="D837" s="8"/>
      <c r="E837" s="8"/>
      <c r="F837" s="9" t="s">
        <v>509</v>
      </c>
      <c r="G837" s="10">
        <f>+G838</f>
        <v>21270.980000000003</v>
      </c>
      <c r="H837" s="10">
        <f>+H838</f>
        <v>10321</v>
      </c>
      <c r="I837" s="10">
        <f>+I838</f>
        <v>9711</v>
      </c>
      <c r="J837" s="10">
        <f>+J838</f>
        <v>3264.2799999999997</v>
      </c>
      <c r="K837" s="10">
        <f>IF(I837&lt;&gt;0,J837/I837*100,"-")</f>
        <v>33.614251879312121</v>
      </c>
      <c r="L837" s="10">
        <f>IF(H837&lt;&gt;0,J837/H837*100,"-")</f>
        <v>31.627555469431258</v>
      </c>
      <c r="M837" s="10">
        <f>IF(G837&lt;&gt;0,J837/G837*100,"-")</f>
        <v>15.346166467177344</v>
      </c>
    </row>
    <row r="838" spans="1:13" x14ac:dyDescent="0.25">
      <c r="A838" s="11"/>
      <c r="B838" s="11"/>
      <c r="C838" s="11"/>
      <c r="D838" s="12" t="s">
        <v>19</v>
      </c>
      <c r="E838" s="11"/>
      <c r="F838" s="12"/>
      <c r="G838" s="13">
        <f>+G839+G840+G841+G842+G843+G844+G845+G846</f>
        <v>21270.980000000003</v>
      </c>
      <c r="H838" s="13">
        <f>+H839+H840+H841+H842+H843+H844+H845+H846</f>
        <v>10321</v>
      </c>
      <c r="I838" s="13">
        <f>+I839+I840+I841+I842+I843+I844+I845+I846</f>
        <v>9711</v>
      </c>
      <c r="J838" s="13">
        <f>+J839+J840+J841+J842+J843+J844+J845+J846</f>
        <v>3264.2799999999997</v>
      </c>
      <c r="K838" s="13">
        <f>IF(I838&lt;&gt;0,J838/I838*100,"-")</f>
        <v>33.614251879312121</v>
      </c>
      <c r="L838" s="13">
        <f>IF(H838&lt;&gt;0,J838/H838*100,"-")</f>
        <v>31.627555469431258</v>
      </c>
      <c r="M838" s="13">
        <f>IF(G838&lt;&gt;0,J838/G838*100,"-")</f>
        <v>15.346166467177344</v>
      </c>
    </row>
    <row r="839" spans="1:13" x14ac:dyDescent="0.25">
      <c r="A839" s="14"/>
      <c r="B839" s="14"/>
      <c r="C839" s="14"/>
      <c r="D839" s="14"/>
      <c r="E839" s="15" t="s">
        <v>20</v>
      </c>
      <c r="F839" s="15" t="s">
        <v>21</v>
      </c>
      <c r="G839" s="16">
        <v>996.39</v>
      </c>
      <c r="H839" s="16">
        <v>1100</v>
      </c>
      <c r="I839" s="16">
        <v>1805</v>
      </c>
      <c r="J839" s="16">
        <v>1034.81</v>
      </c>
      <c r="K839" s="16">
        <f>IF(I839&lt;&gt;0,J839/I839*100,"-")</f>
        <v>57.330193905817175</v>
      </c>
      <c r="L839" s="16">
        <f>IF(H839&lt;&gt;0,J839/H839*100,"-")</f>
        <v>94.073636363636354</v>
      </c>
      <c r="M839" s="16">
        <f>IF(G839&lt;&gt;0,J839/G839*100,"-")</f>
        <v>103.85591987073335</v>
      </c>
    </row>
    <row r="840" spans="1:13" x14ac:dyDescent="0.25">
      <c r="A840" s="14"/>
      <c r="B840" s="14"/>
      <c r="C840" s="14"/>
      <c r="D840" s="14"/>
      <c r="E840" s="15" t="s">
        <v>89</v>
      </c>
      <c r="F840" s="15" t="s">
        <v>90</v>
      </c>
      <c r="G840" s="16">
        <v>254.63</v>
      </c>
      <c r="H840" s="16">
        <v>0</v>
      </c>
      <c r="I840" s="16">
        <v>0</v>
      </c>
      <c r="J840" s="16">
        <v>0</v>
      </c>
      <c r="K840" s="16" t="str">
        <f>IF(I840&lt;&gt;0,J840/I840*100,"-")</f>
        <v>-</v>
      </c>
      <c r="L840" s="16" t="str">
        <f>IF(H840&lt;&gt;0,J840/H840*100,"-")</f>
        <v>-</v>
      </c>
      <c r="M840" s="16">
        <f>IF(G840&lt;&gt;0,J840/G840*100,"-")</f>
        <v>0</v>
      </c>
    </row>
    <row r="841" spans="1:13" x14ac:dyDescent="0.25">
      <c r="A841" s="14"/>
      <c r="B841" s="14"/>
      <c r="C841" s="14"/>
      <c r="D841" s="14"/>
      <c r="E841" s="15" t="s">
        <v>22</v>
      </c>
      <c r="F841" s="15" t="s">
        <v>23</v>
      </c>
      <c r="G841" s="16">
        <v>2283.7199999999998</v>
      </c>
      <c r="H841" s="16">
        <v>2200</v>
      </c>
      <c r="I841" s="16">
        <v>900</v>
      </c>
      <c r="J841" s="16">
        <v>655.52</v>
      </c>
      <c r="K841" s="16">
        <f>IF(I841&lt;&gt;0,J841/I841*100,"-")</f>
        <v>72.835555555555558</v>
      </c>
      <c r="L841" s="16">
        <f>IF(H841&lt;&gt;0,J841/H841*100,"-")</f>
        <v>29.796363636363637</v>
      </c>
      <c r="M841" s="16">
        <f>IF(G841&lt;&gt;0,J841/G841*100,"-")</f>
        <v>28.704044278633113</v>
      </c>
    </row>
    <row r="842" spans="1:13" x14ac:dyDescent="0.25">
      <c r="A842" s="14"/>
      <c r="B842" s="14"/>
      <c r="C842" s="14"/>
      <c r="D842" s="14"/>
      <c r="E842" s="15" t="s">
        <v>26</v>
      </c>
      <c r="F842" s="15" t="s">
        <v>27</v>
      </c>
      <c r="G842" s="16">
        <v>405.19</v>
      </c>
      <c r="H842" s="16">
        <v>870</v>
      </c>
      <c r="I842" s="16">
        <v>1130</v>
      </c>
      <c r="J842" s="16">
        <v>751.95</v>
      </c>
      <c r="K842" s="16">
        <f>IF(I842&lt;&gt;0,J842/I842*100,"-")</f>
        <v>66.544247787610615</v>
      </c>
      <c r="L842" s="16">
        <f>IF(H842&lt;&gt;0,J842/H842*100,"-")</f>
        <v>86.431034482758633</v>
      </c>
      <c r="M842" s="16">
        <f>IF(G842&lt;&gt;0,J842/G842*100,"-")</f>
        <v>185.57960462992671</v>
      </c>
    </row>
    <row r="843" spans="1:13" x14ac:dyDescent="0.25">
      <c r="A843" s="14"/>
      <c r="B843" s="14"/>
      <c r="C843" s="14"/>
      <c r="D843" s="14"/>
      <c r="E843" s="15" t="s">
        <v>77</v>
      </c>
      <c r="F843" s="15" t="s">
        <v>78</v>
      </c>
      <c r="G843" s="16">
        <v>20.94</v>
      </c>
      <c r="H843" s="16">
        <v>21</v>
      </c>
      <c r="I843" s="16">
        <v>46</v>
      </c>
      <c r="J843" s="16">
        <v>20.71</v>
      </c>
      <c r="K843" s="16">
        <f>IF(I843&lt;&gt;0,J843/I843*100,"-")</f>
        <v>45.021739130434781</v>
      </c>
      <c r="L843" s="16">
        <f>IF(H843&lt;&gt;0,J843/H843*100,"-")</f>
        <v>98.619047619047635</v>
      </c>
      <c r="M843" s="16">
        <f>IF(G843&lt;&gt;0,J843/G843*100,"-")</f>
        <v>98.901623686723966</v>
      </c>
    </row>
    <row r="844" spans="1:13" x14ac:dyDescent="0.25">
      <c r="A844" s="14"/>
      <c r="B844" s="14"/>
      <c r="C844" s="14"/>
      <c r="D844" s="14"/>
      <c r="E844" s="15" t="s">
        <v>28</v>
      </c>
      <c r="F844" s="15" t="s">
        <v>29</v>
      </c>
      <c r="G844" s="16">
        <v>890.98</v>
      </c>
      <c r="H844" s="16">
        <v>305</v>
      </c>
      <c r="I844" s="16">
        <v>5</v>
      </c>
      <c r="J844" s="16">
        <v>1.29</v>
      </c>
      <c r="K844" s="16">
        <f>IF(I844&lt;&gt;0,J844/I844*100,"-")</f>
        <v>25.8</v>
      </c>
      <c r="L844" s="16">
        <f>IF(H844&lt;&gt;0,J844/H844*100,"-")</f>
        <v>0.42295081967213116</v>
      </c>
      <c r="M844" s="16">
        <f>IF(G844&lt;&gt;0,J844/G844*100,"-")</f>
        <v>0.14478439471144133</v>
      </c>
    </row>
    <row r="845" spans="1:13" x14ac:dyDescent="0.25">
      <c r="A845" s="14"/>
      <c r="B845" s="14"/>
      <c r="C845" s="14"/>
      <c r="D845" s="14"/>
      <c r="E845" s="15" t="s">
        <v>30</v>
      </c>
      <c r="F845" s="15" t="s">
        <v>31</v>
      </c>
      <c r="G845" s="16">
        <v>280.60000000000002</v>
      </c>
      <c r="H845" s="16">
        <v>200</v>
      </c>
      <c r="I845" s="16">
        <v>200</v>
      </c>
      <c r="J845" s="16">
        <v>0</v>
      </c>
      <c r="K845" s="16">
        <f>IF(I845&lt;&gt;0,J845/I845*100,"-")</f>
        <v>0</v>
      </c>
      <c r="L845" s="16">
        <f>IF(H845&lt;&gt;0,J845/H845*100,"-")</f>
        <v>0</v>
      </c>
      <c r="M845" s="16">
        <f>IF(G845&lt;&gt;0,J845/G845*100,"-")</f>
        <v>0</v>
      </c>
    </row>
    <row r="846" spans="1:13" x14ac:dyDescent="0.25">
      <c r="A846" s="14"/>
      <c r="B846" s="14"/>
      <c r="C846" s="14"/>
      <c r="D846" s="14"/>
      <c r="E846" s="15" t="s">
        <v>81</v>
      </c>
      <c r="F846" s="15" t="s">
        <v>82</v>
      </c>
      <c r="G846" s="16">
        <v>16138.53</v>
      </c>
      <c r="H846" s="16">
        <v>5625</v>
      </c>
      <c r="I846" s="16">
        <v>5625</v>
      </c>
      <c r="J846" s="16">
        <v>800</v>
      </c>
      <c r="K846" s="16">
        <f>IF(I846&lt;&gt;0,J846/I846*100,"-")</f>
        <v>14.222222222222221</v>
      </c>
      <c r="L846" s="16">
        <f>IF(H846&lt;&gt;0,J846/H846*100,"-")</f>
        <v>14.222222222222221</v>
      </c>
      <c r="M846" s="16">
        <f>IF(G846&lt;&gt;0,J846/G846*100,"-")</f>
        <v>4.9570809732980639</v>
      </c>
    </row>
    <row r="847" spans="1:13" x14ac:dyDescent="0.25">
      <c r="A847" s="5"/>
      <c r="B847" s="6" t="s">
        <v>206</v>
      </c>
      <c r="C847" s="5"/>
      <c r="D847" s="5"/>
      <c r="E847" s="5"/>
      <c r="F847" s="6" t="s">
        <v>207</v>
      </c>
      <c r="G847" s="7">
        <f>+G848</f>
        <v>1773.74</v>
      </c>
      <c r="H847" s="7">
        <f>+H848</f>
        <v>1200</v>
      </c>
      <c r="I847" s="7">
        <f>+I848</f>
        <v>1810</v>
      </c>
      <c r="J847" s="7">
        <f>+J848</f>
        <v>1773.74</v>
      </c>
      <c r="K847" s="7">
        <f>IF(I847&lt;&gt;0,J847/I847*100,"-")</f>
        <v>97.996685082872929</v>
      </c>
      <c r="L847" s="7">
        <f>IF(H847&lt;&gt;0,J847/H847*100,"-")</f>
        <v>147.81166666666667</v>
      </c>
      <c r="M847" s="7">
        <f>IF(G847&lt;&gt;0,J847/G847*100,"-")</f>
        <v>100</v>
      </c>
    </row>
    <row r="848" spans="1:13" x14ac:dyDescent="0.25">
      <c r="A848" s="8"/>
      <c r="B848" s="8"/>
      <c r="C848" s="9" t="s">
        <v>510</v>
      </c>
      <c r="D848" s="8"/>
      <c r="E848" s="8"/>
      <c r="F848" s="9" t="s">
        <v>511</v>
      </c>
      <c r="G848" s="10">
        <f>+G849</f>
        <v>1773.74</v>
      </c>
      <c r="H848" s="10">
        <f>+H849</f>
        <v>1200</v>
      </c>
      <c r="I848" s="10">
        <f>+I849</f>
        <v>1810</v>
      </c>
      <c r="J848" s="10">
        <f>+J849</f>
        <v>1773.74</v>
      </c>
      <c r="K848" s="10">
        <f>IF(I848&lt;&gt;0,J848/I848*100,"-")</f>
        <v>97.996685082872929</v>
      </c>
      <c r="L848" s="10">
        <f>IF(H848&lt;&gt;0,J848/H848*100,"-")</f>
        <v>147.81166666666667</v>
      </c>
      <c r="M848" s="10">
        <f>IF(G848&lt;&gt;0,J848/G848*100,"-")</f>
        <v>100</v>
      </c>
    </row>
    <row r="849" spans="1:13" x14ac:dyDescent="0.25">
      <c r="A849" s="11"/>
      <c r="B849" s="11"/>
      <c r="C849" s="11"/>
      <c r="D849" s="12" t="s">
        <v>19</v>
      </c>
      <c r="E849" s="11"/>
      <c r="F849" s="12"/>
      <c r="G849" s="13">
        <f>+G850+G851</f>
        <v>1773.74</v>
      </c>
      <c r="H849" s="13">
        <f>+H850+H851</f>
        <v>1200</v>
      </c>
      <c r="I849" s="13">
        <f>+I850+I851</f>
        <v>1810</v>
      </c>
      <c r="J849" s="13">
        <f>+J850+J851</f>
        <v>1773.74</v>
      </c>
      <c r="K849" s="13">
        <f>IF(I849&lt;&gt;0,J849/I849*100,"-")</f>
        <v>97.996685082872929</v>
      </c>
      <c r="L849" s="13">
        <f>IF(H849&lt;&gt;0,J849/H849*100,"-")</f>
        <v>147.81166666666667</v>
      </c>
      <c r="M849" s="13">
        <f>IF(G849&lt;&gt;0,J849/G849*100,"-")</f>
        <v>100</v>
      </c>
    </row>
    <row r="850" spans="1:13" x14ac:dyDescent="0.25">
      <c r="A850" s="14"/>
      <c r="B850" s="14"/>
      <c r="C850" s="14"/>
      <c r="D850" s="14"/>
      <c r="E850" s="15" t="s">
        <v>26</v>
      </c>
      <c r="F850" s="15" t="s">
        <v>27</v>
      </c>
      <c r="G850" s="16">
        <v>0</v>
      </c>
      <c r="H850" s="16">
        <v>200</v>
      </c>
      <c r="I850" s="16">
        <v>0</v>
      </c>
      <c r="J850" s="16">
        <v>0</v>
      </c>
      <c r="K850" s="16" t="str">
        <f>IF(I850&lt;&gt;0,J850/I850*100,"-")</f>
        <v>-</v>
      </c>
      <c r="L850" s="16">
        <f>IF(H850&lt;&gt;0,J850/H850*100,"-")</f>
        <v>0</v>
      </c>
      <c r="M850" s="16" t="str">
        <f>IF(G850&lt;&gt;0,J850/G850*100,"-")</f>
        <v>-</v>
      </c>
    </row>
    <row r="851" spans="1:13" x14ac:dyDescent="0.25">
      <c r="A851" s="14"/>
      <c r="B851" s="14"/>
      <c r="C851" s="14"/>
      <c r="D851" s="14"/>
      <c r="E851" s="15" t="s">
        <v>28</v>
      </c>
      <c r="F851" s="15" t="s">
        <v>29</v>
      </c>
      <c r="G851" s="16">
        <v>1773.74</v>
      </c>
      <c r="H851" s="16">
        <v>1000</v>
      </c>
      <c r="I851" s="16">
        <v>1810</v>
      </c>
      <c r="J851" s="16">
        <v>1773.74</v>
      </c>
      <c r="K851" s="16">
        <f>IF(I851&lt;&gt;0,J851/I851*100,"-")</f>
        <v>97.996685082872929</v>
      </c>
      <c r="L851" s="16">
        <f>IF(H851&lt;&gt;0,J851/H851*100,"-")</f>
        <v>177.37400000000002</v>
      </c>
      <c r="M851" s="16">
        <f>IF(G851&lt;&gt;0,J851/G851*100,"-")</f>
        <v>100</v>
      </c>
    </row>
    <row r="852" spans="1:13" x14ac:dyDescent="0.25">
      <c r="A852" s="2" t="s">
        <v>512</v>
      </c>
      <c r="B852" s="3"/>
      <c r="C852" s="3"/>
      <c r="D852" s="3"/>
      <c r="E852" s="3"/>
      <c r="F852" s="2" t="s">
        <v>513</v>
      </c>
      <c r="G852" s="4">
        <f>+G853+G865+G869</f>
        <v>6709.9400000000005</v>
      </c>
      <c r="H852" s="4">
        <f>+H853+H865+H869</f>
        <v>14420</v>
      </c>
      <c r="I852" s="4">
        <f>+I853+I865+I869</f>
        <v>14420</v>
      </c>
      <c r="J852" s="4">
        <f>+J853+J865+J869</f>
        <v>5048.9799999999996</v>
      </c>
      <c r="K852" s="4">
        <f>IF(I852&lt;&gt;0,J852/I852*100,"-")</f>
        <v>35.013730929264909</v>
      </c>
      <c r="L852" s="4">
        <f>IF(H852&lt;&gt;0,J852/H852*100,"-")</f>
        <v>35.013730929264909</v>
      </c>
      <c r="M852" s="4">
        <f>IF(G852&lt;&gt;0,J852/G852*100,"-")</f>
        <v>75.246276419759326</v>
      </c>
    </row>
    <row r="853" spans="1:13" x14ac:dyDescent="0.25">
      <c r="A853" s="5"/>
      <c r="B853" s="6" t="s">
        <v>121</v>
      </c>
      <c r="C853" s="5"/>
      <c r="D853" s="5"/>
      <c r="E853" s="5"/>
      <c r="F853" s="6" t="s">
        <v>122</v>
      </c>
      <c r="G853" s="7">
        <f>+G854</f>
        <v>5859.9400000000005</v>
      </c>
      <c r="H853" s="7">
        <f>+H854</f>
        <v>5520</v>
      </c>
      <c r="I853" s="7">
        <f>+I854</f>
        <v>5520</v>
      </c>
      <c r="J853" s="7">
        <f>+J854</f>
        <v>4668.8999999999996</v>
      </c>
      <c r="K853" s="7">
        <f>IF(I853&lt;&gt;0,J853/I853*100,"-")</f>
        <v>84.581521739130423</v>
      </c>
      <c r="L853" s="7">
        <f>IF(H853&lt;&gt;0,J853/H853*100,"-")</f>
        <v>84.581521739130423</v>
      </c>
      <c r="M853" s="7">
        <f>IF(G853&lt;&gt;0,J853/G853*100,"-")</f>
        <v>79.674877217172863</v>
      </c>
    </row>
    <row r="854" spans="1:13" x14ac:dyDescent="0.25">
      <c r="A854" s="8"/>
      <c r="B854" s="8"/>
      <c r="C854" s="9" t="s">
        <v>514</v>
      </c>
      <c r="D854" s="8"/>
      <c r="E854" s="8"/>
      <c r="F854" s="9" t="s">
        <v>515</v>
      </c>
      <c r="G854" s="10">
        <f>+G855</f>
        <v>5859.9400000000005</v>
      </c>
      <c r="H854" s="10">
        <f>+H855</f>
        <v>5520</v>
      </c>
      <c r="I854" s="10">
        <f>+I855</f>
        <v>5520</v>
      </c>
      <c r="J854" s="10">
        <f>+J855</f>
        <v>4668.8999999999996</v>
      </c>
      <c r="K854" s="10">
        <f>IF(I854&lt;&gt;0,J854/I854*100,"-")</f>
        <v>84.581521739130423</v>
      </c>
      <c r="L854" s="10">
        <f>IF(H854&lt;&gt;0,J854/H854*100,"-")</f>
        <v>84.581521739130423</v>
      </c>
      <c r="M854" s="10">
        <f>IF(G854&lt;&gt;0,J854/G854*100,"-")</f>
        <v>79.674877217172863</v>
      </c>
    </row>
    <row r="855" spans="1:13" x14ac:dyDescent="0.25">
      <c r="A855" s="11"/>
      <c r="B855" s="11"/>
      <c r="C855" s="11"/>
      <c r="D855" s="12" t="s">
        <v>19</v>
      </c>
      <c r="E855" s="11"/>
      <c r="F855" s="12"/>
      <c r="G855" s="13">
        <f>+G856+G857+G858+G859+G860+G861+G862+G863+G864</f>
        <v>5859.9400000000005</v>
      </c>
      <c r="H855" s="13">
        <f>+H856+H857+H858+H859+H860+H861+H862+H863+H864</f>
        <v>5520</v>
      </c>
      <c r="I855" s="13">
        <f>+I856+I857+I858+I859+I860+I861+I862+I863+I864</f>
        <v>5520</v>
      </c>
      <c r="J855" s="13">
        <f>+J856+J857+J858+J859+J860+J861+J862+J863+J864</f>
        <v>4668.8999999999996</v>
      </c>
      <c r="K855" s="13">
        <f>IF(I855&lt;&gt;0,J855/I855*100,"-")</f>
        <v>84.581521739130423</v>
      </c>
      <c r="L855" s="13">
        <f>IF(H855&lt;&gt;0,J855/H855*100,"-")</f>
        <v>84.581521739130423</v>
      </c>
      <c r="M855" s="13">
        <f>IF(G855&lt;&gt;0,J855/G855*100,"-")</f>
        <v>79.674877217172863</v>
      </c>
    </row>
    <row r="856" spans="1:13" x14ac:dyDescent="0.25">
      <c r="A856" s="14"/>
      <c r="B856" s="14"/>
      <c r="C856" s="14"/>
      <c r="D856" s="14"/>
      <c r="E856" s="15" t="s">
        <v>20</v>
      </c>
      <c r="F856" s="15" t="s">
        <v>21</v>
      </c>
      <c r="G856" s="16">
        <v>1696.03</v>
      </c>
      <c r="H856" s="16">
        <v>2053.5</v>
      </c>
      <c r="I856" s="16">
        <v>1304.75</v>
      </c>
      <c r="J856" s="16">
        <v>963.6</v>
      </c>
      <c r="K856" s="16">
        <f>IF(I856&lt;&gt;0,J856/I856*100,"-")</f>
        <v>73.853228587852087</v>
      </c>
      <c r="L856" s="16">
        <f>IF(H856&lt;&gt;0,J856/H856*100,"-")</f>
        <v>46.924762600438271</v>
      </c>
      <c r="M856" s="16">
        <f>IF(G856&lt;&gt;0,J856/G856*100,"-")</f>
        <v>56.815032752958381</v>
      </c>
    </row>
    <row r="857" spans="1:13" x14ac:dyDescent="0.25">
      <c r="A857" s="14"/>
      <c r="B857" s="14"/>
      <c r="C857" s="14"/>
      <c r="D857" s="14"/>
      <c r="E857" s="15" t="s">
        <v>89</v>
      </c>
      <c r="F857" s="15" t="s">
        <v>90</v>
      </c>
      <c r="G857" s="16">
        <v>146.4</v>
      </c>
      <c r="H857" s="16">
        <v>100</v>
      </c>
      <c r="I857" s="16">
        <v>800</v>
      </c>
      <c r="J857" s="16">
        <v>788.89</v>
      </c>
      <c r="K857" s="16">
        <f>IF(I857&lt;&gt;0,J857/I857*100,"-")</f>
        <v>98.611249999999998</v>
      </c>
      <c r="L857" s="16">
        <f>IF(H857&lt;&gt;0,J857/H857*100,"-")</f>
        <v>788.89</v>
      </c>
      <c r="M857" s="16">
        <f>IF(G857&lt;&gt;0,J857/G857*100,"-")</f>
        <v>538.8592896174863</v>
      </c>
    </row>
    <row r="858" spans="1:13" x14ac:dyDescent="0.25">
      <c r="A858" s="14"/>
      <c r="B858" s="14"/>
      <c r="C858" s="14"/>
      <c r="D858" s="14"/>
      <c r="E858" s="15" t="s">
        <v>22</v>
      </c>
      <c r="F858" s="15" t="s">
        <v>23</v>
      </c>
      <c r="G858" s="16">
        <v>656.95</v>
      </c>
      <c r="H858" s="16">
        <v>1600</v>
      </c>
      <c r="I858" s="16">
        <v>1100</v>
      </c>
      <c r="J858" s="16">
        <v>894.26</v>
      </c>
      <c r="K858" s="16">
        <f>IF(I858&lt;&gt;0,J858/I858*100,"-")</f>
        <v>81.296363636363637</v>
      </c>
      <c r="L858" s="16">
        <f>IF(H858&lt;&gt;0,J858/H858*100,"-")</f>
        <v>55.891250000000007</v>
      </c>
      <c r="M858" s="16">
        <f>IF(G858&lt;&gt;0,J858/G858*100,"-")</f>
        <v>136.12299261739858</v>
      </c>
    </row>
    <row r="859" spans="1:13" x14ac:dyDescent="0.25">
      <c r="A859" s="14"/>
      <c r="B859" s="14"/>
      <c r="C859" s="14"/>
      <c r="D859" s="14"/>
      <c r="E859" s="15" t="s">
        <v>26</v>
      </c>
      <c r="F859" s="15" t="s">
        <v>27</v>
      </c>
      <c r="G859" s="16">
        <v>2422.61</v>
      </c>
      <c r="H859" s="16">
        <v>260.5</v>
      </c>
      <c r="I859" s="16">
        <v>1710.5</v>
      </c>
      <c r="J859" s="16">
        <v>1472.16</v>
      </c>
      <c r="K859" s="16">
        <f>IF(I859&lt;&gt;0,J859/I859*100,"-")</f>
        <v>86.066062554808539</v>
      </c>
      <c r="L859" s="16">
        <f>IF(H859&lt;&gt;0,J859/H859*100,"-")</f>
        <v>565.1285988483686</v>
      </c>
      <c r="M859" s="16">
        <f>IF(G859&lt;&gt;0,J859/G859*100,"-")</f>
        <v>60.767519328327715</v>
      </c>
    </row>
    <row r="860" spans="1:13" x14ac:dyDescent="0.25">
      <c r="A860" s="14"/>
      <c r="B860" s="14"/>
      <c r="C860" s="14"/>
      <c r="D860" s="14"/>
      <c r="E860" s="15" t="s">
        <v>77</v>
      </c>
      <c r="F860" s="15" t="s">
        <v>78</v>
      </c>
      <c r="G860" s="16">
        <v>16.350000000000001</v>
      </c>
      <c r="H860" s="16">
        <v>0</v>
      </c>
      <c r="I860" s="16">
        <v>17.75</v>
      </c>
      <c r="J860" s="16">
        <v>17.75</v>
      </c>
      <c r="K860" s="16">
        <f>IF(I860&lt;&gt;0,J860/I860*100,"-")</f>
        <v>100</v>
      </c>
      <c r="L860" s="16" t="str">
        <f>IF(H860&lt;&gt;0,J860/H860*100,"-")</f>
        <v>-</v>
      </c>
      <c r="M860" s="16">
        <f>IF(G860&lt;&gt;0,J860/G860*100,"-")</f>
        <v>108.56269113149845</v>
      </c>
    </row>
    <row r="861" spans="1:13" x14ac:dyDescent="0.25">
      <c r="A861" s="14"/>
      <c r="B861" s="14"/>
      <c r="C861" s="14"/>
      <c r="D861" s="14"/>
      <c r="E861" s="15" t="s">
        <v>28</v>
      </c>
      <c r="F861" s="15" t="s">
        <v>29</v>
      </c>
      <c r="G861" s="16">
        <v>621.6</v>
      </c>
      <c r="H861" s="16">
        <v>506</v>
      </c>
      <c r="I861" s="16">
        <v>287</v>
      </c>
      <c r="J861" s="16">
        <v>232.25</v>
      </c>
      <c r="K861" s="16">
        <f>IF(I861&lt;&gt;0,J861/I861*100,"-")</f>
        <v>80.923344947735188</v>
      </c>
      <c r="L861" s="16">
        <f>IF(H861&lt;&gt;0,J861/H861*100,"-")</f>
        <v>45.899209486166008</v>
      </c>
      <c r="M861" s="16">
        <f>IF(G861&lt;&gt;0,J861/G861*100,"-")</f>
        <v>37.363256113256114</v>
      </c>
    </row>
    <row r="862" spans="1:13" x14ac:dyDescent="0.25">
      <c r="A862" s="14"/>
      <c r="B862" s="14"/>
      <c r="C862" s="14"/>
      <c r="D862" s="14"/>
      <c r="E862" s="15" t="s">
        <v>34</v>
      </c>
      <c r="F862" s="15" t="s">
        <v>35</v>
      </c>
      <c r="G862" s="16">
        <v>300</v>
      </c>
      <c r="H862" s="16">
        <v>0</v>
      </c>
      <c r="I862" s="16">
        <v>0</v>
      </c>
      <c r="J862" s="16">
        <v>0</v>
      </c>
      <c r="K862" s="16" t="str">
        <f>IF(I862&lt;&gt;0,J862/I862*100,"-")</f>
        <v>-</v>
      </c>
      <c r="L862" s="16" t="str">
        <f>IF(H862&lt;&gt;0,J862/H862*100,"-")</f>
        <v>-</v>
      </c>
      <c r="M862" s="16">
        <f>IF(G862&lt;&gt;0,J862/G862*100,"-")</f>
        <v>0</v>
      </c>
    </row>
    <row r="863" spans="1:13" x14ac:dyDescent="0.25">
      <c r="A863" s="14"/>
      <c r="B863" s="14"/>
      <c r="C863" s="14"/>
      <c r="D863" s="14"/>
      <c r="E863" s="15" t="s">
        <v>30</v>
      </c>
      <c r="F863" s="15" t="s">
        <v>31</v>
      </c>
      <c r="G863" s="16">
        <v>0</v>
      </c>
      <c r="H863" s="16">
        <v>0</v>
      </c>
      <c r="I863" s="16">
        <v>300</v>
      </c>
      <c r="J863" s="16">
        <v>299.99</v>
      </c>
      <c r="K863" s="16">
        <f>IF(I863&lt;&gt;0,J863/I863*100,"-")</f>
        <v>99.99666666666667</v>
      </c>
      <c r="L863" s="16" t="str">
        <f>IF(H863&lt;&gt;0,J863/H863*100,"-")</f>
        <v>-</v>
      </c>
      <c r="M863" s="16" t="str">
        <f>IF(G863&lt;&gt;0,J863/G863*100,"-")</f>
        <v>-</v>
      </c>
    </row>
    <row r="864" spans="1:13" x14ac:dyDescent="0.25">
      <c r="A864" s="14"/>
      <c r="B864" s="14"/>
      <c r="C864" s="14"/>
      <c r="D864" s="14"/>
      <c r="E864" s="15" t="s">
        <v>81</v>
      </c>
      <c r="F864" s="15" t="s">
        <v>82</v>
      </c>
      <c r="G864" s="16">
        <v>0</v>
      </c>
      <c r="H864" s="16">
        <v>1000</v>
      </c>
      <c r="I864" s="16">
        <v>0</v>
      </c>
      <c r="J864" s="16">
        <v>0</v>
      </c>
      <c r="K864" s="16" t="str">
        <f>IF(I864&lt;&gt;0,J864/I864*100,"-")</f>
        <v>-</v>
      </c>
      <c r="L864" s="16">
        <f>IF(H864&lt;&gt;0,J864/H864*100,"-")</f>
        <v>0</v>
      </c>
      <c r="M864" s="16" t="str">
        <f>IF(G864&lt;&gt;0,J864/G864*100,"-")</f>
        <v>-</v>
      </c>
    </row>
    <row r="865" spans="1:13" x14ac:dyDescent="0.25">
      <c r="A865" s="5"/>
      <c r="B865" s="6" t="s">
        <v>206</v>
      </c>
      <c r="C865" s="5"/>
      <c r="D865" s="5"/>
      <c r="E865" s="5"/>
      <c r="F865" s="6" t="s">
        <v>207</v>
      </c>
      <c r="G865" s="7">
        <f>+G866</f>
        <v>850</v>
      </c>
      <c r="H865" s="7">
        <f>+H866</f>
        <v>2500</v>
      </c>
      <c r="I865" s="7">
        <f>+I866</f>
        <v>2500</v>
      </c>
      <c r="J865" s="7">
        <f>+J866</f>
        <v>300</v>
      </c>
      <c r="K865" s="7">
        <f>IF(I865&lt;&gt;0,J865/I865*100,"-")</f>
        <v>12</v>
      </c>
      <c r="L865" s="7">
        <f>IF(H865&lt;&gt;0,J865/H865*100,"-")</f>
        <v>12</v>
      </c>
      <c r="M865" s="7">
        <f>IF(G865&lt;&gt;0,J865/G865*100,"-")</f>
        <v>35.294117647058826</v>
      </c>
    </row>
    <row r="866" spans="1:13" x14ac:dyDescent="0.25">
      <c r="A866" s="8"/>
      <c r="B866" s="8"/>
      <c r="C866" s="9" t="s">
        <v>516</v>
      </c>
      <c r="D866" s="8"/>
      <c r="E866" s="8"/>
      <c r="F866" s="9" t="s">
        <v>517</v>
      </c>
      <c r="G866" s="10">
        <f>+G867</f>
        <v>850</v>
      </c>
      <c r="H866" s="10">
        <f>+H867</f>
        <v>2500</v>
      </c>
      <c r="I866" s="10">
        <f>+I867</f>
        <v>2500</v>
      </c>
      <c r="J866" s="10">
        <f>+J867</f>
        <v>300</v>
      </c>
      <c r="K866" s="10">
        <f>IF(I866&lt;&gt;0,J866/I866*100,"-")</f>
        <v>12</v>
      </c>
      <c r="L866" s="10">
        <f>IF(H866&lt;&gt;0,J866/H866*100,"-")</f>
        <v>12</v>
      </c>
      <c r="M866" s="10">
        <f>IF(G866&lt;&gt;0,J866/G866*100,"-")</f>
        <v>35.294117647058826</v>
      </c>
    </row>
    <row r="867" spans="1:13" x14ac:dyDescent="0.25">
      <c r="A867" s="11"/>
      <c r="B867" s="11"/>
      <c r="C867" s="11"/>
      <c r="D867" s="12" t="s">
        <v>19</v>
      </c>
      <c r="E867" s="11"/>
      <c r="F867" s="12"/>
      <c r="G867" s="13">
        <f>+G868</f>
        <v>850</v>
      </c>
      <c r="H867" s="13">
        <f>+H868</f>
        <v>2500</v>
      </c>
      <c r="I867" s="13">
        <f>+I868</f>
        <v>2500</v>
      </c>
      <c r="J867" s="13">
        <f>+J868</f>
        <v>300</v>
      </c>
      <c r="K867" s="13">
        <f>IF(I867&lt;&gt;0,J867/I867*100,"-")</f>
        <v>12</v>
      </c>
      <c r="L867" s="13">
        <f>IF(H867&lt;&gt;0,J867/H867*100,"-")</f>
        <v>12</v>
      </c>
      <c r="M867" s="13">
        <f>IF(G867&lt;&gt;0,J867/G867*100,"-")</f>
        <v>35.294117647058826</v>
      </c>
    </row>
    <row r="868" spans="1:13" x14ac:dyDescent="0.25">
      <c r="A868" s="14"/>
      <c r="B868" s="14"/>
      <c r="C868" s="14"/>
      <c r="D868" s="14"/>
      <c r="E868" s="15" t="s">
        <v>26</v>
      </c>
      <c r="F868" s="15" t="s">
        <v>27</v>
      </c>
      <c r="G868" s="16">
        <v>850</v>
      </c>
      <c r="H868" s="16">
        <v>2500</v>
      </c>
      <c r="I868" s="16">
        <v>2500</v>
      </c>
      <c r="J868" s="16">
        <v>300</v>
      </c>
      <c r="K868" s="16">
        <f>IF(I868&lt;&gt;0,J868/I868*100,"-")</f>
        <v>12</v>
      </c>
      <c r="L868" s="16">
        <f>IF(H868&lt;&gt;0,J868/H868*100,"-")</f>
        <v>12</v>
      </c>
      <c r="M868" s="16">
        <f>IF(G868&lt;&gt;0,J868/G868*100,"-")</f>
        <v>35.294117647058826</v>
      </c>
    </row>
    <row r="869" spans="1:13" x14ac:dyDescent="0.25">
      <c r="A869" s="5"/>
      <c r="B869" s="6" t="s">
        <v>315</v>
      </c>
      <c r="C869" s="5"/>
      <c r="D869" s="5"/>
      <c r="E869" s="5"/>
      <c r="F869" s="6" t="s">
        <v>316</v>
      </c>
      <c r="G869" s="7">
        <f>+G870</f>
        <v>0</v>
      </c>
      <c r="H869" s="7">
        <f>+H870</f>
        <v>6400</v>
      </c>
      <c r="I869" s="7">
        <f>+I870</f>
        <v>6400</v>
      </c>
      <c r="J869" s="7">
        <f>+J870</f>
        <v>80.08</v>
      </c>
      <c r="K869" s="7">
        <f>IF(I869&lt;&gt;0,J869/I869*100,"-")</f>
        <v>1.25125</v>
      </c>
      <c r="L869" s="7">
        <f>IF(H869&lt;&gt;0,J869/H869*100,"-")</f>
        <v>1.25125</v>
      </c>
      <c r="M869" s="7" t="str">
        <f>IF(G869&lt;&gt;0,J869/G869*100,"-")</f>
        <v>-</v>
      </c>
    </row>
    <row r="870" spans="1:13" x14ac:dyDescent="0.25">
      <c r="A870" s="8"/>
      <c r="B870" s="8"/>
      <c r="C870" s="9" t="s">
        <v>518</v>
      </c>
      <c r="D870" s="8"/>
      <c r="E870" s="8"/>
      <c r="F870" s="9" t="s">
        <v>519</v>
      </c>
      <c r="G870" s="10">
        <f>+G871</f>
        <v>0</v>
      </c>
      <c r="H870" s="10">
        <f>+H871</f>
        <v>6400</v>
      </c>
      <c r="I870" s="10">
        <f>+I871</f>
        <v>6400</v>
      </c>
      <c r="J870" s="10">
        <f>+J871</f>
        <v>80.08</v>
      </c>
      <c r="K870" s="10">
        <f>IF(I870&lt;&gt;0,J870/I870*100,"-")</f>
        <v>1.25125</v>
      </c>
      <c r="L870" s="10">
        <f>IF(H870&lt;&gt;0,J870/H870*100,"-")</f>
        <v>1.25125</v>
      </c>
      <c r="M870" s="10" t="str">
        <f>IF(G870&lt;&gt;0,J870/G870*100,"-")</f>
        <v>-</v>
      </c>
    </row>
    <row r="871" spans="1:13" x14ac:dyDescent="0.25">
      <c r="A871" s="11"/>
      <c r="B871" s="11"/>
      <c r="C871" s="11"/>
      <c r="D871" s="12" t="s">
        <v>19</v>
      </c>
      <c r="E871" s="11"/>
      <c r="F871" s="12"/>
      <c r="G871" s="13">
        <f>+G872+G873</f>
        <v>0</v>
      </c>
      <c r="H871" s="13">
        <f>+H872+H873</f>
        <v>6400</v>
      </c>
      <c r="I871" s="13">
        <f>+I872+I873</f>
        <v>6400</v>
      </c>
      <c r="J871" s="13">
        <f>+J872+J873</f>
        <v>80.08</v>
      </c>
      <c r="K871" s="13">
        <f>IF(I871&lt;&gt;0,J871/I871*100,"-")</f>
        <v>1.25125</v>
      </c>
      <c r="L871" s="13">
        <f>IF(H871&lt;&gt;0,J871/H871*100,"-")</f>
        <v>1.25125</v>
      </c>
      <c r="M871" s="13" t="str">
        <f>IF(G871&lt;&gt;0,J871/G871*100,"-")</f>
        <v>-</v>
      </c>
    </row>
    <row r="872" spans="1:13" x14ac:dyDescent="0.25">
      <c r="A872" s="14"/>
      <c r="B872" s="14"/>
      <c r="C872" s="14"/>
      <c r="D872" s="14"/>
      <c r="E872" s="15" t="s">
        <v>26</v>
      </c>
      <c r="F872" s="15" t="s">
        <v>27</v>
      </c>
      <c r="G872" s="16">
        <v>0</v>
      </c>
      <c r="H872" s="16">
        <v>1400</v>
      </c>
      <c r="I872" s="16">
        <v>1400</v>
      </c>
      <c r="J872" s="16">
        <v>80.08</v>
      </c>
      <c r="K872" s="16">
        <f>IF(I872&lt;&gt;0,J872/I872*100,"-")</f>
        <v>5.72</v>
      </c>
      <c r="L872" s="16">
        <f>IF(H872&lt;&gt;0,J872/H872*100,"-")</f>
        <v>5.72</v>
      </c>
      <c r="M872" s="16" t="str">
        <f>IF(G872&lt;&gt;0,J872/G872*100,"-")</f>
        <v>-</v>
      </c>
    </row>
    <row r="873" spans="1:13" x14ac:dyDescent="0.25">
      <c r="A873" s="14"/>
      <c r="B873" s="14"/>
      <c r="C873" s="14"/>
      <c r="D873" s="14"/>
      <c r="E873" s="15" t="s">
        <v>81</v>
      </c>
      <c r="F873" s="15" t="s">
        <v>82</v>
      </c>
      <c r="G873" s="16">
        <v>0</v>
      </c>
      <c r="H873" s="16">
        <v>5000</v>
      </c>
      <c r="I873" s="16">
        <v>5000</v>
      </c>
      <c r="J873" s="16">
        <v>0</v>
      </c>
      <c r="K873" s="16">
        <f>IF(I873&lt;&gt;0,J873/I873*100,"-")</f>
        <v>0</v>
      </c>
      <c r="L873" s="16">
        <f>IF(H873&lt;&gt;0,J873/H873*100,"-")</f>
        <v>0</v>
      </c>
      <c r="M873" s="16" t="str">
        <f>IF(G873&lt;&gt;0,J873/G873*100,"-")</f>
        <v>-</v>
      </c>
    </row>
    <row r="874" spans="1:13" x14ac:dyDescent="0.25">
      <c r="A874" s="2" t="s">
        <v>520</v>
      </c>
      <c r="B874" s="3"/>
      <c r="C874" s="3"/>
      <c r="D874" s="3"/>
      <c r="E874" s="3"/>
      <c r="F874" s="2" t="s">
        <v>521</v>
      </c>
      <c r="G874" s="4">
        <f>+G875+G886+G891</f>
        <v>3991.6899999999996</v>
      </c>
      <c r="H874" s="4">
        <f>+H875+H886+H891</f>
        <v>16500</v>
      </c>
      <c r="I874" s="4">
        <f>+I875+I886+I891</f>
        <v>16500</v>
      </c>
      <c r="J874" s="4">
        <f>+J875+J886+J891</f>
        <v>3698.2799999999997</v>
      </c>
      <c r="K874" s="4">
        <f>IF(I874&lt;&gt;0,J874/I874*100,"-")</f>
        <v>22.413818181818179</v>
      </c>
      <c r="L874" s="4">
        <f>IF(H874&lt;&gt;0,J874/H874*100,"-")</f>
        <v>22.413818181818179</v>
      </c>
      <c r="M874" s="4">
        <f>IF(G874&lt;&gt;0,J874/G874*100,"-")</f>
        <v>92.649479293231693</v>
      </c>
    </row>
    <row r="875" spans="1:13" x14ac:dyDescent="0.25">
      <c r="A875" s="5"/>
      <c r="B875" s="6" t="s">
        <v>121</v>
      </c>
      <c r="C875" s="5"/>
      <c r="D875" s="5"/>
      <c r="E875" s="5"/>
      <c r="F875" s="6" t="s">
        <v>122</v>
      </c>
      <c r="G875" s="7">
        <f>+G876</f>
        <v>2111.1499999999996</v>
      </c>
      <c r="H875" s="7">
        <f>+H876</f>
        <v>7000</v>
      </c>
      <c r="I875" s="7">
        <f>+I876</f>
        <v>7000</v>
      </c>
      <c r="J875" s="7">
        <f>+J876</f>
        <v>1418.59</v>
      </c>
      <c r="K875" s="7">
        <f>IF(I875&lt;&gt;0,J875/I875*100,"-")</f>
        <v>20.265571428571427</v>
      </c>
      <c r="L875" s="7">
        <f>IF(H875&lt;&gt;0,J875/H875*100,"-")</f>
        <v>20.265571428571427</v>
      </c>
      <c r="M875" s="7">
        <f>IF(G875&lt;&gt;0,J875/G875*100,"-")</f>
        <v>67.195130616014978</v>
      </c>
    </row>
    <row r="876" spans="1:13" x14ac:dyDescent="0.25">
      <c r="A876" s="8"/>
      <c r="B876" s="8"/>
      <c r="C876" s="9" t="s">
        <v>522</v>
      </c>
      <c r="D876" s="8"/>
      <c r="E876" s="8"/>
      <c r="F876" s="9" t="s">
        <v>523</v>
      </c>
      <c r="G876" s="10">
        <f>+G877</f>
        <v>2111.1499999999996</v>
      </c>
      <c r="H876" s="10">
        <f>+H877</f>
        <v>7000</v>
      </c>
      <c r="I876" s="10">
        <f>+I877</f>
        <v>7000</v>
      </c>
      <c r="J876" s="10">
        <f>+J877</f>
        <v>1418.59</v>
      </c>
      <c r="K876" s="10">
        <f>IF(I876&lt;&gt;0,J876/I876*100,"-")</f>
        <v>20.265571428571427</v>
      </c>
      <c r="L876" s="10">
        <f>IF(H876&lt;&gt;0,J876/H876*100,"-")</f>
        <v>20.265571428571427</v>
      </c>
      <c r="M876" s="10">
        <f>IF(G876&lt;&gt;0,J876/G876*100,"-")</f>
        <v>67.195130616014978</v>
      </c>
    </row>
    <row r="877" spans="1:13" x14ac:dyDescent="0.25">
      <c r="A877" s="11"/>
      <c r="B877" s="11"/>
      <c r="C877" s="11"/>
      <c r="D877" s="12" t="s">
        <v>19</v>
      </c>
      <c r="E877" s="11"/>
      <c r="F877" s="12"/>
      <c r="G877" s="13">
        <f>+G878+G879+G880+G881+G882+G883+G884+G885</f>
        <v>2111.1499999999996</v>
      </c>
      <c r="H877" s="13">
        <f>+H878+H879+H880+H881+H882+H883+H884+H885</f>
        <v>7000</v>
      </c>
      <c r="I877" s="13">
        <f>+I878+I879+I880+I881+I882+I883+I884+I885</f>
        <v>7000</v>
      </c>
      <c r="J877" s="13">
        <f>+J878+J879+J880+J881+J882+J883+J884+J885</f>
        <v>1418.59</v>
      </c>
      <c r="K877" s="13">
        <f>IF(I877&lt;&gt;0,J877/I877*100,"-")</f>
        <v>20.265571428571427</v>
      </c>
      <c r="L877" s="13">
        <f>IF(H877&lt;&gt;0,J877/H877*100,"-")</f>
        <v>20.265571428571427</v>
      </c>
      <c r="M877" s="13">
        <f>IF(G877&lt;&gt;0,J877/G877*100,"-")</f>
        <v>67.195130616014978</v>
      </c>
    </row>
    <row r="878" spans="1:13" x14ac:dyDescent="0.25">
      <c r="A878" s="14"/>
      <c r="B878" s="14"/>
      <c r="C878" s="14"/>
      <c r="D878" s="14"/>
      <c r="E878" s="15" t="s">
        <v>20</v>
      </c>
      <c r="F878" s="15" t="s">
        <v>21</v>
      </c>
      <c r="G878" s="16">
        <v>560.64</v>
      </c>
      <c r="H878" s="16">
        <v>1000</v>
      </c>
      <c r="I878" s="16">
        <v>1030</v>
      </c>
      <c r="J878" s="16">
        <v>58.25</v>
      </c>
      <c r="K878" s="16">
        <f>IF(I878&lt;&gt;0,J878/I878*100,"-")</f>
        <v>5.6553398058252426</v>
      </c>
      <c r="L878" s="16">
        <f>IF(H878&lt;&gt;0,J878/H878*100,"-")</f>
        <v>5.8250000000000002</v>
      </c>
      <c r="M878" s="16">
        <f>IF(G878&lt;&gt;0,J878/G878*100,"-")</f>
        <v>10.389911529680365</v>
      </c>
    </row>
    <row r="879" spans="1:13" x14ac:dyDescent="0.25">
      <c r="A879" s="14"/>
      <c r="B879" s="14"/>
      <c r="C879" s="14"/>
      <c r="D879" s="14"/>
      <c r="E879" s="15" t="s">
        <v>89</v>
      </c>
      <c r="F879" s="15" t="s">
        <v>90</v>
      </c>
      <c r="G879" s="16">
        <v>0</v>
      </c>
      <c r="H879" s="16">
        <v>20</v>
      </c>
      <c r="I879" s="16">
        <v>20</v>
      </c>
      <c r="J879" s="16">
        <v>0</v>
      </c>
      <c r="K879" s="16">
        <f>IF(I879&lt;&gt;0,J879/I879*100,"-")</f>
        <v>0</v>
      </c>
      <c r="L879" s="16">
        <f>IF(H879&lt;&gt;0,J879/H879*100,"-")</f>
        <v>0</v>
      </c>
      <c r="M879" s="16" t="str">
        <f>IF(G879&lt;&gt;0,J879/G879*100,"-")</f>
        <v>-</v>
      </c>
    </row>
    <row r="880" spans="1:13" x14ac:dyDescent="0.25">
      <c r="A880" s="14"/>
      <c r="B880" s="14"/>
      <c r="C880" s="14"/>
      <c r="D880" s="14"/>
      <c r="E880" s="15" t="s">
        <v>22</v>
      </c>
      <c r="F880" s="15" t="s">
        <v>23</v>
      </c>
      <c r="G880" s="16">
        <v>1219.46</v>
      </c>
      <c r="H880" s="16">
        <v>2700</v>
      </c>
      <c r="I880" s="16">
        <v>2460</v>
      </c>
      <c r="J880" s="16">
        <v>885.14</v>
      </c>
      <c r="K880" s="16">
        <f>IF(I880&lt;&gt;0,J880/I880*100,"-")</f>
        <v>35.981300813008126</v>
      </c>
      <c r="L880" s="16">
        <f>IF(H880&lt;&gt;0,J880/H880*100,"-")</f>
        <v>32.782962962962962</v>
      </c>
      <c r="M880" s="16">
        <f>IF(G880&lt;&gt;0,J880/G880*100,"-")</f>
        <v>72.584586620307348</v>
      </c>
    </row>
    <row r="881" spans="1:13" x14ac:dyDescent="0.25">
      <c r="A881" s="14"/>
      <c r="B881" s="14"/>
      <c r="C881" s="14"/>
      <c r="D881" s="14"/>
      <c r="E881" s="15" t="s">
        <v>26</v>
      </c>
      <c r="F881" s="15" t="s">
        <v>27</v>
      </c>
      <c r="G881" s="16">
        <v>269.58</v>
      </c>
      <c r="H881" s="16">
        <v>275</v>
      </c>
      <c r="I881" s="16">
        <v>425</v>
      </c>
      <c r="J881" s="16">
        <v>414.67</v>
      </c>
      <c r="K881" s="16">
        <f>IF(I881&lt;&gt;0,J881/I881*100,"-")</f>
        <v>97.569411764705876</v>
      </c>
      <c r="L881" s="16">
        <f>IF(H881&lt;&gt;0,J881/H881*100,"-")</f>
        <v>150.78909090909093</v>
      </c>
      <c r="M881" s="16">
        <f>IF(G881&lt;&gt;0,J881/G881*100,"-")</f>
        <v>153.8207582164849</v>
      </c>
    </row>
    <row r="882" spans="1:13" x14ac:dyDescent="0.25">
      <c r="A882" s="14"/>
      <c r="B882" s="14"/>
      <c r="C882" s="14"/>
      <c r="D882" s="14"/>
      <c r="E882" s="15" t="s">
        <v>77</v>
      </c>
      <c r="F882" s="15" t="s">
        <v>78</v>
      </c>
      <c r="G882" s="16">
        <v>59.22</v>
      </c>
      <c r="H882" s="16">
        <v>0</v>
      </c>
      <c r="I882" s="16">
        <v>60</v>
      </c>
      <c r="J882" s="16">
        <v>58.57</v>
      </c>
      <c r="K882" s="16">
        <f>IF(I882&lt;&gt;0,J882/I882*100,"-")</f>
        <v>97.61666666666666</v>
      </c>
      <c r="L882" s="16" t="str">
        <f>IF(H882&lt;&gt;0,J882/H882*100,"-")</f>
        <v>-</v>
      </c>
      <c r="M882" s="16">
        <f>IF(G882&lt;&gt;0,J882/G882*100,"-")</f>
        <v>98.902397838568064</v>
      </c>
    </row>
    <row r="883" spans="1:13" x14ac:dyDescent="0.25">
      <c r="A883" s="14"/>
      <c r="B883" s="14"/>
      <c r="C883" s="14"/>
      <c r="D883" s="14"/>
      <c r="E883" s="15" t="s">
        <v>28</v>
      </c>
      <c r="F883" s="15" t="s">
        <v>29</v>
      </c>
      <c r="G883" s="16">
        <v>2.25</v>
      </c>
      <c r="H883" s="16">
        <v>5</v>
      </c>
      <c r="I883" s="16">
        <v>5</v>
      </c>
      <c r="J883" s="16">
        <v>1.96</v>
      </c>
      <c r="K883" s="16">
        <f>IF(I883&lt;&gt;0,J883/I883*100,"-")</f>
        <v>39.200000000000003</v>
      </c>
      <c r="L883" s="16">
        <f>IF(H883&lt;&gt;0,J883/H883*100,"-")</f>
        <v>39.200000000000003</v>
      </c>
      <c r="M883" s="16">
        <f>IF(G883&lt;&gt;0,J883/G883*100,"-")</f>
        <v>87.1111111111111</v>
      </c>
    </row>
    <row r="884" spans="1:13" x14ac:dyDescent="0.25">
      <c r="A884" s="14"/>
      <c r="B884" s="14"/>
      <c r="C884" s="14"/>
      <c r="D884" s="14"/>
      <c r="E884" s="15" t="s">
        <v>34</v>
      </c>
      <c r="F884" s="15" t="s">
        <v>35</v>
      </c>
      <c r="G884" s="16">
        <v>0</v>
      </c>
      <c r="H884" s="16">
        <v>1000</v>
      </c>
      <c r="I884" s="16">
        <v>1000</v>
      </c>
      <c r="J884" s="16">
        <v>0</v>
      </c>
      <c r="K884" s="16">
        <f>IF(I884&lt;&gt;0,J884/I884*100,"-")</f>
        <v>0</v>
      </c>
      <c r="L884" s="16">
        <f>IF(H884&lt;&gt;0,J884/H884*100,"-")</f>
        <v>0</v>
      </c>
      <c r="M884" s="16" t="str">
        <f>IF(G884&lt;&gt;0,J884/G884*100,"-")</f>
        <v>-</v>
      </c>
    </row>
    <row r="885" spans="1:13" x14ac:dyDescent="0.25">
      <c r="A885" s="14"/>
      <c r="B885" s="14"/>
      <c r="C885" s="14"/>
      <c r="D885" s="14"/>
      <c r="E885" s="15" t="s">
        <v>81</v>
      </c>
      <c r="F885" s="15" t="s">
        <v>82</v>
      </c>
      <c r="G885" s="16">
        <v>0</v>
      </c>
      <c r="H885" s="16">
        <v>2000</v>
      </c>
      <c r="I885" s="16">
        <v>2000</v>
      </c>
      <c r="J885" s="16">
        <v>0</v>
      </c>
      <c r="K885" s="16">
        <f>IF(I885&lt;&gt;0,J885/I885*100,"-")</f>
        <v>0</v>
      </c>
      <c r="L885" s="16">
        <f>IF(H885&lt;&gt;0,J885/H885*100,"-")</f>
        <v>0</v>
      </c>
      <c r="M885" s="16" t="str">
        <f>IF(G885&lt;&gt;0,J885/G885*100,"-")</f>
        <v>-</v>
      </c>
    </row>
    <row r="886" spans="1:13" x14ac:dyDescent="0.25">
      <c r="A886" s="5"/>
      <c r="B886" s="6" t="s">
        <v>206</v>
      </c>
      <c r="C886" s="5"/>
      <c r="D886" s="5"/>
      <c r="E886" s="5"/>
      <c r="F886" s="6" t="s">
        <v>207</v>
      </c>
      <c r="G886" s="7">
        <f>+G887</f>
        <v>0</v>
      </c>
      <c r="H886" s="7">
        <f>+H887</f>
        <v>3000</v>
      </c>
      <c r="I886" s="7">
        <f>+I887</f>
        <v>3000</v>
      </c>
      <c r="J886" s="7">
        <f>+J887</f>
        <v>0</v>
      </c>
      <c r="K886" s="7">
        <f>IF(I886&lt;&gt;0,J886/I886*100,"-")</f>
        <v>0</v>
      </c>
      <c r="L886" s="7">
        <f>IF(H886&lt;&gt;0,J886/H886*100,"-")</f>
        <v>0</v>
      </c>
      <c r="M886" s="7" t="str">
        <f>IF(G886&lt;&gt;0,J886/G886*100,"-")</f>
        <v>-</v>
      </c>
    </row>
    <row r="887" spans="1:13" x14ac:dyDescent="0.25">
      <c r="A887" s="8"/>
      <c r="B887" s="8"/>
      <c r="C887" s="9" t="s">
        <v>524</v>
      </c>
      <c r="D887" s="8"/>
      <c r="E887" s="8"/>
      <c r="F887" s="9" t="s">
        <v>525</v>
      </c>
      <c r="G887" s="10">
        <f>+G888</f>
        <v>0</v>
      </c>
      <c r="H887" s="10">
        <f>+H888</f>
        <v>3000</v>
      </c>
      <c r="I887" s="10">
        <f>+I888</f>
        <v>3000</v>
      </c>
      <c r="J887" s="10">
        <f>+J888</f>
        <v>0</v>
      </c>
      <c r="K887" s="10">
        <f>IF(I887&lt;&gt;0,J887/I887*100,"-")</f>
        <v>0</v>
      </c>
      <c r="L887" s="10">
        <f>IF(H887&lt;&gt;0,J887/H887*100,"-")</f>
        <v>0</v>
      </c>
      <c r="M887" s="10" t="str">
        <f>IF(G887&lt;&gt;0,J887/G887*100,"-")</f>
        <v>-</v>
      </c>
    </row>
    <row r="888" spans="1:13" x14ac:dyDescent="0.25">
      <c r="A888" s="11"/>
      <c r="B888" s="11"/>
      <c r="C888" s="11"/>
      <c r="D888" s="12" t="s">
        <v>19</v>
      </c>
      <c r="E888" s="11"/>
      <c r="F888" s="12"/>
      <c r="G888" s="13">
        <f>+G889+G890</f>
        <v>0</v>
      </c>
      <c r="H888" s="13">
        <f>+H889+H890</f>
        <v>3000</v>
      </c>
      <c r="I888" s="13">
        <f>+I889+I890</f>
        <v>3000</v>
      </c>
      <c r="J888" s="13">
        <f>+J889+J890</f>
        <v>0</v>
      </c>
      <c r="K888" s="13">
        <f>IF(I888&lt;&gt;0,J888/I888*100,"-")</f>
        <v>0</v>
      </c>
      <c r="L888" s="13">
        <f>IF(H888&lt;&gt;0,J888/H888*100,"-")</f>
        <v>0</v>
      </c>
      <c r="M888" s="13" t="str">
        <f>IF(G888&lt;&gt;0,J888/G888*100,"-")</f>
        <v>-</v>
      </c>
    </row>
    <row r="889" spans="1:13" x14ac:dyDescent="0.25">
      <c r="A889" s="14"/>
      <c r="B889" s="14"/>
      <c r="C889" s="14"/>
      <c r="D889" s="14"/>
      <c r="E889" s="15" t="s">
        <v>28</v>
      </c>
      <c r="F889" s="15" t="s">
        <v>29</v>
      </c>
      <c r="G889" s="16">
        <v>0</v>
      </c>
      <c r="H889" s="16">
        <v>1000</v>
      </c>
      <c r="I889" s="16">
        <v>1000</v>
      </c>
      <c r="J889" s="16">
        <v>0</v>
      </c>
      <c r="K889" s="16">
        <f>IF(I889&lt;&gt;0,J889/I889*100,"-")</f>
        <v>0</v>
      </c>
      <c r="L889" s="16">
        <f>IF(H889&lt;&gt;0,J889/H889*100,"-")</f>
        <v>0</v>
      </c>
      <c r="M889" s="16" t="str">
        <f>IF(G889&lt;&gt;0,J889/G889*100,"-")</f>
        <v>-</v>
      </c>
    </row>
    <row r="890" spans="1:13" x14ac:dyDescent="0.25">
      <c r="A890" s="14"/>
      <c r="B890" s="14"/>
      <c r="C890" s="14"/>
      <c r="D890" s="14"/>
      <c r="E890" s="15" t="s">
        <v>81</v>
      </c>
      <c r="F890" s="15" t="s">
        <v>82</v>
      </c>
      <c r="G890" s="16">
        <v>0</v>
      </c>
      <c r="H890" s="16">
        <v>2000</v>
      </c>
      <c r="I890" s="16">
        <v>2000</v>
      </c>
      <c r="J890" s="16">
        <v>0</v>
      </c>
      <c r="K890" s="16">
        <f>IF(I890&lt;&gt;0,J890/I890*100,"-")</f>
        <v>0</v>
      </c>
      <c r="L890" s="16">
        <f>IF(H890&lt;&gt;0,J890/H890*100,"-")</f>
        <v>0</v>
      </c>
      <c r="M890" s="16" t="str">
        <f>IF(G890&lt;&gt;0,J890/G890*100,"-")</f>
        <v>-</v>
      </c>
    </row>
    <row r="891" spans="1:13" x14ac:dyDescent="0.25">
      <c r="A891" s="5"/>
      <c r="B891" s="6" t="s">
        <v>315</v>
      </c>
      <c r="C891" s="5"/>
      <c r="D891" s="5"/>
      <c r="E891" s="5"/>
      <c r="F891" s="6" t="s">
        <v>316</v>
      </c>
      <c r="G891" s="7">
        <f>+G892</f>
        <v>1880.54</v>
      </c>
      <c r="H891" s="7">
        <f>+H892</f>
        <v>6500</v>
      </c>
      <c r="I891" s="7">
        <f>+I892</f>
        <v>6500</v>
      </c>
      <c r="J891" s="7">
        <f>+J892</f>
        <v>2279.69</v>
      </c>
      <c r="K891" s="7">
        <f>IF(I891&lt;&gt;0,J891/I891*100,"-")</f>
        <v>35.072153846153846</v>
      </c>
      <c r="L891" s="7">
        <f>IF(H891&lt;&gt;0,J891/H891*100,"-")</f>
        <v>35.072153846153846</v>
      </c>
      <c r="M891" s="7">
        <f>IF(G891&lt;&gt;0,J891/G891*100,"-")</f>
        <v>121.22528635391963</v>
      </c>
    </row>
    <row r="892" spans="1:13" x14ac:dyDescent="0.25">
      <c r="A892" s="8"/>
      <c r="B892" s="8"/>
      <c r="C892" s="9" t="s">
        <v>526</v>
      </c>
      <c r="D892" s="8"/>
      <c r="E892" s="8"/>
      <c r="F892" s="9" t="s">
        <v>527</v>
      </c>
      <c r="G892" s="10">
        <f>+G893</f>
        <v>1880.54</v>
      </c>
      <c r="H892" s="10">
        <f>+H893</f>
        <v>6500</v>
      </c>
      <c r="I892" s="10">
        <f>+I893</f>
        <v>6500</v>
      </c>
      <c r="J892" s="10">
        <f>+J893</f>
        <v>2279.69</v>
      </c>
      <c r="K892" s="10">
        <f>IF(I892&lt;&gt;0,J892/I892*100,"-")</f>
        <v>35.072153846153846</v>
      </c>
      <c r="L892" s="10">
        <f>IF(H892&lt;&gt;0,J892/H892*100,"-")</f>
        <v>35.072153846153846</v>
      </c>
      <c r="M892" s="10">
        <f>IF(G892&lt;&gt;0,J892/G892*100,"-")</f>
        <v>121.22528635391963</v>
      </c>
    </row>
    <row r="893" spans="1:13" x14ac:dyDescent="0.25">
      <c r="A893" s="11"/>
      <c r="B893" s="11"/>
      <c r="C893" s="11"/>
      <c r="D893" s="12" t="s">
        <v>19</v>
      </c>
      <c r="E893" s="11"/>
      <c r="F893" s="12"/>
      <c r="G893" s="13">
        <f>+G894+G895+G896</f>
        <v>1880.54</v>
      </c>
      <c r="H893" s="13">
        <f>+H894+H895+H896</f>
        <v>6500</v>
      </c>
      <c r="I893" s="13">
        <f>+I894+I895+I896</f>
        <v>6500</v>
      </c>
      <c r="J893" s="13">
        <f>+J894+J895+J896</f>
        <v>2279.69</v>
      </c>
      <c r="K893" s="13">
        <f>IF(I893&lt;&gt;0,J893/I893*100,"-")</f>
        <v>35.072153846153846</v>
      </c>
      <c r="L893" s="13">
        <f>IF(H893&lt;&gt;0,J893/H893*100,"-")</f>
        <v>35.072153846153846</v>
      </c>
      <c r="M893" s="13">
        <f>IF(G893&lt;&gt;0,J893/G893*100,"-")</f>
        <v>121.22528635391963</v>
      </c>
    </row>
    <row r="894" spans="1:13" x14ac:dyDescent="0.25">
      <c r="A894" s="14"/>
      <c r="B894" s="14"/>
      <c r="C894" s="14"/>
      <c r="D894" s="14"/>
      <c r="E894" s="15" t="s">
        <v>22</v>
      </c>
      <c r="F894" s="15" t="s">
        <v>23</v>
      </c>
      <c r="G894" s="16">
        <v>1880.54</v>
      </c>
      <c r="H894" s="16">
        <v>2250</v>
      </c>
      <c r="I894" s="16">
        <v>2250</v>
      </c>
      <c r="J894" s="16">
        <v>2211.38</v>
      </c>
      <c r="K894" s="16">
        <f>IF(I894&lt;&gt;0,J894/I894*100,"-")</f>
        <v>98.283555555555552</v>
      </c>
      <c r="L894" s="16">
        <f>IF(H894&lt;&gt;0,J894/H894*100,"-")</f>
        <v>98.283555555555552</v>
      </c>
      <c r="M894" s="16">
        <f>IF(G894&lt;&gt;0,J894/G894*100,"-")</f>
        <v>117.59281908388017</v>
      </c>
    </row>
    <row r="895" spans="1:13" x14ac:dyDescent="0.25">
      <c r="A895" s="14"/>
      <c r="B895" s="14"/>
      <c r="C895" s="14"/>
      <c r="D895" s="14"/>
      <c r="E895" s="15" t="s">
        <v>26</v>
      </c>
      <c r="F895" s="15" t="s">
        <v>27</v>
      </c>
      <c r="G895" s="16">
        <v>0</v>
      </c>
      <c r="H895" s="16">
        <v>0</v>
      </c>
      <c r="I895" s="16">
        <v>100</v>
      </c>
      <c r="J895" s="16">
        <v>68.31</v>
      </c>
      <c r="K895" s="16">
        <f>IF(I895&lt;&gt;0,J895/I895*100,"-")</f>
        <v>68.31</v>
      </c>
      <c r="L895" s="16" t="str">
        <f>IF(H895&lt;&gt;0,J895/H895*100,"-")</f>
        <v>-</v>
      </c>
      <c r="M895" s="16" t="str">
        <f>IF(G895&lt;&gt;0,J895/G895*100,"-")</f>
        <v>-</v>
      </c>
    </row>
    <row r="896" spans="1:13" x14ac:dyDescent="0.25">
      <c r="A896" s="14"/>
      <c r="B896" s="14"/>
      <c r="C896" s="14"/>
      <c r="D896" s="14"/>
      <c r="E896" s="15" t="s">
        <v>81</v>
      </c>
      <c r="F896" s="15" t="s">
        <v>82</v>
      </c>
      <c r="G896" s="16">
        <v>0</v>
      </c>
      <c r="H896" s="16">
        <v>4250</v>
      </c>
      <c r="I896" s="16">
        <v>4150</v>
      </c>
      <c r="J896" s="16">
        <v>0</v>
      </c>
      <c r="K896" s="16">
        <f>IF(I896&lt;&gt;0,J896/I896*100,"-")</f>
        <v>0</v>
      </c>
      <c r="L896" s="16">
        <f>IF(H896&lt;&gt;0,J896/H896*100,"-")</f>
        <v>0</v>
      </c>
      <c r="M896" s="16" t="str">
        <f>IF(G896&lt;&gt;0,J896/G896*100,"-")</f>
        <v>-</v>
      </c>
    </row>
    <row r="897" spans="1:13" x14ac:dyDescent="0.25">
      <c r="A897" s="2" t="s">
        <v>528</v>
      </c>
      <c r="B897" s="3"/>
      <c r="C897" s="3"/>
      <c r="D897" s="3"/>
      <c r="E897" s="3"/>
      <c r="F897" s="2" t="s">
        <v>529</v>
      </c>
      <c r="G897" s="4">
        <f>+G898</f>
        <v>13073.51</v>
      </c>
      <c r="H897" s="4">
        <f>+H898</f>
        <v>15750</v>
      </c>
      <c r="I897" s="4">
        <f>+I898</f>
        <v>15750</v>
      </c>
      <c r="J897" s="4">
        <f>+J898</f>
        <v>5421.9299999999994</v>
      </c>
      <c r="K897" s="4">
        <f>IF(I897&lt;&gt;0,J897/I897*100,"-")</f>
        <v>34.424952380952377</v>
      </c>
      <c r="L897" s="4">
        <f>IF(H897&lt;&gt;0,J897/H897*100,"-")</f>
        <v>34.424952380952377</v>
      </c>
      <c r="M897" s="4">
        <f>IF(G897&lt;&gt;0,J897/G897*100,"-")</f>
        <v>41.472642006622543</v>
      </c>
    </row>
    <row r="898" spans="1:13" x14ac:dyDescent="0.25">
      <c r="A898" s="5"/>
      <c r="B898" s="6" t="s">
        <v>121</v>
      </c>
      <c r="C898" s="5"/>
      <c r="D898" s="5"/>
      <c r="E898" s="5"/>
      <c r="F898" s="6" t="s">
        <v>122</v>
      </c>
      <c r="G898" s="7">
        <f>+G899</f>
        <v>13073.51</v>
      </c>
      <c r="H898" s="7">
        <f>+H899</f>
        <v>15750</v>
      </c>
      <c r="I898" s="7">
        <f>+I899</f>
        <v>15750</v>
      </c>
      <c r="J898" s="7">
        <f>+J899</f>
        <v>5421.9299999999994</v>
      </c>
      <c r="K898" s="7">
        <f>IF(I898&lt;&gt;0,J898/I898*100,"-")</f>
        <v>34.424952380952377</v>
      </c>
      <c r="L898" s="7">
        <f>IF(H898&lt;&gt;0,J898/H898*100,"-")</f>
        <v>34.424952380952377</v>
      </c>
      <c r="M898" s="7">
        <f>IF(G898&lt;&gt;0,J898/G898*100,"-")</f>
        <v>41.472642006622543</v>
      </c>
    </row>
    <row r="899" spans="1:13" x14ac:dyDescent="0.25">
      <c r="A899" s="8"/>
      <c r="B899" s="8"/>
      <c r="C899" s="9" t="s">
        <v>530</v>
      </c>
      <c r="D899" s="8"/>
      <c r="E899" s="8"/>
      <c r="F899" s="9" t="s">
        <v>531</v>
      </c>
      <c r="G899" s="10">
        <f>+G900</f>
        <v>13073.51</v>
      </c>
      <c r="H899" s="10">
        <f>+H900</f>
        <v>15750</v>
      </c>
      <c r="I899" s="10">
        <f>+I900</f>
        <v>15750</v>
      </c>
      <c r="J899" s="10">
        <f>+J900</f>
        <v>5421.9299999999994</v>
      </c>
      <c r="K899" s="10">
        <f>IF(I899&lt;&gt;0,J899/I899*100,"-")</f>
        <v>34.424952380952377</v>
      </c>
      <c r="L899" s="10">
        <f>IF(H899&lt;&gt;0,J899/H899*100,"-")</f>
        <v>34.424952380952377</v>
      </c>
      <c r="M899" s="10">
        <f>IF(G899&lt;&gt;0,J899/G899*100,"-")</f>
        <v>41.472642006622543</v>
      </c>
    </row>
    <row r="900" spans="1:13" x14ac:dyDescent="0.25">
      <c r="A900" s="11"/>
      <c r="B900" s="11"/>
      <c r="C900" s="11"/>
      <c r="D900" s="12" t="s">
        <v>19</v>
      </c>
      <c r="E900" s="11"/>
      <c r="F900" s="12"/>
      <c r="G900" s="13">
        <f>+G901+G902+G903+G904+G905+G906+G907+G908+G909+G910</f>
        <v>13073.51</v>
      </c>
      <c r="H900" s="13">
        <f>+H901+H902+H903+H904+H905+H906+H907+H908+H909+H910</f>
        <v>15750</v>
      </c>
      <c r="I900" s="13">
        <f>+I901+I902+I903+I904+I905+I906+I907+I908+I909+I910</f>
        <v>15750</v>
      </c>
      <c r="J900" s="13">
        <f>+J901+J902+J903+J904+J905+J906+J907+J908+J909+J910</f>
        <v>5421.9299999999994</v>
      </c>
      <c r="K900" s="13">
        <f>IF(I900&lt;&gt;0,J900/I900*100,"-")</f>
        <v>34.424952380952377</v>
      </c>
      <c r="L900" s="13">
        <f>IF(H900&lt;&gt;0,J900/H900*100,"-")</f>
        <v>34.424952380952377</v>
      </c>
      <c r="M900" s="13">
        <f>IF(G900&lt;&gt;0,J900/G900*100,"-")</f>
        <v>41.472642006622543</v>
      </c>
    </row>
    <row r="901" spans="1:13" x14ac:dyDescent="0.25">
      <c r="A901" s="14"/>
      <c r="B901" s="14"/>
      <c r="C901" s="14"/>
      <c r="D901" s="14"/>
      <c r="E901" s="15" t="s">
        <v>20</v>
      </c>
      <c r="F901" s="15" t="s">
        <v>21</v>
      </c>
      <c r="G901" s="16">
        <v>1639.1</v>
      </c>
      <c r="H901" s="16">
        <v>1566</v>
      </c>
      <c r="I901" s="16">
        <v>2476</v>
      </c>
      <c r="J901" s="16">
        <v>864.6</v>
      </c>
      <c r="K901" s="16">
        <f>IF(I901&lt;&gt;0,J901/I901*100,"-")</f>
        <v>34.919224555735056</v>
      </c>
      <c r="L901" s="16">
        <f>IF(H901&lt;&gt;0,J901/H901*100,"-")</f>
        <v>55.21072796934866</v>
      </c>
      <c r="M901" s="16">
        <f>IF(G901&lt;&gt;0,J901/G901*100,"-")</f>
        <v>52.74845952046855</v>
      </c>
    </row>
    <row r="902" spans="1:13" x14ac:dyDescent="0.25">
      <c r="A902" s="14"/>
      <c r="B902" s="14"/>
      <c r="C902" s="14"/>
      <c r="D902" s="14"/>
      <c r="E902" s="15" t="s">
        <v>89</v>
      </c>
      <c r="F902" s="15" t="s">
        <v>90</v>
      </c>
      <c r="G902" s="16">
        <v>349.99</v>
      </c>
      <c r="H902" s="16">
        <v>1000</v>
      </c>
      <c r="I902" s="16">
        <v>1000</v>
      </c>
      <c r="J902" s="16">
        <v>0</v>
      </c>
      <c r="K902" s="16">
        <f>IF(I902&lt;&gt;0,J902/I902*100,"-")</f>
        <v>0</v>
      </c>
      <c r="L902" s="16">
        <f>IF(H902&lt;&gt;0,J902/H902*100,"-")</f>
        <v>0</v>
      </c>
      <c r="M902" s="16">
        <f>IF(G902&lt;&gt;0,J902/G902*100,"-")</f>
        <v>0</v>
      </c>
    </row>
    <row r="903" spans="1:13" x14ac:dyDescent="0.25">
      <c r="A903" s="14"/>
      <c r="B903" s="14"/>
      <c r="C903" s="14"/>
      <c r="D903" s="14"/>
      <c r="E903" s="15" t="s">
        <v>22</v>
      </c>
      <c r="F903" s="15" t="s">
        <v>23</v>
      </c>
      <c r="G903" s="16">
        <v>1750.91</v>
      </c>
      <c r="H903" s="16">
        <v>3500</v>
      </c>
      <c r="I903" s="16">
        <v>2975</v>
      </c>
      <c r="J903" s="16">
        <v>1612.31</v>
      </c>
      <c r="K903" s="16">
        <f>IF(I903&lt;&gt;0,J903/I903*100,"-")</f>
        <v>54.195294117647052</v>
      </c>
      <c r="L903" s="16">
        <f>IF(H903&lt;&gt;0,J903/H903*100,"-")</f>
        <v>46.065999999999995</v>
      </c>
      <c r="M903" s="16">
        <f>IF(G903&lt;&gt;0,J903/G903*100,"-")</f>
        <v>92.084116259545041</v>
      </c>
    </row>
    <row r="904" spans="1:13" x14ac:dyDescent="0.25">
      <c r="A904" s="14"/>
      <c r="B904" s="14"/>
      <c r="C904" s="14"/>
      <c r="D904" s="14"/>
      <c r="E904" s="15" t="s">
        <v>24</v>
      </c>
      <c r="F904" s="15" t="s">
        <v>25</v>
      </c>
      <c r="G904" s="16">
        <v>0</v>
      </c>
      <c r="H904" s="16">
        <v>250</v>
      </c>
      <c r="I904" s="16">
        <v>140</v>
      </c>
      <c r="J904" s="16">
        <v>0</v>
      </c>
      <c r="K904" s="16">
        <f>IF(I904&lt;&gt;0,J904/I904*100,"-")</f>
        <v>0</v>
      </c>
      <c r="L904" s="16">
        <f>IF(H904&lt;&gt;0,J904/H904*100,"-")</f>
        <v>0</v>
      </c>
      <c r="M904" s="16" t="str">
        <f>IF(G904&lt;&gt;0,J904/G904*100,"-")</f>
        <v>-</v>
      </c>
    </row>
    <row r="905" spans="1:13" x14ac:dyDescent="0.25">
      <c r="A905" s="14"/>
      <c r="B905" s="14"/>
      <c r="C905" s="14"/>
      <c r="D905" s="14"/>
      <c r="E905" s="15" t="s">
        <v>26</v>
      </c>
      <c r="F905" s="15" t="s">
        <v>27</v>
      </c>
      <c r="G905" s="16">
        <v>2095.6</v>
      </c>
      <c r="H905" s="16">
        <v>3530</v>
      </c>
      <c r="I905" s="16">
        <v>3530</v>
      </c>
      <c r="J905" s="16">
        <v>1537.31</v>
      </c>
      <c r="K905" s="16">
        <f>IF(I905&lt;&gt;0,J905/I905*100,"-")</f>
        <v>43.549858356940504</v>
      </c>
      <c r="L905" s="16">
        <f>IF(H905&lt;&gt;0,J905/H905*100,"-")</f>
        <v>43.549858356940504</v>
      </c>
      <c r="M905" s="16">
        <f>IF(G905&lt;&gt;0,J905/G905*100,"-")</f>
        <v>73.358942546287466</v>
      </c>
    </row>
    <row r="906" spans="1:13" x14ac:dyDescent="0.25">
      <c r="A906" s="14"/>
      <c r="B906" s="14"/>
      <c r="C906" s="14"/>
      <c r="D906" s="14"/>
      <c r="E906" s="15" t="s">
        <v>77</v>
      </c>
      <c r="F906" s="15" t="s">
        <v>78</v>
      </c>
      <c r="G906" s="16">
        <v>24.53</v>
      </c>
      <c r="H906" s="16">
        <v>900</v>
      </c>
      <c r="I906" s="16">
        <v>425</v>
      </c>
      <c r="J906" s="16">
        <v>410.26</v>
      </c>
      <c r="K906" s="16">
        <f>IF(I906&lt;&gt;0,J906/I906*100,"-")</f>
        <v>96.531764705882352</v>
      </c>
      <c r="L906" s="16">
        <f>IF(H906&lt;&gt;0,J906/H906*100,"-")</f>
        <v>45.584444444444443</v>
      </c>
      <c r="M906" s="16">
        <f>IF(G906&lt;&gt;0,J906/G906*100,"-")</f>
        <v>1672.4826742763962</v>
      </c>
    </row>
    <row r="907" spans="1:13" x14ac:dyDescent="0.25">
      <c r="A907" s="14"/>
      <c r="B907" s="14"/>
      <c r="C907" s="14"/>
      <c r="D907" s="14"/>
      <c r="E907" s="15" t="s">
        <v>28</v>
      </c>
      <c r="F907" s="15" t="s">
        <v>29</v>
      </c>
      <c r="G907" s="16">
        <v>2.41</v>
      </c>
      <c r="H907" s="16">
        <v>4</v>
      </c>
      <c r="I907" s="16">
        <v>4</v>
      </c>
      <c r="J907" s="16">
        <v>2.25</v>
      </c>
      <c r="K907" s="16">
        <f>IF(I907&lt;&gt;0,J907/I907*100,"-")</f>
        <v>56.25</v>
      </c>
      <c r="L907" s="16">
        <f>IF(H907&lt;&gt;0,J907/H907*100,"-")</f>
        <v>56.25</v>
      </c>
      <c r="M907" s="16">
        <f>IF(G907&lt;&gt;0,J907/G907*100,"-")</f>
        <v>93.360995850622402</v>
      </c>
    </row>
    <row r="908" spans="1:13" x14ac:dyDescent="0.25">
      <c r="A908" s="14"/>
      <c r="B908" s="14"/>
      <c r="C908" s="14"/>
      <c r="D908" s="14"/>
      <c r="E908" s="15" t="s">
        <v>34</v>
      </c>
      <c r="F908" s="15" t="s">
        <v>35</v>
      </c>
      <c r="G908" s="16">
        <v>0</v>
      </c>
      <c r="H908" s="16">
        <v>2000</v>
      </c>
      <c r="I908" s="16">
        <v>2000</v>
      </c>
      <c r="J908" s="16">
        <v>0</v>
      </c>
      <c r="K908" s="16">
        <f>IF(I908&lt;&gt;0,J908/I908*100,"-")</f>
        <v>0</v>
      </c>
      <c r="L908" s="16">
        <f>IF(H908&lt;&gt;0,J908/H908*100,"-")</f>
        <v>0</v>
      </c>
      <c r="M908" s="16" t="str">
        <f>IF(G908&lt;&gt;0,J908/G908*100,"-")</f>
        <v>-</v>
      </c>
    </row>
    <row r="909" spans="1:13" x14ac:dyDescent="0.25">
      <c r="A909" s="14"/>
      <c r="B909" s="14"/>
      <c r="C909" s="14"/>
      <c r="D909" s="14"/>
      <c r="E909" s="15" t="s">
        <v>81</v>
      </c>
      <c r="F909" s="15" t="s">
        <v>82</v>
      </c>
      <c r="G909" s="16">
        <v>7210.97</v>
      </c>
      <c r="H909" s="16">
        <v>3000</v>
      </c>
      <c r="I909" s="16">
        <v>3000</v>
      </c>
      <c r="J909" s="16">
        <v>800</v>
      </c>
      <c r="K909" s="16">
        <f>IF(I909&lt;&gt;0,J909/I909*100,"-")</f>
        <v>26.666666666666668</v>
      </c>
      <c r="L909" s="16">
        <f>IF(H909&lt;&gt;0,J909/H909*100,"-")</f>
        <v>26.666666666666668</v>
      </c>
      <c r="M909" s="16">
        <f>IF(G909&lt;&gt;0,J909/G909*100,"-")</f>
        <v>11.094207852757673</v>
      </c>
    </row>
    <row r="910" spans="1:13" x14ac:dyDescent="0.25">
      <c r="A910" s="14"/>
      <c r="B910" s="14"/>
      <c r="C910" s="14"/>
      <c r="D910" s="14"/>
      <c r="E910" s="15" t="s">
        <v>83</v>
      </c>
      <c r="F910" s="15" t="s">
        <v>84</v>
      </c>
      <c r="G910" s="16">
        <v>0</v>
      </c>
      <c r="H910" s="16">
        <v>0</v>
      </c>
      <c r="I910" s="16">
        <v>200</v>
      </c>
      <c r="J910" s="16">
        <v>195.2</v>
      </c>
      <c r="K910" s="16">
        <f>IF(I910&lt;&gt;0,J910/I910*100,"-")</f>
        <v>97.6</v>
      </c>
      <c r="L910" s="16" t="str">
        <f>IF(H910&lt;&gt;0,J910/H910*100,"-")</f>
        <v>-</v>
      </c>
      <c r="M910" s="16" t="str">
        <f>IF(G910&lt;&gt;0,J910/G910*100,"-")</f>
        <v>-</v>
      </c>
    </row>
    <row r="911" spans="1:13" x14ac:dyDescent="0.25">
      <c r="A911" s="2" t="s">
        <v>532</v>
      </c>
      <c r="B911" s="3"/>
      <c r="C911" s="3"/>
      <c r="D911" s="3"/>
      <c r="E911" s="3"/>
      <c r="F911" s="2" t="s">
        <v>533</v>
      </c>
      <c r="G911" s="4">
        <f>+G912+G923+G929</f>
        <v>14753.19</v>
      </c>
      <c r="H911" s="4">
        <f>+H912+H923+H929</f>
        <v>26430</v>
      </c>
      <c r="I911" s="4">
        <f>+I912+I923+I929</f>
        <v>26430</v>
      </c>
      <c r="J911" s="4">
        <f>+J912+J923+J929</f>
        <v>11376.810000000001</v>
      </c>
      <c r="K911" s="4">
        <f>IF(I911&lt;&gt;0,J911/I911*100,"-")</f>
        <v>43.045062429057893</v>
      </c>
      <c r="L911" s="4">
        <f>IF(H911&lt;&gt;0,J911/H911*100,"-")</f>
        <v>43.045062429057893</v>
      </c>
      <c r="M911" s="4">
        <f>IF(G911&lt;&gt;0,J911/G911*100,"-")</f>
        <v>77.114237666565671</v>
      </c>
    </row>
    <row r="912" spans="1:13" x14ac:dyDescent="0.25">
      <c r="A912" s="5"/>
      <c r="B912" s="6" t="s">
        <v>121</v>
      </c>
      <c r="C912" s="5"/>
      <c r="D912" s="5"/>
      <c r="E912" s="5"/>
      <c r="F912" s="6" t="s">
        <v>122</v>
      </c>
      <c r="G912" s="7">
        <f>+G913</f>
        <v>10753.19</v>
      </c>
      <c r="H912" s="7">
        <f>+H913</f>
        <v>19230</v>
      </c>
      <c r="I912" s="7">
        <f>+I913</f>
        <v>18230</v>
      </c>
      <c r="J912" s="7">
        <f>+J913</f>
        <v>5395.59</v>
      </c>
      <c r="K912" s="7">
        <f>IF(I912&lt;&gt;0,J912/I912*100,"-")</f>
        <v>29.597312122874385</v>
      </c>
      <c r="L912" s="7">
        <f>IF(H912&lt;&gt;0,J912/H912*100,"-")</f>
        <v>28.058190327613104</v>
      </c>
      <c r="M912" s="7">
        <f>IF(G912&lt;&gt;0,J912/G912*100,"-")</f>
        <v>50.176645255965902</v>
      </c>
    </row>
    <row r="913" spans="1:13" x14ac:dyDescent="0.25">
      <c r="A913" s="8"/>
      <c r="B913" s="8"/>
      <c r="C913" s="9" t="s">
        <v>534</v>
      </c>
      <c r="D913" s="8"/>
      <c r="E913" s="8"/>
      <c r="F913" s="9" t="s">
        <v>535</v>
      </c>
      <c r="G913" s="10">
        <f>+G914</f>
        <v>10753.19</v>
      </c>
      <c r="H913" s="10">
        <f>+H914</f>
        <v>19230</v>
      </c>
      <c r="I913" s="10">
        <f>+I914</f>
        <v>18230</v>
      </c>
      <c r="J913" s="10">
        <f>+J914</f>
        <v>5395.59</v>
      </c>
      <c r="K913" s="10">
        <f>IF(I913&lt;&gt;0,J913/I913*100,"-")</f>
        <v>29.597312122874385</v>
      </c>
      <c r="L913" s="10">
        <f>IF(H913&lt;&gt;0,J913/H913*100,"-")</f>
        <v>28.058190327613104</v>
      </c>
      <c r="M913" s="10">
        <f>IF(G913&lt;&gt;0,J913/G913*100,"-")</f>
        <v>50.176645255965902</v>
      </c>
    </row>
    <row r="914" spans="1:13" x14ac:dyDescent="0.25">
      <c r="A914" s="11"/>
      <c r="B914" s="11"/>
      <c r="C914" s="11"/>
      <c r="D914" s="12" t="s">
        <v>19</v>
      </c>
      <c r="E914" s="11"/>
      <c r="F914" s="12"/>
      <c r="G914" s="13">
        <f>+G915+G916+G917+G918+G919+G920+G921+G922</f>
        <v>10753.19</v>
      </c>
      <c r="H914" s="13">
        <f>+H915+H916+H917+H918+H919+H920+H921+H922</f>
        <v>19230</v>
      </c>
      <c r="I914" s="13">
        <f>+I915+I916+I917+I918+I919+I920+I921+I922</f>
        <v>18230</v>
      </c>
      <c r="J914" s="13">
        <f>+J915+J916+J917+J918+J919+J920+J921+J922</f>
        <v>5395.59</v>
      </c>
      <c r="K914" s="13">
        <f>IF(I914&lt;&gt;0,J914/I914*100,"-")</f>
        <v>29.597312122874385</v>
      </c>
      <c r="L914" s="13">
        <f>IF(H914&lt;&gt;0,J914/H914*100,"-")</f>
        <v>28.058190327613104</v>
      </c>
      <c r="M914" s="13">
        <f>IF(G914&lt;&gt;0,J914/G914*100,"-")</f>
        <v>50.176645255965902</v>
      </c>
    </row>
    <row r="915" spans="1:13" x14ac:dyDescent="0.25">
      <c r="A915" s="14"/>
      <c r="B915" s="14"/>
      <c r="C915" s="14"/>
      <c r="D915" s="14"/>
      <c r="E915" s="15" t="s">
        <v>20</v>
      </c>
      <c r="F915" s="15" t="s">
        <v>21</v>
      </c>
      <c r="G915" s="16">
        <v>7177.49</v>
      </c>
      <c r="H915" s="16">
        <v>6840</v>
      </c>
      <c r="I915" s="16">
        <v>6540</v>
      </c>
      <c r="J915" s="16">
        <v>1549.97</v>
      </c>
      <c r="K915" s="16">
        <f>IF(I915&lt;&gt;0,J915/I915*100,"-")</f>
        <v>23.699847094801225</v>
      </c>
      <c r="L915" s="16">
        <f>IF(H915&lt;&gt;0,J915/H915*100,"-")</f>
        <v>22.660380116959065</v>
      </c>
      <c r="M915" s="16">
        <f>IF(G915&lt;&gt;0,J915/G915*100,"-")</f>
        <v>21.594875088645196</v>
      </c>
    </row>
    <row r="916" spans="1:13" x14ac:dyDescent="0.25">
      <c r="A916" s="14"/>
      <c r="B916" s="14"/>
      <c r="C916" s="14"/>
      <c r="D916" s="14"/>
      <c r="E916" s="15" t="s">
        <v>89</v>
      </c>
      <c r="F916" s="15" t="s">
        <v>90</v>
      </c>
      <c r="G916" s="16">
        <v>147.28</v>
      </c>
      <c r="H916" s="16">
        <v>1100</v>
      </c>
      <c r="I916" s="16">
        <v>1100</v>
      </c>
      <c r="J916" s="16">
        <v>495</v>
      </c>
      <c r="K916" s="16">
        <f>IF(I916&lt;&gt;0,J916/I916*100,"-")</f>
        <v>45</v>
      </c>
      <c r="L916" s="16">
        <f>IF(H916&lt;&gt;0,J916/H916*100,"-")</f>
        <v>45</v>
      </c>
      <c r="M916" s="16">
        <f>IF(G916&lt;&gt;0,J916/G916*100,"-")</f>
        <v>336.09451385116785</v>
      </c>
    </row>
    <row r="917" spans="1:13" x14ac:dyDescent="0.25">
      <c r="A917" s="14"/>
      <c r="B917" s="14"/>
      <c r="C917" s="14"/>
      <c r="D917" s="14"/>
      <c r="E917" s="15" t="s">
        <v>22</v>
      </c>
      <c r="F917" s="15" t="s">
        <v>23</v>
      </c>
      <c r="G917" s="16">
        <v>1377.57</v>
      </c>
      <c r="H917" s="16">
        <v>2400</v>
      </c>
      <c r="I917" s="16">
        <v>2400</v>
      </c>
      <c r="J917" s="16">
        <v>1104.3900000000001</v>
      </c>
      <c r="K917" s="16">
        <f>IF(I917&lt;&gt;0,J917/I917*100,"-")</f>
        <v>46.016249999999999</v>
      </c>
      <c r="L917" s="16">
        <f>IF(H917&lt;&gt;0,J917/H917*100,"-")</f>
        <v>46.016249999999999</v>
      </c>
      <c r="M917" s="16">
        <f>IF(G917&lt;&gt;0,J917/G917*100,"-")</f>
        <v>80.169428776759091</v>
      </c>
    </row>
    <row r="918" spans="1:13" x14ac:dyDescent="0.25">
      <c r="A918" s="14"/>
      <c r="B918" s="14"/>
      <c r="C918" s="14"/>
      <c r="D918" s="14"/>
      <c r="E918" s="15" t="s">
        <v>26</v>
      </c>
      <c r="F918" s="15" t="s">
        <v>27</v>
      </c>
      <c r="G918" s="16">
        <v>267.10000000000002</v>
      </c>
      <c r="H918" s="16">
        <v>790</v>
      </c>
      <c r="I918" s="16">
        <v>990</v>
      </c>
      <c r="J918" s="16">
        <v>352.49</v>
      </c>
      <c r="K918" s="16">
        <f>IF(I918&lt;&gt;0,J918/I918*100,"-")</f>
        <v>35.605050505050507</v>
      </c>
      <c r="L918" s="16">
        <f>IF(H918&lt;&gt;0,J918/H918*100,"-")</f>
        <v>44.618987341772154</v>
      </c>
      <c r="M918" s="16">
        <f>IF(G918&lt;&gt;0,J918/G918*100,"-")</f>
        <v>131.96929988768252</v>
      </c>
    </row>
    <row r="919" spans="1:13" x14ac:dyDescent="0.25">
      <c r="A919" s="14"/>
      <c r="B919" s="14"/>
      <c r="C919" s="14"/>
      <c r="D919" s="14"/>
      <c r="E919" s="15" t="s">
        <v>28</v>
      </c>
      <c r="F919" s="15" t="s">
        <v>29</v>
      </c>
      <c r="G919" s="16">
        <v>783.75</v>
      </c>
      <c r="H919" s="16">
        <v>1370</v>
      </c>
      <c r="I919" s="16">
        <v>1470</v>
      </c>
      <c r="J919" s="16">
        <v>893.74</v>
      </c>
      <c r="K919" s="16">
        <f>IF(I919&lt;&gt;0,J919/I919*100,"-")</f>
        <v>60.798639455782308</v>
      </c>
      <c r="L919" s="16">
        <f>IF(H919&lt;&gt;0,J919/H919*100,"-")</f>
        <v>65.236496350364959</v>
      </c>
      <c r="M919" s="16">
        <f>IF(G919&lt;&gt;0,J919/G919*100,"-")</f>
        <v>114.03381180223286</v>
      </c>
    </row>
    <row r="920" spans="1:13" x14ac:dyDescent="0.25">
      <c r="A920" s="14"/>
      <c r="B920" s="14"/>
      <c r="C920" s="14"/>
      <c r="D920" s="14"/>
      <c r="E920" s="15" t="s">
        <v>34</v>
      </c>
      <c r="F920" s="15" t="s">
        <v>35</v>
      </c>
      <c r="G920" s="16">
        <v>1000</v>
      </c>
      <c r="H920" s="16">
        <v>2000</v>
      </c>
      <c r="I920" s="16">
        <v>2000</v>
      </c>
      <c r="J920" s="16">
        <v>0</v>
      </c>
      <c r="K920" s="16">
        <f>IF(I920&lt;&gt;0,J920/I920*100,"-")</f>
        <v>0</v>
      </c>
      <c r="L920" s="16">
        <f>IF(H920&lt;&gt;0,J920/H920*100,"-")</f>
        <v>0</v>
      </c>
      <c r="M920" s="16">
        <f>IF(G920&lt;&gt;0,J920/G920*100,"-")</f>
        <v>0</v>
      </c>
    </row>
    <row r="921" spans="1:13" x14ac:dyDescent="0.25">
      <c r="A921" s="14"/>
      <c r="B921" s="14"/>
      <c r="C921" s="14"/>
      <c r="D921" s="14"/>
      <c r="E921" s="15" t="s">
        <v>169</v>
      </c>
      <c r="F921" s="15" t="s">
        <v>170</v>
      </c>
      <c r="G921" s="16">
        <v>0</v>
      </c>
      <c r="H921" s="16">
        <v>1000</v>
      </c>
      <c r="I921" s="16">
        <v>1000</v>
      </c>
      <c r="J921" s="16">
        <v>1000</v>
      </c>
      <c r="K921" s="16">
        <f>IF(I921&lt;&gt;0,J921/I921*100,"-")</f>
        <v>100</v>
      </c>
      <c r="L921" s="16">
        <f>IF(H921&lt;&gt;0,J921/H921*100,"-")</f>
        <v>100</v>
      </c>
      <c r="M921" s="16" t="str">
        <f>IF(G921&lt;&gt;0,J921/G921*100,"-")</f>
        <v>-</v>
      </c>
    </row>
    <row r="922" spans="1:13" x14ac:dyDescent="0.25">
      <c r="A922" s="14"/>
      <c r="B922" s="14"/>
      <c r="C922" s="14"/>
      <c r="D922" s="14"/>
      <c r="E922" s="15" t="s">
        <v>81</v>
      </c>
      <c r="F922" s="15" t="s">
        <v>82</v>
      </c>
      <c r="G922" s="16">
        <v>0</v>
      </c>
      <c r="H922" s="16">
        <v>3730</v>
      </c>
      <c r="I922" s="16">
        <v>2730</v>
      </c>
      <c r="J922" s="16">
        <v>0</v>
      </c>
      <c r="K922" s="16">
        <f>IF(I922&lt;&gt;0,J922/I922*100,"-")</f>
        <v>0</v>
      </c>
      <c r="L922" s="16">
        <f>IF(H922&lt;&gt;0,J922/H922*100,"-")</f>
        <v>0</v>
      </c>
      <c r="M922" s="16" t="str">
        <f>IF(G922&lt;&gt;0,J922/G922*100,"-")</f>
        <v>-</v>
      </c>
    </row>
    <row r="923" spans="1:13" x14ac:dyDescent="0.25">
      <c r="A923" s="5"/>
      <c r="B923" s="6" t="s">
        <v>206</v>
      </c>
      <c r="C923" s="5"/>
      <c r="D923" s="5"/>
      <c r="E923" s="5"/>
      <c r="F923" s="6" t="s">
        <v>207</v>
      </c>
      <c r="G923" s="7">
        <f>+G924</f>
        <v>4000</v>
      </c>
      <c r="H923" s="7">
        <f>+H924</f>
        <v>5000</v>
      </c>
      <c r="I923" s="7">
        <f>+I924</f>
        <v>6000</v>
      </c>
      <c r="J923" s="7">
        <f>+J924</f>
        <v>5981.22</v>
      </c>
      <c r="K923" s="7">
        <f>IF(I923&lt;&gt;0,J923/I923*100,"-")</f>
        <v>99.686999999999998</v>
      </c>
      <c r="L923" s="7">
        <f>IF(H923&lt;&gt;0,J923/H923*100,"-")</f>
        <v>119.62440000000001</v>
      </c>
      <c r="M923" s="7">
        <f>IF(G923&lt;&gt;0,J923/G923*100,"-")</f>
        <v>149.53050000000002</v>
      </c>
    </row>
    <row r="924" spans="1:13" x14ac:dyDescent="0.25">
      <c r="A924" s="8"/>
      <c r="B924" s="8"/>
      <c r="C924" s="9" t="s">
        <v>536</v>
      </c>
      <c r="D924" s="8"/>
      <c r="E924" s="8"/>
      <c r="F924" s="9" t="s">
        <v>537</v>
      </c>
      <c r="G924" s="10">
        <f>+G925</f>
        <v>4000</v>
      </c>
      <c r="H924" s="10">
        <f>+H925</f>
        <v>5000</v>
      </c>
      <c r="I924" s="10">
        <f>+I925</f>
        <v>6000</v>
      </c>
      <c r="J924" s="10">
        <f>+J925</f>
        <v>5981.22</v>
      </c>
      <c r="K924" s="10">
        <f>IF(I924&lt;&gt;0,J924/I924*100,"-")</f>
        <v>99.686999999999998</v>
      </c>
      <c r="L924" s="10">
        <f>IF(H924&lt;&gt;0,J924/H924*100,"-")</f>
        <v>119.62440000000001</v>
      </c>
      <c r="M924" s="10">
        <f>IF(G924&lt;&gt;0,J924/G924*100,"-")</f>
        <v>149.53050000000002</v>
      </c>
    </row>
    <row r="925" spans="1:13" x14ac:dyDescent="0.25">
      <c r="A925" s="11"/>
      <c r="B925" s="11"/>
      <c r="C925" s="11"/>
      <c r="D925" s="12" t="s">
        <v>19</v>
      </c>
      <c r="E925" s="11"/>
      <c r="F925" s="12"/>
      <c r="G925" s="13">
        <f>+G926+G927+G928</f>
        <v>4000</v>
      </c>
      <c r="H925" s="13">
        <f>+H926+H927+H928</f>
        <v>5000</v>
      </c>
      <c r="I925" s="13">
        <f>+I926+I927+I928</f>
        <v>6000</v>
      </c>
      <c r="J925" s="13">
        <f>+J926+J927+J928</f>
        <v>5981.22</v>
      </c>
      <c r="K925" s="13">
        <f>IF(I925&lt;&gt;0,J925/I925*100,"-")</f>
        <v>99.686999999999998</v>
      </c>
      <c r="L925" s="13">
        <f>IF(H925&lt;&gt;0,J925/H925*100,"-")</f>
        <v>119.62440000000001</v>
      </c>
      <c r="M925" s="13">
        <f>IF(G925&lt;&gt;0,J925/G925*100,"-")</f>
        <v>149.53050000000002</v>
      </c>
    </row>
    <row r="926" spans="1:13" x14ac:dyDescent="0.25">
      <c r="A926" s="14"/>
      <c r="B926" s="14"/>
      <c r="C926" s="14"/>
      <c r="D926" s="14"/>
      <c r="E926" s="15" t="s">
        <v>20</v>
      </c>
      <c r="F926" s="15" t="s">
        <v>21</v>
      </c>
      <c r="G926" s="16">
        <v>0</v>
      </c>
      <c r="H926" s="16">
        <v>1000</v>
      </c>
      <c r="I926" s="16">
        <v>500</v>
      </c>
      <c r="J926" s="16">
        <v>481.22</v>
      </c>
      <c r="K926" s="16">
        <f>IF(I926&lt;&gt;0,J926/I926*100,"-")</f>
        <v>96.244000000000014</v>
      </c>
      <c r="L926" s="16">
        <f>IF(H926&lt;&gt;0,J926/H926*100,"-")</f>
        <v>48.122000000000007</v>
      </c>
      <c r="M926" s="16" t="str">
        <f>IF(G926&lt;&gt;0,J926/G926*100,"-")</f>
        <v>-</v>
      </c>
    </row>
    <row r="927" spans="1:13" x14ac:dyDescent="0.25">
      <c r="A927" s="14"/>
      <c r="B927" s="14"/>
      <c r="C927" s="14"/>
      <c r="D927" s="14"/>
      <c r="E927" s="15" t="s">
        <v>26</v>
      </c>
      <c r="F927" s="15" t="s">
        <v>27</v>
      </c>
      <c r="G927" s="16">
        <v>0</v>
      </c>
      <c r="H927" s="16">
        <v>4000</v>
      </c>
      <c r="I927" s="16">
        <v>0</v>
      </c>
      <c r="J927" s="16">
        <v>0</v>
      </c>
      <c r="K927" s="16" t="str">
        <f>IF(I927&lt;&gt;0,J927/I927*100,"-")</f>
        <v>-</v>
      </c>
      <c r="L927" s="16">
        <f>IF(H927&lt;&gt;0,J927/H927*100,"-")</f>
        <v>0</v>
      </c>
      <c r="M927" s="16" t="str">
        <f>IF(G927&lt;&gt;0,J927/G927*100,"-")</f>
        <v>-</v>
      </c>
    </row>
    <row r="928" spans="1:13" x14ac:dyDescent="0.25">
      <c r="A928" s="14"/>
      <c r="B928" s="14"/>
      <c r="C928" s="14"/>
      <c r="D928" s="14"/>
      <c r="E928" s="15" t="s">
        <v>81</v>
      </c>
      <c r="F928" s="15" t="s">
        <v>82</v>
      </c>
      <c r="G928" s="16">
        <v>4000</v>
      </c>
      <c r="H928" s="16">
        <v>0</v>
      </c>
      <c r="I928" s="16">
        <v>5500</v>
      </c>
      <c r="J928" s="16">
        <v>5500</v>
      </c>
      <c r="K928" s="16">
        <f>IF(I928&lt;&gt;0,J928/I928*100,"-")</f>
        <v>100</v>
      </c>
      <c r="L928" s="16" t="str">
        <f>IF(H928&lt;&gt;0,J928/H928*100,"-")</f>
        <v>-</v>
      </c>
      <c r="M928" s="16">
        <f>IF(G928&lt;&gt;0,J928/G928*100,"-")</f>
        <v>137.5</v>
      </c>
    </row>
    <row r="929" spans="1:13" x14ac:dyDescent="0.25">
      <c r="A929" s="5"/>
      <c r="B929" s="6" t="s">
        <v>315</v>
      </c>
      <c r="C929" s="5"/>
      <c r="D929" s="5"/>
      <c r="E929" s="5"/>
      <c r="F929" s="6" t="s">
        <v>316</v>
      </c>
      <c r="G929" s="7">
        <f>+G930</f>
        <v>0</v>
      </c>
      <c r="H929" s="7">
        <f>+H930</f>
        <v>2200</v>
      </c>
      <c r="I929" s="7">
        <f>+I930</f>
        <v>2200</v>
      </c>
      <c r="J929" s="7">
        <f>+J930</f>
        <v>0</v>
      </c>
      <c r="K929" s="7">
        <f>IF(I929&lt;&gt;0,J929/I929*100,"-")</f>
        <v>0</v>
      </c>
      <c r="L929" s="7">
        <f>IF(H929&lt;&gt;0,J929/H929*100,"-")</f>
        <v>0</v>
      </c>
      <c r="M929" s="7" t="str">
        <f>IF(G929&lt;&gt;0,J929/G929*100,"-")</f>
        <v>-</v>
      </c>
    </row>
    <row r="930" spans="1:13" x14ac:dyDescent="0.25">
      <c r="A930" s="8"/>
      <c r="B930" s="8"/>
      <c r="C930" s="9" t="s">
        <v>538</v>
      </c>
      <c r="D930" s="8"/>
      <c r="E930" s="8"/>
      <c r="F930" s="9" t="s">
        <v>539</v>
      </c>
      <c r="G930" s="10">
        <f>+G931</f>
        <v>0</v>
      </c>
      <c r="H930" s="10">
        <f>+H931</f>
        <v>2200</v>
      </c>
      <c r="I930" s="10">
        <f>+I931</f>
        <v>2200</v>
      </c>
      <c r="J930" s="10">
        <f>+J931</f>
        <v>0</v>
      </c>
      <c r="K930" s="10">
        <f>IF(I930&lt;&gt;0,J930/I930*100,"-")</f>
        <v>0</v>
      </c>
      <c r="L930" s="10">
        <f>IF(H930&lt;&gt;0,J930/H930*100,"-")</f>
        <v>0</v>
      </c>
      <c r="M930" s="10" t="str">
        <f>IF(G930&lt;&gt;0,J930/G930*100,"-")</f>
        <v>-</v>
      </c>
    </row>
    <row r="931" spans="1:13" x14ac:dyDescent="0.25">
      <c r="A931" s="11"/>
      <c r="B931" s="11"/>
      <c r="C931" s="11"/>
      <c r="D931" s="12" t="s">
        <v>19</v>
      </c>
      <c r="E931" s="11"/>
      <c r="F931" s="12"/>
      <c r="G931" s="13">
        <f>+G932+G933+G934</f>
        <v>0</v>
      </c>
      <c r="H931" s="13">
        <f>+H932+H933+H934</f>
        <v>2200</v>
      </c>
      <c r="I931" s="13">
        <f>+I932+I933+I934</f>
        <v>2200</v>
      </c>
      <c r="J931" s="13">
        <f>+J932+J933+J934</f>
        <v>0</v>
      </c>
      <c r="K931" s="13">
        <f>IF(I931&lt;&gt;0,J931/I931*100,"-")</f>
        <v>0</v>
      </c>
      <c r="L931" s="13">
        <f>IF(H931&lt;&gt;0,J931/H931*100,"-")</f>
        <v>0</v>
      </c>
      <c r="M931" s="13" t="str">
        <f>IF(G931&lt;&gt;0,J931/G931*100,"-")</f>
        <v>-</v>
      </c>
    </row>
    <row r="932" spans="1:13" x14ac:dyDescent="0.25">
      <c r="A932" s="14"/>
      <c r="B932" s="14"/>
      <c r="C932" s="14"/>
      <c r="D932" s="14"/>
      <c r="E932" s="15" t="s">
        <v>20</v>
      </c>
      <c r="F932" s="15" t="s">
        <v>21</v>
      </c>
      <c r="G932" s="16">
        <v>0</v>
      </c>
      <c r="H932" s="16">
        <v>800</v>
      </c>
      <c r="I932" s="16">
        <v>800</v>
      </c>
      <c r="J932" s="16">
        <v>0</v>
      </c>
      <c r="K932" s="16">
        <f>IF(I932&lt;&gt;0,J932/I932*100,"-")</f>
        <v>0</v>
      </c>
      <c r="L932" s="16">
        <f>IF(H932&lt;&gt;0,J932/H932*100,"-")</f>
        <v>0</v>
      </c>
      <c r="M932" s="16" t="str">
        <f>IF(G932&lt;&gt;0,J932/G932*100,"-")</f>
        <v>-</v>
      </c>
    </row>
    <row r="933" spans="1:13" x14ac:dyDescent="0.25">
      <c r="A933" s="14"/>
      <c r="B933" s="14"/>
      <c r="C933" s="14"/>
      <c r="D933" s="14"/>
      <c r="E933" s="15" t="s">
        <v>26</v>
      </c>
      <c r="F933" s="15" t="s">
        <v>27</v>
      </c>
      <c r="G933" s="16">
        <v>0</v>
      </c>
      <c r="H933" s="16">
        <v>600</v>
      </c>
      <c r="I933" s="16">
        <v>600</v>
      </c>
      <c r="J933" s="16">
        <v>0</v>
      </c>
      <c r="K933" s="16">
        <f>IF(I933&lt;&gt;0,J933/I933*100,"-")</f>
        <v>0</v>
      </c>
      <c r="L933" s="16">
        <f>IF(H933&lt;&gt;0,J933/H933*100,"-")</f>
        <v>0</v>
      </c>
      <c r="M933" s="16" t="str">
        <f>IF(G933&lt;&gt;0,J933/G933*100,"-")</f>
        <v>-</v>
      </c>
    </row>
    <row r="934" spans="1:13" x14ac:dyDescent="0.25">
      <c r="A934" s="14"/>
      <c r="B934" s="14"/>
      <c r="C934" s="14"/>
      <c r="D934" s="14"/>
      <c r="E934" s="15" t="s">
        <v>81</v>
      </c>
      <c r="F934" s="15" t="s">
        <v>82</v>
      </c>
      <c r="G934" s="16">
        <v>0</v>
      </c>
      <c r="H934" s="16">
        <v>800</v>
      </c>
      <c r="I934" s="16">
        <v>800</v>
      </c>
      <c r="J934" s="16">
        <v>0</v>
      </c>
      <c r="K934" s="16">
        <f>IF(I934&lt;&gt;0,J934/I934*100,"-")</f>
        <v>0</v>
      </c>
      <c r="L934" s="16">
        <f>IF(H934&lt;&gt;0,J934/H934*100,"-")</f>
        <v>0</v>
      </c>
      <c r="M934" s="16" t="str">
        <f>IF(G934&lt;&gt;0,J934/G934*100,"-")</f>
        <v>-</v>
      </c>
    </row>
    <row r="935" spans="1:13" x14ac:dyDescent="0.25">
      <c r="A935" s="2" t="s">
        <v>540</v>
      </c>
      <c r="B935" s="3"/>
      <c r="C935" s="3"/>
      <c r="D935" s="3"/>
      <c r="E935" s="3"/>
      <c r="F935" s="2" t="s">
        <v>541</v>
      </c>
      <c r="G935" s="4">
        <f>+G936</f>
        <v>3475.8099999999995</v>
      </c>
      <c r="H935" s="4">
        <f>+H936</f>
        <v>11150</v>
      </c>
      <c r="I935" s="4">
        <f>+I936</f>
        <v>11150</v>
      </c>
      <c r="J935" s="4">
        <f>+J936</f>
        <v>7876.99</v>
      </c>
      <c r="K935" s="4">
        <f>IF(I935&lt;&gt;0,J935/I935*100,"-")</f>
        <v>70.645650224215245</v>
      </c>
      <c r="L935" s="4">
        <f>IF(H935&lt;&gt;0,J935/H935*100,"-")</f>
        <v>70.645650224215245</v>
      </c>
      <c r="M935" s="4">
        <f>IF(G935&lt;&gt;0,J935/G935*100,"-")</f>
        <v>226.62314683483854</v>
      </c>
    </row>
    <row r="936" spans="1:13" x14ac:dyDescent="0.25">
      <c r="A936" s="5"/>
      <c r="B936" s="6" t="s">
        <v>121</v>
      </c>
      <c r="C936" s="5"/>
      <c r="D936" s="5"/>
      <c r="E936" s="5"/>
      <c r="F936" s="6" t="s">
        <v>122</v>
      </c>
      <c r="G936" s="7">
        <f>+G937</f>
        <v>3475.8099999999995</v>
      </c>
      <c r="H936" s="7">
        <f>+H937</f>
        <v>11150</v>
      </c>
      <c r="I936" s="7">
        <f>+I937</f>
        <v>11150</v>
      </c>
      <c r="J936" s="7">
        <f>+J937</f>
        <v>7876.99</v>
      </c>
      <c r="K936" s="7">
        <f>IF(I936&lt;&gt;0,J936/I936*100,"-")</f>
        <v>70.645650224215245</v>
      </c>
      <c r="L936" s="7">
        <f>IF(H936&lt;&gt;0,J936/H936*100,"-")</f>
        <v>70.645650224215245</v>
      </c>
      <c r="M936" s="7">
        <f>IF(G936&lt;&gt;0,J936/G936*100,"-")</f>
        <v>226.62314683483854</v>
      </c>
    </row>
    <row r="937" spans="1:13" x14ac:dyDescent="0.25">
      <c r="A937" s="8"/>
      <c r="B937" s="8"/>
      <c r="C937" s="9" t="s">
        <v>542</v>
      </c>
      <c r="D937" s="8"/>
      <c r="E937" s="8"/>
      <c r="F937" s="9" t="s">
        <v>543</v>
      </c>
      <c r="G937" s="10">
        <f>+G938</f>
        <v>3475.8099999999995</v>
      </c>
      <c r="H937" s="10">
        <f>+H938</f>
        <v>11150</v>
      </c>
      <c r="I937" s="10">
        <f>+I938</f>
        <v>11150</v>
      </c>
      <c r="J937" s="10">
        <f>+J938</f>
        <v>7876.99</v>
      </c>
      <c r="K937" s="10">
        <f>IF(I937&lt;&gt;0,J937/I937*100,"-")</f>
        <v>70.645650224215245</v>
      </c>
      <c r="L937" s="10">
        <f>IF(H937&lt;&gt;0,J937/H937*100,"-")</f>
        <v>70.645650224215245</v>
      </c>
      <c r="M937" s="10">
        <f>IF(G937&lt;&gt;0,J937/G937*100,"-")</f>
        <v>226.62314683483854</v>
      </c>
    </row>
    <row r="938" spans="1:13" x14ac:dyDescent="0.25">
      <c r="A938" s="11"/>
      <c r="B938" s="11"/>
      <c r="C938" s="11"/>
      <c r="D938" s="12" t="s">
        <v>19</v>
      </c>
      <c r="E938" s="11"/>
      <c r="F938" s="12"/>
      <c r="G938" s="13">
        <f>+G939+G940+G941+G942+G943+G944</f>
        <v>3475.8099999999995</v>
      </c>
      <c r="H938" s="13">
        <f>+H939+H940+H941+H942+H943+H944</f>
        <v>11150</v>
      </c>
      <c r="I938" s="13">
        <f>+I939+I940+I941+I942+I943+I944</f>
        <v>11150</v>
      </c>
      <c r="J938" s="13">
        <f>+J939+J940+J941+J942+J943+J944</f>
        <v>7876.99</v>
      </c>
      <c r="K938" s="13">
        <f>IF(I938&lt;&gt;0,J938/I938*100,"-")</f>
        <v>70.645650224215245</v>
      </c>
      <c r="L938" s="13">
        <f>IF(H938&lt;&gt;0,J938/H938*100,"-")</f>
        <v>70.645650224215245</v>
      </c>
      <c r="M938" s="13">
        <f>IF(G938&lt;&gt;0,J938/G938*100,"-")</f>
        <v>226.62314683483854</v>
      </c>
    </row>
    <row r="939" spans="1:13" x14ac:dyDescent="0.25">
      <c r="A939" s="14"/>
      <c r="B939" s="14"/>
      <c r="C939" s="14"/>
      <c r="D939" s="14"/>
      <c r="E939" s="15" t="s">
        <v>20</v>
      </c>
      <c r="F939" s="15" t="s">
        <v>21</v>
      </c>
      <c r="G939" s="16">
        <v>362</v>
      </c>
      <c r="H939" s="16">
        <v>0</v>
      </c>
      <c r="I939" s="16">
        <v>0</v>
      </c>
      <c r="J939" s="16">
        <v>0</v>
      </c>
      <c r="K939" s="16" t="str">
        <f>IF(I939&lt;&gt;0,J939/I939*100,"-")</f>
        <v>-</v>
      </c>
      <c r="L939" s="16" t="str">
        <f>IF(H939&lt;&gt;0,J939/H939*100,"-")</f>
        <v>-</v>
      </c>
      <c r="M939" s="16">
        <f>IF(G939&lt;&gt;0,J939/G939*100,"-")</f>
        <v>0</v>
      </c>
    </row>
    <row r="940" spans="1:13" x14ac:dyDescent="0.25">
      <c r="A940" s="14"/>
      <c r="B940" s="14"/>
      <c r="C940" s="14"/>
      <c r="D940" s="14"/>
      <c r="E940" s="15" t="s">
        <v>22</v>
      </c>
      <c r="F940" s="15" t="s">
        <v>23</v>
      </c>
      <c r="G940" s="16">
        <v>154.29</v>
      </c>
      <c r="H940" s="16">
        <v>450</v>
      </c>
      <c r="I940" s="16">
        <v>450</v>
      </c>
      <c r="J940" s="16">
        <v>187.24</v>
      </c>
      <c r="K940" s="16">
        <f>IF(I940&lt;&gt;0,J940/I940*100,"-")</f>
        <v>41.608888888888892</v>
      </c>
      <c r="L940" s="16">
        <f>IF(H940&lt;&gt;0,J940/H940*100,"-")</f>
        <v>41.608888888888892</v>
      </c>
      <c r="M940" s="16">
        <f>IF(G940&lt;&gt;0,J940/G940*100,"-")</f>
        <v>121.3558882623631</v>
      </c>
    </row>
    <row r="941" spans="1:13" x14ac:dyDescent="0.25">
      <c r="A941" s="14"/>
      <c r="B941" s="14"/>
      <c r="C941" s="14"/>
      <c r="D941" s="14"/>
      <c r="E941" s="15" t="s">
        <v>26</v>
      </c>
      <c r="F941" s="15" t="s">
        <v>27</v>
      </c>
      <c r="G941" s="16">
        <v>249.55</v>
      </c>
      <c r="H941" s="16">
        <v>1545</v>
      </c>
      <c r="I941" s="16">
        <v>2270.92</v>
      </c>
      <c r="J941" s="16">
        <v>827.89</v>
      </c>
      <c r="K941" s="16">
        <f>IF(I941&lt;&gt;0,J941/I941*100,"-")</f>
        <v>36.456149930424672</v>
      </c>
      <c r="L941" s="16">
        <f>IF(H941&lt;&gt;0,J941/H941*100,"-")</f>
        <v>53.58511326860841</v>
      </c>
      <c r="M941" s="16">
        <f>IF(G941&lt;&gt;0,J941/G941*100,"-")</f>
        <v>331.75315568022438</v>
      </c>
    </row>
    <row r="942" spans="1:13" x14ac:dyDescent="0.25">
      <c r="A942" s="14"/>
      <c r="B942" s="14"/>
      <c r="C942" s="14"/>
      <c r="D942" s="14"/>
      <c r="E942" s="15" t="s">
        <v>28</v>
      </c>
      <c r="F942" s="15" t="s">
        <v>29</v>
      </c>
      <c r="G942" s="16">
        <v>2709.97</v>
      </c>
      <c r="H942" s="16">
        <v>1680</v>
      </c>
      <c r="I942" s="16">
        <v>2781.1</v>
      </c>
      <c r="J942" s="16">
        <v>2777.3</v>
      </c>
      <c r="K942" s="16">
        <f>IF(I942&lt;&gt;0,J942/I942*100,"-")</f>
        <v>99.863363417352858</v>
      </c>
      <c r="L942" s="16">
        <f>IF(H942&lt;&gt;0,J942/H942*100,"-")</f>
        <v>165.3154761904762</v>
      </c>
      <c r="M942" s="16">
        <f>IF(G942&lt;&gt;0,J942/G942*100,"-")</f>
        <v>102.48452934903341</v>
      </c>
    </row>
    <row r="943" spans="1:13" x14ac:dyDescent="0.25">
      <c r="A943" s="14"/>
      <c r="B943" s="14"/>
      <c r="C943" s="14"/>
      <c r="D943" s="14"/>
      <c r="E943" s="15" t="s">
        <v>30</v>
      </c>
      <c r="F943" s="15" t="s">
        <v>31</v>
      </c>
      <c r="G943" s="16">
        <v>0</v>
      </c>
      <c r="H943" s="16">
        <v>0</v>
      </c>
      <c r="I943" s="16">
        <v>4084.56</v>
      </c>
      <c r="J943" s="16">
        <v>4084.56</v>
      </c>
      <c r="K943" s="16">
        <f>IF(I943&lt;&gt;0,J943/I943*100,"-")</f>
        <v>100</v>
      </c>
      <c r="L943" s="16" t="str">
        <f>IF(H943&lt;&gt;0,J943/H943*100,"-")</f>
        <v>-</v>
      </c>
      <c r="M943" s="16" t="str">
        <f>IF(G943&lt;&gt;0,J943/G943*100,"-")</f>
        <v>-</v>
      </c>
    </row>
    <row r="944" spans="1:13" x14ac:dyDescent="0.25">
      <c r="A944" s="14"/>
      <c r="B944" s="14"/>
      <c r="C944" s="14"/>
      <c r="D944" s="14"/>
      <c r="E944" s="15" t="s">
        <v>81</v>
      </c>
      <c r="F944" s="15" t="s">
        <v>82</v>
      </c>
      <c r="G944" s="16">
        <v>0</v>
      </c>
      <c r="H944" s="16">
        <v>7475</v>
      </c>
      <c r="I944" s="16">
        <v>1563.42</v>
      </c>
      <c r="J944" s="16">
        <v>0</v>
      </c>
      <c r="K944" s="16">
        <f>IF(I944&lt;&gt;0,J944/I944*100,"-")</f>
        <v>0</v>
      </c>
      <c r="L944" s="16">
        <f>IF(H944&lt;&gt;0,J944/H944*100,"-")</f>
        <v>0</v>
      </c>
      <c r="M944" s="16" t="str">
        <f>IF(G944&lt;&gt;0,J944/G944*100,"-")</f>
        <v>-</v>
      </c>
    </row>
    <row r="945" spans="1:13" x14ac:dyDescent="0.25">
      <c r="A945" s="2" t="s">
        <v>544</v>
      </c>
      <c r="B945" s="3"/>
      <c r="C945" s="3"/>
      <c r="D945" s="3"/>
      <c r="E945" s="3"/>
      <c r="F945" s="2" t="s">
        <v>545</v>
      </c>
      <c r="G945" s="4">
        <f>+G946</f>
        <v>4739.96</v>
      </c>
      <c r="H945" s="4">
        <f>+H946</f>
        <v>4560</v>
      </c>
      <c r="I945" s="4">
        <f>+I946</f>
        <v>4560</v>
      </c>
      <c r="J945" s="4">
        <f>+J946</f>
        <v>2668.67</v>
      </c>
      <c r="K945" s="4">
        <f>IF(I945&lt;&gt;0,J945/I945*100,"-")</f>
        <v>58.523464912280701</v>
      </c>
      <c r="L945" s="4">
        <f>IF(H945&lt;&gt;0,J945/H945*100,"-")</f>
        <v>58.523464912280701</v>
      </c>
      <c r="M945" s="4">
        <f>IF(G945&lt;&gt;0,J945/G945*100,"-")</f>
        <v>56.301529970717056</v>
      </c>
    </row>
    <row r="946" spans="1:13" x14ac:dyDescent="0.25">
      <c r="A946" s="5"/>
      <c r="B946" s="6" t="s">
        <v>121</v>
      </c>
      <c r="C946" s="5"/>
      <c r="D946" s="5"/>
      <c r="E946" s="5"/>
      <c r="F946" s="6" t="s">
        <v>122</v>
      </c>
      <c r="G946" s="7">
        <f>+G947</f>
        <v>4739.96</v>
      </c>
      <c r="H946" s="7">
        <f>+H947</f>
        <v>4560</v>
      </c>
      <c r="I946" s="7">
        <f>+I947</f>
        <v>4560</v>
      </c>
      <c r="J946" s="7">
        <f>+J947</f>
        <v>2668.67</v>
      </c>
      <c r="K946" s="7">
        <f>IF(I946&lt;&gt;0,J946/I946*100,"-")</f>
        <v>58.523464912280701</v>
      </c>
      <c r="L946" s="7">
        <f>IF(H946&lt;&gt;0,J946/H946*100,"-")</f>
        <v>58.523464912280701</v>
      </c>
      <c r="M946" s="7">
        <f>IF(G946&lt;&gt;0,J946/G946*100,"-")</f>
        <v>56.301529970717056</v>
      </c>
    </row>
    <row r="947" spans="1:13" x14ac:dyDescent="0.25">
      <c r="A947" s="8"/>
      <c r="B947" s="8"/>
      <c r="C947" s="9" t="s">
        <v>546</v>
      </c>
      <c r="D947" s="8"/>
      <c r="E947" s="8"/>
      <c r="F947" s="9" t="s">
        <v>547</v>
      </c>
      <c r="G947" s="10">
        <f>+G948</f>
        <v>4739.96</v>
      </c>
      <c r="H947" s="10">
        <f>+H948</f>
        <v>4560</v>
      </c>
      <c r="I947" s="10">
        <f>+I948</f>
        <v>4560</v>
      </c>
      <c r="J947" s="10">
        <f>+J948</f>
        <v>2668.67</v>
      </c>
      <c r="K947" s="10">
        <f>IF(I947&lt;&gt;0,J947/I947*100,"-")</f>
        <v>58.523464912280701</v>
      </c>
      <c r="L947" s="10">
        <f>IF(H947&lt;&gt;0,J947/H947*100,"-")</f>
        <v>58.523464912280701</v>
      </c>
      <c r="M947" s="10">
        <f>IF(G947&lt;&gt;0,J947/G947*100,"-")</f>
        <v>56.301529970717056</v>
      </c>
    </row>
    <row r="948" spans="1:13" x14ac:dyDescent="0.25">
      <c r="A948" s="11"/>
      <c r="B948" s="11"/>
      <c r="C948" s="11"/>
      <c r="D948" s="12" t="s">
        <v>19</v>
      </c>
      <c r="E948" s="11"/>
      <c r="F948" s="12"/>
      <c r="G948" s="13">
        <f>+G949+G950+G951+G952+G953+G954+G955+G956</f>
        <v>4739.96</v>
      </c>
      <c r="H948" s="13">
        <f>+H949+H950+H951+H952+H953+H954+H955+H956</f>
        <v>4560</v>
      </c>
      <c r="I948" s="13">
        <f>+I949+I950+I951+I952+I953+I954+I955+I956</f>
        <v>4560</v>
      </c>
      <c r="J948" s="13">
        <f>+J949+J950+J951+J952+J953+J954+J955+J956</f>
        <v>2668.67</v>
      </c>
      <c r="K948" s="13">
        <f>IF(I948&lt;&gt;0,J948/I948*100,"-")</f>
        <v>58.523464912280701</v>
      </c>
      <c r="L948" s="13">
        <f>IF(H948&lt;&gt;0,J948/H948*100,"-")</f>
        <v>58.523464912280701</v>
      </c>
      <c r="M948" s="13">
        <f>IF(G948&lt;&gt;0,J948/G948*100,"-")</f>
        <v>56.301529970717056</v>
      </c>
    </row>
    <row r="949" spans="1:13" x14ac:dyDescent="0.25">
      <c r="A949" s="14"/>
      <c r="B949" s="14"/>
      <c r="C949" s="14"/>
      <c r="D949" s="14"/>
      <c r="E949" s="15" t="s">
        <v>20</v>
      </c>
      <c r="F949" s="15" t="s">
        <v>21</v>
      </c>
      <c r="G949" s="16">
        <v>2262.5700000000002</v>
      </c>
      <c r="H949" s="16">
        <v>2000</v>
      </c>
      <c r="I949" s="16">
        <v>965</v>
      </c>
      <c r="J949" s="16">
        <v>691.59</v>
      </c>
      <c r="K949" s="16">
        <f>IF(I949&lt;&gt;0,J949/I949*100,"-")</f>
        <v>71.667357512953373</v>
      </c>
      <c r="L949" s="16">
        <f>IF(H949&lt;&gt;0,J949/H949*100,"-")</f>
        <v>34.579500000000003</v>
      </c>
      <c r="M949" s="16">
        <f>IF(G949&lt;&gt;0,J949/G949*100,"-")</f>
        <v>30.566568106180142</v>
      </c>
    </row>
    <row r="950" spans="1:13" x14ac:dyDescent="0.25">
      <c r="A950" s="14"/>
      <c r="B950" s="14"/>
      <c r="C950" s="14"/>
      <c r="D950" s="14"/>
      <c r="E950" s="15" t="s">
        <v>89</v>
      </c>
      <c r="F950" s="15" t="s">
        <v>90</v>
      </c>
      <c r="G950" s="16">
        <v>255.11</v>
      </c>
      <c r="H950" s="16">
        <v>300</v>
      </c>
      <c r="I950" s="16">
        <v>400</v>
      </c>
      <c r="J950" s="16">
        <v>388.71</v>
      </c>
      <c r="K950" s="16">
        <f>IF(I950&lt;&gt;0,J950/I950*100,"-")</f>
        <v>97.177499999999995</v>
      </c>
      <c r="L950" s="16">
        <f>IF(H950&lt;&gt;0,J950/H950*100,"-")</f>
        <v>129.57</v>
      </c>
      <c r="M950" s="16">
        <f>IF(G950&lt;&gt;0,J950/G950*100,"-")</f>
        <v>152.36956606953862</v>
      </c>
    </row>
    <row r="951" spans="1:13" x14ac:dyDescent="0.25">
      <c r="A951" s="14"/>
      <c r="B951" s="14"/>
      <c r="C951" s="14"/>
      <c r="D951" s="14"/>
      <c r="E951" s="15" t="s">
        <v>22</v>
      </c>
      <c r="F951" s="15" t="s">
        <v>23</v>
      </c>
      <c r="G951" s="16">
        <v>177.7</v>
      </c>
      <c r="H951" s="16">
        <v>830</v>
      </c>
      <c r="I951" s="16">
        <v>830</v>
      </c>
      <c r="J951" s="16">
        <v>410.42</v>
      </c>
      <c r="K951" s="16">
        <f>IF(I951&lt;&gt;0,J951/I951*100,"-")</f>
        <v>49.448192771084337</v>
      </c>
      <c r="L951" s="16">
        <f>IF(H951&lt;&gt;0,J951/H951*100,"-")</f>
        <v>49.448192771084337</v>
      </c>
      <c r="M951" s="16">
        <f>IF(G951&lt;&gt;0,J951/G951*100,"-")</f>
        <v>230.96229600450201</v>
      </c>
    </row>
    <row r="952" spans="1:13" x14ac:dyDescent="0.25">
      <c r="A952" s="14"/>
      <c r="B952" s="14"/>
      <c r="C952" s="14"/>
      <c r="D952" s="14"/>
      <c r="E952" s="15" t="s">
        <v>26</v>
      </c>
      <c r="F952" s="15" t="s">
        <v>27</v>
      </c>
      <c r="G952" s="16">
        <v>301.23</v>
      </c>
      <c r="H952" s="16">
        <v>910</v>
      </c>
      <c r="I952" s="16">
        <v>1015</v>
      </c>
      <c r="J952" s="16">
        <v>361.58</v>
      </c>
      <c r="K952" s="16">
        <f>IF(I952&lt;&gt;0,J952/I952*100,"-")</f>
        <v>35.623645320197042</v>
      </c>
      <c r="L952" s="16">
        <f>IF(H952&lt;&gt;0,J952/H952*100,"-")</f>
        <v>39.734065934065931</v>
      </c>
      <c r="M952" s="16">
        <f>IF(G952&lt;&gt;0,J952/G952*100,"-")</f>
        <v>120.03452511370047</v>
      </c>
    </row>
    <row r="953" spans="1:13" x14ac:dyDescent="0.25">
      <c r="A953" s="14"/>
      <c r="B953" s="14"/>
      <c r="C953" s="14"/>
      <c r="D953" s="14"/>
      <c r="E953" s="15" t="s">
        <v>28</v>
      </c>
      <c r="F953" s="15" t="s">
        <v>29</v>
      </c>
      <c r="G953" s="16">
        <v>3.65</v>
      </c>
      <c r="H953" s="16">
        <v>15.5</v>
      </c>
      <c r="I953" s="16">
        <v>75.5</v>
      </c>
      <c r="J953" s="16">
        <v>63.05</v>
      </c>
      <c r="K953" s="16">
        <f>IF(I953&lt;&gt;0,J953/I953*100,"-")</f>
        <v>83.509933774834437</v>
      </c>
      <c r="L953" s="16">
        <f>IF(H953&lt;&gt;0,J953/H953*100,"-")</f>
        <v>406.77419354838707</v>
      </c>
      <c r="M953" s="16">
        <f>IF(G953&lt;&gt;0,J953/G953*100,"-")</f>
        <v>1727.3972602739725</v>
      </c>
    </row>
    <row r="954" spans="1:13" x14ac:dyDescent="0.25">
      <c r="A954" s="14"/>
      <c r="B954" s="14"/>
      <c r="C954" s="14"/>
      <c r="D954" s="14"/>
      <c r="E954" s="15" t="s">
        <v>34</v>
      </c>
      <c r="F954" s="15" t="s">
        <v>35</v>
      </c>
      <c r="G954" s="16">
        <v>0</v>
      </c>
      <c r="H954" s="16">
        <v>0</v>
      </c>
      <c r="I954" s="16">
        <v>100</v>
      </c>
      <c r="J954" s="16">
        <v>100</v>
      </c>
      <c r="K954" s="16">
        <f>IF(I954&lt;&gt;0,J954/I954*100,"-")</f>
        <v>100</v>
      </c>
      <c r="L954" s="16" t="str">
        <f>IF(H954&lt;&gt;0,J954/H954*100,"-")</f>
        <v>-</v>
      </c>
      <c r="M954" s="16" t="str">
        <f>IF(G954&lt;&gt;0,J954/G954*100,"-")</f>
        <v>-</v>
      </c>
    </row>
    <row r="955" spans="1:13" x14ac:dyDescent="0.25">
      <c r="A955" s="14"/>
      <c r="B955" s="14"/>
      <c r="C955" s="14"/>
      <c r="D955" s="14"/>
      <c r="E955" s="15" t="s">
        <v>30</v>
      </c>
      <c r="F955" s="15" t="s">
        <v>31</v>
      </c>
      <c r="G955" s="16">
        <v>0</v>
      </c>
      <c r="H955" s="16">
        <v>0</v>
      </c>
      <c r="I955" s="16">
        <v>670</v>
      </c>
      <c r="J955" s="16">
        <v>653.32000000000005</v>
      </c>
      <c r="K955" s="16">
        <f>IF(I955&lt;&gt;0,J955/I955*100,"-")</f>
        <v>97.510447761194044</v>
      </c>
      <c r="L955" s="16" t="str">
        <f>IF(H955&lt;&gt;0,J955/H955*100,"-")</f>
        <v>-</v>
      </c>
      <c r="M955" s="16" t="str">
        <f>IF(G955&lt;&gt;0,J955/G955*100,"-")</f>
        <v>-</v>
      </c>
    </row>
    <row r="956" spans="1:13" x14ac:dyDescent="0.25">
      <c r="A956" s="14"/>
      <c r="B956" s="14"/>
      <c r="C956" s="14"/>
      <c r="D956" s="14"/>
      <c r="E956" s="15" t="s">
        <v>81</v>
      </c>
      <c r="F956" s="15" t="s">
        <v>82</v>
      </c>
      <c r="G956" s="16">
        <v>1739.7</v>
      </c>
      <c r="H956" s="16">
        <v>504.5</v>
      </c>
      <c r="I956" s="16">
        <v>504.5</v>
      </c>
      <c r="J956" s="16">
        <v>0</v>
      </c>
      <c r="K956" s="16">
        <f>IF(I956&lt;&gt;0,J956/I956*100,"-")</f>
        <v>0</v>
      </c>
      <c r="L956" s="16">
        <f>IF(H956&lt;&gt;0,J956/H956*100,"-")</f>
        <v>0</v>
      </c>
      <c r="M956" s="16">
        <f>IF(G956&lt;&gt;0,J956/G956*100,"-")</f>
        <v>0</v>
      </c>
    </row>
    <row r="957" spans="1:13" x14ac:dyDescent="0.25">
      <c r="A957" s="2" t="s">
        <v>548</v>
      </c>
      <c r="B957" s="3"/>
      <c r="C957" s="3"/>
      <c r="D957" s="3"/>
      <c r="E957" s="3"/>
      <c r="F957" s="2" t="s">
        <v>549</v>
      </c>
      <c r="G957" s="4">
        <f>+G958+G970</f>
        <v>13927.490000000002</v>
      </c>
      <c r="H957" s="4">
        <f>+H958+H970</f>
        <v>14900</v>
      </c>
      <c r="I957" s="4">
        <f>+I958+I970</f>
        <v>14900</v>
      </c>
      <c r="J957" s="4">
        <f>+J958+J970</f>
        <v>8991.76</v>
      </c>
      <c r="K957" s="4">
        <f>IF(I957&lt;&gt;0,J957/I957*100,"-")</f>
        <v>60.347382550335574</v>
      </c>
      <c r="L957" s="4">
        <f>IF(H957&lt;&gt;0,J957/H957*100,"-")</f>
        <v>60.347382550335574</v>
      </c>
      <c r="M957" s="4">
        <f>IF(G957&lt;&gt;0,J957/G957*100,"-")</f>
        <v>64.561238241779378</v>
      </c>
    </row>
    <row r="958" spans="1:13" x14ac:dyDescent="0.25">
      <c r="A958" s="5"/>
      <c r="B958" s="6" t="s">
        <v>121</v>
      </c>
      <c r="C958" s="5"/>
      <c r="D958" s="5"/>
      <c r="E958" s="5"/>
      <c r="F958" s="6" t="s">
        <v>122</v>
      </c>
      <c r="G958" s="7">
        <f>+G959</f>
        <v>8500.130000000001</v>
      </c>
      <c r="H958" s="7">
        <f>+H959</f>
        <v>9400</v>
      </c>
      <c r="I958" s="7">
        <f>+I959</f>
        <v>9400</v>
      </c>
      <c r="J958" s="7">
        <f>+J959</f>
        <v>6660.11</v>
      </c>
      <c r="K958" s="7">
        <f>IF(I958&lt;&gt;0,J958/I958*100,"-")</f>
        <v>70.852234042553192</v>
      </c>
      <c r="L958" s="7">
        <f>IF(H958&lt;&gt;0,J958/H958*100,"-")</f>
        <v>70.852234042553192</v>
      </c>
      <c r="M958" s="7">
        <f>IF(G958&lt;&gt;0,J958/G958*100,"-")</f>
        <v>78.353036953552461</v>
      </c>
    </row>
    <row r="959" spans="1:13" x14ac:dyDescent="0.25">
      <c r="A959" s="8"/>
      <c r="B959" s="8"/>
      <c r="C959" s="9" t="s">
        <v>550</v>
      </c>
      <c r="D959" s="8"/>
      <c r="E959" s="8"/>
      <c r="F959" s="9" t="s">
        <v>551</v>
      </c>
      <c r="G959" s="10">
        <f>+G960</f>
        <v>8500.130000000001</v>
      </c>
      <c r="H959" s="10">
        <f>+H960</f>
        <v>9400</v>
      </c>
      <c r="I959" s="10">
        <f>+I960</f>
        <v>9400</v>
      </c>
      <c r="J959" s="10">
        <f>+J960</f>
        <v>6660.11</v>
      </c>
      <c r="K959" s="10">
        <f>IF(I959&lt;&gt;0,J959/I959*100,"-")</f>
        <v>70.852234042553192</v>
      </c>
      <c r="L959" s="10">
        <f>IF(H959&lt;&gt;0,J959/H959*100,"-")</f>
        <v>70.852234042553192</v>
      </c>
      <c r="M959" s="10">
        <f>IF(G959&lt;&gt;0,J959/G959*100,"-")</f>
        <v>78.353036953552461</v>
      </c>
    </row>
    <row r="960" spans="1:13" x14ac:dyDescent="0.25">
      <c r="A960" s="11"/>
      <c r="B960" s="11"/>
      <c r="C960" s="11"/>
      <c r="D960" s="12" t="s">
        <v>19</v>
      </c>
      <c r="E960" s="11"/>
      <c r="F960" s="12"/>
      <c r="G960" s="13">
        <f>+G961+G962+G963+G964+G965+G966+G967+G968+G969</f>
        <v>8500.130000000001</v>
      </c>
      <c r="H960" s="13">
        <f>+H961+H962+H963+H964+H965+H966+H967+H968+H969</f>
        <v>9400</v>
      </c>
      <c r="I960" s="13">
        <f>+I961+I962+I963+I964+I965+I966+I967+I968+I969</f>
        <v>9400</v>
      </c>
      <c r="J960" s="13">
        <f>+J961+J962+J963+J964+J965+J966+J967+J968+J969</f>
        <v>6660.11</v>
      </c>
      <c r="K960" s="13">
        <f>IF(I960&lt;&gt;0,J960/I960*100,"-")</f>
        <v>70.852234042553192</v>
      </c>
      <c r="L960" s="13">
        <f>IF(H960&lt;&gt;0,J960/H960*100,"-")</f>
        <v>70.852234042553192</v>
      </c>
      <c r="M960" s="13">
        <f>IF(G960&lt;&gt;0,J960/G960*100,"-")</f>
        <v>78.353036953552461</v>
      </c>
    </row>
    <row r="961" spans="1:13" x14ac:dyDescent="0.25">
      <c r="A961" s="14"/>
      <c r="B961" s="14"/>
      <c r="C961" s="14"/>
      <c r="D961" s="14"/>
      <c r="E961" s="15" t="s">
        <v>20</v>
      </c>
      <c r="F961" s="15" t="s">
        <v>21</v>
      </c>
      <c r="G961" s="16">
        <v>4464</v>
      </c>
      <c r="H961" s="16">
        <v>5794</v>
      </c>
      <c r="I961" s="16">
        <v>4385</v>
      </c>
      <c r="J961" s="16">
        <v>3702.28</v>
      </c>
      <c r="K961" s="16">
        <f>IF(I961&lt;&gt;0,J961/I961*100,"-")</f>
        <v>84.430558722919045</v>
      </c>
      <c r="L961" s="16">
        <f>IF(H961&lt;&gt;0,J961/H961*100,"-")</f>
        <v>63.89851570590266</v>
      </c>
      <c r="M961" s="16">
        <f>IF(G961&lt;&gt;0,J961/G961*100,"-")</f>
        <v>82.936379928315418</v>
      </c>
    </row>
    <row r="962" spans="1:13" x14ac:dyDescent="0.25">
      <c r="A962" s="14"/>
      <c r="B962" s="14"/>
      <c r="C962" s="14"/>
      <c r="D962" s="14"/>
      <c r="E962" s="15" t="s">
        <v>89</v>
      </c>
      <c r="F962" s="15" t="s">
        <v>90</v>
      </c>
      <c r="G962" s="16">
        <v>1891.49</v>
      </c>
      <c r="H962" s="16">
        <v>500</v>
      </c>
      <c r="I962" s="16">
        <v>1400</v>
      </c>
      <c r="J962" s="16">
        <v>1371.65</v>
      </c>
      <c r="K962" s="16">
        <f>IF(I962&lt;&gt;0,J962/I962*100,"-")</f>
        <v>97.974999999999994</v>
      </c>
      <c r="L962" s="16">
        <f>IF(H962&lt;&gt;0,J962/H962*100,"-")</f>
        <v>274.33</v>
      </c>
      <c r="M962" s="16">
        <f>IF(G962&lt;&gt;0,J962/G962*100,"-")</f>
        <v>72.516904662461883</v>
      </c>
    </row>
    <row r="963" spans="1:13" x14ac:dyDescent="0.25">
      <c r="A963" s="14"/>
      <c r="B963" s="14"/>
      <c r="C963" s="14"/>
      <c r="D963" s="14"/>
      <c r="E963" s="15" t="s">
        <v>22</v>
      </c>
      <c r="F963" s="15" t="s">
        <v>23</v>
      </c>
      <c r="G963" s="16">
        <v>539.91999999999996</v>
      </c>
      <c r="H963" s="16">
        <v>600</v>
      </c>
      <c r="I963" s="16">
        <v>650</v>
      </c>
      <c r="J963" s="16">
        <v>534.21</v>
      </c>
      <c r="K963" s="16">
        <f>IF(I963&lt;&gt;0,J963/I963*100,"-")</f>
        <v>82.186153846153857</v>
      </c>
      <c r="L963" s="16">
        <f>IF(H963&lt;&gt;0,J963/H963*100,"-")</f>
        <v>89.035000000000011</v>
      </c>
      <c r="M963" s="16">
        <f>IF(G963&lt;&gt;0,J963/G963*100,"-")</f>
        <v>98.942435916432075</v>
      </c>
    </row>
    <row r="964" spans="1:13" x14ac:dyDescent="0.25">
      <c r="A964" s="14"/>
      <c r="B964" s="14"/>
      <c r="C964" s="14"/>
      <c r="D964" s="14"/>
      <c r="E964" s="15" t="s">
        <v>24</v>
      </c>
      <c r="F964" s="15" t="s">
        <v>25</v>
      </c>
      <c r="G964" s="16">
        <v>250</v>
      </c>
      <c r="H964" s="16">
        <v>250</v>
      </c>
      <c r="I964" s="16">
        <v>0</v>
      </c>
      <c r="J964" s="16">
        <v>0</v>
      </c>
      <c r="K964" s="16" t="str">
        <f>IF(I964&lt;&gt;0,J964/I964*100,"-")</f>
        <v>-</v>
      </c>
      <c r="L964" s="16">
        <f>IF(H964&lt;&gt;0,J964/H964*100,"-")</f>
        <v>0</v>
      </c>
      <c r="M964" s="16">
        <f>IF(G964&lt;&gt;0,J964/G964*100,"-")</f>
        <v>0</v>
      </c>
    </row>
    <row r="965" spans="1:13" x14ac:dyDescent="0.25">
      <c r="A965" s="14"/>
      <c r="B965" s="14"/>
      <c r="C965" s="14"/>
      <c r="D965" s="14"/>
      <c r="E965" s="15" t="s">
        <v>26</v>
      </c>
      <c r="F965" s="15" t="s">
        <v>27</v>
      </c>
      <c r="G965" s="16">
        <v>194.46</v>
      </c>
      <c r="H965" s="16">
        <v>600</v>
      </c>
      <c r="I965" s="16">
        <v>569</v>
      </c>
      <c r="J965" s="16">
        <v>194.99</v>
      </c>
      <c r="K965" s="16">
        <f>IF(I965&lt;&gt;0,J965/I965*100,"-")</f>
        <v>34.2688927943761</v>
      </c>
      <c r="L965" s="16">
        <f>IF(H965&lt;&gt;0,J965/H965*100,"-")</f>
        <v>32.498333333333335</v>
      </c>
      <c r="M965" s="16">
        <f>IF(G965&lt;&gt;0,J965/G965*100,"-")</f>
        <v>100.27254962460145</v>
      </c>
    </row>
    <row r="966" spans="1:13" x14ac:dyDescent="0.25">
      <c r="A966" s="14"/>
      <c r="B966" s="14"/>
      <c r="C966" s="14"/>
      <c r="D966" s="14"/>
      <c r="E966" s="15" t="s">
        <v>77</v>
      </c>
      <c r="F966" s="15" t="s">
        <v>78</v>
      </c>
      <c r="G966" s="16">
        <v>110.75</v>
      </c>
      <c r="H966" s="16">
        <v>250</v>
      </c>
      <c r="I966" s="16">
        <v>310</v>
      </c>
      <c r="J966" s="16">
        <v>302.27999999999997</v>
      </c>
      <c r="K966" s="16">
        <f>IF(I966&lt;&gt;0,J966/I966*100,"-")</f>
        <v>97.50967741935483</v>
      </c>
      <c r="L966" s="16">
        <f>IF(H966&lt;&gt;0,J966/H966*100,"-")</f>
        <v>120.91199999999999</v>
      </c>
      <c r="M966" s="16">
        <f>IF(G966&lt;&gt;0,J966/G966*100,"-")</f>
        <v>272.93905191873591</v>
      </c>
    </row>
    <row r="967" spans="1:13" x14ac:dyDescent="0.25">
      <c r="A967" s="14"/>
      <c r="B967" s="14"/>
      <c r="C967" s="14"/>
      <c r="D967" s="14"/>
      <c r="E967" s="15" t="s">
        <v>28</v>
      </c>
      <c r="F967" s="15" t="s">
        <v>29</v>
      </c>
      <c r="G967" s="16">
        <v>502.6</v>
      </c>
      <c r="H967" s="16">
        <v>706</v>
      </c>
      <c r="I967" s="16">
        <v>1386</v>
      </c>
      <c r="J967" s="16">
        <v>554.70000000000005</v>
      </c>
      <c r="K967" s="16">
        <f>IF(I967&lt;&gt;0,J967/I967*100,"-")</f>
        <v>40.021645021645028</v>
      </c>
      <c r="L967" s="16">
        <f>IF(H967&lt;&gt;0,J967/H967*100,"-")</f>
        <v>78.569405099150146</v>
      </c>
      <c r="M967" s="16">
        <f>IF(G967&lt;&gt;0,J967/G967*100,"-")</f>
        <v>110.36609629924395</v>
      </c>
    </row>
    <row r="968" spans="1:13" x14ac:dyDescent="0.25">
      <c r="A968" s="14"/>
      <c r="B968" s="14"/>
      <c r="C968" s="14"/>
      <c r="D968" s="14"/>
      <c r="E968" s="15" t="s">
        <v>34</v>
      </c>
      <c r="F968" s="15" t="s">
        <v>35</v>
      </c>
      <c r="G968" s="16">
        <v>0</v>
      </c>
      <c r="H968" s="16">
        <v>500</v>
      </c>
      <c r="I968" s="16">
        <v>500</v>
      </c>
      <c r="J968" s="16">
        <v>0</v>
      </c>
      <c r="K968" s="16">
        <f>IF(I968&lt;&gt;0,J968/I968*100,"-")</f>
        <v>0</v>
      </c>
      <c r="L968" s="16">
        <f>IF(H968&lt;&gt;0,J968/H968*100,"-")</f>
        <v>0</v>
      </c>
      <c r="M968" s="16" t="str">
        <f>IF(G968&lt;&gt;0,J968/G968*100,"-")</f>
        <v>-</v>
      </c>
    </row>
    <row r="969" spans="1:13" x14ac:dyDescent="0.25">
      <c r="A969" s="14"/>
      <c r="B969" s="14"/>
      <c r="C969" s="14"/>
      <c r="D969" s="14"/>
      <c r="E969" s="15" t="s">
        <v>30</v>
      </c>
      <c r="F969" s="15" t="s">
        <v>31</v>
      </c>
      <c r="G969" s="16">
        <v>546.91</v>
      </c>
      <c r="H969" s="16">
        <v>200</v>
      </c>
      <c r="I969" s="16">
        <v>200</v>
      </c>
      <c r="J969" s="16">
        <v>0</v>
      </c>
      <c r="K969" s="16">
        <f>IF(I969&lt;&gt;0,J969/I969*100,"-")</f>
        <v>0</v>
      </c>
      <c r="L969" s="16">
        <f>IF(H969&lt;&gt;0,J969/H969*100,"-")</f>
        <v>0</v>
      </c>
      <c r="M969" s="16">
        <f>IF(G969&lt;&gt;0,J969/G969*100,"-")</f>
        <v>0</v>
      </c>
    </row>
    <row r="970" spans="1:13" x14ac:dyDescent="0.25">
      <c r="A970" s="5"/>
      <c r="B970" s="6" t="s">
        <v>315</v>
      </c>
      <c r="C970" s="5"/>
      <c r="D970" s="5"/>
      <c r="E970" s="5"/>
      <c r="F970" s="6" t="s">
        <v>316</v>
      </c>
      <c r="G970" s="7">
        <f>+G971</f>
        <v>5427.36</v>
      </c>
      <c r="H970" s="7">
        <f>+H971</f>
        <v>5500</v>
      </c>
      <c r="I970" s="7">
        <f>+I971</f>
        <v>5500</v>
      </c>
      <c r="J970" s="7">
        <f>+J971</f>
        <v>2331.65</v>
      </c>
      <c r="K970" s="7">
        <f>IF(I970&lt;&gt;0,J970/I970*100,"-")</f>
        <v>42.393636363636368</v>
      </c>
      <c r="L970" s="7">
        <f>IF(H970&lt;&gt;0,J970/H970*100,"-")</f>
        <v>42.393636363636368</v>
      </c>
      <c r="M970" s="7">
        <f>IF(G970&lt;&gt;0,J970/G970*100,"-")</f>
        <v>42.961034462427413</v>
      </c>
    </row>
    <row r="971" spans="1:13" x14ac:dyDescent="0.25">
      <c r="A971" s="8"/>
      <c r="B971" s="8"/>
      <c r="C971" s="9" t="s">
        <v>552</v>
      </c>
      <c r="D971" s="8"/>
      <c r="E971" s="8"/>
      <c r="F971" s="9" t="s">
        <v>553</v>
      </c>
      <c r="G971" s="10">
        <f>+G972</f>
        <v>5427.36</v>
      </c>
      <c r="H971" s="10">
        <f>+H972</f>
        <v>5500</v>
      </c>
      <c r="I971" s="10">
        <f>+I972</f>
        <v>5500</v>
      </c>
      <c r="J971" s="10">
        <f>+J972</f>
        <v>2331.65</v>
      </c>
      <c r="K971" s="10">
        <f>IF(I971&lt;&gt;0,J971/I971*100,"-")</f>
        <v>42.393636363636368</v>
      </c>
      <c r="L971" s="10">
        <f>IF(H971&lt;&gt;0,J971/H971*100,"-")</f>
        <v>42.393636363636368</v>
      </c>
      <c r="M971" s="10">
        <f>IF(G971&lt;&gt;0,J971/G971*100,"-")</f>
        <v>42.961034462427413</v>
      </c>
    </row>
    <row r="972" spans="1:13" x14ac:dyDescent="0.25">
      <c r="A972" s="11"/>
      <c r="B972" s="11"/>
      <c r="C972" s="11"/>
      <c r="D972" s="12" t="s">
        <v>19</v>
      </c>
      <c r="E972" s="11"/>
      <c r="F972" s="12"/>
      <c r="G972" s="13">
        <f>+G973+G974+G975+G976</f>
        <v>5427.36</v>
      </c>
      <c r="H972" s="13">
        <f>+H973+H974+H975+H976</f>
        <v>5500</v>
      </c>
      <c r="I972" s="13">
        <f>+I973+I974+I975+I976</f>
        <v>5500</v>
      </c>
      <c r="J972" s="13">
        <f>+J973+J974+J975+J976</f>
        <v>2331.65</v>
      </c>
      <c r="K972" s="13">
        <f>IF(I972&lt;&gt;0,J972/I972*100,"-")</f>
        <v>42.393636363636368</v>
      </c>
      <c r="L972" s="13">
        <f>IF(H972&lt;&gt;0,J972/H972*100,"-")</f>
        <v>42.393636363636368</v>
      </c>
      <c r="M972" s="13">
        <f>IF(G972&lt;&gt;0,J972/G972*100,"-")</f>
        <v>42.961034462427413</v>
      </c>
    </row>
    <row r="973" spans="1:13" x14ac:dyDescent="0.25">
      <c r="A973" s="14"/>
      <c r="B973" s="14"/>
      <c r="C973" s="14"/>
      <c r="D973" s="14"/>
      <c r="E973" s="15" t="s">
        <v>89</v>
      </c>
      <c r="F973" s="15" t="s">
        <v>90</v>
      </c>
      <c r="G973" s="16">
        <v>1300.52</v>
      </c>
      <c r="H973" s="16">
        <v>0</v>
      </c>
      <c r="I973" s="16">
        <v>0</v>
      </c>
      <c r="J973" s="16">
        <v>0</v>
      </c>
      <c r="K973" s="16" t="str">
        <f>IF(I973&lt;&gt;0,J973/I973*100,"-")</f>
        <v>-</v>
      </c>
      <c r="L973" s="16" t="str">
        <f>IF(H973&lt;&gt;0,J973/H973*100,"-")</f>
        <v>-</v>
      </c>
      <c r="M973" s="16">
        <f>IF(G973&lt;&gt;0,J973/G973*100,"-")</f>
        <v>0</v>
      </c>
    </row>
    <row r="974" spans="1:13" x14ac:dyDescent="0.25">
      <c r="A974" s="14"/>
      <c r="B974" s="14"/>
      <c r="C974" s="14"/>
      <c r="D974" s="14"/>
      <c r="E974" s="15" t="s">
        <v>26</v>
      </c>
      <c r="F974" s="15" t="s">
        <v>27</v>
      </c>
      <c r="G974" s="16">
        <v>1076.8399999999999</v>
      </c>
      <c r="H974" s="16">
        <v>1500</v>
      </c>
      <c r="I974" s="16">
        <v>1500</v>
      </c>
      <c r="J974" s="16">
        <v>181.65</v>
      </c>
      <c r="K974" s="16">
        <f>IF(I974&lt;&gt;0,J974/I974*100,"-")</f>
        <v>12.11</v>
      </c>
      <c r="L974" s="16">
        <f>IF(H974&lt;&gt;0,J974/H974*100,"-")</f>
        <v>12.11</v>
      </c>
      <c r="M974" s="16">
        <f>IF(G974&lt;&gt;0,J974/G974*100,"-")</f>
        <v>16.868801307529441</v>
      </c>
    </row>
    <row r="975" spans="1:13" x14ac:dyDescent="0.25">
      <c r="A975" s="14"/>
      <c r="B975" s="14"/>
      <c r="C975" s="14"/>
      <c r="D975" s="14"/>
      <c r="E975" s="15" t="s">
        <v>30</v>
      </c>
      <c r="F975" s="15" t="s">
        <v>31</v>
      </c>
      <c r="G975" s="16">
        <v>0</v>
      </c>
      <c r="H975" s="16">
        <v>500</v>
      </c>
      <c r="I975" s="16">
        <v>500</v>
      </c>
      <c r="J975" s="16">
        <v>0</v>
      </c>
      <c r="K975" s="16">
        <f>IF(I975&lt;&gt;0,J975/I975*100,"-")</f>
        <v>0</v>
      </c>
      <c r="L975" s="16">
        <f>IF(H975&lt;&gt;0,J975/H975*100,"-")</f>
        <v>0</v>
      </c>
      <c r="M975" s="16" t="str">
        <f>IF(G975&lt;&gt;0,J975/G975*100,"-")</f>
        <v>-</v>
      </c>
    </row>
    <row r="976" spans="1:13" x14ac:dyDescent="0.25">
      <c r="A976" s="14"/>
      <c r="B976" s="14"/>
      <c r="C976" s="14"/>
      <c r="D976" s="14"/>
      <c r="E976" s="15" t="s">
        <v>81</v>
      </c>
      <c r="F976" s="15" t="s">
        <v>82</v>
      </c>
      <c r="G976" s="16">
        <v>3050</v>
      </c>
      <c r="H976" s="16">
        <v>3500</v>
      </c>
      <c r="I976" s="16">
        <v>3500</v>
      </c>
      <c r="J976" s="16">
        <v>2150</v>
      </c>
      <c r="K976" s="16">
        <f>IF(I976&lt;&gt;0,J976/I976*100,"-")</f>
        <v>61.428571428571431</v>
      </c>
      <c r="L976" s="16">
        <f>IF(H976&lt;&gt;0,J976/H976*100,"-")</f>
        <v>61.428571428571431</v>
      </c>
      <c r="M976" s="16">
        <f>IF(G976&lt;&gt;0,J976/G976*100,"-")</f>
        <v>70.491803278688522</v>
      </c>
    </row>
    <row r="977" spans="1:13" x14ac:dyDescent="0.25">
      <c r="A977" s="2" t="s">
        <v>554</v>
      </c>
      <c r="B977" s="3"/>
      <c r="C977" s="3"/>
      <c r="D977" s="3"/>
      <c r="E977" s="3"/>
      <c r="F977" s="2" t="s">
        <v>555</v>
      </c>
      <c r="G977" s="4">
        <f>+G978</f>
        <v>2823.8700000000003</v>
      </c>
      <c r="H977" s="4">
        <f>+H978</f>
        <v>7865</v>
      </c>
      <c r="I977" s="4">
        <f>+I978</f>
        <v>7865</v>
      </c>
      <c r="J977" s="4">
        <f>+J978</f>
        <v>1419.6200000000001</v>
      </c>
      <c r="K977" s="4">
        <f>IF(I977&lt;&gt;0,J977/I977*100,"-")</f>
        <v>18.049841068022886</v>
      </c>
      <c r="L977" s="4">
        <f>IF(H977&lt;&gt;0,J977/H977*100,"-")</f>
        <v>18.049841068022886</v>
      </c>
      <c r="M977" s="4">
        <f>IF(G977&lt;&gt;0,J977/G977*100,"-")</f>
        <v>50.27214425593246</v>
      </c>
    </row>
    <row r="978" spans="1:13" x14ac:dyDescent="0.25">
      <c r="A978" s="5"/>
      <c r="B978" s="6" t="s">
        <v>121</v>
      </c>
      <c r="C978" s="5"/>
      <c r="D978" s="5"/>
      <c r="E978" s="5"/>
      <c r="F978" s="6" t="s">
        <v>122</v>
      </c>
      <c r="G978" s="7">
        <f>+G979</f>
        <v>2823.8700000000003</v>
      </c>
      <c r="H978" s="7">
        <f>+H979</f>
        <v>7865</v>
      </c>
      <c r="I978" s="7">
        <f>+I979</f>
        <v>7865</v>
      </c>
      <c r="J978" s="7">
        <f>+J979</f>
        <v>1419.6200000000001</v>
      </c>
      <c r="K978" s="7">
        <f>IF(I978&lt;&gt;0,J978/I978*100,"-")</f>
        <v>18.049841068022886</v>
      </c>
      <c r="L978" s="7">
        <f>IF(H978&lt;&gt;0,J978/H978*100,"-")</f>
        <v>18.049841068022886</v>
      </c>
      <c r="M978" s="7">
        <f>IF(G978&lt;&gt;0,J978/G978*100,"-")</f>
        <v>50.27214425593246</v>
      </c>
    </row>
    <row r="979" spans="1:13" x14ac:dyDescent="0.25">
      <c r="A979" s="8"/>
      <c r="B979" s="8"/>
      <c r="C979" s="9" t="s">
        <v>556</v>
      </c>
      <c r="D979" s="8"/>
      <c r="E979" s="8"/>
      <c r="F979" s="9" t="s">
        <v>557</v>
      </c>
      <c r="G979" s="10">
        <f>+G980</f>
        <v>2823.8700000000003</v>
      </c>
      <c r="H979" s="10">
        <f>+H980</f>
        <v>7865</v>
      </c>
      <c r="I979" s="10">
        <f>+I980</f>
        <v>7865</v>
      </c>
      <c r="J979" s="10">
        <f>+J980</f>
        <v>1419.6200000000001</v>
      </c>
      <c r="K979" s="10">
        <f>IF(I979&lt;&gt;0,J979/I979*100,"-")</f>
        <v>18.049841068022886</v>
      </c>
      <c r="L979" s="10">
        <f>IF(H979&lt;&gt;0,J979/H979*100,"-")</f>
        <v>18.049841068022886</v>
      </c>
      <c r="M979" s="10">
        <f>IF(G979&lt;&gt;0,J979/G979*100,"-")</f>
        <v>50.27214425593246</v>
      </c>
    </row>
    <row r="980" spans="1:13" x14ac:dyDescent="0.25">
      <c r="A980" s="11"/>
      <c r="B980" s="11"/>
      <c r="C980" s="11"/>
      <c r="D980" s="12" t="s">
        <v>19</v>
      </c>
      <c r="E980" s="11"/>
      <c r="F980" s="12"/>
      <c r="G980" s="13">
        <f>+G981+G982+G983+G984+G985+G986+G987</f>
        <v>2823.8700000000003</v>
      </c>
      <c r="H980" s="13">
        <f>+H981+H982+H983+H984+H985+H986+H987</f>
        <v>7865</v>
      </c>
      <c r="I980" s="13">
        <f>+I981+I982+I983+I984+I985+I986+I987</f>
        <v>7865</v>
      </c>
      <c r="J980" s="13">
        <f>+J981+J982+J983+J984+J985+J986+J987</f>
        <v>1419.6200000000001</v>
      </c>
      <c r="K980" s="13">
        <f>IF(I980&lt;&gt;0,J980/I980*100,"-")</f>
        <v>18.049841068022886</v>
      </c>
      <c r="L980" s="13">
        <f>IF(H980&lt;&gt;0,J980/H980*100,"-")</f>
        <v>18.049841068022886</v>
      </c>
      <c r="M980" s="13">
        <f>IF(G980&lt;&gt;0,J980/G980*100,"-")</f>
        <v>50.27214425593246</v>
      </c>
    </row>
    <row r="981" spans="1:13" x14ac:dyDescent="0.25">
      <c r="A981" s="14"/>
      <c r="B981" s="14"/>
      <c r="C981" s="14"/>
      <c r="D981" s="14"/>
      <c r="E981" s="15" t="s">
        <v>20</v>
      </c>
      <c r="F981" s="15" t="s">
        <v>21</v>
      </c>
      <c r="G981" s="16">
        <v>1184.44</v>
      </c>
      <c r="H981" s="16">
        <v>1500</v>
      </c>
      <c r="I981" s="16">
        <v>1429</v>
      </c>
      <c r="J981" s="16">
        <v>0</v>
      </c>
      <c r="K981" s="16">
        <f>IF(I981&lt;&gt;0,J981/I981*100,"-")</f>
        <v>0</v>
      </c>
      <c r="L981" s="16">
        <f>IF(H981&lt;&gt;0,J981/H981*100,"-")</f>
        <v>0</v>
      </c>
      <c r="M981" s="16">
        <f>IF(G981&lt;&gt;0,J981/G981*100,"-")</f>
        <v>0</v>
      </c>
    </row>
    <row r="982" spans="1:13" x14ac:dyDescent="0.25">
      <c r="A982" s="14"/>
      <c r="B982" s="14"/>
      <c r="C982" s="14"/>
      <c r="D982" s="14"/>
      <c r="E982" s="15" t="s">
        <v>89</v>
      </c>
      <c r="F982" s="15" t="s">
        <v>90</v>
      </c>
      <c r="G982" s="16">
        <v>106.14</v>
      </c>
      <c r="H982" s="16">
        <v>300</v>
      </c>
      <c r="I982" s="16">
        <v>300</v>
      </c>
      <c r="J982" s="16">
        <v>124.44</v>
      </c>
      <c r="K982" s="16">
        <f>IF(I982&lt;&gt;0,J982/I982*100,"-")</f>
        <v>41.48</v>
      </c>
      <c r="L982" s="16">
        <f>IF(H982&lt;&gt;0,J982/H982*100,"-")</f>
        <v>41.48</v>
      </c>
      <c r="M982" s="16">
        <f>IF(G982&lt;&gt;0,J982/G982*100,"-")</f>
        <v>117.24137931034481</v>
      </c>
    </row>
    <row r="983" spans="1:13" x14ac:dyDescent="0.25">
      <c r="A983" s="14"/>
      <c r="B983" s="14"/>
      <c r="C983" s="14"/>
      <c r="D983" s="14"/>
      <c r="E983" s="15" t="s">
        <v>22</v>
      </c>
      <c r="F983" s="15" t="s">
        <v>23</v>
      </c>
      <c r="G983" s="16">
        <v>298.49</v>
      </c>
      <c r="H983" s="16">
        <v>650</v>
      </c>
      <c r="I983" s="16">
        <v>650</v>
      </c>
      <c r="J983" s="16">
        <v>313.19</v>
      </c>
      <c r="K983" s="16">
        <f>IF(I983&lt;&gt;0,J983/I983*100,"-")</f>
        <v>48.183076923076925</v>
      </c>
      <c r="L983" s="16">
        <f>IF(H983&lt;&gt;0,J983/H983*100,"-")</f>
        <v>48.183076923076925</v>
      </c>
      <c r="M983" s="16">
        <f>IF(G983&lt;&gt;0,J983/G983*100,"-")</f>
        <v>104.92478810010385</v>
      </c>
    </row>
    <row r="984" spans="1:13" x14ac:dyDescent="0.25">
      <c r="A984" s="14"/>
      <c r="B984" s="14"/>
      <c r="C984" s="14"/>
      <c r="D984" s="14"/>
      <c r="E984" s="15" t="s">
        <v>26</v>
      </c>
      <c r="F984" s="15" t="s">
        <v>27</v>
      </c>
      <c r="G984" s="16">
        <v>572.4</v>
      </c>
      <c r="H984" s="16">
        <v>2394.5</v>
      </c>
      <c r="I984" s="16">
        <v>2394.5</v>
      </c>
      <c r="J984" s="16">
        <v>909.96</v>
      </c>
      <c r="K984" s="16">
        <f>IF(I984&lt;&gt;0,J984/I984*100,"-")</f>
        <v>38.002088118605137</v>
      </c>
      <c r="L984" s="16">
        <f>IF(H984&lt;&gt;0,J984/H984*100,"-")</f>
        <v>38.002088118605137</v>
      </c>
      <c r="M984" s="16">
        <f>IF(G984&lt;&gt;0,J984/G984*100,"-")</f>
        <v>158.97274633123689</v>
      </c>
    </row>
    <row r="985" spans="1:13" x14ac:dyDescent="0.25">
      <c r="A985" s="14"/>
      <c r="B985" s="14"/>
      <c r="C985" s="14"/>
      <c r="D985" s="14"/>
      <c r="E985" s="15" t="s">
        <v>77</v>
      </c>
      <c r="F985" s="15" t="s">
        <v>78</v>
      </c>
      <c r="G985" s="16">
        <v>10.9</v>
      </c>
      <c r="H985" s="16">
        <v>15</v>
      </c>
      <c r="I985" s="16">
        <v>26</v>
      </c>
      <c r="J985" s="16">
        <v>10.78</v>
      </c>
      <c r="K985" s="16">
        <f>IF(I985&lt;&gt;0,J985/I985*100,"-")</f>
        <v>41.46153846153846</v>
      </c>
      <c r="L985" s="16">
        <f>IF(H985&lt;&gt;0,J985/H985*100,"-")</f>
        <v>71.866666666666674</v>
      </c>
      <c r="M985" s="16">
        <f>IF(G985&lt;&gt;0,J985/G985*100,"-")</f>
        <v>98.89908256880733</v>
      </c>
    </row>
    <row r="986" spans="1:13" x14ac:dyDescent="0.25">
      <c r="A986" s="14"/>
      <c r="B986" s="14"/>
      <c r="C986" s="14"/>
      <c r="D986" s="14"/>
      <c r="E986" s="15" t="s">
        <v>28</v>
      </c>
      <c r="F986" s="15" t="s">
        <v>29</v>
      </c>
      <c r="G986" s="16">
        <v>651.5</v>
      </c>
      <c r="H986" s="16">
        <v>505.5</v>
      </c>
      <c r="I986" s="16">
        <v>565.5</v>
      </c>
      <c r="J986" s="16">
        <v>61.25</v>
      </c>
      <c r="K986" s="16">
        <f>IF(I986&lt;&gt;0,J986/I986*100,"-")</f>
        <v>10.831122900088417</v>
      </c>
      <c r="L986" s="16">
        <f>IF(H986&lt;&gt;0,J986/H986*100,"-")</f>
        <v>12.116716122650841</v>
      </c>
      <c r="M986" s="16">
        <f>IF(G986&lt;&gt;0,J986/G986*100,"-")</f>
        <v>9.4013814274750569</v>
      </c>
    </row>
    <row r="987" spans="1:13" x14ac:dyDescent="0.25">
      <c r="A987" s="14"/>
      <c r="B987" s="14"/>
      <c r="C987" s="14"/>
      <c r="D987" s="14"/>
      <c r="E987" s="15" t="s">
        <v>105</v>
      </c>
      <c r="F987" s="15" t="s">
        <v>106</v>
      </c>
      <c r="G987" s="16">
        <v>0</v>
      </c>
      <c r="H987" s="16">
        <v>2500</v>
      </c>
      <c r="I987" s="16">
        <v>2500</v>
      </c>
      <c r="J987" s="16">
        <v>0</v>
      </c>
      <c r="K987" s="16">
        <f>IF(I987&lt;&gt;0,J987/I987*100,"-")</f>
        <v>0</v>
      </c>
      <c r="L987" s="16">
        <f>IF(H987&lt;&gt;0,J987/H987*100,"-")</f>
        <v>0</v>
      </c>
      <c r="M987" s="16" t="str">
        <f>IF(G987&lt;&gt;0,J987/G987*100,"-")</f>
        <v>-</v>
      </c>
    </row>
    <row r="988" spans="1:13" x14ac:dyDescent="0.25">
      <c r="A988" s="2" t="s">
        <v>558</v>
      </c>
      <c r="B988" s="3"/>
      <c r="C988" s="3"/>
      <c r="D988" s="3"/>
      <c r="E988" s="3"/>
      <c r="F988" s="2" t="s">
        <v>559</v>
      </c>
      <c r="G988" s="4">
        <f>+G989</f>
        <v>8936.33</v>
      </c>
      <c r="H988" s="4">
        <f>+H989</f>
        <v>18950</v>
      </c>
      <c r="I988" s="4">
        <f>+I989</f>
        <v>18950</v>
      </c>
      <c r="J988" s="4">
        <f>+J989</f>
        <v>9711.25</v>
      </c>
      <c r="K988" s="4">
        <f>IF(I988&lt;&gt;0,J988/I988*100,"-")</f>
        <v>51.246701846965706</v>
      </c>
      <c r="L988" s="4">
        <f>IF(H988&lt;&gt;0,J988/H988*100,"-")</f>
        <v>51.246701846965706</v>
      </c>
      <c r="M988" s="4">
        <f>IF(G988&lt;&gt;0,J988/G988*100,"-")</f>
        <v>108.67156875361586</v>
      </c>
    </row>
    <row r="989" spans="1:13" x14ac:dyDescent="0.25">
      <c r="A989" s="5"/>
      <c r="B989" s="6" t="s">
        <v>121</v>
      </c>
      <c r="C989" s="5"/>
      <c r="D989" s="5"/>
      <c r="E989" s="5"/>
      <c r="F989" s="6" t="s">
        <v>122</v>
      </c>
      <c r="G989" s="7">
        <f>+G990</f>
        <v>8936.33</v>
      </c>
      <c r="H989" s="7">
        <f>+H990</f>
        <v>18950</v>
      </c>
      <c r="I989" s="7">
        <f>+I990</f>
        <v>18950</v>
      </c>
      <c r="J989" s="7">
        <f>+J990</f>
        <v>9711.25</v>
      </c>
      <c r="K989" s="7">
        <f>IF(I989&lt;&gt;0,J989/I989*100,"-")</f>
        <v>51.246701846965706</v>
      </c>
      <c r="L989" s="7">
        <f>IF(H989&lt;&gt;0,J989/H989*100,"-")</f>
        <v>51.246701846965706</v>
      </c>
      <c r="M989" s="7">
        <f>IF(G989&lt;&gt;0,J989/G989*100,"-")</f>
        <v>108.67156875361586</v>
      </c>
    </row>
    <row r="990" spans="1:13" x14ac:dyDescent="0.25">
      <c r="A990" s="8"/>
      <c r="B990" s="8"/>
      <c r="C990" s="9" t="s">
        <v>560</v>
      </c>
      <c r="D990" s="8"/>
      <c r="E990" s="8"/>
      <c r="F990" s="9" t="s">
        <v>561</v>
      </c>
      <c r="G990" s="10">
        <f>+G991</f>
        <v>8936.33</v>
      </c>
      <c r="H990" s="10">
        <f>+H991</f>
        <v>18950</v>
      </c>
      <c r="I990" s="10">
        <f>+I991</f>
        <v>18950</v>
      </c>
      <c r="J990" s="10">
        <f>+J991</f>
        <v>9711.25</v>
      </c>
      <c r="K990" s="10">
        <f>IF(I990&lt;&gt;0,J990/I990*100,"-")</f>
        <v>51.246701846965706</v>
      </c>
      <c r="L990" s="10">
        <f>IF(H990&lt;&gt;0,J990/H990*100,"-")</f>
        <v>51.246701846965706</v>
      </c>
      <c r="M990" s="10">
        <f>IF(G990&lt;&gt;0,J990/G990*100,"-")</f>
        <v>108.67156875361586</v>
      </c>
    </row>
    <row r="991" spans="1:13" x14ac:dyDescent="0.25">
      <c r="A991" s="11"/>
      <c r="B991" s="11"/>
      <c r="C991" s="11"/>
      <c r="D991" s="12" t="s">
        <v>19</v>
      </c>
      <c r="E991" s="11"/>
      <c r="F991" s="12"/>
      <c r="G991" s="13">
        <f>+G992+G993+G994+G995+G996+G997+G998+G999</f>
        <v>8936.33</v>
      </c>
      <c r="H991" s="13">
        <f>+H992+H993+H994+H995+H996+H997+H998+H999</f>
        <v>18950</v>
      </c>
      <c r="I991" s="13">
        <f>+I992+I993+I994+I995+I996+I997+I998+I999</f>
        <v>18950</v>
      </c>
      <c r="J991" s="13">
        <f>+J992+J993+J994+J995+J996+J997+J998+J999</f>
        <v>9711.25</v>
      </c>
      <c r="K991" s="13">
        <f>IF(I991&lt;&gt;0,J991/I991*100,"-")</f>
        <v>51.246701846965706</v>
      </c>
      <c r="L991" s="13">
        <f>IF(H991&lt;&gt;0,J991/H991*100,"-")</f>
        <v>51.246701846965706</v>
      </c>
      <c r="M991" s="13">
        <f>IF(G991&lt;&gt;0,J991/G991*100,"-")</f>
        <v>108.67156875361586</v>
      </c>
    </row>
    <row r="992" spans="1:13" x14ac:dyDescent="0.25">
      <c r="A992" s="14"/>
      <c r="B992" s="14"/>
      <c r="C992" s="14"/>
      <c r="D992" s="14"/>
      <c r="E992" s="15" t="s">
        <v>20</v>
      </c>
      <c r="F992" s="15" t="s">
        <v>21</v>
      </c>
      <c r="G992" s="16">
        <v>4305.6400000000003</v>
      </c>
      <c r="H992" s="16">
        <v>3000</v>
      </c>
      <c r="I992" s="16">
        <v>3419</v>
      </c>
      <c r="J992" s="16">
        <v>766.54</v>
      </c>
      <c r="K992" s="16">
        <f>IF(I992&lt;&gt;0,J992/I992*100,"-")</f>
        <v>22.420005849663642</v>
      </c>
      <c r="L992" s="16">
        <f>IF(H992&lt;&gt;0,J992/H992*100,"-")</f>
        <v>25.551333333333332</v>
      </c>
      <c r="M992" s="16">
        <f>IF(G992&lt;&gt;0,J992/G992*100,"-")</f>
        <v>17.80316050575524</v>
      </c>
    </row>
    <row r="993" spans="1:13" x14ac:dyDescent="0.25">
      <c r="A993" s="14"/>
      <c r="B993" s="14"/>
      <c r="C993" s="14"/>
      <c r="D993" s="14"/>
      <c r="E993" s="15" t="s">
        <v>89</v>
      </c>
      <c r="F993" s="15" t="s">
        <v>90</v>
      </c>
      <c r="G993" s="16">
        <v>303.89999999999998</v>
      </c>
      <c r="H993" s="16">
        <v>1000</v>
      </c>
      <c r="I993" s="16">
        <v>250</v>
      </c>
      <c r="J993" s="16">
        <v>250</v>
      </c>
      <c r="K993" s="16">
        <f>IF(I993&lt;&gt;0,J993/I993*100,"-")</f>
        <v>100</v>
      </c>
      <c r="L993" s="16">
        <f>IF(H993&lt;&gt;0,J993/H993*100,"-")</f>
        <v>25</v>
      </c>
      <c r="M993" s="16">
        <f>IF(G993&lt;&gt;0,J993/G993*100,"-")</f>
        <v>82.263902599539335</v>
      </c>
    </row>
    <row r="994" spans="1:13" x14ac:dyDescent="0.25">
      <c r="A994" s="14"/>
      <c r="B994" s="14"/>
      <c r="C994" s="14"/>
      <c r="D994" s="14"/>
      <c r="E994" s="15" t="s">
        <v>22</v>
      </c>
      <c r="F994" s="15" t="s">
        <v>23</v>
      </c>
      <c r="G994" s="16">
        <v>1739.82</v>
      </c>
      <c r="H994" s="16">
        <v>2240</v>
      </c>
      <c r="I994" s="16">
        <v>2320</v>
      </c>
      <c r="J994" s="16">
        <v>1384.39</v>
      </c>
      <c r="K994" s="16">
        <f>IF(I994&lt;&gt;0,J994/I994*100,"-")</f>
        <v>59.671982758620686</v>
      </c>
      <c r="L994" s="16">
        <f>IF(H994&lt;&gt;0,J994/H994*100,"-")</f>
        <v>61.803125000000001</v>
      </c>
      <c r="M994" s="16">
        <f>IF(G994&lt;&gt;0,J994/G994*100,"-")</f>
        <v>79.570875148003822</v>
      </c>
    </row>
    <row r="995" spans="1:13" x14ac:dyDescent="0.25">
      <c r="A995" s="14"/>
      <c r="B995" s="14"/>
      <c r="C995" s="14"/>
      <c r="D995" s="14"/>
      <c r="E995" s="15" t="s">
        <v>26</v>
      </c>
      <c r="F995" s="15" t="s">
        <v>27</v>
      </c>
      <c r="G995" s="16">
        <v>777.31</v>
      </c>
      <c r="H995" s="16">
        <v>2655</v>
      </c>
      <c r="I995" s="16">
        <v>3660</v>
      </c>
      <c r="J995" s="16">
        <v>2478.54</v>
      </c>
      <c r="K995" s="16">
        <f>IF(I995&lt;&gt;0,J995/I995*100,"-")</f>
        <v>67.719672131147533</v>
      </c>
      <c r="L995" s="16">
        <f>IF(H995&lt;&gt;0,J995/H995*100,"-")</f>
        <v>93.353672316384177</v>
      </c>
      <c r="M995" s="16">
        <f>IF(G995&lt;&gt;0,J995/G995*100,"-")</f>
        <v>318.86120080791449</v>
      </c>
    </row>
    <row r="996" spans="1:13" x14ac:dyDescent="0.25">
      <c r="A996" s="14"/>
      <c r="B996" s="14"/>
      <c r="C996" s="14"/>
      <c r="D996" s="14"/>
      <c r="E996" s="15" t="s">
        <v>77</v>
      </c>
      <c r="F996" s="15" t="s">
        <v>78</v>
      </c>
      <c r="G996" s="16">
        <v>1243.72</v>
      </c>
      <c r="H996" s="16">
        <v>49</v>
      </c>
      <c r="I996" s="16">
        <v>1230.04</v>
      </c>
      <c r="J996" s="16">
        <v>1230.04</v>
      </c>
      <c r="K996" s="16">
        <f>IF(I996&lt;&gt;0,J996/I996*100,"-")</f>
        <v>100</v>
      </c>
      <c r="L996" s="16">
        <f>IF(H996&lt;&gt;0,J996/H996*100,"-")</f>
        <v>2510.2857142857142</v>
      </c>
      <c r="M996" s="16">
        <f>IF(G996&lt;&gt;0,J996/G996*100,"-")</f>
        <v>98.900073971633489</v>
      </c>
    </row>
    <row r="997" spans="1:13" x14ac:dyDescent="0.25">
      <c r="A997" s="14"/>
      <c r="B997" s="14"/>
      <c r="C997" s="14"/>
      <c r="D997" s="14"/>
      <c r="E997" s="15" t="s">
        <v>28</v>
      </c>
      <c r="F997" s="15" t="s">
        <v>29</v>
      </c>
      <c r="G997" s="16">
        <v>565.94000000000005</v>
      </c>
      <c r="H997" s="16">
        <v>1006</v>
      </c>
      <c r="I997" s="16">
        <v>106</v>
      </c>
      <c r="J997" s="16">
        <v>103</v>
      </c>
      <c r="K997" s="16">
        <f>IF(I997&lt;&gt;0,J997/I997*100,"-")</f>
        <v>97.169811320754718</v>
      </c>
      <c r="L997" s="16">
        <f>IF(H997&lt;&gt;0,J997/H997*100,"-")</f>
        <v>10.238568588469185</v>
      </c>
      <c r="M997" s="16">
        <f>IF(G997&lt;&gt;0,J997/G997*100,"-")</f>
        <v>18.199809167049509</v>
      </c>
    </row>
    <row r="998" spans="1:13" x14ac:dyDescent="0.25">
      <c r="A998" s="14"/>
      <c r="B998" s="14"/>
      <c r="C998" s="14"/>
      <c r="D998" s="14"/>
      <c r="E998" s="15" t="s">
        <v>30</v>
      </c>
      <c r="F998" s="15" t="s">
        <v>31</v>
      </c>
      <c r="G998" s="16">
        <v>0</v>
      </c>
      <c r="H998" s="16">
        <v>2000</v>
      </c>
      <c r="I998" s="16">
        <v>2000</v>
      </c>
      <c r="J998" s="16">
        <v>0</v>
      </c>
      <c r="K998" s="16">
        <f>IF(I998&lt;&gt;0,J998/I998*100,"-")</f>
        <v>0</v>
      </c>
      <c r="L998" s="16">
        <f>IF(H998&lt;&gt;0,J998/H998*100,"-")</f>
        <v>0</v>
      </c>
      <c r="M998" s="16" t="str">
        <f>IF(G998&lt;&gt;0,J998/G998*100,"-")</f>
        <v>-</v>
      </c>
    </row>
    <row r="999" spans="1:13" x14ac:dyDescent="0.25">
      <c r="A999" s="14"/>
      <c r="B999" s="14"/>
      <c r="C999" s="14"/>
      <c r="D999" s="14"/>
      <c r="E999" s="15" t="s">
        <v>81</v>
      </c>
      <c r="F999" s="15" t="s">
        <v>82</v>
      </c>
      <c r="G999" s="16">
        <v>0</v>
      </c>
      <c r="H999" s="16">
        <v>7000</v>
      </c>
      <c r="I999" s="16">
        <v>5964.96</v>
      </c>
      <c r="J999" s="16">
        <v>3498.74</v>
      </c>
      <c r="K999" s="16">
        <f>IF(I999&lt;&gt;0,J999/I999*100,"-")</f>
        <v>58.654877819800966</v>
      </c>
      <c r="L999" s="16">
        <f>IF(H999&lt;&gt;0,J999/H999*100,"-")</f>
        <v>49.981999999999999</v>
      </c>
      <c r="M999" s="16" t="str">
        <f>IF(G999&lt;&gt;0,J999/G999*100,"-")</f>
        <v>-</v>
      </c>
    </row>
    <row r="1000" spans="1:13" x14ac:dyDescent="0.25">
      <c r="A1000" s="2" t="s">
        <v>562</v>
      </c>
      <c r="B1000" s="3"/>
      <c r="C1000" s="3"/>
      <c r="D1000" s="3"/>
      <c r="E1000" s="3"/>
      <c r="F1000" s="2" t="s">
        <v>563</v>
      </c>
      <c r="G1000" s="4">
        <f>+G1001</f>
        <v>9010.48</v>
      </c>
      <c r="H1000" s="4">
        <f>+H1001</f>
        <v>21260</v>
      </c>
      <c r="I1000" s="4">
        <f>+I1001</f>
        <v>21260</v>
      </c>
      <c r="J1000" s="4">
        <f>+J1001</f>
        <v>14035.320000000002</v>
      </c>
      <c r="K1000" s="4">
        <f>IF(I1000&lt;&gt;0,J1000/I1000*100,"-")</f>
        <v>66.017497648165573</v>
      </c>
      <c r="L1000" s="4">
        <f>IF(H1000&lt;&gt;0,J1000/H1000*100,"-")</f>
        <v>66.017497648165573</v>
      </c>
      <c r="M1000" s="4">
        <f>IF(G1000&lt;&gt;0,J1000/G1000*100,"-")</f>
        <v>155.76661842654335</v>
      </c>
    </row>
    <row r="1001" spans="1:13" x14ac:dyDescent="0.25">
      <c r="A1001" s="5"/>
      <c r="B1001" s="6" t="s">
        <v>121</v>
      </c>
      <c r="C1001" s="5"/>
      <c r="D1001" s="5"/>
      <c r="E1001" s="5"/>
      <c r="F1001" s="6" t="s">
        <v>122</v>
      </c>
      <c r="G1001" s="7">
        <f>+G1002</f>
        <v>9010.48</v>
      </c>
      <c r="H1001" s="7">
        <f>+H1002</f>
        <v>21260</v>
      </c>
      <c r="I1001" s="7">
        <f>+I1002</f>
        <v>21260</v>
      </c>
      <c r="J1001" s="7">
        <f>+J1002</f>
        <v>14035.320000000002</v>
      </c>
      <c r="K1001" s="7">
        <f>IF(I1001&lt;&gt;0,J1001/I1001*100,"-")</f>
        <v>66.017497648165573</v>
      </c>
      <c r="L1001" s="7">
        <f>IF(H1001&lt;&gt;0,J1001/H1001*100,"-")</f>
        <v>66.017497648165573</v>
      </c>
      <c r="M1001" s="7">
        <f>IF(G1001&lt;&gt;0,J1001/G1001*100,"-")</f>
        <v>155.76661842654335</v>
      </c>
    </row>
    <row r="1002" spans="1:13" x14ac:dyDescent="0.25">
      <c r="A1002" s="8"/>
      <c r="B1002" s="8"/>
      <c r="C1002" s="9" t="s">
        <v>564</v>
      </c>
      <c r="D1002" s="8"/>
      <c r="E1002" s="8"/>
      <c r="F1002" s="9" t="s">
        <v>565</v>
      </c>
      <c r="G1002" s="10">
        <f>+G1003</f>
        <v>9010.48</v>
      </c>
      <c r="H1002" s="10">
        <f>+H1003</f>
        <v>21260</v>
      </c>
      <c r="I1002" s="10">
        <f>+I1003</f>
        <v>21260</v>
      </c>
      <c r="J1002" s="10">
        <f>+J1003</f>
        <v>14035.320000000002</v>
      </c>
      <c r="K1002" s="10">
        <f>IF(I1002&lt;&gt;0,J1002/I1002*100,"-")</f>
        <v>66.017497648165573</v>
      </c>
      <c r="L1002" s="10">
        <f>IF(H1002&lt;&gt;0,J1002/H1002*100,"-")</f>
        <v>66.017497648165573</v>
      </c>
      <c r="M1002" s="10">
        <f>IF(G1002&lt;&gt;0,J1002/G1002*100,"-")</f>
        <v>155.76661842654335</v>
      </c>
    </row>
    <row r="1003" spans="1:13" x14ac:dyDescent="0.25">
      <c r="A1003" s="11"/>
      <c r="B1003" s="11"/>
      <c r="C1003" s="11"/>
      <c r="D1003" s="12" t="s">
        <v>19</v>
      </c>
      <c r="E1003" s="11"/>
      <c r="F1003" s="12"/>
      <c r="G1003" s="13">
        <f>+G1004+G1005+G1006+G1007+G1008+G1009+G1010+G1011+G1012+G1013</f>
        <v>9010.48</v>
      </c>
      <c r="H1003" s="13">
        <f>+H1004+H1005+H1006+H1007+H1008+H1009+H1010+H1011+H1012+H1013</f>
        <v>21260</v>
      </c>
      <c r="I1003" s="13">
        <f>+I1004+I1005+I1006+I1007+I1008+I1009+I1010+I1011+I1012+I1013</f>
        <v>21260</v>
      </c>
      <c r="J1003" s="13">
        <f>+J1004+J1005+J1006+J1007+J1008+J1009+J1010+J1011+J1012+J1013</f>
        <v>14035.320000000002</v>
      </c>
      <c r="K1003" s="13">
        <f>IF(I1003&lt;&gt;0,J1003/I1003*100,"-")</f>
        <v>66.017497648165573</v>
      </c>
      <c r="L1003" s="13">
        <f>IF(H1003&lt;&gt;0,J1003/H1003*100,"-")</f>
        <v>66.017497648165573</v>
      </c>
      <c r="M1003" s="13">
        <f>IF(G1003&lt;&gt;0,J1003/G1003*100,"-")</f>
        <v>155.76661842654335</v>
      </c>
    </row>
    <row r="1004" spans="1:13" x14ac:dyDescent="0.25">
      <c r="A1004" s="14"/>
      <c r="B1004" s="14"/>
      <c r="C1004" s="14"/>
      <c r="D1004" s="14"/>
      <c r="E1004" s="15" t="s">
        <v>20</v>
      </c>
      <c r="F1004" s="15" t="s">
        <v>21</v>
      </c>
      <c r="G1004" s="16">
        <v>2299.09</v>
      </c>
      <c r="H1004" s="16">
        <v>4160</v>
      </c>
      <c r="I1004" s="16">
        <v>3390</v>
      </c>
      <c r="J1004" s="16">
        <v>3074.47</v>
      </c>
      <c r="K1004" s="16">
        <f>IF(I1004&lt;&gt;0,J1004/I1004*100,"-")</f>
        <v>90.692330383480822</v>
      </c>
      <c r="L1004" s="16">
        <f>IF(H1004&lt;&gt;0,J1004/H1004*100,"-")</f>
        <v>73.905528846153842</v>
      </c>
      <c r="M1004" s="16">
        <f>IF(G1004&lt;&gt;0,J1004/G1004*100,"-")</f>
        <v>133.72551748735367</v>
      </c>
    </row>
    <row r="1005" spans="1:13" x14ac:dyDescent="0.25">
      <c r="A1005" s="14"/>
      <c r="B1005" s="14"/>
      <c r="C1005" s="14"/>
      <c r="D1005" s="14"/>
      <c r="E1005" s="15" t="s">
        <v>89</v>
      </c>
      <c r="F1005" s="15" t="s">
        <v>90</v>
      </c>
      <c r="G1005" s="16">
        <v>156.47</v>
      </c>
      <c r="H1005" s="16">
        <v>1500</v>
      </c>
      <c r="I1005" s="16">
        <v>1500</v>
      </c>
      <c r="J1005" s="16">
        <v>1321.14</v>
      </c>
      <c r="K1005" s="16">
        <f>IF(I1005&lt;&gt;0,J1005/I1005*100,"-")</f>
        <v>88.076000000000008</v>
      </c>
      <c r="L1005" s="16">
        <f>IF(H1005&lt;&gt;0,J1005/H1005*100,"-")</f>
        <v>88.076000000000008</v>
      </c>
      <c r="M1005" s="16">
        <f>IF(G1005&lt;&gt;0,J1005/G1005*100,"-")</f>
        <v>844.34076819837674</v>
      </c>
    </row>
    <row r="1006" spans="1:13" x14ac:dyDescent="0.25">
      <c r="A1006" s="14"/>
      <c r="B1006" s="14"/>
      <c r="C1006" s="14"/>
      <c r="D1006" s="14"/>
      <c r="E1006" s="15" t="s">
        <v>22</v>
      </c>
      <c r="F1006" s="15" t="s">
        <v>23</v>
      </c>
      <c r="G1006" s="16">
        <v>1217.1500000000001</v>
      </c>
      <c r="H1006" s="16">
        <v>3700</v>
      </c>
      <c r="I1006" s="16">
        <v>2699</v>
      </c>
      <c r="J1006" s="16">
        <v>967.73</v>
      </c>
      <c r="K1006" s="16">
        <f>IF(I1006&lt;&gt;0,J1006/I1006*100,"-")</f>
        <v>35.855131530196374</v>
      </c>
      <c r="L1006" s="16">
        <f>IF(H1006&lt;&gt;0,J1006/H1006*100,"-")</f>
        <v>26.154864864864862</v>
      </c>
      <c r="M1006" s="16">
        <f>IF(G1006&lt;&gt;0,J1006/G1006*100,"-")</f>
        <v>79.50786673787124</v>
      </c>
    </row>
    <row r="1007" spans="1:13" x14ac:dyDescent="0.25">
      <c r="A1007" s="14"/>
      <c r="B1007" s="14"/>
      <c r="C1007" s="14"/>
      <c r="D1007" s="14"/>
      <c r="E1007" s="15" t="s">
        <v>26</v>
      </c>
      <c r="F1007" s="15" t="s">
        <v>27</v>
      </c>
      <c r="G1007" s="16">
        <v>1165.3599999999999</v>
      </c>
      <c r="H1007" s="16">
        <v>1700</v>
      </c>
      <c r="I1007" s="16">
        <v>2900</v>
      </c>
      <c r="J1007" s="16">
        <v>2298.77</v>
      </c>
      <c r="K1007" s="16">
        <f>IF(I1007&lt;&gt;0,J1007/I1007*100,"-")</f>
        <v>79.267931034482757</v>
      </c>
      <c r="L1007" s="16">
        <f>IF(H1007&lt;&gt;0,J1007/H1007*100,"-")</f>
        <v>135.22176470588235</v>
      </c>
      <c r="M1007" s="16">
        <f>IF(G1007&lt;&gt;0,J1007/G1007*100,"-")</f>
        <v>197.25835793231278</v>
      </c>
    </row>
    <row r="1008" spans="1:13" x14ac:dyDescent="0.25">
      <c r="A1008" s="14"/>
      <c r="B1008" s="14"/>
      <c r="C1008" s="14"/>
      <c r="D1008" s="14"/>
      <c r="E1008" s="15" t="s">
        <v>77</v>
      </c>
      <c r="F1008" s="15" t="s">
        <v>78</v>
      </c>
      <c r="G1008" s="16">
        <v>337.4</v>
      </c>
      <c r="H1008" s="16">
        <v>400</v>
      </c>
      <c r="I1008" s="16">
        <v>800</v>
      </c>
      <c r="J1008" s="16">
        <v>358.68</v>
      </c>
      <c r="K1008" s="16">
        <f>IF(I1008&lt;&gt;0,J1008/I1008*100,"-")</f>
        <v>44.835000000000001</v>
      </c>
      <c r="L1008" s="16">
        <f>IF(H1008&lt;&gt;0,J1008/H1008*100,"-")</f>
        <v>89.67</v>
      </c>
      <c r="M1008" s="16">
        <f>IF(G1008&lt;&gt;0,J1008/G1008*100,"-")</f>
        <v>106.30705394190872</v>
      </c>
    </row>
    <row r="1009" spans="1:13" x14ac:dyDescent="0.25">
      <c r="A1009" s="14"/>
      <c r="B1009" s="14"/>
      <c r="C1009" s="14"/>
      <c r="D1009" s="14"/>
      <c r="E1009" s="15" t="s">
        <v>28</v>
      </c>
      <c r="F1009" s="15" t="s">
        <v>29</v>
      </c>
      <c r="G1009" s="16">
        <v>1873.9</v>
      </c>
      <c r="H1009" s="16">
        <v>3600</v>
      </c>
      <c r="I1009" s="16">
        <v>3771</v>
      </c>
      <c r="J1009" s="16">
        <v>2006.93</v>
      </c>
      <c r="K1009" s="16">
        <f>IF(I1009&lt;&gt;0,J1009/I1009*100,"-")</f>
        <v>53.220100769026793</v>
      </c>
      <c r="L1009" s="16">
        <f>IF(H1009&lt;&gt;0,J1009/H1009*100,"-")</f>
        <v>55.748055555555553</v>
      </c>
      <c r="M1009" s="16">
        <f>IF(G1009&lt;&gt;0,J1009/G1009*100,"-")</f>
        <v>107.09909813757403</v>
      </c>
    </row>
    <row r="1010" spans="1:13" x14ac:dyDescent="0.25">
      <c r="A1010" s="14"/>
      <c r="B1010" s="14"/>
      <c r="C1010" s="14"/>
      <c r="D1010" s="14"/>
      <c r="E1010" s="15" t="s">
        <v>34</v>
      </c>
      <c r="F1010" s="15" t="s">
        <v>35</v>
      </c>
      <c r="G1010" s="16">
        <v>76.11</v>
      </c>
      <c r="H1010" s="16">
        <v>200</v>
      </c>
      <c r="I1010" s="16">
        <v>200</v>
      </c>
      <c r="J1010" s="16">
        <v>0</v>
      </c>
      <c r="K1010" s="16">
        <f>IF(I1010&lt;&gt;0,J1010/I1010*100,"-")</f>
        <v>0</v>
      </c>
      <c r="L1010" s="16">
        <f>IF(H1010&lt;&gt;0,J1010/H1010*100,"-")</f>
        <v>0</v>
      </c>
      <c r="M1010" s="16">
        <f>IF(G1010&lt;&gt;0,J1010/G1010*100,"-")</f>
        <v>0</v>
      </c>
    </row>
    <row r="1011" spans="1:13" x14ac:dyDescent="0.25">
      <c r="A1011" s="14"/>
      <c r="B1011" s="14"/>
      <c r="C1011" s="14"/>
      <c r="D1011" s="14"/>
      <c r="E1011" s="15" t="s">
        <v>30</v>
      </c>
      <c r="F1011" s="15" t="s">
        <v>31</v>
      </c>
      <c r="G1011" s="16">
        <v>730</v>
      </c>
      <c r="H1011" s="16">
        <v>0</v>
      </c>
      <c r="I1011" s="16">
        <v>0</v>
      </c>
      <c r="J1011" s="16">
        <v>0</v>
      </c>
      <c r="K1011" s="16" t="str">
        <f>IF(I1011&lt;&gt;0,J1011/I1011*100,"-")</f>
        <v>-</v>
      </c>
      <c r="L1011" s="16" t="str">
        <f>IF(H1011&lt;&gt;0,J1011/H1011*100,"-")</f>
        <v>-</v>
      </c>
      <c r="M1011" s="16">
        <f>IF(G1011&lt;&gt;0,J1011/G1011*100,"-")</f>
        <v>0</v>
      </c>
    </row>
    <row r="1012" spans="1:13" x14ac:dyDescent="0.25">
      <c r="A1012" s="14"/>
      <c r="B1012" s="14"/>
      <c r="C1012" s="14"/>
      <c r="D1012" s="14"/>
      <c r="E1012" s="15" t="s">
        <v>81</v>
      </c>
      <c r="F1012" s="15" t="s">
        <v>82</v>
      </c>
      <c r="G1012" s="16">
        <v>475</v>
      </c>
      <c r="H1012" s="16">
        <v>6000</v>
      </c>
      <c r="I1012" s="16">
        <v>6000</v>
      </c>
      <c r="J1012" s="16">
        <v>4007.6</v>
      </c>
      <c r="K1012" s="16">
        <f>IF(I1012&lt;&gt;0,J1012/I1012*100,"-")</f>
        <v>66.793333333333322</v>
      </c>
      <c r="L1012" s="16">
        <f>IF(H1012&lt;&gt;0,J1012/H1012*100,"-")</f>
        <v>66.793333333333322</v>
      </c>
      <c r="M1012" s="16">
        <f>IF(G1012&lt;&gt;0,J1012/G1012*100,"-")</f>
        <v>843.70526315789471</v>
      </c>
    </row>
    <row r="1013" spans="1:13" x14ac:dyDescent="0.25">
      <c r="A1013" s="14"/>
      <c r="B1013" s="14"/>
      <c r="C1013" s="14"/>
      <c r="D1013" s="14"/>
      <c r="E1013" s="15" t="s">
        <v>83</v>
      </c>
      <c r="F1013" s="15" t="s">
        <v>84</v>
      </c>
      <c r="G1013" s="16">
        <v>680</v>
      </c>
      <c r="H1013" s="16">
        <v>0</v>
      </c>
      <c r="I1013" s="16">
        <v>0</v>
      </c>
      <c r="J1013" s="16">
        <v>0</v>
      </c>
      <c r="K1013" s="16" t="str">
        <f>IF(I1013&lt;&gt;0,J1013/I1013*100,"-")</f>
        <v>-</v>
      </c>
      <c r="L1013" s="16" t="str">
        <f>IF(H1013&lt;&gt;0,J1013/H1013*100,"-")</f>
        <v>-</v>
      </c>
      <c r="M1013" s="16">
        <f>IF(G1013&lt;&gt;0,J1013/G1013*100,"-")</f>
        <v>0</v>
      </c>
    </row>
    <row r="1014" spans="1:13" x14ac:dyDescent="0.25">
      <c r="A1014" s="2" t="s">
        <v>566</v>
      </c>
      <c r="B1014" s="3"/>
      <c r="C1014" s="3"/>
      <c r="D1014" s="3"/>
      <c r="E1014" s="3"/>
      <c r="F1014" s="2" t="s">
        <v>567</v>
      </c>
      <c r="G1014" s="4">
        <f>+G1015+G1029+G1039</f>
        <v>30679.390000000007</v>
      </c>
      <c r="H1014" s="4">
        <f>+H1015+H1029+H1039</f>
        <v>185900</v>
      </c>
      <c r="I1014" s="4">
        <f>+I1015+I1029+I1039</f>
        <v>185900</v>
      </c>
      <c r="J1014" s="4">
        <f>+J1015+J1029+J1039</f>
        <v>150358.45999999996</v>
      </c>
      <c r="K1014" s="4">
        <f>IF(I1014&lt;&gt;0,J1014/I1014*100,"-")</f>
        <v>80.881366325981688</v>
      </c>
      <c r="L1014" s="4">
        <f>IF(H1014&lt;&gt;0,J1014/H1014*100,"-")</f>
        <v>80.881366325981688</v>
      </c>
      <c r="M1014" s="4">
        <f>IF(G1014&lt;&gt;0,J1014/G1014*100,"-")</f>
        <v>490.09598952260757</v>
      </c>
    </row>
    <row r="1015" spans="1:13" x14ac:dyDescent="0.25">
      <c r="A1015" s="5"/>
      <c r="B1015" s="6" t="s">
        <v>121</v>
      </c>
      <c r="C1015" s="5"/>
      <c r="D1015" s="5"/>
      <c r="E1015" s="5"/>
      <c r="F1015" s="6" t="s">
        <v>122</v>
      </c>
      <c r="G1015" s="7">
        <f>+G1016</f>
        <v>21904.040000000005</v>
      </c>
      <c r="H1015" s="7">
        <f>+H1016</f>
        <v>95900</v>
      </c>
      <c r="I1015" s="7">
        <f>+I1016</f>
        <v>95900</v>
      </c>
      <c r="J1015" s="7">
        <f>+J1016</f>
        <v>88931.299999999988</v>
      </c>
      <c r="K1015" s="7">
        <f>IF(I1015&lt;&gt;0,J1015/I1015*100,"-")</f>
        <v>92.73336809176223</v>
      </c>
      <c r="L1015" s="7">
        <f>IF(H1015&lt;&gt;0,J1015/H1015*100,"-")</f>
        <v>92.73336809176223</v>
      </c>
      <c r="M1015" s="7">
        <f>IF(G1015&lt;&gt;0,J1015/G1015*100,"-")</f>
        <v>406.00409787418198</v>
      </c>
    </row>
    <row r="1016" spans="1:13" x14ac:dyDescent="0.25">
      <c r="A1016" s="8"/>
      <c r="B1016" s="8"/>
      <c r="C1016" s="9" t="s">
        <v>568</v>
      </c>
      <c r="D1016" s="8"/>
      <c r="E1016" s="8"/>
      <c r="F1016" s="9" t="s">
        <v>569</v>
      </c>
      <c r="G1016" s="10">
        <f>+G1017</f>
        <v>21904.040000000005</v>
      </c>
      <c r="H1016" s="10">
        <f>+H1017</f>
        <v>95900</v>
      </c>
      <c r="I1016" s="10">
        <f>+I1017</f>
        <v>95900</v>
      </c>
      <c r="J1016" s="10">
        <f>+J1017</f>
        <v>88931.299999999988</v>
      </c>
      <c r="K1016" s="10">
        <f>IF(I1016&lt;&gt;0,J1016/I1016*100,"-")</f>
        <v>92.73336809176223</v>
      </c>
      <c r="L1016" s="10">
        <f>IF(H1016&lt;&gt;0,J1016/H1016*100,"-")</f>
        <v>92.73336809176223</v>
      </c>
      <c r="M1016" s="10">
        <f>IF(G1016&lt;&gt;0,J1016/G1016*100,"-")</f>
        <v>406.00409787418198</v>
      </c>
    </row>
    <row r="1017" spans="1:13" x14ac:dyDescent="0.25">
      <c r="A1017" s="11"/>
      <c r="B1017" s="11"/>
      <c r="C1017" s="11"/>
      <c r="D1017" s="12" t="s">
        <v>19</v>
      </c>
      <c r="E1017" s="11"/>
      <c r="F1017" s="12"/>
      <c r="G1017" s="13">
        <f>+G1018+G1019+G1020+G1021+G1022+G1023+G1024+G1025+G1026+G1027+G1028</f>
        <v>21904.040000000005</v>
      </c>
      <c r="H1017" s="13">
        <f>+H1018+H1019+H1020+H1021+H1022+H1023+H1024+H1025+H1026+H1027+H1028</f>
        <v>95900</v>
      </c>
      <c r="I1017" s="13">
        <f>+I1018+I1019+I1020+I1021+I1022+I1023+I1024+I1025+I1026+I1027+I1028</f>
        <v>95900</v>
      </c>
      <c r="J1017" s="13">
        <f>+J1018+J1019+J1020+J1021+J1022+J1023+J1024+J1025+J1026+J1027+J1028</f>
        <v>88931.299999999988</v>
      </c>
      <c r="K1017" s="13">
        <f>IF(I1017&lt;&gt;0,J1017/I1017*100,"-")</f>
        <v>92.73336809176223</v>
      </c>
      <c r="L1017" s="13">
        <f>IF(H1017&lt;&gt;0,J1017/H1017*100,"-")</f>
        <v>92.73336809176223</v>
      </c>
      <c r="M1017" s="13">
        <f>IF(G1017&lt;&gt;0,J1017/G1017*100,"-")</f>
        <v>406.00409787418198</v>
      </c>
    </row>
    <row r="1018" spans="1:13" x14ac:dyDescent="0.25">
      <c r="A1018" s="14"/>
      <c r="B1018" s="14"/>
      <c r="C1018" s="14"/>
      <c r="D1018" s="14"/>
      <c r="E1018" s="15" t="s">
        <v>20</v>
      </c>
      <c r="F1018" s="15" t="s">
        <v>21</v>
      </c>
      <c r="G1018" s="16">
        <v>5329.29</v>
      </c>
      <c r="H1018" s="16">
        <v>1800</v>
      </c>
      <c r="I1018" s="16">
        <v>2260</v>
      </c>
      <c r="J1018" s="16">
        <v>2138.54</v>
      </c>
      <c r="K1018" s="16">
        <f>IF(I1018&lt;&gt;0,J1018/I1018*100,"-")</f>
        <v>94.625663716814159</v>
      </c>
      <c r="L1018" s="16">
        <f>IF(H1018&lt;&gt;0,J1018/H1018*100,"-")</f>
        <v>118.80777777777777</v>
      </c>
      <c r="M1018" s="16">
        <f>IF(G1018&lt;&gt;0,J1018/G1018*100,"-")</f>
        <v>40.128047075689253</v>
      </c>
    </row>
    <row r="1019" spans="1:13" x14ac:dyDescent="0.25">
      <c r="A1019" s="14"/>
      <c r="B1019" s="14"/>
      <c r="C1019" s="14"/>
      <c r="D1019" s="14"/>
      <c r="E1019" s="15" t="s">
        <v>89</v>
      </c>
      <c r="F1019" s="15" t="s">
        <v>90</v>
      </c>
      <c r="G1019" s="16">
        <v>1314</v>
      </c>
      <c r="H1019" s="16">
        <v>245</v>
      </c>
      <c r="I1019" s="16">
        <v>1445</v>
      </c>
      <c r="J1019" s="16">
        <v>1143.97</v>
      </c>
      <c r="K1019" s="16">
        <f>IF(I1019&lt;&gt;0,J1019/I1019*100,"-")</f>
        <v>79.167474048442912</v>
      </c>
      <c r="L1019" s="16">
        <f>IF(H1019&lt;&gt;0,J1019/H1019*100,"-")</f>
        <v>466.92653061224496</v>
      </c>
      <c r="M1019" s="16">
        <f>IF(G1019&lt;&gt;0,J1019/G1019*100,"-")</f>
        <v>87.060121765601224</v>
      </c>
    </row>
    <row r="1020" spans="1:13" x14ac:dyDescent="0.25">
      <c r="A1020" s="14"/>
      <c r="B1020" s="14"/>
      <c r="C1020" s="14"/>
      <c r="D1020" s="14"/>
      <c r="E1020" s="15" t="s">
        <v>22</v>
      </c>
      <c r="F1020" s="15" t="s">
        <v>23</v>
      </c>
      <c r="G1020" s="16">
        <v>4279.7299999999996</v>
      </c>
      <c r="H1020" s="16">
        <v>5900</v>
      </c>
      <c r="I1020" s="16">
        <v>5350</v>
      </c>
      <c r="J1020" s="16">
        <v>3933.65</v>
      </c>
      <c r="K1020" s="16">
        <f>IF(I1020&lt;&gt;0,J1020/I1020*100,"-")</f>
        <v>73.52616822429907</v>
      </c>
      <c r="L1020" s="16">
        <f>IF(H1020&lt;&gt;0,J1020/H1020*100,"-")</f>
        <v>66.672033898305088</v>
      </c>
      <c r="M1020" s="16">
        <f>IF(G1020&lt;&gt;0,J1020/G1020*100,"-")</f>
        <v>91.913508562456059</v>
      </c>
    </row>
    <row r="1021" spans="1:13" x14ac:dyDescent="0.25">
      <c r="A1021" s="14"/>
      <c r="B1021" s="14"/>
      <c r="C1021" s="14"/>
      <c r="D1021" s="14"/>
      <c r="E1021" s="15" t="s">
        <v>26</v>
      </c>
      <c r="F1021" s="15" t="s">
        <v>27</v>
      </c>
      <c r="G1021" s="16">
        <v>5022.2</v>
      </c>
      <c r="H1021" s="16">
        <v>3880</v>
      </c>
      <c r="I1021" s="16">
        <v>3385</v>
      </c>
      <c r="J1021" s="16">
        <v>3178.73</v>
      </c>
      <c r="K1021" s="16">
        <f>IF(I1021&lt;&gt;0,J1021/I1021*100,"-")</f>
        <v>93.906351550960125</v>
      </c>
      <c r="L1021" s="16">
        <f>IF(H1021&lt;&gt;0,J1021/H1021*100,"-")</f>
        <v>81.926030927835043</v>
      </c>
      <c r="M1021" s="16">
        <f>IF(G1021&lt;&gt;0,J1021/G1021*100,"-")</f>
        <v>63.293576520250092</v>
      </c>
    </row>
    <row r="1022" spans="1:13" x14ac:dyDescent="0.25">
      <c r="A1022" s="14"/>
      <c r="B1022" s="14"/>
      <c r="C1022" s="14"/>
      <c r="D1022" s="14"/>
      <c r="E1022" s="15" t="s">
        <v>77</v>
      </c>
      <c r="F1022" s="15" t="s">
        <v>78</v>
      </c>
      <c r="G1022" s="16">
        <v>162.54</v>
      </c>
      <c r="H1022" s="16">
        <v>0</v>
      </c>
      <c r="I1022" s="16">
        <v>300</v>
      </c>
      <c r="J1022" s="16">
        <v>257.89999999999998</v>
      </c>
      <c r="K1022" s="16">
        <f>IF(I1022&lt;&gt;0,J1022/I1022*100,"-")</f>
        <v>85.966666666666654</v>
      </c>
      <c r="L1022" s="16" t="str">
        <f>IF(H1022&lt;&gt;0,J1022/H1022*100,"-")</f>
        <v>-</v>
      </c>
      <c r="M1022" s="16">
        <f>IF(G1022&lt;&gt;0,J1022/G1022*100,"-")</f>
        <v>158.66863541282146</v>
      </c>
    </row>
    <row r="1023" spans="1:13" x14ac:dyDescent="0.25">
      <c r="A1023" s="14"/>
      <c r="B1023" s="14"/>
      <c r="C1023" s="14"/>
      <c r="D1023" s="14"/>
      <c r="E1023" s="15" t="s">
        <v>28</v>
      </c>
      <c r="F1023" s="15" t="s">
        <v>29</v>
      </c>
      <c r="G1023" s="16">
        <v>578.20000000000005</v>
      </c>
      <c r="H1023" s="16">
        <v>470</v>
      </c>
      <c r="I1023" s="16">
        <v>1035.03</v>
      </c>
      <c r="J1023" s="16">
        <v>894.24</v>
      </c>
      <c r="K1023" s="16">
        <f>IF(I1023&lt;&gt;0,J1023/I1023*100,"-")</f>
        <v>86.397495724761612</v>
      </c>
      <c r="L1023" s="16">
        <f>IF(H1023&lt;&gt;0,J1023/H1023*100,"-")</f>
        <v>190.26382978723404</v>
      </c>
      <c r="M1023" s="16">
        <f>IF(G1023&lt;&gt;0,J1023/G1023*100,"-")</f>
        <v>154.65928744379107</v>
      </c>
    </row>
    <row r="1024" spans="1:13" x14ac:dyDescent="0.25">
      <c r="A1024" s="14"/>
      <c r="B1024" s="14"/>
      <c r="C1024" s="14"/>
      <c r="D1024" s="14"/>
      <c r="E1024" s="15" t="s">
        <v>34</v>
      </c>
      <c r="F1024" s="15" t="s">
        <v>35</v>
      </c>
      <c r="G1024" s="16">
        <v>2500</v>
      </c>
      <c r="H1024" s="16">
        <v>6000</v>
      </c>
      <c r="I1024" s="16">
        <v>2947.97</v>
      </c>
      <c r="J1024" s="16">
        <v>0</v>
      </c>
      <c r="K1024" s="16">
        <f>IF(I1024&lt;&gt;0,J1024/I1024*100,"-")</f>
        <v>0</v>
      </c>
      <c r="L1024" s="16">
        <f>IF(H1024&lt;&gt;0,J1024/H1024*100,"-")</f>
        <v>0</v>
      </c>
      <c r="M1024" s="16">
        <f>IF(G1024&lt;&gt;0,J1024/G1024*100,"-")</f>
        <v>0</v>
      </c>
    </row>
    <row r="1025" spans="1:13" x14ac:dyDescent="0.25">
      <c r="A1025" s="14"/>
      <c r="B1025" s="14"/>
      <c r="C1025" s="14"/>
      <c r="D1025" s="14"/>
      <c r="E1025" s="15" t="s">
        <v>30</v>
      </c>
      <c r="F1025" s="15" t="s">
        <v>31</v>
      </c>
      <c r="G1025" s="16">
        <v>756.4</v>
      </c>
      <c r="H1025" s="16">
        <v>0</v>
      </c>
      <c r="I1025" s="16">
        <v>0</v>
      </c>
      <c r="J1025" s="16">
        <v>0</v>
      </c>
      <c r="K1025" s="16" t="str">
        <f>IF(I1025&lt;&gt;0,J1025/I1025*100,"-")</f>
        <v>-</v>
      </c>
      <c r="L1025" s="16" t="str">
        <f>IF(H1025&lt;&gt;0,J1025/H1025*100,"-")</f>
        <v>-</v>
      </c>
      <c r="M1025" s="16">
        <f>IF(G1025&lt;&gt;0,J1025/G1025*100,"-")</f>
        <v>0</v>
      </c>
    </row>
    <row r="1026" spans="1:13" x14ac:dyDescent="0.25">
      <c r="A1026" s="14"/>
      <c r="B1026" s="14"/>
      <c r="C1026" s="14"/>
      <c r="D1026" s="14"/>
      <c r="E1026" s="15" t="s">
        <v>105</v>
      </c>
      <c r="F1026" s="15" t="s">
        <v>106</v>
      </c>
      <c r="G1026" s="16">
        <v>0</v>
      </c>
      <c r="H1026" s="16">
        <v>1000</v>
      </c>
      <c r="I1026" s="16">
        <v>6600</v>
      </c>
      <c r="J1026" s="16">
        <v>5536.73</v>
      </c>
      <c r="K1026" s="16">
        <f>IF(I1026&lt;&gt;0,J1026/I1026*100,"-")</f>
        <v>83.889848484848486</v>
      </c>
      <c r="L1026" s="16">
        <f>IF(H1026&lt;&gt;0,J1026/H1026*100,"-")</f>
        <v>553.673</v>
      </c>
      <c r="M1026" s="16" t="str">
        <f>IF(G1026&lt;&gt;0,J1026/G1026*100,"-")</f>
        <v>-</v>
      </c>
    </row>
    <row r="1027" spans="1:13" x14ac:dyDescent="0.25">
      <c r="A1027" s="14"/>
      <c r="B1027" s="14"/>
      <c r="C1027" s="14"/>
      <c r="D1027" s="14"/>
      <c r="E1027" s="15" t="s">
        <v>81</v>
      </c>
      <c r="F1027" s="15" t="s">
        <v>82</v>
      </c>
      <c r="G1027" s="16">
        <v>827.08</v>
      </c>
      <c r="H1027" s="16">
        <v>76300</v>
      </c>
      <c r="I1027" s="16">
        <v>72272</v>
      </c>
      <c r="J1027" s="16">
        <v>71542.539999999994</v>
      </c>
      <c r="K1027" s="16">
        <f>IF(I1027&lt;&gt;0,J1027/I1027*100,"-")</f>
        <v>98.990674119991141</v>
      </c>
      <c r="L1027" s="16">
        <f>IF(H1027&lt;&gt;0,J1027/H1027*100,"-")</f>
        <v>93.76479685452162</v>
      </c>
      <c r="M1027" s="16">
        <f>IF(G1027&lt;&gt;0,J1027/G1027*100,"-")</f>
        <v>8650.014508874594</v>
      </c>
    </row>
    <row r="1028" spans="1:13" x14ac:dyDescent="0.25">
      <c r="A1028" s="14"/>
      <c r="B1028" s="14"/>
      <c r="C1028" s="14"/>
      <c r="D1028" s="14"/>
      <c r="E1028" s="15" t="s">
        <v>83</v>
      </c>
      <c r="F1028" s="15" t="s">
        <v>84</v>
      </c>
      <c r="G1028" s="16">
        <v>1134.5999999999999</v>
      </c>
      <c r="H1028" s="16">
        <v>305</v>
      </c>
      <c r="I1028" s="16">
        <v>305</v>
      </c>
      <c r="J1028" s="16">
        <v>305</v>
      </c>
      <c r="K1028" s="16">
        <f>IF(I1028&lt;&gt;0,J1028/I1028*100,"-")</f>
        <v>100</v>
      </c>
      <c r="L1028" s="16">
        <f>IF(H1028&lt;&gt;0,J1028/H1028*100,"-")</f>
        <v>100</v>
      </c>
      <c r="M1028" s="16">
        <f>IF(G1028&lt;&gt;0,J1028/G1028*100,"-")</f>
        <v>26.881720430107531</v>
      </c>
    </row>
    <row r="1029" spans="1:13" x14ac:dyDescent="0.25">
      <c r="A1029" s="5"/>
      <c r="B1029" s="6" t="s">
        <v>206</v>
      </c>
      <c r="C1029" s="5"/>
      <c r="D1029" s="5"/>
      <c r="E1029" s="5"/>
      <c r="F1029" s="6" t="s">
        <v>207</v>
      </c>
      <c r="G1029" s="7">
        <f>+G1030+G1033</f>
        <v>0</v>
      </c>
      <c r="H1029" s="7">
        <f>+H1030+H1033</f>
        <v>75000</v>
      </c>
      <c r="I1029" s="7">
        <f>+I1030+I1033</f>
        <v>75000</v>
      </c>
      <c r="J1029" s="7">
        <f>+J1030+J1033</f>
        <v>58115.92</v>
      </c>
      <c r="K1029" s="7">
        <f>IF(I1029&lt;&gt;0,J1029/I1029*100,"-")</f>
        <v>77.487893333333332</v>
      </c>
      <c r="L1029" s="7">
        <f>IF(H1029&lt;&gt;0,J1029/H1029*100,"-")</f>
        <v>77.487893333333332</v>
      </c>
      <c r="M1029" s="7" t="str">
        <f>IF(G1029&lt;&gt;0,J1029/G1029*100,"-")</f>
        <v>-</v>
      </c>
    </row>
    <row r="1030" spans="1:13" x14ac:dyDescent="0.25">
      <c r="A1030" s="8"/>
      <c r="B1030" s="8"/>
      <c r="C1030" s="9" t="s">
        <v>570</v>
      </c>
      <c r="D1030" s="8"/>
      <c r="E1030" s="8"/>
      <c r="F1030" s="9" t="s">
        <v>571</v>
      </c>
      <c r="G1030" s="10">
        <f>+G1031</f>
        <v>0</v>
      </c>
      <c r="H1030" s="10">
        <f>+H1031</f>
        <v>10000</v>
      </c>
      <c r="I1030" s="10">
        <f>+I1031</f>
        <v>10000</v>
      </c>
      <c r="J1030" s="10">
        <f>+J1031</f>
        <v>0</v>
      </c>
      <c r="K1030" s="10">
        <f>IF(I1030&lt;&gt;0,J1030/I1030*100,"-")</f>
        <v>0</v>
      </c>
      <c r="L1030" s="10">
        <f>IF(H1030&lt;&gt;0,J1030/H1030*100,"-")</f>
        <v>0</v>
      </c>
      <c r="M1030" s="10" t="str">
        <f>IF(G1030&lt;&gt;0,J1030/G1030*100,"-")</f>
        <v>-</v>
      </c>
    </row>
    <row r="1031" spans="1:13" x14ac:dyDescent="0.25">
      <c r="A1031" s="11"/>
      <c r="B1031" s="11"/>
      <c r="C1031" s="11"/>
      <c r="D1031" s="12" t="s">
        <v>19</v>
      </c>
      <c r="E1031" s="11"/>
      <c r="F1031" s="12"/>
      <c r="G1031" s="13">
        <f>+G1032</f>
        <v>0</v>
      </c>
      <c r="H1031" s="13">
        <f>+H1032</f>
        <v>10000</v>
      </c>
      <c r="I1031" s="13">
        <f>+I1032</f>
        <v>10000</v>
      </c>
      <c r="J1031" s="13">
        <f>+J1032</f>
        <v>0</v>
      </c>
      <c r="K1031" s="13">
        <f>IF(I1031&lt;&gt;0,J1031/I1031*100,"-")</f>
        <v>0</v>
      </c>
      <c r="L1031" s="13">
        <f>IF(H1031&lt;&gt;0,J1031/H1031*100,"-")</f>
        <v>0</v>
      </c>
      <c r="M1031" s="13" t="str">
        <f>IF(G1031&lt;&gt;0,J1031/G1031*100,"-")</f>
        <v>-</v>
      </c>
    </row>
    <row r="1032" spans="1:13" x14ac:dyDescent="0.25">
      <c r="A1032" s="14"/>
      <c r="B1032" s="14"/>
      <c r="C1032" s="14"/>
      <c r="D1032" s="14"/>
      <c r="E1032" s="15" t="s">
        <v>26</v>
      </c>
      <c r="F1032" s="15" t="s">
        <v>27</v>
      </c>
      <c r="G1032" s="16">
        <v>0</v>
      </c>
      <c r="H1032" s="16">
        <v>10000</v>
      </c>
      <c r="I1032" s="16">
        <v>10000</v>
      </c>
      <c r="J1032" s="16">
        <v>0</v>
      </c>
      <c r="K1032" s="16">
        <f>IF(I1032&lt;&gt;0,J1032/I1032*100,"-")</f>
        <v>0</v>
      </c>
      <c r="L1032" s="16">
        <f>IF(H1032&lt;&gt;0,J1032/H1032*100,"-")</f>
        <v>0</v>
      </c>
      <c r="M1032" s="16" t="str">
        <f>IF(G1032&lt;&gt;0,J1032/G1032*100,"-")</f>
        <v>-</v>
      </c>
    </row>
    <row r="1033" spans="1:13" x14ac:dyDescent="0.25">
      <c r="A1033" s="8"/>
      <c r="B1033" s="8"/>
      <c r="C1033" s="9" t="s">
        <v>572</v>
      </c>
      <c r="D1033" s="8"/>
      <c r="E1033" s="8"/>
      <c r="F1033" s="9" t="s">
        <v>573</v>
      </c>
      <c r="G1033" s="10">
        <f>+G1034+G1036</f>
        <v>0</v>
      </c>
      <c r="H1033" s="10">
        <f>+H1034+H1036</f>
        <v>65000</v>
      </c>
      <c r="I1033" s="10">
        <f>+I1034+I1036</f>
        <v>65000</v>
      </c>
      <c r="J1033" s="10">
        <f>+J1034+J1036</f>
        <v>58115.92</v>
      </c>
      <c r="K1033" s="10">
        <f>IF(I1033&lt;&gt;0,J1033/I1033*100,"-")</f>
        <v>89.409107692307686</v>
      </c>
      <c r="L1033" s="10">
        <f>IF(H1033&lt;&gt;0,J1033/H1033*100,"-")</f>
        <v>89.409107692307686</v>
      </c>
      <c r="M1033" s="10" t="str">
        <f>IF(G1033&lt;&gt;0,J1033/G1033*100,"-")</f>
        <v>-</v>
      </c>
    </row>
    <row r="1034" spans="1:13" x14ac:dyDescent="0.25">
      <c r="A1034" s="11"/>
      <c r="B1034" s="11"/>
      <c r="C1034" s="11"/>
      <c r="D1034" s="12" t="s">
        <v>19</v>
      </c>
      <c r="E1034" s="11"/>
      <c r="F1034" s="12"/>
      <c r="G1034" s="13">
        <f>+G1035</f>
        <v>0</v>
      </c>
      <c r="H1034" s="13">
        <f>+H1035</f>
        <v>5000</v>
      </c>
      <c r="I1034" s="13">
        <f>+I1035</f>
        <v>5000</v>
      </c>
      <c r="J1034" s="13">
        <f>+J1035</f>
        <v>0</v>
      </c>
      <c r="K1034" s="13">
        <f>IF(I1034&lt;&gt;0,J1034/I1034*100,"-")</f>
        <v>0</v>
      </c>
      <c r="L1034" s="13">
        <f>IF(H1034&lt;&gt;0,J1034/H1034*100,"-")</f>
        <v>0</v>
      </c>
      <c r="M1034" s="13" t="str">
        <f>IF(G1034&lt;&gt;0,J1034/G1034*100,"-")</f>
        <v>-</v>
      </c>
    </row>
    <row r="1035" spans="1:13" x14ac:dyDescent="0.25">
      <c r="A1035" s="14"/>
      <c r="B1035" s="14"/>
      <c r="C1035" s="14"/>
      <c r="D1035" s="14"/>
      <c r="E1035" s="15" t="s">
        <v>83</v>
      </c>
      <c r="F1035" s="15" t="s">
        <v>84</v>
      </c>
      <c r="G1035" s="16">
        <v>0</v>
      </c>
      <c r="H1035" s="16">
        <v>5000</v>
      </c>
      <c r="I1035" s="16">
        <v>5000</v>
      </c>
      <c r="J1035" s="16">
        <v>0</v>
      </c>
      <c r="K1035" s="16">
        <f>IF(I1035&lt;&gt;0,J1035/I1035*100,"-")</f>
        <v>0</v>
      </c>
      <c r="L1035" s="16">
        <f>IF(H1035&lt;&gt;0,J1035/H1035*100,"-")</f>
        <v>0</v>
      </c>
      <c r="M1035" s="16" t="str">
        <f>IF(G1035&lt;&gt;0,J1035/G1035*100,"-")</f>
        <v>-</v>
      </c>
    </row>
    <row r="1036" spans="1:13" x14ac:dyDescent="0.25">
      <c r="A1036" s="11"/>
      <c r="B1036" s="11"/>
      <c r="C1036" s="11"/>
      <c r="D1036" s="12" t="s">
        <v>225</v>
      </c>
      <c r="E1036" s="11"/>
      <c r="F1036" s="12" t="s">
        <v>226</v>
      </c>
      <c r="G1036" s="13">
        <f>+G1037+G1038</f>
        <v>0</v>
      </c>
      <c r="H1036" s="13">
        <f>+H1037+H1038</f>
        <v>60000</v>
      </c>
      <c r="I1036" s="13">
        <f>+I1037+I1038</f>
        <v>60000</v>
      </c>
      <c r="J1036" s="13">
        <f>+J1037+J1038</f>
        <v>58115.92</v>
      </c>
      <c r="K1036" s="13">
        <f>IF(I1036&lt;&gt;0,J1036/I1036*100,"-")</f>
        <v>96.859866666666662</v>
      </c>
      <c r="L1036" s="13">
        <f>IF(H1036&lt;&gt;0,J1036/H1036*100,"-")</f>
        <v>96.859866666666662</v>
      </c>
      <c r="M1036" s="13" t="str">
        <f>IF(G1036&lt;&gt;0,J1036/G1036*100,"-")</f>
        <v>-</v>
      </c>
    </row>
    <row r="1037" spans="1:13" x14ac:dyDescent="0.25">
      <c r="A1037" s="14"/>
      <c r="B1037" s="14"/>
      <c r="C1037" s="14"/>
      <c r="D1037" s="14"/>
      <c r="E1037" s="15" t="s">
        <v>105</v>
      </c>
      <c r="F1037" s="15" t="s">
        <v>106</v>
      </c>
      <c r="G1037" s="16">
        <v>0</v>
      </c>
      <c r="H1037" s="16">
        <v>60000</v>
      </c>
      <c r="I1037" s="16">
        <v>40000</v>
      </c>
      <c r="J1037" s="16">
        <v>39998.92</v>
      </c>
      <c r="K1037" s="16">
        <f>IF(I1037&lt;&gt;0,J1037/I1037*100,"-")</f>
        <v>99.997299999999996</v>
      </c>
      <c r="L1037" s="16">
        <f>IF(H1037&lt;&gt;0,J1037/H1037*100,"-")</f>
        <v>66.664866666666668</v>
      </c>
      <c r="M1037" s="16" t="str">
        <f>IF(G1037&lt;&gt;0,J1037/G1037*100,"-")</f>
        <v>-</v>
      </c>
    </row>
    <row r="1038" spans="1:13" x14ac:dyDescent="0.25">
      <c r="A1038" s="14"/>
      <c r="B1038" s="14"/>
      <c r="C1038" s="14"/>
      <c r="D1038" s="14"/>
      <c r="E1038" s="15" t="s">
        <v>83</v>
      </c>
      <c r="F1038" s="15" t="s">
        <v>84</v>
      </c>
      <c r="G1038" s="16">
        <v>0</v>
      </c>
      <c r="H1038" s="16">
        <v>0</v>
      </c>
      <c r="I1038" s="16">
        <v>20000</v>
      </c>
      <c r="J1038" s="16">
        <v>18117</v>
      </c>
      <c r="K1038" s="16">
        <f>IF(I1038&lt;&gt;0,J1038/I1038*100,"-")</f>
        <v>90.585000000000008</v>
      </c>
      <c r="L1038" s="16" t="str">
        <f>IF(H1038&lt;&gt;0,J1038/H1038*100,"-")</f>
        <v>-</v>
      </c>
      <c r="M1038" s="16" t="str">
        <f>IF(G1038&lt;&gt;0,J1038/G1038*100,"-")</f>
        <v>-</v>
      </c>
    </row>
    <row r="1039" spans="1:13" x14ac:dyDescent="0.25">
      <c r="A1039" s="5"/>
      <c r="B1039" s="6" t="s">
        <v>315</v>
      </c>
      <c r="C1039" s="5"/>
      <c r="D1039" s="5"/>
      <c r="E1039" s="5"/>
      <c r="F1039" s="6" t="s">
        <v>316</v>
      </c>
      <c r="G1039" s="7">
        <f>+G1040</f>
        <v>8775.35</v>
      </c>
      <c r="H1039" s="7">
        <f>+H1040</f>
        <v>15000</v>
      </c>
      <c r="I1039" s="7">
        <f>+I1040</f>
        <v>15000</v>
      </c>
      <c r="J1039" s="7">
        <f>+J1040</f>
        <v>3311.24</v>
      </c>
      <c r="K1039" s="7">
        <f>IF(I1039&lt;&gt;0,J1039/I1039*100,"-")</f>
        <v>22.074933333333334</v>
      </c>
      <c r="L1039" s="7">
        <f>IF(H1039&lt;&gt;0,J1039/H1039*100,"-")</f>
        <v>22.074933333333334</v>
      </c>
      <c r="M1039" s="7">
        <f>IF(G1039&lt;&gt;0,J1039/G1039*100,"-")</f>
        <v>37.733423738084518</v>
      </c>
    </row>
    <row r="1040" spans="1:13" x14ac:dyDescent="0.25">
      <c r="A1040" s="8"/>
      <c r="B1040" s="8"/>
      <c r="C1040" s="9" t="s">
        <v>574</v>
      </c>
      <c r="D1040" s="8"/>
      <c r="E1040" s="8"/>
      <c r="F1040" s="9" t="s">
        <v>575</v>
      </c>
      <c r="G1040" s="10">
        <f>+G1041</f>
        <v>8775.35</v>
      </c>
      <c r="H1040" s="10">
        <f>+H1041</f>
        <v>15000</v>
      </c>
      <c r="I1040" s="10">
        <f>+I1041</f>
        <v>15000</v>
      </c>
      <c r="J1040" s="10">
        <f>+J1041</f>
        <v>3311.24</v>
      </c>
      <c r="K1040" s="10">
        <f>IF(I1040&lt;&gt;0,J1040/I1040*100,"-")</f>
        <v>22.074933333333334</v>
      </c>
      <c r="L1040" s="10">
        <f>IF(H1040&lt;&gt;0,J1040/H1040*100,"-")</f>
        <v>22.074933333333334</v>
      </c>
      <c r="M1040" s="10">
        <f>IF(G1040&lt;&gt;0,J1040/G1040*100,"-")</f>
        <v>37.733423738084518</v>
      </c>
    </row>
    <row r="1041" spans="1:13" x14ac:dyDescent="0.25">
      <c r="A1041" s="11"/>
      <c r="B1041" s="11"/>
      <c r="C1041" s="11"/>
      <c r="D1041" s="12" t="s">
        <v>19</v>
      </c>
      <c r="E1041" s="11"/>
      <c r="F1041" s="12"/>
      <c r="G1041" s="13">
        <f>+G1042+G1043+G1044+G1045+G1046+G1047</f>
        <v>8775.35</v>
      </c>
      <c r="H1041" s="13">
        <f>+H1042+H1043+H1044+H1045+H1046+H1047</f>
        <v>15000</v>
      </c>
      <c r="I1041" s="13">
        <f>+I1042+I1043+I1044+I1045+I1046+I1047</f>
        <v>15000</v>
      </c>
      <c r="J1041" s="13">
        <f>+J1042+J1043+J1044+J1045+J1046+J1047</f>
        <v>3311.24</v>
      </c>
      <c r="K1041" s="13">
        <f>IF(I1041&lt;&gt;0,J1041/I1041*100,"-")</f>
        <v>22.074933333333334</v>
      </c>
      <c r="L1041" s="13">
        <f>IF(H1041&lt;&gt;0,J1041/H1041*100,"-")</f>
        <v>22.074933333333334</v>
      </c>
      <c r="M1041" s="13">
        <f>IF(G1041&lt;&gt;0,J1041/G1041*100,"-")</f>
        <v>37.733423738084518</v>
      </c>
    </row>
    <row r="1042" spans="1:13" x14ac:dyDescent="0.25">
      <c r="A1042" s="14"/>
      <c r="B1042" s="14"/>
      <c r="C1042" s="14"/>
      <c r="D1042" s="14"/>
      <c r="E1042" s="15" t="s">
        <v>89</v>
      </c>
      <c r="F1042" s="15" t="s">
        <v>90</v>
      </c>
      <c r="G1042" s="16">
        <v>175.6</v>
      </c>
      <c r="H1042" s="16">
        <v>0</v>
      </c>
      <c r="I1042" s="16">
        <v>500</v>
      </c>
      <c r="J1042" s="16">
        <v>417.24</v>
      </c>
      <c r="K1042" s="16">
        <f>IF(I1042&lt;&gt;0,J1042/I1042*100,"-")</f>
        <v>83.447999999999993</v>
      </c>
      <c r="L1042" s="16" t="str">
        <f>IF(H1042&lt;&gt;0,J1042/H1042*100,"-")</f>
        <v>-</v>
      </c>
      <c r="M1042" s="16">
        <f>IF(G1042&lt;&gt;0,J1042/G1042*100,"-")</f>
        <v>237.60820045558089</v>
      </c>
    </row>
    <row r="1043" spans="1:13" x14ac:dyDescent="0.25">
      <c r="A1043" s="14"/>
      <c r="B1043" s="14"/>
      <c r="C1043" s="14"/>
      <c r="D1043" s="14"/>
      <c r="E1043" s="15" t="s">
        <v>26</v>
      </c>
      <c r="F1043" s="15" t="s">
        <v>27</v>
      </c>
      <c r="G1043" s="16">
        <v>114.68</v>
      </c>
      <c r="H1043" s="16">
        <v>5000</v>
      </c>
      <c r="I1043" s="16">
        <v>4390</v>
      </c>
      <c r="J1043" s="16">
        <v>861.57</v>
      </c>
      <c r="K1043" s="16">
        <f>IF(I1043&lt;&gt;0,J1043/I1043*100,"-")</f>
        <v>19.625740318906608</v>
      </c>
      <c r="L1043" s="16">
        <f>IF(H1043&lt;&gt;0,J1043/H1043*100,"-")</f>
        <v>17.231400000000001</v>
      </c>
      <c r="M1043" s="16">
        <f>IF(G1043&lt;&gt;0,J1043/G1043*100,"-")</f>
        <v>751.28182769445414</v>
      </c>
    </row>
    <row r="1044" spans="1:13" x14ac:dyDescent="0.25">
      <c r="A1044" s="14"/>
      <c r="B1044" s="14"/>
      <c r="C1044" s="14"/>
      <c r="D1044" s="14"/>
      <c r="E1044" s="15" t="s">
        <v>28</v>
      </c>
      <c r="F1044" s="15" t="s">
        <v>29</v>
      </c>
      <c r="G1044" s="16">
        <v>1626.01</v>
      </c>
      <c r="H1044" s="16">
        <v>2160</v>
      </c>
      <c r="I1044" s="16">
        <v>2300</v>
      </c>
      <c r="J1044" s="16">
        <v>2032.43</v>
      </c>
      <c r="K1044" s="16">
        <f>IF(I1044&lt;&gt;0,J1044/I1044*100,"-")</f>
        <v>88.366521739130434</v>
      </c>
      <c r="L1044" s="16">
        <f>IF(H1044&lt;&gt;0,J1044/H1044*100,"-")</f>
        <v>94.093981481481478</v>
      </c>
      <c r="M1044" s="16">
        <f>IF(G1044&lt;&gt;0,J1044/G1044*100,"-")</f>
        <v>124.99492623046599</v>
      </c>
    </row>
    <row r="1045" spans="1:13" x14ac:dyDescent="0.25">
      <c r="A1045" s="14"/>
      <c r="B1045" s="14"/>
      <c r="C1045" s="14"/>
      <c r="D1045" s="14"/>
      <c r="E1045" s="15" t="s">
        <v>30</v>
      </c>
      <c r="F1045" s="15" t="s">
        <v>31</v>
      </c>
      <c r="G1045" s="16">
        <v>0</v>
      </c>
      <c r="H1045" s="16">
        <v>2840</v>
      </c>
      <c r="I1045" s="16">
        <v>2810</v>
      </c>
      <c r="J1045" s="16">
        <v>0</v>
      </c>
      <c r="K1045" s="16">
        <f>IF(I1045&lt;&gt;0,J1045/I1045*100,"-")</f>
        <v>0</v>
      </c>
      <c r="L1045" s="16">
        <f>IF(H1045&lt;&gt;0,J1045/H1045*100,"-")</f>
        <v>0</v>
      </c>
      <c r="M1045" s="16" t="str">
        <f>IF(G1045&lt;&gt;0,J1045/G1045*100,"-")</f>
        <v>-</v>
      </c>
    </row>
    <row r="1046" spans="1:13" x14ac:dyDescent="0.25">
      <c r="A1046" s="14"/>
      <c r="B1046" s="14"/>
      <c r="C1046" s="14"/>
      <c r="D1046" s="14"/>
      <c r="E1046" s="15" t="s">
        <v>105</v>
      </c>
      <c r="F1046" s="15" t="s">
        <v>106</v>
      </c>
      <c r="G1046" s="16">
        <v>6859.06</v>
      </c>
      <c r="H1046" s="16">
        <v>0</v>
      </c>
      <c r="I1046" s="16">
        <v>0</v>
      </c>
      <c r="J1046" s="16">
        <v>0</v>
      </c>
      <c r="K1046" s="16" t="str">
        <f>IF(I1046&lt;&gt;0,J1046/I1046*100,"-")</f>
        <v>-</v>
      </c>
      <c r="L1046" s="16" t="str">
        <f>IF(H1046&lt;&gt;0,J1046/H1046*100,"-")</f>
        <v>-</v>
      </c>
      <c r="M1046" s="16">
        <f>IF(G1046&lt;&gt;0,J1046/G1046*100,"-")</f>
        <v>0</v>
      </c>
    </row>
    <row r="1047" spans="1:13" x14ac:dyDescent="0.25">
      <c r="A1047" s="14"/>
      <c r="B1047" s="14"/>
      <c r="C1047" s="14"/>
      <c r="D1047" s="14"/>
      <c r="E1047" s="15" t="s">
        <v>81</v>
      </c>
      <c r="F1047" s="15" t="s">
        <v>82</v>
      </c>
      <c r="G1047" s="16">
        <v>0</v>
      </c>
      <c r="H1047" s="16">
        <v>5000</v>
      </c>
      <c r="I1047" s="16">
        <v>5000</v>
      </c>
      <c r="J1047" s="16">
        <v>0</v>
      </c>
      <c r="K1047" s="16">
        <f>IF(I1047&lt;&gt;0,J1047/I1047*100,"-")</f>
        <v>0</v>
      </c>
      <c r="L1047" s="16">
        <f>IF(H1047&lt;&gt;0,J1047/H1047*100,"-")</f>
        <v>0</v>
      </c>
      <c r="M1047" s="16" t="str">
        <f>IF(G1047&lt;&gt;0,J1047/G1047*100,"-")</f>
        <v>-</v>
      </c>
    </row>
    <row r="1048" spans="1:13" x14ac:dyDescent="0.25">
      <c r="A1048" s="2" t="s">
        <v>576</v>
      </c>
      <c r="B1048" s="3"/>
      <c r="C1048" s="3"/>
      <c r="D1048" s="3"/>
      <c r="E1048" s="3"/>
      <c r="F1048" s="2" t="s">
        <v>577</v>
      </c>
      <c r="G1048" s="4">
        <f>+G1049</f>
        <v>2579.33</v>
      </c>
      <c r="H1048" s="4">
        <f>+H1049</f>
        <v>7900</v>
      </c>
      <c r="I1048" s="4">
        <f>+I1049</f>
        <v>7900</v>
      </c>
      <c r="J1048" s="4">
        <f>+J1049</f>
        <v>1712.6899999999998</v>
      </c>
      <c r="K1048" s="4">
        <f>IF(I1048&lt;&gt;0,J1048/I1048*100,"-")</f>
        <v>21.679620253164554</v>
      </c>
      <c r="L1048" s="4">
        <f>IF(H1048&lt;&gt;0,J1048/H1048*100,"-")</f>
        <v>21.679620253164554</v>
      </c>
      <c r="M1048" s="4">
        <f>IF(G1048&lt;&gt;0,J1048/G1048*100,"-")</f>
        <v>66.400576893999599</v>
      </c>
    </row>
    <row r="1049" spans="1:13" x14ac:dyDescent="0.25">
      <c r="A1049" s="5"/>
      <c r="B1049" s="6" t="s">
        <v>121</v>
      </c>
      <c r="C1049" s="5"/>
      <c r="D1049" s="5"/>
      <c r="E1049" s="5"/>
      <c r="F1049" s="6" t="s">
        <v>122</v>
      </c>
      <c r="G1049" s="7">
        <f>+G1050</f>
        <v>2579.33</v>
      </c>
      <c r="H1049" s="7">
        <f>+H1050</f>
        <v>7900</v>
      </c>
      <c r="I1049" s="7">
        <f>+I1050</f>
        <v>7900</v>
      </c>
      <c r="J1049" s="7">
        <f>+J1050</f>
        <v>1712.6899999999998</v>
      </c>
      <c r="K1049" s="7">
        <f>IF(I1049&lt;&gt;0,J1049/I1049*100,"-")</f>
        <v>21.679620253164554</v>
      </c>
      <c r="L1049" s="7">
        <f>IF(H1049&lt;&gt;0,J1049/H1049*100,"-")</f>
        <v>21.679620253164554</v>
      </c>
      <c r="M1049" s="7">
        <f>IF(G1049&lt;&gt;0,J1049/G1049*100,"-")</f>
        <v>66.400576893999599</v>
      </c>
    </row>
    <row r="1050" spans="1:13" x14ac:dyDescent="0.25">
      <c r="A1050" s="8"/>
      <c r="B1050" s="8"/>
      <c r="C1050" s="9" t="s">
        <v>578</v>
      </c>
      <c r="D1050" s="8"/>
      <c r="E1050" s="8"/>
      <c r="F1050" s="9" t="s">
        <v>579</v>
      </c>
      <c r="G1050" s="10">
        <f>+G1051</f>
        <v>2579.33</v>
      </c>
      <c r="H1050" s="10">
        <f>+H1051</f>
        <v>7900</v>
      </c>
      <c r="I1050" s="10">
        <f>+I1051</f>
        <v>7900</v>
      </c>
      <c r="J1050" s="10">
        <f>+J1051</f>
        <v>1712.6899999999998</v>
      </c>
      <c r="K1050" s="10">
        <f>IF(I1050&lt;&gt;0,J1050/I1050*100,"-")</f>
        <v>21.679620253164554</v>
      </c>
      <c r="L1050" s="10">
        <f>IF(H1050&lt;&gt;0,J1050/H1050*100,"-")</f>
        <v>21.679620253164554</v>
      </c>
      <c r="M1050" s="10">
        <f>IF(G1050&lt;&gt;0,J1050/G1050*100,"-")</f>
        <v>66.400576893999599</v>
      </c>
    </row>
    <row r="1051" spans="1:13" x14ac:dyDescent="0.25">
      <c r="A1051" s="11"/>
      <c r="B1051" s="11"/>
      <c r="C1051" s="11"/>
      <c r="D1051" s="12" t="s">
        <v>19</v>
      </c>
      <c r="E1051" s="11"/>
      <c r="F1051" s="12"/>
      <c r="G1051" s="13">
        <f>+G1052+G1053+G1054+G1055+G1056+G1057+G1058</f>
        <v>2579.33</v>
      </c>
      <c r="H1051" s="13">
        <f>+H1052+H1053+H1054+H1055+H1056+H1057+H1058</f>
        <v>7900</v>
      </c>
      <c r="I1051" s="13">
        <f>+I1052+I1053+I1054+I1055+I1056+I1057+I1058</f>
        <v>7900</v>
      </c>
      <c r="J1051" s="13">
        <f>+J1052+J1053+J1054+J1055+J1056+J1057+J1058</f>
        <v>1712.6899999999998</v>
      </c>
      <c r="K1051" s="13">
        <f>IF(I1051&lt;&gt;0,J1051/I1051*100,"-")</f>
        <v>21.679620253164554</v>
      </c>
      <c r="L1051" s="13">
        <f>IF(H1051&lt;&gt;0,J1051/H1051*100,"-")</f>
        <v>21.679620253164554</v>
      </c>
      <c r="M1051" s="13">
        <f>IF(G1051&lt;&gt;0,J1051/G1051*100,"-")</f>
        <v>66.400576893999599</v>
      </c>
    </row>
    <row r="1052" spans="1:13" x14ac:dyDescent="0.25">
      <c r="A1052" s="14"/>
      <c r="B1052" s="14"/>
      <c r="C1052" s="14"/>
      <c r="D1052" s="14"/>
      <c r="E1052" s="15" t="s">
        <v>20</v>
      </c>
      <c r="F1052" s="15" t="s">
        <v>21</v>
      </c>
      <c r="G1052" s="16">
        <v>294.82</v>
      </c>
      <c r="H1052" s="16">
        <v>2000</v>
      </c>
      <c r="I1052" s="16">
        <v>1850</v>
      </c>
      <c r="J1052" s="16">
        <v>163.71</v>
      </c>
      <c r="K1052" s="16">
        <f>IF(I1052&lt;&gt;0,J1052/I1052*100,"-")</f>
        <v>8.8491891891891896</v>
      </c>
      <c r="L1052" s="16">
        <f>IF(H1052&lt;&gt;0,J1052/H1052*100,"-")</f>
        <v>8.1854999999999993</v>
      </c>
      <c r="M1052" s="16">
        <f>IF(G1052&lt;&gt;0,J1052/G1052*100,"-")</f>
        <v>55.528797232209492</v>
      </c>
    </row>
    <row r="1053" spans="1:13" x14ac:dyDescent="0.25">
      <c r="A1053" s="14"/>
      <c r="B1053" s="14"/>
      <c r="C1053" s="14"/>
      <c r="D1053" s="14"/>
      <c r="E1053" s="15" t="s">
        <v>89</v>
      </c>
      <c r="F1053" s="15" t="s">
        <v>90</v>
      </c>
      <c r="G1053" s="16">
        <v>217.35</v>
      </c>
      <c r="H1053" s="16">
        <v>400</v>
      </c>
      <c r="I1053" s="16">
        <v>0</v>
      </c>
      <c r="J1053" s="16">
        <v>0</v>
      </c>
      <c r="K1053" s="16" t="str">
        <f>IF(I1053&lt;&gt;0,J1053/I1053*100,"-")</f>
        <v>-</v>
      </c>
      <c r="L1053" s="16">
        <f>IF(H1053&lt;&gt;0,J1053/H1053*100,"-")</f>
        <v>0</v>
      </c>
      <c r="M1053" s="16">
        <f>IF(G1053&lt;&gt;0,J1053/G1053*100,"-")</f>
        <v>0</v>
      </c>
    </row>
    <row r="1054" spans="1:13" x14ac:dyDescent="0.25">
      <c r="A1054" s="14"/>
      <c r="B1054" s="14"/>
      <c r="C1054" s="14"/>
      <c r="D1054" s="14"/>
      <c r="E1054" s="15" t="s">
        <v>22</v>
      </c>
      <c r="F1054" s="15" t="s">
        <v>23</v>
      </c>
      <c r="G1054" s="16">
        <v>1399.13</v>
      </c>
      <c r="H1054" s="16">
        <v>1685</v>
      </c>
      <c r="I1054" s="16">
        <v>1985</v>
      </c>
      <c r="J1054" s="16">
        <v>951.34</v>
      </c>
      <c r="K1054" s="16">
        <f>IF(I1054&lt;&gt;0,J1054/I1054*100,"-")</f>
        <v>47.9264483627204</v>
      </c>
      <c r="L1054" s="16">
        <f>IF(H1054&lt;&gt;0,J1054/H1054*100,"-")</f>
        <v>56.459347181008901</v>
      </c>
      <c r="M1054" s="16">
        <f>IF(G1054&lt;&gt;0,J1054/G1054*100,"-")</f>
        <v>67.995111247703932</v>
      </c>
    </row>
    <row r="1055" spans="1:13" x14ac:dyDescent="0.25">
      <c r="A1055" s="14"/>
      <c r="B1055" s="14"/>
      <c r="C1055" s="14"/>
      <c r="D1055" s="14"/>
      <c r="E1055" s="15" t="s">
        <v>24</v>
      </c>
      <c r="F1055" s="15" t="s">
        <v>25</v>
      </c>
      <c r="G1055" s="16">
        <v>0</v>
      </c>
      <c r="H1055" s="16">
        <v>0</v>
      </c>
      <c r="I1055" s="16">
        <v>150</v>
      </c>
      <c r="J1055" s="16">
        <v>122</v>
      </c>
      <c r="K1055" s="16">
        <f>IF(I1055&lt;&gt;0,J1055/I1055*100,"-")</f>
        <v>81.333333333333329</v>
      </c>
      <c r="L1055" s="16" t="str">
        <f>IF(H1055&lt;&gt;0,J1055/H1055*100,"-")</f>
        <v>-</v>
      </c>
      <c r="M1055" s="16" t="str">
        <f>IF(G1055&lt;&gt;0,J1055/G1055*100,"-")</f>
        <v>-</v>
      </c>
    </row>
    <row r="1056" spans="1:13" x14ac:dyDescent="0.25">
      <c r="A1056" s="14"/>
      <c r="B1056" s="14"/>
      <c r="C1056" s="14"/>
      <c r="D1056" s="14"/>
      <c r="E1056" s="15" t="s">
        <v>26</v>
      </c>
      <c r="F1056" s="15" t="s">
        <v>27</v>
      </c>
      <c r="G1056" s="16">
        <v>594.83000000000004</v>
      </c>
      <c r="H1056" s="16">
        <v>1810</v>
      </c>
      <c r="I1056" s="16">
        <v>1810</v>
      </c>
      <c r="J1056" s="16">
        <v>353.04</v>
      </c>
      <c r="K1056" s="16">
        <f>IF(I1056&lt;&gt;0,J1056/I1056*100,"-")</f>
        <v>19.50497237569061</v>
      </c>
      <c r="L1056" s="16">
        <f>IF(H1056&lt;&gt;0,J1056/H1056*100,"-")</f>
        <v>19.50497237569061</v>
      </c>
      <c r="M1056" s="16">
        <f>IF(G1056&lt;&gt;0,J1056/G1056*100,"-")</f>
        <v>59.351411327606208</v>
      </c>
    </row>
    <row r="1057" spans="1:13" x14ac:dyDescent="0.25">
      <c r="A1057" s="14"/>
      <c r="B1057" s="14"/>
      <c r="C1057" s="14"/>
      <c r="D1057" s="14"/>
      <c r="E1057" s="15" t="s">
        <v>28</v>
      </c>
      <c r="F1057" s="15" t="s">
        <v>29</v>
      </c>
      <c r="G1057" s="16">
        <v>73.2</v>
      </c>
      <c r="H1057" s="16">
        <v>1005</v>
      </c>
      <c r="I1057" s="16">
        <v>1105</v>
      </c>
      <c r="J1057" s="16">
        <v>122.6</v>
      </c>
      <c r="K1057" s="16">
        <f>IF(I1057&lt;&gt;0,J1057/I1057*100,"-")</f>
        <v>11.095022624434389</v>
      </c>
      <c r="L1057" s="16">
        <f>IF(H1057&lt;&gt;0,J1057/H1057*100,"-")</f>
        <v>12.199004975124378</v>
      </c>
      <c r="M1057" s="16">
        <f>IF(G1057&lt;&gt;0,J1057/G1057*100,"-")</f>
        <v>167.48633879781417</v>
      </c>
    </row>
    <row r="1058" spans="1:13" x14ac:dyDescent="0.25">
      <c r="A1058" s="14"/>
      <c r="B1058" s="14"/>
      <c r="C1058" s="14"/>
      <c r="D1058" s="14"/>
      <c r="E1058" s="15" t="s">
        <v>81</v>
      </c>
      <c r="F1058" s="15" t="s">
        <v>82</v>
      </c>
      <c r="G1058" s="16">
        <v>0</v>
      </c>
      <c r="H1058" s="16">
        <v>1000</v>
      </c>
      <c r="I1058" s="16">
        <v>1000</v>
      </c>
      <c r="J1058" s="16">
        <v>0</v>
      </c>
      <c r="K1058" s="16">
        <f>IF(I1058&lt;&gt;0,J1058/I1058*100,"-")</f>
        <v>0</v>
      </c>
      <c r="L1058" s="16">
        <f>IF(H1058&lt;&gt;0,J1058/H1058*100,"-")</f>
        <v>0</v>
      </c>
      <c r="M1058" s="16" t="str">
        <f>IF(G1058&lt;&gt;0,J1058/G1058*100,"-")</f>
        <v>-</v>
      </c>
    </row>
    <row r="1059" spans="1:13" x14ac:dyDescent="0.25">
      <c r="A1059" s="17"/>
      <c r="B1059" s="17"/>
      <c r="C1059" s="17"/>
      <c r="D1059" s="17"/>
      <c r="E1059" s="17"/>
      <c r="F1059" s="17"/>
      <c r="G1059" s="18">
        <f>+G5+G21+G26+G44+G835+G852+G874+G897+G911+G935+G945+G957+G977+G988+G1000+G1014+G1048</f>
        <v>14208411.419999998</v>
      </c>
      <c r="H1059" s="18">
        <f>+H5+H21+H26+H44+H835+H852+H874+H897+H911+H935+H945+H957+H977+H988+H1000+H1014+H1048</f>
        <v>18617831.599999998</v>
      </c>
      <c r="I1059" s="18">
        <f>+I5+I21+I26+I44+I835+I852+I874+I897+I911+I935+I945+I957+I977+I988+I1000+I1014+I1048</f>
        <v>18653946.919999998</v>
      </c>
      <c r="J1059" s="18">
        <f>+J5+J21+J26+J44+J835+J852+J874+J897+J911+J935+J945+J957+J977+J988+J1000+J1014+J1048</f>
        <v>11760235.799999999</v>
      </c>
      <c r="K1059" s="18">
        <f>IF(I1059&lt;&gt;0,J1059/I1059*100,"-")</f>
        <v>63.044222493155885</v>
      </c>
      <c r="L1059" s="18">
        <f>IF(H1059&lt;&gt;0,J1059/H1059*100,"-")</f>
        <v>63.166517200638985</v>
      </c>
      <c r="M1059" s="18">
        <f>IF(G1059&lt;&gt;0,J1059/G1059*100,"-")</f>
        <v>82.769533147429087</v>
      </c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List1!Tiskanje_naslovov</vt:lpstr>
    </vt:vector>
  </TitlesOfParts>
  <Company>Obcina Trzic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2022-03-15T12:15:11Z</cp:lastPrinted>
  <dcterms:created xsi:type="dcterms:W3CDTF">2022-03-15T12:07:26Z</dcterms:created>
  <dcterms:modified xsi:type="dcterms:W3CDTF">2022-03-15T12:16:06Z</dcterms:modified>
</cp:coreProperties>
</file>