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1\ZR\OS\"/>
    </mc:Choice>
  </mc:AlternateContent>
  <xr:revisionPtr revIDLastSave="0" documentId="13_ncr:1_{B58B03B1-11D7-40D5-A4BB-0102CB7A9BB4}" xr6:coauthVersionLast="36" xr6:coauthVersionMax="36" xr10:uidLastSave="{00000000-0000-0000-0000-000000000000}"/>
  <bookViews>
    <workbookView xWindow="0" yWindow="0" windowWidth="14760" windowHeight="13170" xr2:uid="{F0FAD4D5-DC40-492B-9143-46532F001319}"/>
  </bookViews>
  <sheets>
    <sheet name="List1" sheetId="1" r:id="rId1"/>
  </sheets>
  <definedNames>
    <definedName name="_xlnm.Print_Titles" localSheetId="0">List1!$3:$4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I63" i="1"/>
  <c r="H63" i="1"/>
  <c r="G63" i="1"/>
  <c r="F63" i="1"/>
  <c r="E63" i="1"/>
  <c r="D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G57" i="1"/>
  <c r="F57" i="1"/>
  <c r="E57" i="1"/>
  <c r="D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G50" i="1"/>
  <c r="F50" i="1"/>
  <c r="E50" i="1"/>
  <c r="D50" i="1"/>
  <c r="J49" i="1"/>
  <c r="I49" i="1"/>
  <c r="H49" i="1"/>
  <c r="J48" i="1"/>
  <c r="I48" i="1"/>
  <c r="H48" i="1"/>
  <c r="G47" i="1"/>
  <c r="F47" i="1"/>
  <c r="E47" i="1"/>
  <c r="D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G41" i="1"/>
  <c r="F41" i="1"/>
  <c r="E41" i="1"/>
  <c r="D41" i="1"/>
  <c r="J40" i="1"/>
  <c r="I40" i="1"/>
  <c r="H40" i="1"/>
  <c r="J39" i="1"/>
  <c r="I39" i="1"/>
  <c r="H39" i="1"/>
  <c r="J38" i="1"/>
  <c r="I38" i="1"/>
  <c r="H38" i="1"/>
  <c r="G37" i="1"/>
  <c r="F37" i="1"/>
  <c r="E37" i="1"/>
  <c r="D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G30" i="1"/>
  <c r="F30" i="1"/>
  <c r="E30" i="1"/>
  <c r="D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G16" i="1"/>
  <c r="F16" i="1"/>
  <c r="E16" i="1"/>
  <c r="D16" i="1"/>
  <c r="J15" i="1"/>
  <c r="I15" i="1"/>
  <c r="H15" i="1"/>
  <c r="G14" i="1"/>
  <c r="F14" i="1"/>
  <c r="H14" i="1" s="1"/>
  <c r="E14" i="1"/>
  <c r="I14" i="1" s="1"/>
  <c r="D14" i="1"/>
  <c r="J14" i="1" s="1"/>
  <c r="J13" i="1"/>
  <c r="I13" i="1"/>
  <c r="H13" i="1"/>
  <c r="G12" i="1"/>
  <c r="F12" i="1"/>
  <c r="H12" i="1" s="1"/>
  <c r="E12" i="1"/>
  <c r="I12" i="1" s="1"/>
  <c r="D12" i="1"/>
  <c r="J12" i="1" s="1"/>
  <c r="J11" i="1"/>
  <c r="I11" i="1"/>
  <c r="H11" i="1"/>
  <c r="J10" i="1"/>
  <c r="I10" i="1"/>
  <c r="H10" i="1"/>
  <c r="G9" i="1"/>
  <c r="F9" i="1"/>
  <c r="E9" i="1"/>
  <c r="D9" i="1"/>
  <c r="J8" i="1"/>
  <c r="I8" i="1"/>
  <c r="H8" i="1"/>
  <c r="J7" i="1"/>
  <c r="I7" i="1"/>
  <c r="H7" i="1"/>
  <c r="J6" i="1"/>
  <c r="I6" i="1"/>
  <c r="H6" i="1"/>
  <c r="G5" i="1"/>
  <c r="F5" i="1"/>
  <c r="E5" i="1"/>
  <c r="D5" i="1"/>
  <c r="I57" i="1" l="1"/>
  <c r="J57" i="1"/>
  <c r="H57" i="1"/>
  <c r="I50" i="1"/>
  <c r="J50" i="1"/>
  <c r="H50" i="1"/>
  <c r="I47" i="1"/>
  <c r="J47" i="1"/>
  <c r="H47" i="1"/>
  <c r="I41" i="1"/>
  <c r="J41" i="1"/>
  <c r="H41" i="1"/>
  <c r="J37" i="1"/>
  <c r="I37" i="1"/>
  <c r="H37" i="1"/>
  <c r="I30" i="1"/>
  <c r="J30" i="1"/>
  <c r="H30" i="1"/>
  <c r="I16" i="1"/>
  <c r="J16" i="1"/>
  <c r="H16" i="1"/>
  <c r="J9" i="1"/>
  <c r="I9" i="1"/>
  <c r="H9" i="1"/>
  <c r="I5" i="1"/>
  <c r="J5" i="1"/>
  <c r="H5" i="1"/>
</calcChain>
</file>

<file path=xl/sharedStrings.xml><?xml version="1.0" encoding="utf-8"?>
<sst xmlns="http://schemas.openxmlformats.org/spreadsheetml/2006/main" count="128" uniqueCount="128">
  <si>
    <t>Nosilna PK/NRP</t>
  </si>
  <si>
    <t>NRP</t>
  </si>
  <si>
    <t>Opis</t>
  </si>
  <si>
    <t>Realizacija: 2020</t>
  </si>
  <si>
    <t>SP 2021</t>
  </si>
  <si>
    <t>VP 2021</t>
  </si>
  <si>
    <t>Realizacija: 2021</t>
  </si>
  <si>
    <t>Indeks 7:6</t>
  </si>
  <si>
    <t>Indeks 7:5</t>
  </si>
  <si>
    <t>Indeks 7:4</t>
  </si>
  <si>
    <t>06</t>
  </si>
  <si>
    <t>LOKALNA SAMOUPRAVA</t>
  </si>
  <si>
    <t>41916001</t>
  </si>
  <si>
    <t>INVESTICIJSKO VZDRŽEVANJE OBČINSKE STAVBE</t>
  </si>
  <si>
    <t>41939002</t>
  </si>
  <si>
    <t>INTERREG IN DRUGI RAZVOJNI PROJEKTI</t>
  </si>
  <si>
    <t>42106001</t>
  </si>
  <si>
    <t>PAMETNI PROMETNI SISTEM GORENJSKE</t>
  </si>
  <si>
    <t>07</t>
  </si>
  <si>
    <t>OBRAMBA IN UKREPI OB IZREDNIH DOGODKIH</t>
  </si>
  <si>
    <t>41004017</t>
  </si>
  <si>
    <t>VZDRŽ.GAS.DOMOV, INVEST.IN NABAVA GAS.OPREME, VOZIL</t>
  </si>
  <si>
    <t>41939007</t>
  </si>
  <si>
    <t>GASILSKO REŠEVALNA SLUŽBA KRANJ - NAKUP GASILSKEGA VOZILA AVTOLESTEV</t>
  </si>
  <si>
    <t>11</t>
  </si>
  <si>
    <t>KMETIJSTVO, GOZDARSTVO IN RIBIŠTVO</t>
  </si>
  <si>
    <t>41208009</t>
  </si>
  <si>
    <t>INTERVENCIJE V KMETIJSTVU</t>
  </si>
  <si>
    <t>12</t>
  </si>
  <si>
    <t>PRIDOBIVANJE IN DISTRIBUCIJA ENERGETSKIH SUROVIN</t>
  </si>
  <si>
    <t>42039002</t>
  </si>
  <si>
    <t>ENERGETSKA SANACIJA GRADU NEUHAUS IN TRŽIŠKEGA MUZEJA</t>
  </si>
  <si>
    <t>13</t>
  </si>
  <si>
    <t>PROMET, PROMETNA INFRASTRUKTURA IN KOMUNIKACIJE</t>
  </si>
  <si>
    <t>40907001</t>
  </si>
  <si>
    <t>INVESTICIJSKO VZDRŽEVANJE OBČINSKIH CEST</t>
  </si>
  <si>
    <t>40907008</t>
  </si>
  <si>
    <t>TEKOČE VZDRŽEVANJE LOKALNIH CEST</t>
  </si>
  <si>
    <t>41207013</t>
  </si>
  <si>
    <t>SEVERNI PRIKLJUČEK NA DRŽAVNO CESTO</t>
  </si>
  <si>
    <t>41407001</t>
  </si>
  <si>
    <t>PLOČNIK LOKA - KOVOR</t>
  </si>
  <si>
    <t>41408006</t>
  </si>
  <si>
    <t>INVESTICIJSKO VZDRŽEVANJE JAVNE RAZSVETLJAVE</t>
  </si>
  <si>
    <t>41607007</t>
  </si>
  <si>
    <t>PLOČNIK V SENIČNEM</t>
  </si>
  <si>
    <t>41707001</t>
  </si>
  <si>
    <t>POČAKAJ NA BUS</t>
  </si>
  <si>
    <t>41707002</t>
  </si>
  <si>
    <t>HITRO S KOLESOM</t>
  </si>
  <si>
    <t>41707003</t>
  </si>
  <si>
    <t>REGIJSKA KOLESARSKA POVEZAVA TRŽIČ - ZADRAGA</t>
  </si>
  <si>
    <t>41711002</t>
  </si>
  <si>
    <t>PAMETNA RAZSVETLJAVA</t>
  </si>
  <si>
    <t>41907010</t>
  </si>
  <si>
    <t>SANACIJA PO UJMI 2018</t>
  </si>
  <si>
    <t>41907011</t>
  </si>
  <si>
    <t>REKONSTRUKCIJA VOZIŠČA V OBMOČJU BPT</t>
  </si>
  <si>
    <t>42107001</t>
  </si>
  <si>
    <t>ODPRAVA POSLEDIC NESTABILNOSTI TAL KRANJSKA IN KOROŠKA CESTA</t>
  </si>
  <si>
    <t>14</t>
  </si>
  <si>
    <t>GOSPODARSTVO</t>
  </si>
  <si>
    <t>41208014</t>
  </si>
  <si>
    <t>NEPOSREDNE SPODBUDE ZA SPODBUJANJE PODJETNIŠTVA IN ZAPOSLOVANJA</t>
  </si>
  <si>
    <t>41408004</t>
  </si>
  <si>
    <t>REGENERACIJA INDUSTRIJSKEGA OBMOČJA BPT - RIO TRŽIČ</t>
  </si>
  <si>
    <t>41711001</t>
  </si>
  <si>
    <t>ZELENA NASELJA</t>
  </si>
  <si>
    <t>41939009</t>
  </si>
  <si>
    <t>UPRAVLJANJE TURISTIČNE INFRASTRUKTURE IN PRODKUTOV</t>
  </si>
  <si>
    <t>42039003</t>
  </si>
  <si>
    <t>PODZEMNI DOŽIVLJAJSKI PARK SV.ANA</t>
  </si>
  <si>
    <t>42039004</t>
  </si>
  <si>
    <t>RAZISKOVALNO UČNI CENTER ZA PLAZOVE IN NATURO 2000</t>
  </si>
  <si>
    <t>15</t>
  </si>
  <si>
    <t>VAROVANJE OKOLJA IN NARAVNE DEDIŠČINE</t>
  </si>
  <si>
    <t>41707004</t>
  </si>
  <si>
    <t>AGLOMERACIJA 3806 LOKA - KOMUNALNO OPREMLJANJE</t>
  </si>
  <si>
    <t>41907007</t>
  </si>
  <si>
    <t>ZBIRNI CENTER KOVOR</t>
  </si>
  <si>
    <t>41907009</t>
  </si>
  <si>
    <t>KOMUNALNO OPREMLJANJE - PORABA TAKSE 2020-2023</t>
  </si>
  <si>
    <t>16</t>
  </si>
  <si>
    <t>PROSTORSKO PLANIRANJE IN STANOVANJSKO KOMUNALNA DEJAVNOST</t>
  </si>
  <si>
    <t>40909001</t>
  </si>
  <si>
    <t>INVESTICIJSKO VZDRŽEVANJE STANOVANJ</t>
  </si>
  <si>
    <t>41207006</t>
  </si>
  <si>
    <t>INV.VZDR.IN GRADNJA MANJŠIH ODSEKOV GJI (VODOVOD, KANAL)</t>
  </si>
  <si>
    <t>41208019</t>
  </si>
  <si>
    <t>UREJANJE POKOPALIŠČ</t>
  </si>
  <si>
    <t>41807001</t>
  </si>
  <si>
    <t>UKREPI ZA IZBOLJŠANJE POPLAVNE VARNOSTI (PRISTAVA-ŽIG.VAS)</t>
  </si>
  <si>
    <t>42039006</t>
  </si>
  <si>
    <t>IZGRADNJA POSLOVILNIH VEŽIC V LOMU POD STORŽIČEM</t>
  </si>
  <si>
    <t>17</t>
  </si>
  <si>
    <t>ZDRAVSTVENO VARSTVO</t>
  </si>
  <si>
    <t>40904017</t>
  </si>
  <si>
    <t>INVESTICIJE IN PROJEKTI V ZDRAVSTVENEM DOMU TRŽIČ</t>
  </si>
  <si>
    <t>42039007</t>
  </si>
  <si>
    <t>IZGRADNJA PRIZIDKA K ZD IN CENTRA ZA KREPITEV ZDRAVJA</t>
  </si>
  <si>
    <t>18</t>
  </si>
  <si>
    <t>KULTURA, ŠPORT IN NEVLADNE ORGANIZACIJE</t>
  </si>
  <si>
    <t>40904010</t>
  </si>
  <si>
    <t>VZDRŽEVANJE IN INVESTICIJE V TRŽIŠKEM MUZEJU</t>
  </si>
  <si>
    <t>41004004</t>
  </si>
  <si>
    <t>INVEST.VZDRŽ.KNJIŽNICE DR.TONETA PRETNARJA</t>
  </si>
  <si>
    <t>41511003</t>
  </si>
  <si>
    <t>PROJEKTI IN INVESTICIJE V KULTURI</t>
  </si>
  <si>
    <t>41939003</t>
  </si>
  <si>
    <t>GLASILO TRŽIČAN</t>
  </si>
  <si>
    <t>41939010</t>
  </si>
  <si>
    <t>PRENOVA IN POSODOBITEV INFRASTRUKTURE V SKAKALNEM CENTRU SEBENJE</t>
  </si>
  <si>
    <t>42039005</t>
  </si>
  <si>
    <t>IZGRADNJA KNJIŽNICE DR.TONETA PRETNARJA IN DRUGE KULTURNE INFRASTRUKTURE</t>
  </si>
  <si>
    <t>19</t>
  </si>
  <si>
    <t>IZOBRAŽEVANJE</t>
  </si>
  <si>
    <t>40904007</t>
  </si>
  <si>
    <t>PROJEKTI IN INVESTICIJE V VRTCU TRŽIČ</t>
  </si>
  <si>
    <t>41208008</t>
  </si>
  <si>
    <t>PROJEKTI IN INVESTICIJE V OŠ</t>
  </si>
  <si>
    <t>41208010-1</t>
  </si>
  <si>
    <t>ENERGETSKA PRENOVA VRTCA DETELJICA</t>
  </si>
  <si>
    <t>41408002</t>
  </si>
  <si>
    <t>PREVOZI UČENCEV</t>
  </si>
  <si>
    <t>41939004</t>
  </si>
  <si>
    <t>IZOBRAŽEVALNO IN ŠPORTNO SREDIŠČE KRIŽE</t>
  </si>
  <si>
    <t>v EUR</t>
  </si>
  <si>
    <t>ZAKLJUČNI RAČUN PRORAČUNA OBČINE TRŽIČ ZA LETO 2021 - NAČRT RAZVOJNH PROGRAMOV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</si>
</sst>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2" xfId="0" applyNumberFormat="1" applyFont="1" applyFill="1" applyBorder="1"/>
    <xf numFmtId="0" fontId="2" fillId="3" borderId="2" xfId="0" applyFont="1" applyFill="1" applyBorder="1"/>
    <xf numFmtId="4" fontId="2" fillId="3" borderId="2" xfId="0" applyNumberFormat="1" applyFont="1" applyFill="1" applyBorder="1" applyAlignment="1">
      <alignment horizontal="right"/>
    </xf>
    <xf numFmtId="0" fontId="3" fillId="4" borderId="2" xfId="0" applyFont="1" applyFill="1" applyBorder="1"/>
    <xf numFmtId="49" fontId="3" fillId="4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ACBD-38A2-450E-B163-F386C1EAD0E6}">
  <sheetPr>
    <pageSetUpPr fitToPage="1"/>
  </sheetPr>
  <dimension ref="A1:J63"/>
  <sheetViews>
    <sheetView tabSelected="1" zoomScaleNormal="100" workbookViewId="0">
      <pane ySplit="4" topLeftCell="A5" activePane="bottomLeft" state="frozen"/>
      <selection pane="bottomLeft" activeCell="O9" sqref="O9"/>
    </sheetView>
  </sheetViews>
  <sheetFormatPr defaultRowHeight="15" x14ac:dyDescent="0.25"/>
  <cols>
    <col min="1" max="1" width="3.42578125" customWidth="1"/>
    <col min="2" max="2" width="9.85546875" bestFit="1" customWidth="1"/>
    <col min="3" max="3" width="72" bestFit="1" customWidth="1"/>
    <col min="4" max="4" width="15.42578125" bestFit="1" customWidth="1"/>
    <col min="5" max="6" width="11.7109375" bestFit="1" customWidth="1"/>
    <col min="7" max="7" width="15.42578125" bestFit="1" customWidth="1"/>
    <col min="8" max="10" width="9.85546875" bestFit="1" customWidth="1"/>
  </cols>
  <sheetData>
    <row r="1" spans="1:10" x14ac:dyDescent="0.25">
      <c r="A1" s="11" t="s">
        <v>127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J2" s="10" t="s">
        <v>126</v>
      </c>
    </row>
    <row r="3" spans="1:10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x14ac:dyDescent="0.25">
      <c r="A5" s="2" t="s">
        <v>10</v>
      </c>
      <c r="B5" s="3"/>
      <c r="C5" s="2" t="s">
        <v>11</v>
      </c>
      <c r="D5" s="4">
        <f>+D6+D7+D8</f>
        <v>127108.66</v>
      </c>
      <c r="E5" s="4">
        <f>+E6+E7+E8</f>
        <v>124298.7</v>
      </c>
      <c r="F5" s="4">
        <f>+F6+F7+F8</f>
        <v>138398.70000000001</v>
      </c>
      <c r="G5" s="4">
        <f>+G6+G7+G8</f>
        <v>126238.26000000001</v>
      </c>
      <c r="H5" s="4">
        <f>IF(F5&lt;&gt;0,G5/F5*100,"-")</f>
        <v>91.213472380882195</v>
      </c>
      <c r="I5" s="4">
        <f>IF(E5&lt;&gt;0,G5/E5*100,"-")</f>
        <v>101.56040248208551</v>
      </c>
      <c r="J5" s="4">
        <f>IF(D5&lt;&gt;0,G5/D5*100,"-")</f>
        <v>99.315231550706301</v>
      </c>
    </row>
    <row r="6" spans="1:10" x14ac:dyDescent="0.25">
      <c r="A6" s="5"/>
      <c r="B6" s="6" t="s">
        <v>12</v>
      </c>
      <c r="C6" s="6" t="s">
        <v>13</v>
      </c>
      <c r="D6" s="7">
        <v>106047.71</v>
      </c>
      <c r="E6" s="7">
        <v>70000</v>
      </c>
      <c r="F6" s="7">
        <v>84100</v>
      </c>
      <c r="G6" s="7">
        <v>84087.8</v>
      </c>
      <c r="H6" s="7">
        <f>IF(F6&lt;&gt;0,G6/F6*100,"-")</f>
        <v>99.985493460166481</v>
      </c>
      <c r="I6" s="7">
        <f>IF(E6&lt;&gt;0,G6/E6*100,"-")</f>
        <v>120.12542857142859</v>
      </c>
      <c r="J6" s="7">
        <f>IF(D6&lt;&gt;0,G6/D6*100,"-")</f>
        <v>79.29242413626848</v>
      </c>
    </row>
    <row r="7" spans="1:10" x14ac:dyDescent="0.25">
      <c r="A7" s="5"/>
      <c r="B7" s="6" t="s">
        <v>14</v>
      </c>
      <c r="C7" s="6" t="s">
        <v>15</v>
      </c>
      <c r="D7" s="7">
        <v>21060.95</v>
      </c>
      <c r="E7" s="7">
        <v>52500</v>
      </c>
      <c r="F7" s="7">
        <v>52500</v>
      </c>
      <c r="G7" s="7">
        <v>42150.46</v>
      </c>
      <c r="H7" s="7">
        <f>IF(F7&lt;&gt;0,G7/F7*100,"-")</f>
        <v>80.286590476190483</v>
      </c>
      <c r="I7" s="7">
        <f>IF(E7&lt;&gt;0,G7/E7*100,"-")</f>
        <v>80.286590476190483</v>
      </c>
      <c r="J7" s="7">
        <f>IF(D7&lt;&gt;0,G7/D7*100,"-")</f>
        <v>200.1356064185139</v>
      </c>
    </row>
    <row r="8" spans="1:10" x14ac:dyDescent="0.25">
      <c r="A8" s="5"/>
      <c r="B8" s="6" t="s">
        <v>16</v>
      </c>
      <c r="C8" s="6" t="s">
        <v>17</v>
      </c>
      <c r="D8" s="7">
        <v>0</v>
      </c>
      <c r="E8" s="7">
        <v>1798.7</v>
      </c>
      <c r="F8" s="7">
        <v>1798.7</v>
      </c>
      <c r="G8" s="7">
        <v>0</v>
      </c>
      <c r="H8" s="7">
        <f>IF(F8&lt;&gt;0,G8/F8*100,"-")</f>
        <v>0</v>
      </c>
      <c r="I8" s="7">
        <f>IF(E8&lt;&gt;0,G8/E8*100,"-")</f>
        <v>0</v>
      </c>
      <c r="J8" s="7" t="str">
        <f>IF(D8&lt;&gt;0,G8/D8*100,"-")</f>
        <v>-</v>
      </c>
    </row>
    <row r="9" spans="1:10" x14ac:dyDescent="0.25">
      <c r="A9" s="2" t="s">
        <v>18</v>
      </c>
      <c r="B9" s="3"/>
      <c r="C9" s="2" t="s">
        <v>19</v>
      </c>
      <c r="D9" s="4">
        <f>+D10+D11</f>
        <v>54774.06</v>
      </c>
      <c r="E9" s="4">
        <f>+E10+E11</f>
        <v>130000</v>
      </c>
      <c r="F9" s="4">
        <f>+F10+F11</f>
        <v>130000</v>
      </c>
      <c r="G9" s="4">
        <f>+G10+G11</f>
        <v>121944.36</v>
      </c>
      <c r="H9" s="4">
        <f>IF(F9&lt;&gt;0,G9/F9*100,"-")</f>
        <v>93.803353846153854</v>
      </c>
      <c r="I9" s="4">
        <f>IF(E9&lt;&gt;0,G9/E9*100,"-")</f>
        <v>93.803353846153854</v>
      </c>
      <c r="J9" s="4">
        <f>IF(D9&lt;&gt;0,G9/D9*100,"-")</f>
        <v>222.63158874839658</v>
      </c>
    </row>
    <row r="10" spans="1:10" x14ac:dyDescent="0.25">
      <c r="A10" s="5"/>
      <c r="B10" s="6" t="s">
        <v>20</v>
      </c>
      <c r="C10" s="6" t="s">
        <v>21</v>
      </c>
      <c r="D10" s="7">
        <v>0</v>
      </c>
      <c r="E10" s="7">
        <v>130000</v>
      </c>
      <c r="F10" s="7">
        <v>130000</v>
      </c>
      <c r="G10" s="7">
        <v>121944.36</v>
      </c>
      <c r="H10" s="7">
        <f>IF(F10&lt;&gt;0,G10/F10*100,"-")</f>
        <v>93.803353846153854</v>
      </c>
      <c r="I10" s="7">
        <f>IF(E10&lt;&gt;0,G10/E10*100,"-")</f>
        <v>93.803353846153854</v>
      </c>
      <c r="J10" s="7" t="str">
        <f>IF(D10&lt;&gt;0,G10/D10*100,"-")</f>
        <v>-</v>
      </c>
    </row>
    <row r="11" spans="1:10" x14ac:dyDescent="0.25">
      <c r="A11" s="5"/>
      <c r="B11" s="6" t="s">
        <v>22</v>
      </c>
      <c r="C11" s="6" t="s">
        <v>23</v>
      </c>
      <c r="D11" s="7">
        <v>54774.06</v>
      </c>
      <c r="E11" s="7">
        <v>0</v>
      </c>
      <c r="F11" s="7">
        <v>0</v>
      </c>
      <c r="G11" s="7">
        <v>0</v>
      </c>
      <c r="H11" s="7" t="str">
        <f>IF(F11&lt;&gt;0,G11/F11*100,"-")</f>
        <v>-</v>
      </c>
      <c r="I11" s="7" t="str">
        <f>IF(E11&lt;&gt;0,G11/E11*100,"-")</f>
        <v>-</v>
      </c>
      <c r="J11" s="7">
        <f>IF(D11&lt;&gt;0,G11/D11*100,"-")</f>
        <v>0</v>
      </c>
    </row>
    <row r="12" spans="1:10" x14ac:dyDescent="0.25">
      <c r="A12" s="2" t="s">
        <v>24</v>
      </c>
      <c r="B12" s="3"/>
      <c r="C12" s="2" t="s">
        <v>25</v>
      </c>
      <c r="D12" s="4">
        <f>+D13</f>
        <v>43921.27</v>
      </c>
      <c r="E12" s="4">
        <f>+E13</f>
        <v>43000</v>
      </c>
      <c r="F12" s="4">
        <f>+F13</f>
        <v>43000</v>
      </c>
      <c r="G12" s="4">
        <f>+G13</f>
        <v>39148.68</v>
      </c>
      <c r="H12" s="4">
        <f>IF(F12&lt;&gt;0,G12/F12*100,"-")</f>
        <v>91.043441860465109</v>
      </c>
      <c r="I12" s="4">
        <f>IF(E12&lt;&gt;0,G12/E12*100,"-")</f>
        <v>91.043441860465109</v>
      </c>
      <c r="J12" s="4">
        <f>IF(D12&lt;&gt;0,G12/D12*100,"-")</f>
        <v>89.133761387136573</v>
      </c>
    </row>
    <row r="13" spans="1:10" x14ac:dyDescent="0.25">
      <c r="A13" s="5"/>
      <c r="B13" s="6" t="s">
        <v>26</v>
      </c>
      <c r="C13" s="6" t="s">
        <v>27</v>
      </c>
      <c r="D13" s="7">
        <v>43921.27</v>
      </c>
      <c r="E13" s="7">
        <v>43000</v>
      </c>
      <c r="F13" s="7">
        <v>43000</v>
      </c>
      <c r="G13" s="7">
        <v>39148.68</v>
      </c>
      <c r="H13" s="7">
        <f>IF(F13&lt;&gt;0,G13/F13*100,"-")</f>
        <v>91.043441860465109</v>
      </c>
      <c r="I13" s="7">
        <f>IF(E13&lt;&gt;0,G13/E13*100,"-")</f>
        <v>91.043441860465109</v>
      </c>
      <c r="J13" s="7">
        <f>IF(D13&lt;&gt;0,G13/D13*100,"-")</f>
        <v>89.133761387136573</v>
      </c>
    </row>
    <row r="14" spans="1:10" x14ac:dyDescent="0.25">
      <c r="A14" s="2" t="s">
        <v>28</v>
      </c>
      <c r="B14" s="3"/>
      <c r="C14" s="2" t="s">
        <v>29</v>
      </c>
      <c r="D14" s="4">
        <f>+D15</f>
        <v>32768.47</v>
      </c>
      <c r="E14" s="4">
        <f>+E15</f>
        <v>930795.45</v>
      </c>
      <c r="F14" s="4">
        <f>+F15</f>
        <v>966910.77</v>
      </c>
      <c r="G14" s="4">
        <f>+G15</f>
        <v>794895.96</v>
      </c>
      <c r="H14" s="4">
        <f>IF(F14&lt;&gt;0,G14/F14*100,"-")</f>
        <v>82.209856861972895</v>
      </c>
      <c r="I14" s="4">
        <f>IF(E14&lt;&gt;0,G14/E14*100,"-")</f>
        <v>85.399639630812558</v>
      </c>
      <c r="J14" s="4">
        <f>IF(D14&lt;&gt;0,G14/D14*100,"-")</f>
        <v>2425.7951622397991</v>
      </c>
    </row>
    <row r="15" spans="1:10" x14ac:dyDescent="0.25">
      <c r="A15" s="5"/>
      <c r="B15" s="6" t="s">
        <v>30</v>
      </c>
      <c r="C15" s="6" t="s">
        <v>31</v>
      </c>
      <c r="D15" s="7">
        <v>32768.47</v>
      </c>
      <c r="E15" s="7">
        <v>930795.45</v>
      </c>
      <c r="F15" s="7">
        <v>966910.77</v>
      </c>
      <c r="G15" s="7">
        <v>794895.96</v>
      </c>
      <c r="H15" s="7">
        <f>IF(F15&lt;&gt;0,G15/F15*100,"-")</f>
        <v>82.209856861972895</v>
      </c>
      <c r="I15" s="7">
        <f>IF(E15&lt;&gt;0,G15/E15*100,"-")</f>
        <v>85.399639630812558</v>
      </c>
      <c r="J15" s="7">
        <f>IF(D15&lt;&gt;0,G15/D15*100,"-")</f>
        <v>2425.7951622397991</v>
      </c>
    </row>
    <row r="16" spans="1:10" x14ac:dyDescent="0.25">
      <c r="A16" s="2" t="s">
        <v>32</v>
      </c>
      <c r="B16" s="3"/>
      <c r="C16" s="2" t="s">
        <v>33</v>
      </c>
      <c r="D16" s="4">
        <f>+D17+D18+D19+D20+D21+D22+D23+D24+D25+D26+D27+D28+D29</f>
        <v>4105347.15</v>
      </c>
      <c r="E16" s="4">
        <f>+E17+E18+E19+E20+E21+E22+E23+E24+E25+E26+E27+E28+E29</f>
        <v>2136238.77</v>
      </c>
      <c r="F16" s="4">
        <f>+F17+F18+F19+F20+F21+F22+F23+F24+F25+F26+F27+F28+F29</f>
        <v>2210038.77</v>
      </c>
      <c r="G16" s="4">
        <f>+G17+G18+G19+G20+G21+G22+G23+G24+G25+G26+G27+G28+G29</f>
        <v>1569776.5499999998</v>
      </c>
      <c r="H16" s="4">
        <f>IF(F16&lt;&gt;0,G16/F16*100,"-")</f>
        <v>71.029367054949887</v>
      </c>
      <c r="I16" s="4">
        <f>IF(E16&lt;&gt;0,G16/E16*100,"-")</f>
        <v>73.483197292594767</v>
      </c>
      <c r="J16" s="4">
        <f>IF(D16&lt;&gt;0,G16/D16*100,"-")</f>
        <v>38.237364409000094</v>
      </c>
    </row>
    <row r="17" spans="1:10" x14ac:dyDescent="0.25">
      <c r="A17" s="5"/>
      <c r="B17" s="6" t="s">
        <v>34</v>
      </c>
      <c r="C17" s="6" t="s">
        <v>35</v>
      </c>
      <c r="D17" s="7">
        <v>284293.53999999998</v>
      </c>
      <c r="E17" s="7">
        <v>125000</v>
      </c>
      <c r="F17" s="7">
        <v>165000</v>
      </c>
      <c r="G17" s="7">
        <v>122532.82</v>
      </c>
      <c r="H17" s="7">
        <f>IF(F17&lt;&gt;0,G17/F17*100,"-")</f>
        <v>74.262315151515153</v>
      </c>
      <c r="I17" s="7">
        <f>IF(E17&lt;&gt;0,G17/E17*100,"-")</f>
        <v>98.026256000000004</v>
      </c>
      <c r="J17" s="7">
        <f>IF(D17&lt;&gt;0,G17/D17*100,"-")</f>
        <v>43.100810521406856</v>
      </c>
    </row>
    <row r="18" spans="1:10" x14ac:dyDescent="0.25">
      <c r="A18" s="5"/>
      <c r="B18" s="6" t="s">
        <v>36</v>
      </c>
      <c r="C18" s="6" t="s">
        <v>37</v>
      </c>
      <c r="D18" s="7">
        <v>673376.4</v>
      </c>
      <c r="E18" s="7">
        <v>821760</v>
      </c>
      <c r="F18" s="7">
        <v>829560</v>
      </c>
      <c r="G18" s="7">
        <v>829510.14</v>
      </c>
      <c r="H18" s="7">
        <f>IF(F18&lt;&gt;0,G18/F18*100,"-")</f>
        <v>99.993989584840165</v>
      </c>
      <c r="I18" s="7">
        <f>IF(E18&lt;&gt;0,G18/E18*100,"-")</f>
        <v>100.9431147780374</v>
      </c>
      <c r="J18" s="7">
        <f>IF(D18&lt;&gt;0,G18/D18*100,"-")</f>
        <v>123.18669617765042</v>
      </c>
    </row>
    <row r="19" spans="1:10" x14ac:dyDescent="0.25">
      <c r="A19" s="5"/>
      <c r="B19" s="6" t="s">
        <v>38</v>
      </c>
      <c r="C19" s="6" t="s">
        <v>39</v>
      </c>
      <c r="D19" s="7">
        <v>0</v>
      </c>
      <c r="E19" s="7">
        <v>35000</v>
      </c>
      <c r="F19" s="7">
        <v>35000</v>
      </c>
      <c r="G19" s="7">
        <v>0</v>
      </c>
      <c r="H19" s="7">
        <f>IF(F19&lt;&gt;0,G19/F19*100,"-")</f>
        <v>0</v>
      </c>
      <c r="I19" s="7">
        <f>IF(E19&lt;&gt;0,G19/E19*100,"-")</f>
        <v>0</v>
      </c>
      <c r="J19" s="7" t="str">
        <f>IF(D19&lt;&gt;0,G19/D19*100,"-")</f>
        <v>-</v>
      </c>
    </row>
    <row r="20" spans="1:10" x14ac:dyDescent="0.25">
      <c r="A20" s="5"/>
      <c r="B20" s="6" t="s">
        <v>40</v>
      </c>
      <c r="C20" s="6" t="s">
        <v>41</v>
      </c>
      <c r="D20" s="7">
        <v>15000</v>
      </c>
      <c r="E20" s="7">
        <v>330000</v>
      </c>
      <c r="F20" s="7">
        <v>407000</v>
      </c>
      <c r="G20" s="7">
        <v>364303.43</v>
      </c>
      <c r="H20" s="7">
        <f>IF(F20&lt;&gt;0,G20/F20*100,"-")</f>
        <v>89.509442260442256</v>
      </c>
      <c r="I20" s="7">
        <f>IF(E20&lt;&gt;0,G20/E20*100,"-")</f>
        <v>110.39497878787878</v>
      </c>
      <c r="J20" s="7">
        <f>IF(D20&lt;&gt;0,G20/D20*100,"-")</f>
        <v>2428.6895333333332</v>
      </c>
    </row>
    <row r="21" spans="1:10" x14ac:dyDescent="0.25">
      <c r="A21" s="5"/>
      <c r="B21" s="6" t="s">
        <v>42</v>
      </c>
      <c r="C21" s="6" t="s">
        <v>43</v>
      </c>
      <c r="D21" s="7">
        <v>54751.71</v>
      </c>
      <c r="E21" s="7">
        <v>80000</v>
      </c>
      <c r="F21" s="7">
        <v>80000</v>
      </c>
      <c r="G21" s="7">
        <v>35682.519999999997</v>
      </c>
      <c r="H21" s="7">
        <f>IF(F21&lt;&gt;0,G21/F21*100,"-")</f>
        <v>44.603149999999999</v>
      </c>
      <c r="I21" s="7">
        <f>IF(E21&lt;&gt;0,G21/E21*100,"-")</f>
        <v>44.603149999999999</v>
      </c>
      <c r="J21" s="7">
        <f>IF(D21&lt;&gt;0,G21/D21*100,"-")</f>
        <v>65.171517017459351</v>
      </c>
    </row>
    <row r="22" spans="1:10" x14ac:dyDescent="0.25">
      <c r="A22" s="5"/>
      <c r="B22" s="6" t="s">
        <v>44</v>
      </c>
      <c r="C22" s="6" t="s">
        <v>45</v>
      </c>
      <c r="D22" s="7">
        <v>0</v>
      </c>
      <c r="E22" s="7">
        <v>30000</v>
      </c>
      <c r="F22" s="7">
        <v>30000</v>
      </c>
      <c r="G22" s="7">
        <v>24509.8</v>
      </c>
      <c r="H22" s="7">
        <f>IF(F22&lt;&gt;0,G22/F22*100,"-")</f>
        <v>81.699333333333328</v>
      </c>
      <c r="I22" s="7">
        <f>IF(E22&lt;&gt;0,G22/E22*100,"-")</f>
        <v>81.699333333333328</v>
      </c>
      <c r="J22" s="7" t="str">
        <f>IF(D22&lt;&gt;0,G22/D22*100,"-")</f>
        <v>-</v>
      </c>
    </row>
    <row r="23" spans="1:10" x14ac:dyDescent="0.25">
      <c r="A23" s="5"/>
      <c r="B23" s="6" t="s">
        <v>46</v>
      </c>
      <c r="C23" s="6" t="s">
        <v>47</v>
      </c>
      <c r="D23" s="7">
        <v>0</v>
      </c>
      <c r="E23" s="7">
        <v>39478.769999999997</v>
      </c>
      <c r="F23" s="7">
        <v>39478.769999999997</v>
      </c>
      <c r="G23" s="7">
        <v>33522.14</v>
      </c>
      <c r="H23" s="7">
        <f>IF(F23&lt;&gt;0,G23/F23*100,"-")</f>
        <v>84.911814628469941</v>
      </c>
      <c r="I23" s="7">
        <f>IF(E23&lt;&gt;0,G23/E23*100,"-")</f>
        <v>84.911814628469941</v>
      </c>
      <c r="J23" s="7" t="str">
        <f>IF(D23&lt;&gt;0,G23/D23*100,"-")</f>
        <v>-</v>
      </c>
    </row>
    <row r="24" spans="1:10" x14ac:dyDescent="0.25">
      <c r="A24" s="5"/>
      <c r="B24" s="6" t="s">
        <v>48</v>
      </c>
      <c r="C24" s="6" t="s">
        <v>49</v>
      </c>
      <c r="D24" s="7">
        <v>97724.45</v>
      </c>
      <c r="E24" s="7">
        <v>0</v>
      </c>
      <c r="F24" s="7">
        <v>0</v>
      </c>
      <c r="G24" s="7">
        <v>0</v>
      </c>
      <c r="H24" s="7" t="str">
        <f>IF(F24&lt;&gt;0,G24/F24*100,"-")</f>
        <v>-</v>
      </c>
      <c r="I24" s="7" t="str">
        <f>IF(E24&lt;&gt;0,G24/E24*100,"-")</f>
        <v>-</v>
      </c>
      <c r="J24" s="7">
        <f>IF(D24&lt;&gt;0,G24/D24*100,"-")</f>
        <v>0</v>
      </c>
    </row>
    <row r="25" spans="1:10" x14ac:dyDescent="0.25">
      <c r="A25" s="5"/>
      <c r="B25" s="6" t="s">
        <v>50</v>
      </c>
      <c r="C25" s="6" t="s">
        <v>51</v>
      </c>
      <c r="D25" s="7">
        <v>0</v>
      </c>
      <c r="E25" s="7">
        <v>60000</v>
      </c>
      <c r="F25" s="7">
        <v>60000</v>
      </c>
      <c r="G25" s="7">
        <v>0</v>
      </c>
      <c r="H25" s="7">
        <f>IF(F25&lt;&gt;0,G25/F25*100,"-")</f>
        <v>0</v>
      </c>
      <c r="I25" s="7">
        <f>IF(E25&lt;&gt;0,G25/E25*100,"-")</f>
        <v>0</v>
      </c>
      <c r="J25" s="7" t="str">
        <f>IF(D25&lt;&gt;0,G25/D25*100,"-")</f>
        <v>-</v>
      </c>
    </row>
    <row r="26" spans="1:10" x14ac:dyDescent="0.25">
      <c r="A26" s="5"/>
      <c r="B26" s="6" t="s">
        <v>52</v>
      </c>
      <c r="C26" s="6" t="s">
        <v>53</v>
      </c>
      <c r="D26" s="7">
        <v>46963.55</v>
      </c>
      <c r="E26" s="7">
        <v>0</v>
      </c>
      <c r="F26" s="7">
        <v>0</v>
      </c>
      <c r="G26" s="7">
        <v>0</v>
      </c>
      <c r="H26" s="7" t="str">
        <f>IF(F26&lt;&gt;0,G26/F26*100,"-")</f>
        <v>-</v>
      </c>
      <c r="I26" s="7" t="str">
        <f>IF(E26&lt;&gt;0,G26/E26*100,"-")</f>
        <v>-</v>
      </c>
      <c r="J26" s="7">
        <f>IF(D26&lt;&gt;0,G26/D26*100,"-")</f>
        <v>0</v>
      </c>
    </row>
    <row r="27" spans="1:10" x14ac:dyDescent="0.25">
      <c r="A27" s="5"/>
      <c r="B27" s="6" t="s">
        <v>54</v>
      </c>
      <c r="C27" s="6" t="s">
        <v>55</v>
      </c>
      <c r="D27" s="7">
        <v>2529859.23</v>
      </c>
      <c r="E27" s="7">
        <v>0</v>
      </c>
      <c r="F27" s="7">
        <v>0</v>
      </c>
      <c r="G27" s="7">
        <v>0</v>
      </c>
      <c r="H27" s="7" t="str">
        <f>IF(F27&lt;&gt;0,G27/F27*100,"-")</f>
        <v>-</v>
      </c>
      <c r="I27" s="7" t="str">
        <f>IF(E27&lt;&gt;0,G27/E27*100,"-")</f>
        <v>-</v>
      </c>
      <c r="J27" s="7">
        <f>IF(D27&lt;&gt;0,G27/D27*100,"-")</f>
        <v>0</v>
      </c>
    </row>
    <row r="28" spans="1:10" x14ac:dyDescent="0.25">
      <c r="A28" s="5"/>
      <c r="B28" s="6" t="s">
        <v>56</v>
      </c>
      <c r="C28" s="6" t="s">
        <v>57</v>
      </c>
      <c r="D28" s="7">
        <v>403378.27</v>
      </c>
      <c r="E28" s="7">
        <v>195000</v>
      </c>
      <c r="F28" s="7">
        <v>174000</v>
      </c>
      <c r="G28" s="7">
        <v>159715.70000000001</v>
      </c>
      <c r="H28" s="7">
        <f>IF(F28&lt;&gt;0,G28/F28*100,"-")</f>
        <v>91.790632183908045</v>
      </c>
      <c r="I28" s="7">
        <f>IF(E28&lt;&gt;0,G28/E28*100,"-")</f>
        <v>81.905487179487196</v>
      </c>
      <c r="J28" s="7">
        <f>IF(D28&lt;&gt;0,G28/D28*100,"-")</f>
        <v>39.594522530923641</v>
      </c>
    </row>
    <row r="29" spans="1:10" x14ac:dyDescent="0.25">
      <c r="A29" s="5"/>
      <c r="B29" s="6" t="s">
        <v>58</v>
      </c>
      <c r="C29" s="6" t="s">
        <v>59</v>
      </c>
      <c r="D29" s="7">
        <v>0</v>
      </c>
      <c r="E29" s="7">
        <v>420000</v>
      </c>
      <c r="F29" s="7">
        <v>390000</v>
      </c>
      <c r="G29" s="7">
        <v>0</v>
      </c>
      <c r="H29" s="7">
        <f>IF(F29&lt;&gt;0,G29/F29*100,"-")</f>
        <v>0</v>
      </c>
      <c r="I29" s="7">
        <f>IF(E29&lt;&gt;0,G29/E29*100,"-")</f>
        <v>0</v>
      </c>
      <c r="J29" s="7" t="str">
        <f>IF(D29&lt;&gt;0,G29/D29*100,"-")</f>
        <v>-</v>
      </c>
    </row>
    <row r="30" spans="1:10" x14ac:dyDescent="0.25">
      <c r="A30" s="2" t="s">
        <v>60</v>
      </c>
      <c r="B30" s="3"/>
      <c r="C30" s="2" t="s">
        <v>61</v>
      </c>
      <c r="D30" s="4">
        <f>+D31+D32+D33+D34+D35+D36</f>
        <v>451543.16</v>
      </c>
      <c r="E30" s="4">
        <f>+E31+E32+E33+E34+E35+E36</f>
        <v>215000</v>
      </c>
      <c r="F30" s="4">
        <f>+F31+F32+F33+F34+F35+F36</f>
        <v>215000</v>
      </c>
      <c r="G30" s="4">
        <f>+G31+G32+G33+G34+G35+G36</f>
        <v>92672.320000000007</v>
      </c>
      <c r="H30" s="4">
        <f>IF(F30&lt;&gt;0,G30/F30*100,"-")</f>
        <v>43.103404651162798</v>
      </c>
      <c r="I30" s="4">
        <f>IF(E30&lt;&gt;0,G30/E30*100,"-")</f>
        <v>43.103404651162798</v>
      </c>
      <c r="J30" s="4">
        <f>IF(D30&lt;&gt;0,G30/D30*100,"-")</f>
        <v>20.523468897192465</v>
      </c>
    </row>
    <row r="31" spans="1:10" x14ac:dyDescent="0.25">
      <c r="A31" s="5"/>
      <c r="B31" s="6" t="s">
        <v>62</v>
      </c>
      <c r="C31" s="6" t="s">
        <v>63</v>
      </c>
      <c r="D31" s="7">
        <v>99747.04</v>
      </c>
      <c r="E31" s="7">
        <v>100000</v>
      </c>
      <c r="F31" s="7">
        <v>100000</v>
      </c>
      <c r="G31" s="7">
        <v>85437.72</v>
      </c>
      <c r="H31" s="7">
        <f>IF(F31&lt;&gt;0,G31/F31*100,"-")</f>
        <v>85.437720000000013</v>
      </c>
      <c r="I31" s="7">
        <f>IF(E31&lt;&gt;0,G31/E31*100,"-")</f>
        <v>85.437720000000013</v>
      </c>
      <c r="J31" s="7">
        <f>IF(D31&lt;&gt;0,G31/D31*100,"-")</f>
        <v>85.654391348354807</v>
      </c>
    </row>
    <row r="32" spans="1:10" x14ac:dyDescent="0.25">
      <c r="A32" s="5"/>
      <c r="B32" s="6" t="s">
        <v>64</v>
      </c>
      <c r="C32" s="6" t="s">
        <v>65</v>
      </c>
      <c r="D32" s="7">
        <v>20016.669999999998</v>
      </c>
      <c r="E32" s="7">
        <v>40000</v>
      </c>
      <c r="F32" s="7">
        <v>40000</v>
      </c>
      <c r="G32" s="7">
        <v>0</v>
      </c>
      <c r="H32" s="7">
        <f>IF(F32&lt;&gt;0,G32/F32*100,"-")</f>
        <v>0</v>
      </c>
      <c r="I32" s="7">
        <f>IF(E32&lt;&gt;0,G32/E32*100,"-")</f>
        <v>0</v>
      </c>
      <c r="J32" s="7">
        <f>IF(D32&lt;&gt;0,G32/D32*100,"-")</f>
        <v>0</v>
      </c>
    </row>
    <row r="33" spans="1:10" x14ac:dyDescent="0.25">
      <c r="A33" s="5"/>
      <c r="B33" s="6" t="s">
        <v>66</v>
      </c>
      <c r="C33" s="6" t="s">
        <v>67</v>
      </c>
      <c r="D33" s="7">
        <v>316691.40000000002</v>
      </c>
      <c r="E33" s="7">
        <v>0</v>
      </c>
      <c r="F33" s="7">
        <v>0</v>
      </c>
      <c r="G33" s="7">
        <v>0</v>
      </c>
      <c r="H33" s="7" t="str">
        <f>IF(F33&lt;&gt;0,G33/F33*100,"-")</f>
        <v>-</v>
      </c>
      <c r="I33" s="7" t="str">
        <f>IF(E33&lt;&gt;0,G33/E33*100,"-")</f>
        <v>-</v>
      </c>
      <c r="J33" s="7">
        <f>IF(D33&lt;&gt;0,G33/D33*100,"-")</f>
        <v>0</v>
      </c>
    </row>
    <row r="34" spans="1:10" x14ac:dyDescent="0.25">
      <c r="A34" s="5"/>
      <c r="B34" s="6" t="s">
        <v>68</v>
      </c>
      <c r="C34" s="6" t="s">
        <v>69</v>
      </c>
      <c r="D34" s="7">
        <v>15088.05</v>
      </c>
      <c r="E34" s="7">
        <v>0</v>
      </c>
      <c r="F34" s="7">
        <v>0</v>
      </c>
      <c r="G34" s="7">
        <v>0</v>
      </c>
      <c r="H34" s="7" t="str">
        <f>IF(F34&lt;&gt;0,G34/F34*100,"-")</f>
        <v>-</v>
      </c>
      <c r="I34" s="7" t="str">
        <f>IF(E34&lt;&gt;0,G34/E34*100,"-")</f>
        <v>-</v>
      </c>
      <c r="J34" s="7">
        <f>IF(D34&lt;&gt;0,G34/D34*100,"-")</f>
        <v>0</v>
      </c>
    </row>
    <row r="35" spans="1:10" x14ac:dyDescent="0.25">
      <c r="A35" s="5"/>
      <c r="B35" s="6" t="s">
        <v>70</v>
      </c>
      <c r="C35" s="6" t="s">
        <v>71</v>
      </c>
      <c r="D35" s="7">
        <v>0</v>
      </c>
      <c r="E35" s="7">
        <v>50000</v>
      </c>
      <c r="F35" s="7">
        <v>50000</v>
      </c>
      <c r="G35" s="7">
        <v>1220</v>
      </c>
      <c r="H35" s="7">
        <f>IF(F35&lt;&gt;0,G35/F35*100,"-")</f>
        <v>2.44</v>
      </c>
      <c r="I35" s="7">
        <f>IF(E35&lt;&gt;0,G35/E35*100,"-")</f>
        <v>2.44</v>
      </c>
      <c r="J35" s="7" t="str">
        <f>IF(D35&lt;&gt;0,G35/D35*100,"-")</f>
        <v>-</v>
      </c>
    </row>
    <row r="36" spans="1:10" x14ac:dyDescent="0.25">
      <c r="A36" s="5"/>
      <c r="B36" s="6" t="s">
        <v>72</v>
      </c>
      <c r="C36" s="6" t="s">
        <v>73</v>
      </c>
      <c r="D36" s="7">
        <v>0</v>
      </c>
      <c r="E36" s="7">
        <v>25000</v>
      </c>
      <c r="F36" s="7">
        <v>25000</v>
      </c>
      <c r="G36" s="7">
        <v>6014.6</v>
      </c>
      <c r="H36" s="7">
        <f>IF(F36&lt;&gt;0,G36/F36*100,"-")</f>
        <v>24.058400000000002</v>
      </c>
      <c r="I36" s="7">
        <f>IF(E36&lt;&gt;0,G36/E36*100,"-")</f>
        <v>24.058400000000002</v>
      </c>
      <c r="J36" s="7" t="str">
        <f>IF(D36&lt;&gt;0,G36/D36*100,"-")</f>
        <v>-</v>
      </c>
    </row>
    <row r="37" spans="1:10" x14ac:dyDescent="0.25">
      <c r="A37" s="2" t="s">
        <v>74</v>
      </c>
      <c r="B37" s="3"/>
      <c r="C37" s="2" t="s">
        <v>75</v>
      </c>
      <c r="D37" s="4">
        <f>+D38+D39+D40</f>
        <v>191177.99</v>
      </c>
      <c r="E37" s="4">
        <f>+E38+E39+E40</f>
        <v>4210955.75</v>
      </c>
      <c r="F37" s="4">
        <f>+F38+F39+F40</f>
        <v>4133955.75</v>
      </c>
      <c r="G37" s="4">
        <f>+G38+G39+G40</f>
        <v>380566.57</v>
      </c>
      <c r="H37" s="4">
        <f>IF(F37&lt;&gt;0,G37/F37*100,"-")</f>
        <v>9.2058694629230118</v>
      </c>
      <c r="I37" s="4">
        <f>IF(E37&lt;&gt;0,G37/E37*100,"-")</f>
        <v>9.0375342937289247</v>
      </c>
      <c r="J37" s="4">
        <f>IF(D37&lt;&gt;0,G37/D37*100,"-")</f>
        <v>199.06400836205046</v>
      </c>
    </row>
    <row r="38" spans="1:10" x14ac:dyDescent="0.25">
      <c r="A38" s="5"/>
      <c r="B38" s="6" t="s">
        <v>76</v>
      </c>
      <c r="C38" s="6" t="s">
        <v>77</v>
      </c>
      <c r="D38" s="7">
        <v>40487.760000000002</v>
      </c>
      <c r="E38" s="7">
        <v>4078455.75</v>
      </c>
      <c r="F38" s="7">
        <v>4001455.75</v>
      </c>
      <c r="G38" s="7">
        <v>306160</v>
      </c>
      <c r="H38" s="7">
        <f>IF(F38&lt;&gt;0,G38/F38*100,"-")</f>
        <v>7.6512154357823396</v>
      </c>
      <c r="I38" s="7">
        <f>IF(E38&lt;&gt;0,G38/E38*100,"-")</f>
        <v>7.5067628231592316</v>
      </c>
      <c r="J38" s="7">
        <f>IF(D38&lt;&gt;0,G38/D38*100,"-")</f>
        <v>756.17915142749314</v>
      </c>
    </row>
    <row r="39" spans="1:10" x14ac:dyDescent="0.25">
      <c r="A39" s="5"/>
      <c r="B39" s="6" t="s">
        <v>78</v>
      </c>
      <c r="C39" s="6" t="s">
        <v>79</v>
      </c>
      <c r="D39" s="7">
        <v>67985.02</v>
      </c>
      <c r="E39" s="7">
        <v>30000</v>
      </c>
      <c r="F39" s="7">
        <v>30000</v>
      </c>
      <c r="G39" s="7">
        <v>4809</v>
      </c>
      <c r="H39" s="7">
        <f>IF(F39&lt;&gt;0,G39/F39*100,"-")</f>
        <v>16.03</v>
      </c>
      <c r="I39" s="7">
        <f>IF(E39&lt;&gt;0,G39/E39*100,"-")</f>
        <v>16.03</v>
      </c>
      <c r="J39" s="7">
        <f>IF(D39&lt;&gt;0,G39/D39*100,"-")</f>
        <v>7.0736170997669783</v>
      </c>
    </row>
    <row r="40" spans="1:10" x14ac:dyDescent="0.25">
      <c r="A40" s="5"/>
      <c r="B40" s="6" t="s">
        <v>80</v>
      </c>
      <c r="C40" s="6" t="s">
        <v>81</v>
      </c>
      <c r="D40" s="7">
        <v>82705.210000000006</v>
      </c>
      <c r="E40" s="7">
        <v>102500</v>
      </c>
      <c r="F40" s="7">
        <v>102500</v>
      </c>
      <c r="G40" s="7">
        <v>69597.570000000007</v>
      </c>
      <c r="H40" s="7">
        <f>IF(F40&lt;&gt;0,G40/F40*100,"-")</f>
        <v>67.900068292682931</v>
      </c>
      <c r="I40" s="7">
        <f>IF(E40&lt;&gt;0,G40/E40*100,"-")</f>
        <v>67.900068292682931</v>
      </c>
      <c r="J40" s="7">
        <f>IF(D40&lt;&gt;0,G40/D40*100,"-")</f>
        <v>84.151373293169812</v>
      </c>
    </row>
    <row r="41" spans="1:10" x14ac:dyDescent="0.25">
      <c r="A41" s="2" t="s">
        <v>82</v>
      </c>
      <c r="B41" s="3"/>
      <c r="C41" s="2" t="s">
        <v>83</v>
      </c>
      <c r="D41" s="4">
        <f>+D42+D43+D44+D45+D46</f>
        <v>273102.59999999998</v>
      </c>
      <c r="E41" s="4">
        <f>+E42+E43+E44+E45+E46</f>
        <v>439900</v>
      </c>
      <c r="F41" s="4">
        <f>+F42+F43+F44+F45+F46</f>
        <v>439900</v>
      </c>
      <c r="G41" s="4">
        <f>+G42+G43+G44+G45+G46</f>
        <v>213226.45</v>
      </c>
      <c r="H41" s="4">
        <f>IF(F41&lt;&gt;0,G41/F41*100,"-")</f>
        <v>48.471573084792006</v>
      </c>
      <c r="I41" s="4">
        <f>IF(E41&lt;&gt;0,G41/E41*100,"-")</f>
        <v>48.471573084792006</v>
      </c>
      <c r="J41" s="4">
        <f>IF(D41&lt;&gt;0,G41/D41*100,"-")</f>
        <v>78.075584047899966</v>
      </c>
    </row>
    <row r="42" spans="1:10" x14ac:dyDescent="0.25">
      <c r="A42" s="5"/>
      <c r="B42" s="6" t="s">
        <v>84</v>
      </c>
      <c r="C42" s="6" t="s">
        <v>85</v>
      </c>
      <c r="D42" s="7">
        <v>76176.289999999994</v>
      </c>
      <c r="E42" s="7">
        <v>90000</v>
      </c>
      <c r="F42" s="7">
        <v>90000</v>
      </c>
      <c r="G42" s="7">
        <v>43263.040000000001</v>
      </c>
      <c r="H42" s="7">
        <f>IF(F42&lt;&gt;0,G42/F42*100,"-")</f>
        <v>48.070044444444441</v>
      </c>
      <c r="I42" s="7">
        <f>IF(E42&lt;&gt;0,G42/E42*100,"-")</f>
        <v>48.070044444444441</v>
      </c>
      <c r="J42" s="7">
        <f>IF(D42&lt;&gt;0,G42/D42*100,"-")</f>
        <v>56.793314560212906</v>
      </c>
    </row>
    <row r="43" spans="1:10" x14ac:dyDescent="0.25">
      <c r="A43" s="5"/>
      <c r="B43" s="6" t="s">
        <v>86</v>
      </c>
      <c r="C43" s="6" t="s">
        <v>87</v>
      </c>
      <c r="D43" s="7">
        <v>150694.68</v>
      </c>
      <c r="E43" s="7">
        <v>195500</v>
      </c>
      <c r="F43" s="7">
        <v>195500</v>
      </c>
      <c r="G43" s="7">
        <v>125689.38</v>
      </c>
      <c r="H43" s="7">
        <f>IF(F43&lt;&gt;0,G43/F43*100,"-")</f>
        <v>64.291242966751909</v>
      </c>
      <c r="I43" s="7">
        <f>IF(E43&lt;&gt;0,G43/E43*100,"-")</f>
        <v>64.291242966751909</v>
      </c>
      <c r="J43" s="7">
        <f>IF(D43&lt;&gt;0,G43/D43*100,"-")</f>
        <v>83.406647135784766</v>
      </c>
    </row>
    <row r="44" spans="1:10" x14ac:dyDescent="0.25">
      <c r="A44" s="5"/>
      <c r="B44" s="6" t="s">
        <v>88</v>
      </c>
      <c r="C44" s="6" t="s">
        <v>89</v>
      </c>
      <c r="D44" s="7">
        <v>32030.83</v>
      </c>
      <c r="E44" s="7">
        <v>30000</v>
      </c>
      <c r="F44" s="7">
        <v>62000</v>
      </c>
      <c r="G44" s="7">
        <v>25339.63</v>
      </c>
      <c r="H44" s="7">
        <f>IF(F44&lt;&gt;0,G44/F44*100,"-")</f>
        <v>40.870370967741934</v>
      </c>
      <c r="I44" s="7">
        <f>IF(E44&lt;&gt;0,G44/E44*100,"-")</f>
        <v>84.465433333333337</v>
      </c>
      <c r="J44" s="7">
        <f>IF(D44&lt;&gt;0,G44/D44*100,"-")</f>
        <v>79.110126087897186</v>
      </c>
    </row>
    <row r="45" spans="1:10" x14ac:dyDescent="0.25">
      <c r="A45" s="5"/>
      <c r="B45" s="6" t="s">
        <v>90</v>
      </c>
      <c r="C45" s="6" t="s">
        <v>91</v>
      </c>
      <c r="D45" s="7">
        <v>14200.8</v>
      </c>
      <c r="E45" s="7">
        <v>59400</v>
      </c>
      <c r="F45" s="7">
        <v>59400</v>
      </c>
      <c r="G45" s="7">
        <v>18934.400000000001</v>
      </c>
      <c r="H45" s="7">
        <f>IF(F45&lt;&gt;0,G45/F45*100,"-")</f>
        <v>31.876094276094278</v>
      </c>
      <c r="I45" s="7">
        <f>IF(E45&lt;&gt;0,G45/E45*100,"-")</f>
        <v>31.876094276094278</v>
      </c>
      <c r="J45" s="7">
        <f>IF(D45&lt;&gt;0,G45/D45*100,"-")</f>
        <v>133.33333333333334</v>
      </c>
    </row>
    <row r="46" spans="1:10" x14ac:dyDescent="0.25">
      <c r="A46" s="5"/>
      <c r="B46" s="6" t="s">
        <v>92</v>
      </c>
      <c r="C46" s="6" t="s">
        <v>93</v>
      </c>
      <c r="D46" s="7">
        <v>0</v>
      </c>
      <c r="E46" s="7">
        <v>65000</v>
      </c>
      <c r="F46" s="7">
        <v>33000</v>
      </c>
      <c r="G46" s="7">
        <v>0</v>
      </c>
      <c r="H46" s="7">
        <f>IF(F46&lt;&gt;0,G46/F46*100,"-")</f>
        <v>0</v>
      </c>
      <c r="I46" s="7">
        <f>IF(E46&lt;&gt;0,G46/E46*100,"-")</f>
        <v>0</v>
      </c>
      <c r="J46" s="7" t="str">
        <f>IF(D46&lt;&gt;0,G46/D46*100,"-")</f>
        <v>-</v>
      </c>
    </row>
    <row r="47" spans="1:10" x14ac:dyDescent="0.25">
      <c r="A47" s="2" t="s">
        <v>94</v>
      </c>
      <c r="B47" s="3"/>
      <c r="C47" s="2" t="s">
        <v>95</v>
      </c>
      <c r="D47" s="4">
        <f>+D48+D49</f>
        <v>39288.269999999997</v>
      </c>
      <c r="E47" s="4">
        <f>+E48+E49</f>
        <v>300000</v>
      </c>
      <c r="F47" s="4">
        <f>+F48+F49</f>
        <v>271000</v>
      </c>
      <c r="G47" s="4">
        <f>+G48+G49</f>
        <v>29650.799999999999</v>
      </c>
      <c r="H47" s="4">
        <f>IF(F47&lt;&gt;0,G47/F47*100,"-")</f>
        <v>10.941254612546125</v>
      </c>
      <c r="I47" s="4">
        <f>IF(E47&lt;&gt;0,G47/E47*100,"-")</f>
        <v>9.8835999999999995</v>
      </c>
      <c r="J47" s="4">
        <f>IF(D47&lt;&gt;0,G47/D47*100,"-")</f>
        <v>75.469853979317492</v>
      </c>
    </row>
    <row r="48" spans="1:10" x14ac:dyDescent="0.25">
      <c r="A48" s="5"/>
      <c r="B48" s="6" t="s">
        <v>96</v>
      </c>
      <c r="C48" s="6" t="s">
        <v>97</v>
      </c>
      <c r="D48" s="7">
        <v>39288.269999999997</v>
      </c>
      <c r="E48" s="7">
        <v>50000</v>
      </c>
      <c r="F48" s="7">
        <v>50000</v>
      </c>
      <c r="G48" s="7">
        <v>3976.6</v>
      </c>
      <c r="H48" s="7">
        <f>IF(F48&lt;&gt;0,G48/F48*100,"-")</f>
        <v>7.9531999999999989</v>
      </c>
      <c r="I48" s="7">
        <f>IF(E48&lt;&gt;0,G48/E48*100,"-")</f>
        <v>7.9531999999999989</v>
      </c>
      <c r="J48" s="7">
        <f>IF(D48&lt;&gt;0,G48/D48*100,"-")</f>
        <v>10.121596089621661</v>
      </c>
    </row>
    <row r="49" spans="1:10" x14ac:dyDescent="0.25">
      <c r="A49" s="5"/>
      <c r="B49" s="6" t="s">
        <v>98</v>
      </c>
      <c r="C49" s="6" t="s">
        <v>99</v>
      </c>
      <c r="D49" s="7">
        <v>0</v>
      </c>
      <c r="E49" s="7">
        <v>250000</v>
      </c>
      <c r="F49" s="7">
        <v>221000</v>
      </c>
      <c r="G49" s="7">
        <v>25674.2</v>
      </c>
      <c r="H49" s="7">
        <f>IF(F49&lt;&gt;0,G49/F49*100,"-")</f>
        <v>11.617285067873304</v>
      </c>
      <c r="I49" s="7">
        <f>IF(E49&lt;&gt;0,G49/E49*100,"-")</f>
        <v>10.269680000000001</v>
      </c>
      <c r="J49" s="7" t="str">
        <f>IF(D49&lt;&gt;0,G49/D49*100,"-")</f>
        <v>-</v>
      </c>
    </row>
    <row r="50" spans="1:10" x14ac:dyDescent="0.25">
      <c r="A50" s="2" t="s">
        <v>100</v>
      </c>
      <c r="B50" s="3"/>
      <c r="C50" s="2" t="s">
        <v>101</v>
      </c>
      <c r="D50" s="4">
        <f>+D51+D52+D53+D54+D55+D56</f>
        <v>109518.98</v>
      </c>
      <c r="E50" s="4">
        <f>+E51+E52+E53+E54+E55+E56</f>
        <v>136100</v>
      </c>
      <c r="F50" s="4">
        <f>+F51+F52+F53+F54+F55+F56</f>
        <v>137400</v>
      </c>
      <c r="G50" s="4">
        <f>+G51+G52+G53+G54+G55+G56</f>
        <v>64525.61</v>
      </c>
      <c r="H50" s="4">
        <f>IF(F50&lt;&gt;0,G50/F50*100,"-")</f>
        <v>46.961870451237267</v>
      </c>
      <c r="I50" s="4">
        <f>IF(E50&lt;&gt;0,G50/E50*100,"-")</f>
        <v>47.410440852314473</v>
      </c>
      <c r="J50" s="4">
        <f>IF(D50&lt;&gt;0,G50/D50*100,"-")</f>
        <v>58.917285387427832</v>
      </c>
    </row>
    <row r="51" spans="1:10" x14ac:dyDescent="0.25">
      <c r="A51" s="5"/>
      <c r="B51" s="6" t="s">
        <v>102</v>
      </c>
      <c r="C51" s="6" t="s">
        <v>103</v>
      </c>
      <c r="D51" s="7">
        <v>17669.080000000002</v>
      </c>
      <c r="E51" s="7">
        <v>26300</v>
      </c>
      <c r="F51" s="7">
        <v>26300</v>
      </c>
      <c r="G51" s="7">
        <v>26130.41</v>
      </c>
      <c r="H51" s="7">
        <f>IF(F51&lt;&gt;0,G51/F51*100,"-")</f>
        <v>99.3551711026616</v>
      </c>
      <c r="I51" s="7">
        <f>IF(E51&lt;&gt;0,G51/E51*100,"-")</f>
        <v>99.3551711026616</v>
      </c>
      <c r="J51" s="7">
        <f>IF(D51&lt;&gt;0,G51/D51*100,"-")</f>
        <v>147.88777910338285</v>
      </c>
    </row>
    <row r="52" spans="1:10" x14ac:dyDescent="0.25">
      <c r="A52" s="5"/>
      <c r="B52" s="6" t="s">
        <v>104</v>
      </c>
      <c r="C52" s="6" t="s">
        <v>105</v>
      </c>
      <c r="D52" s="7">
        <v>11164.98</v>
      </c>
      <c r="E52" s="7">
        <v>11000</v>
      </c>
      <c r="F52" s="7">
        <v>12300</v>
      </c>
      <c r="G52" s="7">
        <v>12300</v>
      </c>
      <c r="H52" s="7">
        <f>IF(F52&lt;&gt;0,G52/F52*100,"-")</f>
        <v>100</v>
      </c>
      <c r="I52" s="7">
        <f>IF(E52&lt;&gt;0,G52/E52*100,"-")</f>
        <v>111.81818181818181</v>
      </c>
      <c r="J52" s="7">
        <f>IF(D52&lt;&gt;0,G52/D52*100,"-")</f>
        <v>110.16589371409533</v>
      </c>
    </row>
    <row r="53" spans="1:10" x14ac:dyDescent="0.25">
      <c r="A53" s="5"/>
      <c r="B53" s="6" t="s">
        <v>106</v>
      </c>
      <c r="C53" s="6" t="s">
        <v>107</v>
      </c>
      <c r="D53" s="7">
        <v>8000</v>
      </c>
      <c r="E53" s="7">
        <v>20000</v>
      </c>
      <c r="F53" s="7">
        <v>20000</v>
      </c>
      <c r="G53" s="7">
        <v>2635.2</v>
      </c>
      <c r="H53" s="7">
        <f>IF(F53&lt;&gt;0,G53/F53*100,"-")</f>
        <v>13.175999999999998</v>
      </c>
      <c r="I53" s="7">
        <f>IF(E53&lt;&gt;0,G53/E53*100,"-")</f>
        <v>13.175999999999998</v>
      </c>
      <c r="J53" s="7">
        <f>IF(D53&lt;&gt;0,G53/D53*100,"-")</f>
        <v>32.94</v>
      </c>
    </row>
    <row r="54" spans="1:10" x14ac:dyDescent="0.25">
      <c r="A54" s="5"/>
      <c r="B54" s="6" t="s">
        <v>108</v>
      </c>
      <c r="C54" s="6" t="s">
        <v>109</v>
      </c>
      <c r="D54" s="7">
        <v>24790</v>
      </c>
      <c r="E54" s="7">
        <v>28800</v>
      </c>
      <c r="F54" s="7">
        <v>28800</v>
      </c>
      <c r="G54" s="7">
        <v>23460</v>
      </c>
      <c r="H54" s="7">
        <f>IF(F54&lt;&gt;0,G54/F54*100,"-")</f>
        <v>81.458333333333329</v>
      </c>
      <c r="I54" s="7">
        <f>IF(E54&lt;&gt;0,G54/E54*100,"-")</f>
        <v>81.458333333333329</v>
      </c>
      <c r="J54" s="7">
        <f>IF(D54&lt;&gt;0,G54/D54*100,"-")</f>
        <v>94.634933440903595</v>
      </c>
    </row>
    <row r="55" spans="1:10" x14ac:dyDescent="0.25">
      <c r="A55" s="5"/>
      <c r="B55" s="6" t="s">
        <v>110</v>
      </c>
      <c r="C55" s="6" t="s">
        <v>111</v>
      </c>
      <c r="D55" s="7">
        <v>47894.92</v>
      </c>
      <c r="E55" s="7">
        <v>0</v>
      </c>
      <c r="F55" s="7">
        <v>0</v>
      </c>
      <c r="G55" s="7">
        <v>0</v>
      </c>
      <c r="H55" s="7" t="str">
        <f>IF(F55&lt;&gt;0,G55/F55*100,"-")</f>
        <v>-</v>
      </c>
      <c r="I55" s="7" t="str">
        <f>IF(E55&lt;&gt;0,G55/E55*100,"-")</f>
        <v>-</v>
      </c>
      <c r="J55" s="7">
        <f>IF(D55&lt;&gt;0,G55/D55*100,"-")</f>
        <v>0</v>
      </c>
    </row>
    <row r="56" spans="1:10" x14ac:dyDescent="0.25">
      <c r="A56" s="5"/>
      <c r="B56" s="6" t="s">
        <v>112</v>
      </c>
      <c r="C56" s="6" t="s">
        <v>113</v>
      </c>
      <c r="D56" s="7">
        <v>0</v>
      </c>
      <c r="E56" s="7">
        <v>50000</v>
      </c>
      <c r="F56" s="7">
        <v>50000</v>
      </c>
      <c r="G56" s="7">
        <v>0</v>
      </c>
      <c r="H56" s="7">
        <f>IF(F56&lt;&gt;0,G56/F56*100,"-")</f>
        <v>0</v>
      </c>
      <c r="I56" s="7">
        <f>IF(E56&lt;&gt;0,G56/E56*100,"-")</f>
        <v>0</v>
      </c>
      <c r="J56" s="7" t="str">
        <f>IF(D56&lt;&gt;0,G56/D56*100,"-")</f>
        <v>-</v>
      </c>
    </row>
    <row r="57" spans="1:10" x14ac:dyDescent="0.25">
      <c r="A57" s="2" t="s">
        <v>114</v>
      </c>
      <c r="B57" s="3"/>
      <c r="C57" s="2" t="s">
        <v>115</v>
      </c>
      <c r="D57" s="4">
        <f>+D58+D59+D60+D61+D62</f>
        <v>810338.23</v>
      </c>
      <c r="E57" s="4">
        <f>+E58+E59+E60+E61+E62</f>
        <v>594052.36</v>
      </c>
      <c r="F57" s="4">
        <f>+F58+F59+F60+F61+F62</f>
        <v>594052.36</v>
      </c>
      <c r="G57" s="4">
        <f>+G58+G59+G60+G61+G62</f>
        <v>325814.04000000004</v>
      </c>
      <c r="H57" s="4">
        <f>IF(F57&lt;&gt;0,G57/F57*100,"-")</f>
        <v>54.846013910288995</v>
      </c>
      <c r="I57" s="4">
        <f>IF(E57&lt;&gt;0,G57/E57*100,"-")</f>
        <v>54.846013910288995</v>
      </c>
      <c r="J57" s="4">
        <f>IF(D57&lt;&gt;0,G57/D57*100,"-")</f>
        <v>40.207166333495096</v>
      </c>
    </row>
    <row r="58" spans="1:10" x14ac:dyDescent="0.25">
      <c r="A58" s="5"/>
      <c r="B58" s="6" t="s">
        <v>116</v>
      </c>
      <c r="C58" s="6" t="s">
        <v>117</v>
      </c>
      <c r="D58" s="7">
        <v>135604.32</v>
      </c>
      <c r="E58" s="7">
        <v>93750</v>
      </c>
      <c r="F58" s="7">
        <v>93750</v>
      </c>
      <c r="G58" s="7">
        <v>80875.23</v>
      </c>
      <c r="H58" s="7">
        <f>IF(F58&lt;&gt;0,G58/F58*100,"-")</f>
        <v>86.266911999999991</v>
      </c>
      <c r="I58" s="7">
        <f>IF(E58&lt;&gt;0,G58/E58*100,"-")</f>
        <v>86.266911999999991</v>
      </c>
      <c r="J58" s="7">
        <f>IF(D58&lt;&gt;0,G58/D58*100,"-")</f>
        <v>59.640599945488461</v>
      </c>
    </row>
    <row r="59" spans="1:10" x14ac:dyDescent="0.25">
      <c r="A59" s="5"/>
      <c r="B59" s="6" t="s">
        <v>118</v>
      </c>
      <c r="C59" s="6" t="s">
        <v>119</v>
      </c>
      <c r="D59" s="7">
        <v>165482.16</v>
      </c>
      <c r="E59" s="7">
        <v>154345</v>
      </c>
      <c r="F59" s="7">
        <v>154345</v>
      </c>
      <c r="G59" s="7">
        <v>102082.99</v>
      </c>
      <c r="H59" s="7">
        <f>IF(F59&lt;&gt;0,G59/F59*100,"-")</f>
        <v>66.1394862159448</v>
      </c>
      <c r="I59" s="7">
        <f>IF(E59&lt;&gt;0,G59/E59*100,"-")</f>
        <v>66.1394862159448</v>
      </c>
      <c r="J59" s="7">
        <f>IF(D59&lt;&gt;0,G59/D59*100,"-")</f>
        <v>61.688214608752986</v>
      </c>
    </row>
    <row r="60" spans="1:10" x14ac:dyDescent="0.25">
      <c r="A60" s="5"/>
      <c r="B60" s="6" t="s">
        <v>120</v>
      </c>
      <c r="C60" s="6" t="s">
        <v>121</v>
      </c>
      <c r="D60" s="7">
        <v>280750.96999999997</v>
      </c>
      <c r="E60" s="7">
        <v>0</v>
      </c>
      <c r="F60" s="7">
        <v>0</v>
      </c>
      <c r="G60" s="7">
        <v>0</v>
      </c>
      <c r="H60" s="7" t="str">
        <f>IF(F60&lt;&gt;0,G60/F60*100,"-")</f>
        <v>-</v>
      </c>
      <c r="I60" s="7" t="str">
        <f>IF(E60&lt;&gt;0,G60/E60*100,"-")</f>
        <v>-</v>
      </c>
      <c r="J60" s="7">
        <f>IF(D60&lt;&gt;0,G60/D60*100,"-")</f>
        <v>0</v>
      </c>
    </row>
    <row r="61" spans="1:10" x14ac:dyDescent="0.25">
      <c r="A61" s="5"/>
      <c r="B61" s="6" t="s">
        <v>122</v>
      </c>
      <c r="C61" s="6" t="s">
        <v>123</v>
      </c>
      <c r="D61" s="7">
        <v>150263.16</v>
      </c>
      <c r="E61" s="7">
        <v>210000</v>
      </c>
      <c r="F61" s="7">
        <v>210000</v>
      </c>
      <c r="G61" s="7">
        <v>134437.82</v>
      </c>
      <c r="H61" s="7">
        <f>IF(F61&lt;&gt;0,G61/F61*100,"-")</f>
        <v>64.018009523809525</v>
      </c>
      <c r="I61" s="7">
        <f>IF(E61&lt;&gt;0,G61/E61*100,"-")</f>
        <v>64.018009523809525</v>
      </c>
      <c r="J61" s="7">
        <f>IF(D61&lt;&gt;0,G61/D61*100,"-")</f>
        <v>89.468250235120834</v>
      </c>
    </row>
    <row r="62" spans="1:10" x14ac:dyDescent="0.25">
      <c r="A62" s="5"/>
      <c r="B62" s="6" t="s">
        <v>124</v>
      </c>
      <c r="C62" s="6" t="s">
        <v>125</v>
      </c>
      <c r="D62" s="7">
        <v>78237.62</v>
      </c>
      <c r="E62" s="7">
        <v>135957.35999999999</v>
      </c>
      <c r="F62" s="7">
        <v>135957.35999999999</v>
      </c>
      <c r="G62" s="7">
        <v>8418</v>
      </c>
      <c r="H62" s="7">
        <f>IF(F62&lt;&gt;0,G62/F62*100,"-")</f>
        <v>6.1916471458404319</v>
      </c>
      <c r="I62" s="7">
        <f>IF(E62&lt;&gt;0,G62/E62*100,"-")</f>
        <v>6.1916471458404319</v>
      </c>
      <c r="J62" s="7">
        <f>IF(D62&lt;&gt;0,G62/D62*100,"-")</f>
        <v>10.759529750521553</v>
      </c>
    </row>
    <row r="63" spans="1:10" x14ac:dyDescent="0.25">
      <c r="A63" s="8"/>
      <c r="B63" s="8"/>
      <c r="C63" s="8"/>
      <c r="D63" s="9">
        <f>+D5+D9+D12+D14+D16+D30+D37+D41+D47+D50+D57</f>
        <v>6238888.8399999999</v>
      </c>
      <c r="E63" s="9">
        <f>+E5+E9+E12+E14+E16+E30+E37+E41+E47+E50+E57</f>
        <v>9260341.0299999993</v>
      </c>
      <c r="F63" s="9">
        <f>+F5+F9+F12+F14+F16+F30+F37+F41+F47+F50+F57</f>
        <v>9279656.3499999996</v>
      </c>
      <c r="G63" s="9">
        <f>+G5+G9+G12+G14+G16+G30+G37+G41+G47+G50+G57</f>
        <v>3758459.5999999992</v>
      </c>
      <c r="H63" s="9">
        <f>IF(F63&lt;&gt;0,G63/F63*100,"-")</f>
        <v>40.502142086328433</v>
      </c>
      <c r="I63" s="9">
        <f>IF(E63&lt;&gt;0,G63/E63*100,"-")</f>
        <v>40.586621894636629</v>
      </c>
      <c r="J63" s="9">
        <f>IF(D63&lt;&gt;0,G63/D63*100,"-")</f>
        <v>60.242451763253392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>Obcina Trzic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2022-03-15T12:45:21Z</cp:lastPrinted>
  <dcterms:created xsi:type="dcterms:W3CDTF">2022-03-15T12:43:18Z</dcterms:created>
  <dcterms:modified xsi:type="dcterms:W3CDTF">2022-03-15T12:45:23Z</dcterms:modified>
</cp:coreProperties>
</file>