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95" windowHeight="6960" tabRatio="857" activeTab="0"/>
  </bookViews>
  <sheets>
    <sheet name="Proračun spl. del" sheetId="1" r:id="rId1"/>
  </sheets>
  <externalReferences>
    <externalReference r:id="rId4"/>
  </externalReference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del'!$7:$7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fullCalcOnLoad="1"/>
</workbook>
</file>

<file path=xl/sharedStrings.xml><?xml version="1.0" encoding="utf-8"?>
<sst xmlns="http://schemas.openxmlformats.org/spreadsheetml/2006/main" count="489" uniqueCount="472">
  <si>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</si>
  <si>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</si>
  <si>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</si>
  <si>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</si>
  <si>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</si>
  <si>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</si>
  <si>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</si>
  <si>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</si>
  <si>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</si>
  <si>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</si>
  <si>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</si>
  <si>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</si>
  <si>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</si>
  <si>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</si>
  <si>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</si>
  <si>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</si>
  <si>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</si>
  <si>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</si>
  <si>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</si>
  <si>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</si>
  <si>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</si>
  <si>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</si>
  <si>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</si>
  <si>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</si>
  <si>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</si>
  <si>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</si>
  <si>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</si>
  <si>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</si>
  <si>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</si>
  <si>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</si>
  <si>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</si>
  <si>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</si>
  <si>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</si>
  <si>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</si>
  <si>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</si>
  <si>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</si>
  <si>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</si>
  <si>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</si>
  <si>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</si>
  <si>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</si>
  <si>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</si>
  <si>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</si>
  <si>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</si>
  <si>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</si>
  <si>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</si>
  <si>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</si>
  <si>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</si>
  <si>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</si>
  <si>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</si>
  <si>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</si>
  <si>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</si>
  <si>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</si>
  <si>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</si>
  <si>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</si>
  <si>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</si>
  <si>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</si>
  <si>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</si>
  <si>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</si>
  <si>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</si>
  <si>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</si>
  <si>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</si>
  <si>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</si>
  <si>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</si>
  <si>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</si>
  <si>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</si>
  <si>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</si>
  <si>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</si>
  <si>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</si>
  <si>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</si>
  <si>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</si>
  <si>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</si>
  <si>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</si>
  <si>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</si>
  <si>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STANJE SREDSTEV NA RAČUNIH OB KONCU                   PRETEKLEGA LETA</t>
  </si>
  <si>
    <t>- OD TEGA PRESEŽEK FINANČNE  IZRAVNAVE IZ PRETEKLEGA LETA</t>
  </si>
  <si>
    <t>PRORAČUNSKI PRESEŽEK (PRIMANJKLJAJ)
(I. - II.)
(SKUPAJ PRIHODKI MINUS SKUPAJ ODHODKI)</t>
  </si>
  <si>
    <t>INVESTICIJSKI TRANSFERI PRAVNIM IN FIZ.OSEBAM</t>
  </si>
  <si>
    <t>INVESTICIJSKI TRANSFERI PRORAČUNSKIM UPORABNIKOM</t>
  </si>
  <si>
    <t>INVESTICIJSKI TRANSFER</t>
  </si>
  <si>
    <t>PREJETA SREDSTVA IZ DRŽAVNEGA PRORAČUNA IZ SREDSTEV PRORAČUNA EVROPSKE UNIJE</t>
  </si>
  <si>
    <t xml:space="preserve">PREJETA SREDSTVA IZ EVROPSKE UNIJE (787) </t>
  </si>
  <si>
    <t>PREJETA SREDSTVA OD DRUGIH EVROPSKIH INSTITUCIJ</t>
  </si>
  <si>
    <t>Realizacija 2009    [1]</t>
  </si>
  <si>
    <t>Ocena real.2010    [2]</t>
  </si>
  <si>
    <t>Indeks 3:2</t>
  </si>
  <si>
    <t>Indeks 4:3</t>
  </si>
  <si>
    <t>Dohodnina</t>
  </si>
  <si>
    <t>Dohodnina - občinski vir</t>
  </si>
  <si>
    <t>DAVKI NA NEPREMIČNINE</t>
  </si>
  <si>
    <t>DAVEK OD PREM. OD STAVB. - FO</t>
  </si>
  <si>
    <t>NADOM. ZA UPOR. STAV. ZEMLJIŠČ</t>
  </si>
  <si>
    <t>NADOM.ZA UPOR.STAV.ZEMLJ.-FO</t>
  </si>
  <si>
    <t>ZAM.OBR.IZ NASL.NADOM.ZA ST.ZE</t>
  </si>
  <si>
    <t>DAVKI NA PREMIČNINE</t>
  </si>
  <si>
    <t>Davek na vodna plovila</t>
  </si>
  <si>
    <t>DAVKI NA DEDIŠČINE IN DARILA</t>
  </si>
  <si>
    <t>DAVEK NA DEDIŠČINE IN DARILA</t>
  </si>
  <si>
    <t>DAVKI NA PROMET NEPR.IN NA FIN</t>
  </si>
  <si>
    <t>DAVEK NA PROM.PREMIČ.- OD FO</t>
  </si>
  <si>
    <t>DAVKI NA POSEBNE STORITVE</t>
  </si>
  <si>
    <t>DAVEK NA DOBITKE OD IGER NA SR</t>
  </si>
  <si>
    <t>DRUGI DAVKI NA UPOR.BLAGA IN S</t>
  </si>
  <si>
    <t>Okoljska dajat. za onesnaž. okolja zaradi odv. odpad. voda</t>
  </si>
  <si>
    <t>TURISTIČNA TAKSA</t>
  </si>
  <si>
    <t>Občinske takse od pravnih oseb</t>
  </si>
  <si>
    <t>Občinske takse od fizični oseb in zasebnikov</t>
  </si>
  <si>
    <t>PRISTOJBINA ZA VZDR. GOZDNIH C</t>
  </si>
  <si>
    <t>Priključne takse</t>
  </si>
  <si>
    <t>PRIKLJUČNE TAKSE</t>
  </si>
  <si>
    <t>Okolj.dajat. za onesnaž. okolja zaradi odlaganja odpadkov</t>
  </si>
  <si>
    <t>PRIH.OD UDEL.NA DOBČ IN DIV.JP</t>
  </si>
  <si>
    <t>Prihodki na dobičku GB</t>
  </si>
  <si>
    <t>PRIHODKI OD  OBRESTI</t>
  </si>
  <si>
    <t>PREJ.OBR.OD SRED.NAVPOGL.OBČ.</t>
  </si>
  <si>
    <t>Prih.od obr. od vezanih tolar. depz. iz nenamen.sredstev</t>
  </si>
  <si>
    <t>PRIH.OBR.OD DANIH POS.OBČANOM</t>
  </si>
  <si>
    <t>PRIHODKI OD PREMOŽENJA</t>
  </si>
  <si>
    <t>PRIH.IN NASLOVA NAJEMNIN IZ KZ</t>
  </si>
  <si>
    <t>PRIH.OD NAJEMNIN POS.PR.OBČINA</t>
  </si>
  <si>
    <t>PRIH.OD NAJEMNINA POSL.P.KS,VS</t>
  </si>
  <si>
    <t>PRIH.OD NAJEMNIN ZA STANOVANJA</t>
  </si>
  <si>
    <t>PRIH. OD DRUGIH NAJEMNIN</t>
  </si>
  <si>
    <t>NAJEMNINA GROBOVI</t>
  </si>
  <si>
    <t>PRIH. IZ PODELJENIH KONCESIJ</t>
  </si>
  <si>
    <t>Prih.od podelj.konc.za vodno p</t>
  </si>
  <si>
    <t>UPRAVNE TAKSE IN PRISTOJBINE</t>
  </si>
  <si>
    <t>UPRAVNE TAKSE</t>
  </si>
  <si>
    <t>Globe in druge denarne kazni</t>
  </si>
  <si>
    <t>GLOBE ZA PREKRŠKE</t>
  </si>
  <si>
    <t>Denarne kazni v upravnih postopkih</t>
  </si>
  <si>
    <t>NADOMESTILO ZA DEG. IN UZUR.PR</t>
  </si>
  <si>
    <t>Povprečnine na podlagi zakona o prekrških</t>
  </si>
  <si>
    <t>PRIH.OD PRODAJE BLAGA IN STOR.</t>
  </si>
  <si>
    <t>Prihodki od prodaje Zbornik</t>
  </si>
  <si>
    <t>DRUGI PRIHODKI OD PRODAJE</t>
  </si>
  <si>
    <t>DRUGI PRIHODKI OD PRODAJE OBČ.</t>
  </si>
  <si>
    <t>DRUGI NEDAV.PRIH.KS,VS</t>
  </si>
  <si>
    <t>PRIHODKI OD POGREBNIH USLUG</t>
  </si>
  <si>
    <t>TAKSA ZA POSTAVITEV SPOMENIKA</t>
  </si>
  <si>
    <t>ORIHODKI OD STANOVANJ TRBOJE</t>
  </si>
  <si>
    <t>SORAZMERNI DEL STR.OPR.STAVB.Z</t>
  </si>
  <si>
    <t>DRUGI IZREDNI NEDAVČNI PRIHODK</t>
  </si>
  <si>
    <t>OSTALI PRIHODKI</t>
  </si>
  <si>
    <t>OSTALI PRIHODKI- JAVNOFIN.PRIH</t>
  </si>
  <si>
    <t>PREJETE ODŠKODNINE ZAVAROVALNI</t>
  </si>
  <si>
    <t>PRIH.OD PROD.PREVOZ.SREDSTEV</t>
  </si>
  <si>
    <t>PRIH.OD PROD.CEST.MOTOR.VOZIL</t>
  </si>
  <si>
    <t>PRIHODKI OD PRODAJE DRUGIH OS</t>
  </si>
  <si>
    <t>Prihodki od prodaje drugih osnovnih sredstev</t>
  </si>
  <si>
    <t>PRIH.OD PRD. KMETJ.ZEMLJ.GOZDO</t>
  </si>
  <si>
    <t>PRIH. OD PRODAJE KMETIJ.ZEMLJI</t>
  </si>
  <si>
    <t>PRIHODKI OD PRODAJE STAVBNIH ZEMLJIŠČ</t>
  </si>
  <si>
    <t>PRIHODKI OD PRODAJE STAVBNIH Z</t>
  </si>
  <si>
    <t>PREJETA SREDSTVAIZ  DRŽ.PRORAČ</t>
  </si>
  <si>
    <t>PREJ. SR.IZ TEK.OBV.DRŽ.</t>
  </si>
  <si>
    <t>PREJ.SRED.IZ DRŽ.PR.INV.-POŽ.T</t>
  </si>
  <si>
    <t>Prejeta sred. iz drž. za inv. cesta Luže-Sr.vas</t>
  </si>
  <si>
    <t>Prejeta sr. fund. za fin.sportnih objektov Voklo</t>
  </si>
  <si>
    <t>Prejeta sred. iz drž. "Gorenjska košarica"</t>
  </si>
  <si>
    <t>DRUGA PREJ.SRE.IZ DRŽ.PROR.TP</t>
  </si>
  <si>
    <t>PREJETA SRED.DRŽ.PROR. IZ EU ZA IZV. SKUP. KMET. POLITIKE</t>
  </si>
  <si>
    <t>Prej. sred. iz dr. pror. EU za izvaj. skup. kmetijske politike</t>
  </si>
  <si>
    <t>Prejeta sredstva iz državnega proračuna iz sredstev proračuna Evropske unije za strukturno politiko</t>
  </si>
  <si>
    <t>Sredstva  vodovod Voglje</t>
  </si>
  <si>
    <t>Sredstva cesta Voglje</t>
  </si>
  <si>
    <t>Sredstva za center Vogelj</t>
  </si>
  <si>
    <t>Sredstva za LC Voklo Prebačevo</t>
  </si>
  <si>
    <t>PREJETA VRAČILA DANIH POS. POS</t>
  </si>
  <si>
    <t>Prejeta vračila danih posojil od posameznikov in zasebnikov - dolgoročna posojila</t>
  </si>
  <si>
    <t>Sredstva pridobljena s  prosajo kap. deležev</t>
  </si>
  <si>
    <t>SREDSTVA PRIDOBLJENA S PRODAJO KAP.DELEŽEV DOMA IN V TUJINI</t>
  </si>
  <si>
    <t>Plače in dodatki</t>
  </si>
  <si>
    <t>Osnovne plače</t>
  </si>
  <si>
    <t>Dodatek za delovno dobo in za stalnost</t>
  </si>
  <si>
    <t>Dodatki za delo v posebn. pog.</t>
  </si>
  <si>
    <t>Regres za letni dopust</t>
  </si>
  <si>
    <t>Povračila in nadomestila</t>
  </si>
  <si>
    <t>Povračilo str. prehrane med d.</t>
  </si>
  <si>
    <t>Prevoz na delo in z dela</t>
  </si>
  <si>
    <t>Sredstva za delovno uspešnost</t>
  </si>
  <si>
    <t>Sredstva za redno delovno uspešnost</t>
  </si>
  <si>
    <t>Sredstva za delovno uspešnost iz naslova povečanega obsega dela pri opravljanju rednih delovnih nalog</t>
  </si>
  <si>
    <t>Sredstva za nadurno delo</t>
  </si>
  <si>
    <t>Drugi izdatki zaposlenim</t>
  </si>
  <si>
    <t>Jubilejne nagrade</t>
  </si>
  <si>
    <t>Odpravnine</t>
  </si>
  <si>
    <t>Prispevek za pok.in inv. zav.</t>
  </si>
  <si>
    <t>Prisp.za pok. in inval. zavar.</t>
  </si>
  <si>
    <t>Prisp. za zdr. zavarovanje</t>
  </si>
  <si>
    <t>Prisp. za obv. zdr.zavarovanje</t>
  </si>
  <si>
    <t>Prispevek poškodbe pri delu</t>
  </si>
  <si>
    <t>Prispevek za zaposlovanje</t>
  </si>
  <si>
    <t>Prisp. za starševsko varstvo</t>
  </si>
  <si>
    <t>Prispevek za starševsko varstv</t>
  </si>
  <si>
    <t>Premije kolektivnega dod.pok.z</t>
  </si>
  <si>
    <t>Premije kol.dod.pokoj.zavarov.</t>
  </si>
  <si>
    <t>Pisar. in spl.mat. in storitev</t>
  </si>
  <si>
    <t>Pisarniški material in stor.</t>
  </si>
  <si>
    <t>Čistilni material in storitve</t>
  </si>
  <si>
    <t>Storitve  varov. zgradb in pro</t>
  </si>
  <si>
    <t>Založ. in tiskarske storitve</t>
  </si>
  <si>
    <t>Časopisi,revije, knjige in strok.lit.</t>
  </si>
  <si>
    <t>Stroški oglaševalskih storitev</t>
  </si>
  <si>
    <t>STROŠKI OGLAŠEVALSKIH STORITEV</t>
  </si>
  <si>
    <t>OBJAVE (odloki,pravilniki,raz.</t>
  </si>
  <si>
    <t>OBČINSKO GLASILO JURIJ</t>
  </si>
  <si>
    <t>Račun.revizor.in svetov.storit</t>
  </si>
  <si>
    <t>SERVISIRANJE KUPNIN DOMPLAN</t>
  </si>
  <si>
    <t>SERVISIRANJE STAN.POSOJIL</t>
  </si>
  <si>
    <t>STROŠKI UPRAVLJANJA STANOVANJ</t>
  </si>
  <si>
    <t>Izdatki za reprezentanco</t>
  </si>
  <si>
    <t>OBDARITEV STAREJŠIH OBČANOV</t>
  </si>
  <si>
    <t>DRUGI MS - OBČINSKI SVET</t>
  </si>
  <si>
    <t>Drugi spl. material in stor.</t>
  </si>
  <si>
    <t>DRUGI SPL.MAT.STR.IN STOR.OBČ.</t>
  </si>
  <si>
    <t>DROBNI INVENTAR OBČINA</t>
  </si>
  <si>
    <t>DRUGI MAT.ST.-KULTURA</t>
  </si>
  <si>
    <t>DRUGI STROŠKI -zdrav.</t>
  </si>
  <si>
    <t>Drugi stroški  kmetij.</t>
  </si>
  <si>
    <t>Posebni material in storitve</t>
  </si>
  <si>
    <t>Drugi pos. mat. in storitve</t>
  </si>
  <si>
    <t>PRAVNIŠKE,ODVETNIŠKE STORITVE</t>
  </si>
  <si>
    <t>Energija, voda, kom. stor,komu</t>
  </si>
  <si>
    <t>Električna energija</t>
  </si>
  <si>
    <t>Poraba kuriv in stroški ogrev.</t>
  </si>
  <si>
    <t>Voda in kom. storitve</t>
  </si>
  <si>
    <t>Odvoz smeti</t>
  </si>
  <si>
    <t>Telefon, teleks, faks, e-pošta</t>
  </si>
  <si>
    <t>Poštnina in kurirske storitve</t>
  </si>
  <si>
    <t>Prevozni stroški in storitve</t>
  </si>
  <si>
    <t>Goriva in maziva za prev. sr.</t>
  </si>
  <si>
    <t>Vzdrževanje in popravila vozil</t>
  </si>
  <si>
    <t>Pristojbine za reg. vozil</t>
  </si>
  <si>
    <t>Zavar. premije za mot. vozila</t>
  </si>
  <si>
    <t>Izdatki za službena potovanja</t>
  </si>
  <si>
    <t>Dnevnice za služb. pot. v drž.</t>
  </si>
  <si>
    <t>Stroški prevoza v državi</t>
  </si>
  <si>
    <t>Tekoče vzdrževanje</t>
  </si>
  <si>
    <t>Tekoče vzdrž. poslovnih obj.</t>
  </si>
  <si>
    <t>Tekoč. vzdr. stan. objektov</t>
  </si>
  <si>
    <t>Tekoče vzdr. drug. objektov</t>
  </si>
  <si>
    <t>VZDRŽEVANJE GOZDNIH CEST</t>
  </si>
  <si>
    <t>Investicij.vzdrž.pokopoačišče</t>
  </si>
  <si>
    <t>Vzdrževanje KS ŠENČUR</t>
  </si>
  <si>
    <t>VZDRŽEVANJE KULT.ZGOD.OBJEKTOV</t>
  </si>
  <si>
    <t>Zavarovalne premije za objekte</t>
  </si>
  <si>
    <t>Tekoče vzdr. druge opreme</t>
  </si>
  <si>
    <t>Zavarov. premije za opremo</t>
  </si>
  <si>
    <t>Tekoče vzdrž. licenč. programske opreme</t>
  </si>
  <si>
    <t>Tekoče vzdrž. strojne računalniške opreme</t>
  </si>
  <si>
    <t>ZAVAROVANJE OŠ</t>
  </si>
  <si>
    <t>ZAVAROVANJE OBJEKTOV KS,VS</t>
  </si>
  <si>
    <t>ZAVAROVANJE ŠPORTNE DVORANE</t>
  </si>
  <si>
    <t>Kazni in odškodnine</t>
  </si>
  <si>
    <t>Odškodnine zaradi sodnih posto</t>
  </si>
  <si>
    <t>Drugi operativni odhodki</t>
  </si>
  <si>
    <t>Plačila po podjemnih pogodbah</t>
  </si>
  <si>
    <t>Plač. za delo prek štud.servis</t>
  </si>
  <si>
    <t>Sejnine udeležencev odborov</t>
  </si>
  <si>
    <t>Izd.za strok.izob. zaposlenih</t>
  </si>
  <si>
    <t>Pos. davek na določene prejemk</t>
  </si>
  <si>
    <t>Članarine v dom. neprof. inst.</t>
  </si>
  <si>
    <t>Plač.stor.org.poobl.za pl.prom</t>
  </si>
  <si>
    <t>NAGRADA PODŽUPAN</t>
  </si>
  <si>
    <t>ZAVAROVANNJE GASILCI</t>
  </si>
  <si>
    <t>PARCELACIJA ZEMLJIŠČ</t>
  </si>
  <si>
    <t>DRUGI STROŠKI - GASILCI</t>
  </si>
  <si>
    <t>Evidence NUSZ in kom.prispev.</t>
  </si>
  <si>
    <t>Katastri komunalnih vodov</t>
  </si>
  <si>
    <t>Strategija in prostorski red</t>
  </si>
  <si>
    <t>Druge usluge-skup.inšp.službe</t>
  </si>
  <si>
    <t>Razvojni programi občine</t>
  </si>
  <si>
    <t>izdelava lokacijskih načrtov</t>
  </si>
  <si>
    <t>Zdravniški pregledi zaposlenih</t>
  </si>
  <si>
    <t>miklavževanje</t>
  </si>
  <si>
    <t>Kataster neprometnih znakov</t>
  </si>
  <si>
    <t>Stoški delovanja mladih</t>
  </si>
  <si>
    <t>Cenitve</t>
  </si>
  <si>
    <t>Plač.obr.od kreditov-posl. ban</t>
  </si>
  <si>
    <t>Pl.obr.od kratk.kred.-posl.bankam</t>
  </si>
  <si>
    <t>Plačila obr. od dolgoroč.kred.</t>
  </si>
  <si>
    <t>Splošna proračunska rezervacija</t>
  </si>
  <si>
    <t>Splošna proračunska rezervacij</t>
  </si>
  <si>
    <t>Proračunska rezerva</t>
  </si>
  <si>
    <t>REZERVA-el.nesreče</t>
  </si>
  <si>
    <t>Subvencije javnim podjetjem</t>
  </si>
  <si>
    <t>Subvencion.cen javnim podjetje</t>
  </si>
  <si>
    <t>SUBV.JAVNIH DEL</t>
  </si>
  <si>
    <t>Subven.privat.podj.in zasebnik</t>
  </si>
  <si>
    <t>Sred.za del.mesta v priv.podj.</t>
  </si>
  <si>
    <t>Kompleksne subvencije v kmet.</t>
  </si>
  <si>
    <t>Druge sub.priv.pod.in zas.KULT</t>
  </si>
  <si>
    <t>Družinski prejemki in star.nad</t>
  </si>
  <si>
    <t>DARILO OB ROJSTVU OTROKA</t>
  </si>
  <si>
    <t>Transferi za zag.soc. varnosti</t>
  </si>
  <si>
    <t>Drugi transferi za zagot.soc.v</t>
  </si>
  <si>
    <t>Drugi transferi posameznikom</t>
  </si>
  <si>
    <t>Regresiranje prevozov v šolo</t>
  </si>
  <si>
    <t>Regresiranje  oskrbe v domovih</t>
  </si>
  <si>
    <t>SUBVENCIONIRANJE STANARIN</t>
  </si>
  <si>
    <t>Plačilo razlike med ceno programov v vrtcih in plačili staršev</t>
  </si>
  <si>
    <t>Izplač. družinskemu pomočniku</t>
  </si>
  <si>
    <t>Drugi trans.pos. in gospodinjs</t>
  </si>
  <si>
    <t>ODŠKODNINE POSAMEZNIKOB OB GRA</t>
  </si>
  <si>
    <t>MATERISNSKA ŠOLA</t>
  </si>
  <si>
    <t>POSVETOVALNICA ZA MLADE</t>
  </si>
  <si>
    <t>DRUGI TRANSFERI POSMEZNIKOM</t>
  </si>
  <si>
    <t>DRUGI TRANSFERI POS.-MRLIŠKI O</t>
  </si>
  <si>
    <t>SUBVENCIJE ZA LETOVANJE OTROK</t>
  </si>
  <si>
    <t>Pomoč na domu</t>
  </si>
  <si>
    <t>MEDNARODNA KOLONIJA UM.KERAMIKE</t>
  </si>
  <si>
    <t>Subvencija zimska šola v naravi</t>
  </si>
  <si>
    <t>Tekoči transferi neprof.org</t>
  </si>
  <si>
    <t>TEKOČ.TRANS.NEPROF.ORG.IN USTA</t>
  </si>
  <si>
    <t>KUD Hotimir</t>
  </si>
  <si>
    <t>Dotacije pol.str.volilna kamp.</t>
  </si>
  <si>
    <t>Dotacija za šport in rekreac.</t>
  </si>
  <si>
    <t>Dotacija MS Varna hiša</t>
  </si>
  <si>
    <t>NOVA SLOVENIJA</t>
  </si>
  <si>
    <t>Slovenska ljudska stranka</t>
  </si>
  <si>
    <t>Liberalna demokracija</t>
  </si>
  <si>
    <t>Socialni demokrati</t>
  </si>
  <si>
    <t>Slovenska demokratska stranka</t>
  </si>
  <si>
    <t>DPM Šenčur</t>
  </si>
  <si>
    <t>Župnijski urad Šenčur - Oratorij</t>
  </si>
  <si>
    <t>Druge oraganizacije</t>
  </si>
  <si>
    <t>Poletje na igrišču-Trboje</t>
  </si>
  <si>
    <t>GODLARJI</t>
  </si>
  <si>
    <t>TD Šenčur</t>
  </si>
  <si>
    <t>Štefanovanje</t>
  </si>
  <si>
    <t>Dotacije TD prireditve</t>
  </si>
  <si>
    <t>Občinska gasilska zveza</t>
  </si>
  <si>
    <t>Dotacija kmetijskim društvom</t>
  </si>
  <si>
    <t>Kulturno društvo UTRIP</t>
  </si>
  <si>
    <t>Pevsko društvo Zasavski fantje</t>
  </si>
  <si>
    <t>Pihalni orkester Šenčur</t>
  </si>
  <si>
    <t>PGD Hotemaže</t>
  </si>
  <si>
    <t>PGD Luže</t>
  </si>
  <si>
    <t>PGD Olševek</t>
  </si>
  <si>
    <t>PGD Prebačevo</t>
  </si>
  <si>
    <t>PGD Srednja vas</t>
  </si>
  <si>
    <t>PGD Šenčur</t>
  </si>
  <si>
    <t>PGD Trboje</t>
  </si>
  <si>
    <t>PG Visoko</t>
  </si>
  <si>
    <t>PGD Voglje</t>
  </si>
  <si>
    <t>PGD Voklo</t>
  </si>
  <si>
    <t>KUD Simon Jenko Trboje</t>
  </si>
  <si>
    <t>KUD Valentin Kokalj Visoko</t>
  </si>
  <si>
    <t>Glasb. društvo Mihael Olševek</t>
  </si>
  <si>
    <t>Kulturno društvo Šenčur</t>
  </si>
  <si>
    <t>Učiteljski pevski zbor</t>
  </si>
  <si>
    <t>Transferi ŠD za vzdrževanje</t>
  </si>
  <si>
    <t>Kakovostni šport</t>
  </si>
  <si>
    <t>Šport otrok</t>
  </si>
  <si>
    <t>Dotacija za delovanje društev</t>
  </si>
  <si>
    <t>Šport mladine</t>
  </si>
  <si>
    <t>Dotacija ŠD - izobraževanje</t>
  </si>
  <si>
    <t>RK Šenčur</t>
  </si>
  <si>
    <t>RK Trboje</t>
  </si>
  <si>
    <t>RK Visoko-Milje</t>
  </si>
  <si>
    <t>RK Voklo</t>
  </si>
  <si>
    <t>RK Prebačevo</t>
  </si>
  <si>
    <t>RK Olševek Hotemaže</t>
  </si>
  <si>
    <t>RK Voglje</t>
  </si>
  <si>
    <t>Dotacija društvom za športne prireditve</t>
  </si>
  <si>
    <t>Obdarovanje starejših občanov RK</t>
  </si>
  <si>
    <t>Humanitarne organizacije</t>
  </si>
  <si>
    <t>Gledališče Šenčur</t>
  </si>
  <si>
    <t>Območno združenje RK Kranj</t>
  </si>
  <si>
    <t>SIM SPORT</t>
  </si>
  <si>
    <t>Zavod V-oglje</t>
  </si>
  <si>
    <t>Center Kranjske sivke</t>
  </si>
  <si>
    <t>TEKOČI TRANSFERI OBČINAM</t>
  </si>
  <si>
    <t>SREDST.PRENESENA DRUGIM OBČINA</t>
  </si>
  <si>
    <t>Tekoči transferi v sklade socZ</t>
  </si>
  <si>
    <t>Prisp.v ZZZS za ZZ oseb, pl.ob</t>
  </si>
  <si>
    <t>Tek transferi v javne zavode</t>
  </si>
  <si>
    <t>PLAČE VVZ ŠENČUR</t>
  </si>
  <si>
    <t>PLAČE OŠ</t>
  </si>
  <si>
    <t>PLAČE -OSREDNJA KNJIŽNICA</t>
  </si>
  <si>
    <t>Plača ŠD Voklo</t>
  </si>
  <si>
    <t>VVZ PRISPEVKI</t>
  </si>
  <si>
    <t>PRISPEVKI OŠ</t>
  </si>
  <si>
    <t>OSREDNJA KNJIŽNICA PRISPEVKI</t>
  </si>
  <si>
    <t>Prispevki plača ŠD Voklo</t>
  </si>
  <si>
    <t>TEK.TRANSFERI MS OSR.KNJIŽNICA</t>
  </si>
  <si>
    <t>NAKUP KNJIG OŠ ŠENČUR</t>
  </si>
  <si>
    <t>Študentsko delo VVZ</t>
  </si>
  <si>
    <t>TEKOČI TRANSF.ELEKTRIKA OŠ</t>
  </si>
  <si>
    <t>OGREVANJE OŠ</t>
  </si>
  <si>
    <t>PLAVALNI BAZEN OŠ</t>
  </si>
  <si>
    <t>TRANSFERI ZA DRUGE MS OŠ</t>
  </si>
  <si>
    <t>POSEBNI NAMENI ZA ŠOLO</t>
  </si>
  <si>
    <t>TEK.TRANSFERI -NAKUP KNJIG</t>
  </si>
  <si>
    <t>DOTACIJA OŠ MS -IGRAČE VVZ</t>
  </si>
  <si>
    <t>Tek.tran.za vzdrževanje objekt</t>
  </si>
  <si>
    <t>TRANSF.ZA VZDRŽ.ŠPORTNE DVORAN</t>
  </si>
  <si>
    <t>Materialni stroški športna dvorana</t>
  </si>
  <si>
    <t>MS ŠD Voklo</t>
  </si>
  <si>
    <t>Ogrevanje - ŠD Šenčur</t>
  </si>
  <si>
    <t>Materialni stroški oš H.PUHAR</t>
  </si>
  <si>
    <t>Nakup zgradb in prostorov</t>
  </si>
  <si>
    <t>Nakup prostorov za ambulanto</t>
  </si>
  <si>
    <t>nakup prevoznih sredstev</t>
  </si>
  <si>
    <t>Nakup avtomobila</t>
  </si>
  <si>
    <t>Nakup opreme</t>
  </si>
  <si>
    <t>Nakup pisarniškega pohištva</t>
  </si>
  <si>
    <t>Nakup pisarniške opreme</t>
  </si>
  <si>
    <t>RAČUNALNIŠKA OPREMA</t>
  </si>
  <si>
    <t>Nakup drugega pohištva</t>
  </si>
  <si>
    <t>Oprema kuhinje</t>
  </si>
  <si>
    <t>Nakup opreme za hlaj.in ogrev.</t>
  </si>
  <si>
    <t>Nakup druge opreme in napeljav</t>
  </si>
  <si>
    <t>Novogradnje, rekon.in adaptaci</t>
  </si>
  <si>
    <t>Novogradnje</t>
  </si>
  <si>
    <t>NOVOGRADNJE VRTEC</t>
  </si>
  <si>
    <t>Nadstrešek mrliške vežice</t>
  </si>
  <si>
    <t>Kulturni dom Voklo</t>
  </si>
  <si>
    <t>CESTA G 2 104</t>
  </si>
  <si>
    <t>Javna razsvetljava odbojkarsko igrišče</t>
  </si>
  <si>
    <t>Javna razsvetljava košarkaško igrišče</t>
  </si>
  <si>
    <t>POTOK OLŠEVNICA -SR.VAS</t>
  </si>
  <si>
    <t>CESTA OLŠEVEK/HOTEMAŽE</t>
  </si>
  <si>
    <t>VELESOVSKA CESTA</t>
  </si>
  <si>
    <t>Ureditev centra v Vogljah</t>
  </si>
  <si>
    <t>Cesta Luže - Sr. vas</t>
  </si>
  <si>
    <t>Cesta Voklo - Prebačevo</t>
  </si>
  <si>
    <t>Rekonstrukcija cest v Šenčurju</t>
  </si>
  <si>
    <t>Investicijsko vzdrž.in obnove</t>
  </si>
  <si>
    <t>Inv.vzdr.in izboljšave</t>
  </si>
  <si>
    <t>INVESTIC.VZDR.KULTURNIH OBJ.</t>
  </si>
  <si>
    <t>Obnova vodovoda - vodna vrtina</t>
  </si>
  <si>
    <t>CESTA VOGLJE</t>
  </si>
  <si>
    <t>GRADBENO OBRTNIŠKA DELA - VODOVOD VOGLJE</t>
  </si>
  <si>
    <t>Fekalna kanalizacija</t>
  </si>
  <si>
    <t>Gradbeno obrtniška dela - vodovod sajovčevo nas.</t>
  </si>
  <si>
    <t>Kanalizacija Sajovčevo nas.</t>
  </si>
  <si>
    <t>Črpališče Šenčur</t>
  </si>
  <si>
    <t>Vodovodno omrežje</t>
  </si>
  <si>
    <t>Nakup zemljišč in naravnih bog</t>
  </si>
  <si>
    <t>Nakup zemljišč</t>
  </si>
  <si>
    <t>Študije o izved.projetkov</t>
  </si>
  <si>
    <t>INVESTICIJSKI NADZOR KANALIZ.</t>
  </si>
  <si>
    <t>GRADBENO STROKOVNI NADZOR</t>
  </si>
  <si>
    <t>GRADBENO STROKOVNI NADZOR IN IP VODOVOD VOGLJE</t>
  </si>
  <si>
    <t>GRADBENO STROKOVNI NADZOR IN IP CESTA VOGLJE</t>
  </si>
  <si>
    <t>PROJEKTNA DOKUMENTACIJA</t>
  </si>
  <si>
    <t>Projekt. dok. kanalizacija Milje - Visoko</t>
  </si>
  <si>
    <t>Inv.transferi neprofitnim org.</t>
  </si>
  <si>
    <t>Inv.transferi nepr.org.in ust.</t>
  </si>
  <si>
    <t>Inv.transferi GD</t>
  </si>
  <si>
    <t>Investicijski transferi JP in družbam, ki so v lasti države</t>
  </si>
  <si>
    <t>Inv.tran. obnova vodovoda JPK</t>
  </si>
  <si>
    <t>Inv.trans. JPK KANALIZACIJA</t>
  </si>
  <si>
    <t>Inv.trans. JPK -okolska taksa</t>
  </si>
  <si>
    <t>Investicijski transferi občinam</t>
  </si>
  <si>
    <t>Investicijski transferi javnim zavodom</t>
  </si>
  <si>
    <t>Inv.transferi javnim zavodom</t>
  </si>
  <si>
    <t>Investicijski transfer OŠ</t>
  </si>
  <si>
    <t>Dotacija za OS  - Knjižnica</t>
  </si>
  <si>
    <t>Inv. transferi - varna hiša</t>
  </si>
  <si>
    <t>Investicijski transferi vrtec</t>
  </si>
  <si>
    <t>Investicijski transfer Varovani dom Kranj</t>
  </si>
  <si>
    <t>ODPLAČILA KREDITOV POSLOVNIM BANKAM</t>
  </si>
  <si>
    <t>ODPLAČILA KREDITOV POSLOVNIM BANKAM-DOLGOROČNI KREDITI</t>
  </si>
  <si>
    <t>OBČINA ŠENČUR</t>
  </si>
  <si>
    <t>Kranjska cesta 11</t>
  </si>
  <si>
    <t>4208 ŠENČUR</t>
  </si>
  <si>
    <t>PRORAČUN ZA LETO 2011</t>
  </si>
  <si>
    <t>Šenčur,12.1.2011</t>
  </si>
  <si>
    <t>Osnutek 2011    [3]</t>
  </si>
  <si>
    <t>Predlog 2011    [4]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</si>
</sst>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%"/>
    <numFmt numFmtId="173" formatCode="#,##0;[Red]#,##0"/>
    <numFmt numFmtId="174" formatCode="#,##0.0"/>
    <numFmt numFmtId="175" formatCode="&quot;True&quot;;&quot;True&quot;;&quot;False&quot;"/>
    <numFmt numFmtId="176" formatCode="&quot;On&quot;;&quot;On&quot;;&quot;Off&quot;"/>
  </numFmts>
  <fonts count="4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Continuous" vertical="center"/>
    </xf>
    <xf numFmtId="0" fontId="0" fillId="33" borderId="11" xfId="0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" wrapText="1"/>
    </xf>
    <xf numFmtId="0" fontId="0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wrapText="1"/>
    </xf>
    <xf numFmtId="0" fontId="0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6" fillId="33" borderId="17" xfId="0" applyFont="1" applyFill="1" applyBorder="1" applyAlignment="1">
      <alignment horizontal="centerContinuous" vertical="center"/>
    </xf>
    <xf numFmtId="0" fontId="0" fillId="33" borderId="1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 applyProtection="1">
      <alignment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20" xfId="0" applyFont="1" applyBorder="1" applyAlignment="1" quotePrefix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35" borderId="10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3" fontId="1" fillId="35" borderId="18" xfId="0" applyNumberFormat="1" applyFont="1" applyFill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8" xfId="0" applyNumberFormat="1" applyFont="1" applyBorder="1" applyAlignment="1" applyProtection="1">
      <alignment vertical="center"/>
      <protection locked="0"/>
    </xf>
    <xf numFmtId="3" fontId="1" fillId="0" borderId="2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2" fontId="4" fillId="0" borderId="18" xfId="0" applyNumberFormat="1" applyFont="1" applyBorder="1" applyAlignment="1">
      <alignment vertical="center"/>
    </xf>
    <xf numFmtId="2" fontId="1" fillId="35" borderId="18" xfId="0" applyNumberFormat="1" applyFont="1" applyFill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1" fillId="35" borderId="18" xfId="0" applyNumberFormat="1" applyFont="1" applyFill="1" applyBorder="1" applyAlignment="1">
      <alignment vertical="center"/>
    </xf>
    <xf numFmtId="49" fontId="0" fillId="0" borderId="18" xfId="0" applyNumberFormat="1" applyFont="1" applyBorder="1" applyAlignment="1" applyProtection="1">
      <alignment vertical="center"/>
      <protection locked="0"/>
    </xf>
    <xf numFmtId="2" fontId="6" fillId="0" borderId="18" xfId="0" applyNumberFormat="1" applyFont="1" applyBorder="1" applyAlignment="1">
      <alignment vertical="center"/>
    </xf>
    <xf numFmtId="2" fontId="5" fillId="0" borderId="18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vertical="center"/>
    </xf>
    <xf numFmtId="49" fontId="0" fillId="33" borderId="18" xfId="0" applyNumberFormat="1" applyFont="1" applyFill="1" applyBorder="1" applyAlignment="1">
      <alignment horizontal="centerContinuous" vertical="center"/>
    </xf>
    <xf numFmtId="2" fontId="1" fillId="0" borderId="18" xfId="0" applyNumberFormat="1" applyFont="1" applyBorder="1" applyAlignment="1">
      <alignment vertical="center"/>
    </xf>
    <xf numFmtId="49" fontId="1" fillId="0" borderId="18" xfId="0" applyNumberFormat="1" applyFont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501"/>
  <sheetViews>
    <sheetView tabSelected="1" zoomScale="75" zoomScaleNormal="75" zoomScalePageLayoutView="0" workbookViewId="0" topLeftCell="A1">
      <selection activeCell="G11" sqref="G11"/>
    </sheetView>
  </sheetViews>
  <sheetFormatPr defaultColWidth="9.00390625" defaultRowHeight="12.75" outlineLevelRow="2"/>
  <cols>
    <col min="1" max="1" width="6.00390625" style="0" customWidth="1"/>
    <col min="2" max="2" width="4.125" style="0" customWidth="1"/>
    <col min="3" max="3" width="42.25390625" style="0" customWidth="1"/>
    <col min="4" max="4" width="13.875" style="0" customWidth="1"/>
    <col min="5" max="5" width="13.25390625" style="0" customWidth="1"/>
    <col min="6" max="6" width="13.125" style="0" customWidth="1"/>
    <col min="7" max="7" width="14.00390625" style="0" customWidth="1"/>
    <col min="8" max="8" width="12.00390625" style="0" customWidth="1"/>
    <col min="9" max="9" width="11.875" style="0" customWidth="1"/>
    <col min="10" max="16384" width="9.125" style="1" customWidth="1"/>
  </cols>
  <sheetData>
    <row r="1" spans="2:3" ht="19.5" customHeight="1">
      <c r="B1" s="80" t="s">
        <v>465</v>
      </c>
      <c r="C1" s="80"/>
    </row>
    <row r="2" spans="2:3" ht="19.5" customHeight="1">
      <c r="B2" s="80" t="s">
        <v>466</v>
      </c>
      <c r="C2" s="80"/>
    </row>
    <row r="3" spans="2:3" ht="19.5" customHeight="1">
      <c r="B3" s="79" t="s">
        <v>467</v>
      </c>
      <c r="C3" s="79"/>
    </row>
    <row r="4" spans="1:5" ht="19.5" customHeight="1">
      <c r="A4" s="1"/>
      <c r="B4" s="1"/>
      <c r="C4" s="12"/>
      <c r="D4" s="81" t="s">
        <v>468</v>
      </c>
      <c r="E4" s="81"/>
    </row>
    <row r="5" spans="1:3" ht="14.25" customHeight="1">
      <c r="A5" s="1"/>
      <c r="B5" s="1"/>
      <c r="C5" s="12"/>
    </row>
    <row r="6" spans="1:9" ht="19.5" customHeight="1" thickBot="1">
      <c r="A6" s="1"/>
      <c r="B6" s="1" t="s">
        <v>469</v>
      </c>
      <c r="C6" s="12"/>
      <c r="D6" s="6"/>
      <c r="E6" s="6"/>
      <c r="F6" s="6"/>
      <c r="G6" s="6"/>
      <c r="H6" s="6"/>
      <c r="I6" s="6"/>
    </row>
    <row r="7" spans="1:9" s="15" customFormat="1" ht="51" customHeight="1" thickBot="1">
      <c r="A7" s="7" t="s">
        <v>16</v>
      </c>
      <c r="B7" s="8"/>
      <c r="C7" s="9" t="s">
        <v>4</v>
      </c>
      <c r="D7" s="10" t="s">
        <v>82</v>
      </c>
      <c r="E7" s="10" t="s">
        <v>83</v>
      </c>
      <c r="F7" s="10" t="s">
        <v>470</v>
      </c>
      <c r="G7" s="10" t="s">
        <v>471</v>
      </c>
      <c r="H7" s="10" t="s">
        <v>84</v>
      </c>
      <c r="I7" s="10" t="s">
        <v>85</v>
      </c>
    </row>
    <row r="8" spans="1:9" s="11" customFormat="1" ht="20.25" customHeight="1">
      <c r="A8" s="13" t="s">
        <v>5</v>
      </c>
      <c r="B8" s="4"/>
      <c r="C8" s="4"/>
      <c r="D8" s="5"/>
      <c r="E8" s="5"/>
      <c r="F8" s="5"/>
      <c r="G8" s="5"/>
      <c r="H8" s="5"/>
      <c r="I8" s="5"/>
    </row>
    <row r="9" spans="1:9" ht="30" customHeight="1">
      <c r="A9" s="16" t="s">
        <v>17</v>
      </c>
      <c r="B9" s="17" t="s">
        <v>0</v>
      </c>
      <c r="C9" s="18" t="s">
        <v>18</v>
      </c>
      <c r="D9" s="19">
        <f>+D10+D91+D105+D109+D129</f>
        <v>5887217.62</v>
      </c>
      <c r="E9" s="19">
        <f>+E10+E91+E105+E109+E129</f>
        <v>5994751.51</v>
      </c>
      <c r="F9" s="19">
        <f>+F10+F91+F105+F109+F129</f>
        <v>9874149.54</v>
      </c>
      <c r="G9" s="19">
        <f>+G10+G91+G105+G109+G129</f>
        <v>6982869.54</v>
      </c>
      <c r="H9" s="59">
        <f aca="true" t="shared" si="0" ref="H9:I14">IF(E9&lt;&gt;0,F9/E9*100,)</f>
        <v>164.7132416335969</v>
      </c>
      <c r="I9" s="59">
        <f t="shared" si="0"/>
        <v>70.71869340961997</v>
      </c>
    </row>
    <row r="10" spans="1:9" ht="16.5">
      <c r="A10" s="16"/>
      <c r="B10" s="20" t="s">
        <v>19</v>
      </c>
      <c r="C10" s="17" t="s">
        <v>6</v>
      </c>
      <c r="D10" s="19">
        <f>+D11+D43</f>
        <v>5301036.82</v>
      </c>
      <c r="E10" s="19">
        <f>+E11+E43</f>
        <v>5841252</v>
      </c>
      <c r="F10" s="19">
        <f>+F11+F43</f>
        <v>6038767</v>
      </c>
      <c r="G10" s="19">
        <f>+G11+G43</f>
        <v>6038767</v>
      </c>
      <c r="H10" s="59">
        <f t="shared" si="0"/>
        <v>103.38138125182752</v>
      </c>
      <c r="I10" s="59">
        <f t="shared" si="0"/>
        <v>100</v>
      </c>
    </row>
    <row r="11" spans="1:9" ht="15.75">
      <c r="A11" s="40">
        <v>70</v>
      </c>
      <c r="B11" s="41"/>
      <c r="C11" s="41" t="s">
        <v>20</v>
      </c>
      <c r="D11" s="42">
        <f>D12+D16+D29+D42</f>
        <v>4977998.66</v>
      </c>
      <c r="E11" s="42">
        <f>E12+E16+E29+E42</f>
        <v>5209607</v>
      </c>
      <c r="F11" s="42">
        <f>F12+F16+F29+F42</f>
        <v>5355447</v>
      </c>
      <c r="G11" s="42">
        <f>G12+G16+G29+G42</f>
        <v>5355447</v>
      </c>
      <c r="H11" s="60">
        <f t="shared" si="0"/>
        <v>102.79944341291002</v>
      </c>
      <c r="I11" s="60">
        <f t="shared" si="0"/>
        <v>100</v>
      </c>
    </row>
    <row r="12" spans="1:9" ht="15.75" customHeight="1">
      <c r="A12" s="21">
        <v>700</v>
      </c>
      <c r="B12" s="22"/>
      <c r="C12" s="22" t="s">
        <v>7</v>
      </c>
      <c r="D12" s="23">
        <f aca="true" t="shared" si="1" ref="D12:G13">D13</f>
        <v>4113619</v>
      </c>
      <c r="E12" s="23">
        <f t="shared" si="1"/>
        <v>4420495</v>
      </c>
      <c r="F12" s="23">
        <f t="shared" si="1"/>
        <v>4579497</v>
      </c>
      <c r="G12" s="23">
        <f t="shared" si="1"/>
        <v>4579497</v>
      </c>
      <c r="H12" s="61">
        <f t="shared" si="0"/>
        <v>103.5969274934142</v>
      </c>
      <c r="I12" s="61">
        <f t="shared" si="0"/>
        <v>100</v>
      </c>
    </row>
    <row r="13" spans="1:9" ht="15.75" customHeight="1" outlineLevel="1">
      <c r="A13" s="21">
        <v>7000</v>
      </c>
      <c r="B13" s="22"/>
      <c r="C13" s="22" t="s">
        <v>86</v>
      </c>
      <c r="D13" s="23">
        <f t="shared" si="1"/>
        <v>4113619</v>
      </c>
      <c r="E13" s="23">
        <f t="shared" si="1"/>
        <v>4420495</v>
      </c>
      <c r="F13" s="23">
        <f t="shared" si="1"/>
        <v>4579497</v>
      </c>
      <c r="G13" s="23">
        <f t="shared" si="1"/>
        <v>4579497</v>
      </c>
      <c r="H13" s="61">
        <f t="shared" si="0"/>
        <v>103.5969274934142</v>
      </c>
      <c r="I13" s="61">
        <f t="shared" si="0"/>
        <v>100</v>
      </c>
    </row>
    <row r="14" spans="1:9" ht="15.75" customHeight="1" hidden="1" outlineLevel="2">
      <c r="A14" s="21">
        <v>700020</v>
      </c>
      <c r="B14" s="22"/>
      <c r="C14" s="22" t="s">
        <v>87</v>
      </c>
      <c r="D14" s="23">
        <v>4113619</v>
      </c>
      <c r="E14" s="23">
        <v>4420495</v>
      </c>
      <c r="F14" s="23">
        <v>4579497</v>
      </c>
      <c r="G14" s="23">
        <v>4579497</v>
      </c>
      <c r="H14" s="61">
        <f t="shared" si="0"/>
        <v>103.5969274934142</v>
      </c>
      <c r="I14" s="61">
        <f t="shared" si="0"/>
        <v>100</v>
      </c>
    </row>
    <row r="15" spans="1:9" ht="15.75" customHeight="1" outlineLevel="1" collapsed="1">
      <c r="A15" s="21"/>
      <c r="B15" s="22"/>
      <c r="C15" s="22"/>
      <c r="D15" s="23"/>
      <c r="E15" s="23"/>
      <c r="F15" s="23"/>
      <c r="G15" s="23"/>
      <c r="H15" s="62"/>
      <c r="I15" s="62"/>
    </row>
    <row r="16" spans="1:9" ht="15">
      <c r="A16" s="21">
        <v>703</v>
      </c>
      <c r="B16" s="22"/>
      <c r="C16" s="22" t="s">
        <v>8</v>
      </c>
      <c r="D16" s="23">
        <f>D17+D22+D24+D26</f>
        <v>580297.16</v>
      </c>
      <c r="E16" s="23">
        <f>E17+E22+E24+E26</f>
        <v>562830</v>
      </c>
      <c r="F16" s="23">
        <f>F17+F22+F24+F26</f>
        <v>557200</v>
      </c>
      <c r="G16" s="23">
        <f>G17+G22+G24+G26</f>
        <v>557200</v>
      </c>
      <c r="H16" s="61">
        <f aca="true" t="shared" si="2" ref="H16:H27">IF(E16&lt;&gt;0,F16/E16*100,)</f>
        <v>98.99969795497753</v>
      </c>
      <c r="I16" s="61">
        <f aca="true" t="shared" si="3" ref="I16:I27">IF(F16&lt;&gt;0,G16/F16*100,)</f>
        <v>100</v>
      </c>
    </row>
    <row r="17" spans="1:9" ht="15" outlineLevel="1">
      <c r="A17" s="21">
        <v>7030</v>
      </c>
      <c r="B17" s="22"/>
      <c r="C17" s="22" t="s">
        <v>88</v>
      </c>
      <c r="D17" s="23">
        <f>D18+D19+D20+D21</f>
        <v>185854.03999999998</v>
      </c>
      <c r="E17" s="23">
        <f>E18+E19+E20+E21</f>
        <v>380731</v>
      </c>
      <c r="F17" s="23">
        <f>F18+F19+F20+F21</f>
        <v>371500</v>
      </c>
      <c r="G17" s="23">
        <f>G18+G19+G20+G21</f>
        <v>371500</v>
      </c>
      <c r="H17" s="61">
        <f t="shared" si="2"/>
        <v>97.57545353543578</v>
      </c>
      <c r="I17" s="61">
        <f t="shared" si="3"/>
        <v>100</v>
      </c>
    </row>
    <row r="18" spans="1:9" ht="15" hidden="1" outlineLevel="2">
      <c r="A18" s="21">
        <v>703000</v>
      </c>
      <c r="B18" s="22"/>
      <c r="C18" s="22" t="s">
        <v>89</v>
      </c>
      <c r="D18" s="23">
        <v>32242.259999999987</v>
      </c>
      <c r="E18" s="23">
        <v>35248</v>
      </c>
      <c r="F18" s="23">
        <v>36000</v>
      </c>
      <c r="G18" s="23">
        <v>36000</v>
      </c>
      <c r="H18" s="61">
        <f t="shared" si="2"/>
        <v>102.13345438039039</v>
      </c>
      <c r="I18" s="61">
        <f t="shared" si="3"/>
        <v>100</v>
      </c>
    </row>
    <row r="19" spans="1:9" ht="15" hidden="1" outlineLevel="2">
      <c r="A19" s="21">
        <v>703003</v>
      </c>
      <c r="B19" s="22"/>
      <c r="C19" s="22" t="s">
        <v>90</v>
      </c>
      <c r="D19" s="23">
        <v>36180.81</v>
      </c>
      <c r="E19" s="23">
        <v>180000</v>
      </c>
      <c r="F19" s="23">
        <v>180000</v>
      </c>
      <c r="G19" s="23">
        <v>180000</v>
      </c>
      <c r="H19" s="61">
        <f t="shared" si="2"/>
        <v>100</v>
      </c>
      <c r="I19" s="61">
        <f t="shared" si="3"/>
        <v>100</v>
      </c>
    </row>
    <row r="20" spans="1:9" ht="15" hidden="1" outlineLevel="2">
      <c r="A20" s="21">
        <v>703004</v>
      </c>
      <c r="B20" s="22"/>
      <c r="C20" s="22" t="s">
        <v>91</v>
      </c>
      <c r="D20" s="23">
        <v>115888.09</v>
      </c>
      <c r="E20" s="23">
        <v>165000</v>
      </c>
      <c r="F20" s="23">
        <v>155000</v>
      </c>
      <c r="G20" s="23">
        <v>155000</v>
      </c>
      <c r="H20" s="61">
        <f t="shared" si="2"/>
        <v>93.93939393939394</v>
      </c>
      <c r="I20" s="61">
        <f t="shared" si="3"/>
        <v>100</v>
      </c>
    </row>
    <row r="21" spans="1:9" ht="15" hidden="1" outlineLevel="2">
      <c r="A21" s="21">
        <v>703005</v>
      </c>
      <c r="B21" s="22"/>
      <c r="C21" s="22" t="s">
        <v>92</v>
      </c>
      <c r="D21" s="23">
        <v>1542.88</v>
      </c>
      <c r="E21" s="23">
        <v>483</v>
      </c>
      <c r="F21" s="23">
        <v>500</v>
      </c>
      <c r="G21" s="23">
        <v>500</v>
      </c>
      <c r="H21" s="61">
        <f t="shared" si="2"/>
        <v>103.51966873706004</v>
      </c>
      <c r="I21" s="61">
        <f t="shared" si="3"/>
        <v>100</v>
      </c>
    </row>
    <row r="22" spans="1:9" ht="15" outlineLevel="1" collapsed="1">
      <c r="A22" s="21">
        <v>7031</v>
      </c>
      <c r="B22" s="22"/>
      <c r="C22" s="22" t="s">
        <v>93</v>
      </c>
      <c r="D22" s="23">
        <f>D23</f>
        <v>2183.36</v>
      </c>
      <c r="E22" s="23">
        <f>E23</f>
        <v>698</v>
      </c>
      <c r="F22" s="23">
        <f>F23</f>
        <v>700</v>
      </c>
      <c r="G22" s="23">
        <f>G23</f>
        <v>700</v>
      </c>
      <c r="H22" s="61">
        <f t="shared" si="2"/>
        <v>100.2865329512894</v>
      </c>
      <c r="I22" s="61">
        <f t="shared" si="3"/>
        <v>100</v>
      </c>
    </row>
    <row r="23" spans="1:9" ht="15" hidden="1" outlineLevel="2">
      <c r="A23" s="21">
        <v>703100</v>
      </c>
      <c r="B23" s="22"/>
      <c r="C23" s="22" t="s">
        <v>94</v>
      </c>
      <c r="D23" s="23">
        <v>2183.36</v>
      </c>
      <c r="E23" s="23">
        <v>698</v>
      </c>
      <c r="F23" s="23">
        <v>700</v>
      </c>
      <c r="G23" s="23">
        <v>700</v>
      </c>
      <c r="H23" s="61">
        <f t="shared" si="2"/>
        <v>100.2865329512894</v>
      </c>
      <c r="I23" s="61">
        <f t="shared" si="3"/>
        <v>100</v>
      </c>
    </row>
    <row r="24" spans="1:9" ht="15" outlineLevel="1" collapsed="1">
      <c r="A24" s="21">
        <v>7032</v>
      </c>
      <c r="B24" s="22"/>
      <c r="C24" s="22" t="s">
        <v>95</v>
      </c>
      <c r="D24" s="23">
        <f>D25</f>
        <v>294617.15</v>
      </c>
      <c r="E24" s="23">
        <f>E25</f>
        <v>43000</v>
      </c>
      <c r="F24" s="23">
        <f>F25</f>
        <v>45000</v>
      </c>
      <c r="G24" s="23">
        <f>G25</f>
        <v>45000</v>
      </c>
      <c r="H24" s="61">
        <f t="shared" si="2"/>
        <v>104.65116279069768</v>
      </c>
      <c r="I24" s="61">
        <f t="shared" si="3"/>
        <v>100</v>
      </c>
    </row>
    <row r="25" spans="1:9" ht="15" hidden="1" outlineLevel="2">
      <c r="A25" s="21">
        <v>703200</v>
      </c>
      <c r="B25" s="22"/>
      <c r="C25" s="22" t="s">
        <v>96</v>
      </c>
      <c r="D25" s="23">
        <v>294617.15</v>
      </c>
      <c r="E25" s="23">
        <v>43000</v>
      </c>
      <c r="F25" s="23">
        <v>45000</v>
      </c>
      <c r="G25" s="23">
        <v>45000</v>
      </c>
      <c r="H25" s="61">
        <f t="shared" si="2"/>
        <v>104.65116279069768</v>
      </c>
      <c r="I25" s="61">
        <f t="shared" si="3"/>
        <v>100</v>
      </c>
    </row>
    <row r="26" spans="1:9" ht="15" outlineLevel="1" collapsed="1">
      <c r="A26" s="21">
        <v>7033</v>
      </c>
      <c r="B26" s="22"/>
      <c r="C26" s="22" t="s">
        <v>97</v>
      </c>
      <c r="D26" s="23">
        <f>D27</f>
        <v>97642.61000000002</v>
      </c>
      <c r="E26" s="23">
        <f>E27</f>
        <v>138401</v>
      </c>
      <c r="F26" s="23">
        <f>F27</f>
        <v>140000</v>
      </c>
      <c r="G26" s="23">
        <f>G27</f>
        <v>140000</v>
      </c>
      <c r="H26" s="61">
        <f t="shared" si="2"/>
        <v>101.15533847298792</v>
      </c>
      <c r="I26" s="61">
        <f t="shared" si="3"/>
        <v>100</v>
      </c>
    </row>
    <row r="27" spans="1:9" ht="15" hidden="1" outlineLevel="2">
      <c r="A27" s="21">
        <v>703301</v>
      </c>
      <c r="B27" s="22"/>
      <c r="C27" s="22" t="s">
        <v>98</v>
      </c>
      <c r="D27" s="23">
        <v>97642.61000000002</v>
      </c>
      <c r="E27" s="23">
        <v>138401</v>
      </c>
      <c r="F27" s="23">
        <v>140000</v>
      </c>
      <c r="G27" s="23">
        <v>140000</v>
      </c>
      <c r="H27" s="61">
        <f t="shared" si="2"/>
        <v>101.15533847298792</v>
      </c>
      <c r="I27" s="61">
        <f t="shared" si="3"/>
        <v>100</v>
      </c>
    </row>
    <row r="28" spans="1:9" ht="15" outlineLevel="1" collapsed="1">
      <c r="A28" s="21"/>
      <c r="B28" s="22"/>
      <c r="C28" s="22"/>
      <c r="D28" s="23"/>
      <c r="E28" s="23"/>
      <c r="F28" s="23"/>
      <c r="G28" s="23"/>
      <c r="H28" s="62"/>
      <c r="I28" s="62"/>
    </row>
    <row r="29" spans="1:9" ht="15">
      <c r="A29" s="21">
        <v>704</v>
      </c>
      <c r="B29" s="22"/>
      <c r="C29" s="22" t="s">
        <v>9</v>
      </c>
      <c r="D29" s="23">
        <f>D30+D32</f>
        <v>284082.50000000006</v>
      </c>
      <c r="E29" s="23">
        <f>E30+E32</f>
        <v>226282</v>
      </c>
      <c r="F29" s="23">
        <f>F30+F32</f>
        <v>218750</v>
      </c>
      <c r="G29" s="23">
        <f>G30+G32</f>
        <v>218750</v>
      </c>
      <c r="H29" s="61">
        <f aca="true" t="shared" si="4" ref="H29:H37">IF(E29&lt;&gt;0,F29/E29*100,)</f>
        <v>96.67141001051785</v>
      </c>
      <c r="I29" s="61">
        <f aca="true" t="shared" si="5" ref="I29:I37">IF(F29&lt;&gt;0,G29/F29*100,)</f>
        <v>100</v>
      </c>
    </row>
    <row r="30" spans="1:9" ht="15" outlineLevel="1">
      <c r="A30" s="21">
        <v>7044</v>
      </c>
      <c r="B30" s="22"/>
      <c r="C30" s="22" t="s">
        <v>99</v>
      </c>
      <c r="D30" s="23">
        <f>D31</f>
        <v>2781.0099999999998</v>
      </c>
      <c r="E30" s="23">
        <f>E31</f>
        <v>2508</v>
      </c>
      <c r="F30" s="23">
        <f>F31</f>
        <v>2800</v>
      </c>
      <c r="G30" s="23">
        <f>G31</f>
        <v>2800</v>
      </c>
      <c r="H30" s="61">
        <f t="shared" si="4"/>
        <v>111.6427432216906</v>
      </c>
      <c r="I30" s="61">
        <f t="shared" si="5"/>
        <v>100</v>
      </c>
    </row>
    <row r="31" spans="1:9" ht="15" hidden="1" outlineLevel="2">
      <c r="A31" s="21">
        <v>704403</v>
      </c>
      <c r="B31" s="22"/>
      <c r="C31" s="22" t="s">
        <v>100</v>
      </c>
      <c r="D31" s="23">
        <v>2781.0099999999998</v>
      </c>
      <c r="E31" s="23">
        <v>2508</v>
      </c>
      <c r="F31" s="23">
        <v>2800</v>
      </c>
      <c r="G31" s="23">
        <v>2800</v>
      </c>
      <c r="H31" s="61">
        <f t="shared" si="4"/>
        <v>111.6427432216906</v>
      </c>
      <c r="I31" s="61">
        <f t="shared" si="5"/>
        <v>100</v>
      </c>
    </row>
    <row r="32" spans="1:9" ht="15" outlineLevel="1" collapsed="1">
      <c r="A32" s="21">
        <v>7047</v>
      </c>
      <c r="B32" s="22"/>
      <c r="C32" s="22" t="s">
        <v>101</v>
      </c>
      <c r="D32" s="23">
        <f>D33+D34+D35+D36+D37+D38+D39+D40</f>
        <v>281301.49000000005</v>
      </c>
      <c r="E32" s="23">
        <f>E33+E34+E35+E36+E37+E38+E39+E40</f>
        <v>223774</v>
      </c>
      <c r="F32" s="23">
        <f>F33+F34+F35+F36+F37+F38+F39+F40</f>
        <v>215950</v>
      </c>
      <c r="G32" s="23">
        <f>G33+G34+G35+G36+G37+G38+G39+G40</f>
        <v>215950</v>
      </c>
      <c r="H32" s="61">
        <f t="shared" si="4"/>
        <v>96.50361525467659</v>
      </c>
      <c r="I32" s="61">
        <f t="shared" si="5"/>
        <v>100</v>
      </c>
    </row>
    <row r="33" spans="1:9" ht="15" hidden="1" outlineLevel="2">
      <c r="A33" s="21">
        <v>704700</v>
      </c>
      <c r="B33" s="22"/>
      <c r="C33" s="22" t="s">
        <v>102</v>
      </c>
      <c r="D33" s="23">
        <v>223126.16000000003</v>
      </c>
      <c r="E33" s="23">
        <v>185241</v>
      </c>
      <c r="F33" s="23">
        <v>187000</v>
      </c>
      <c r="G33" s="23">
        <v>187000</v>
      </c>
      <c r="H33" s="61">
        <f t="shared" si="4"/>
        <v>100.94957379845715</v>
      </c>
      <c r="I33" s="61">
        <f t="shared" si="5"/>
        <v>100</v>
      </c>
    </row>
    <row r="34" spans="1:9" ht="15" hidden="1" outlineLevel="2">
      <c r="A34" s="21">
        <v>704704</v>
      </c>
      <c r="B34" s="22"/>
      <c r="C34" s="22" t="s">
        <v>103</v>
      </c>
      <c r="D34" s="23">
        <v>1111.7999999999997</v>
      </c>
      <c r="E34" s="23">
        <v>770</v>
      </c>
      <c r="F34" s="23">
        <v>800</v>
      </c>
      <c r="G34" s="23">
        <v>800</v>
      </c>
      <c r="H34" s="61">
        <f t="shared" si="4"/>
        <v>103.89610389610388</v>
      </c>
      <c r="I34" s="61">
        <f t="shared" si="5"/>
        <v>100</v>
      </c>
    </row>
    <row r="35" spans="1:9" ht="15" hidden="1" outlineLevel="2">
      <c r="A35" s="21">
        <v>704706</v>
      </c>
      <c r="B35" s="22"/>
      <c r="C35" s="22" t="s">
        <v>104</v>
      </c>
      <c r="D35" s="23">
        <v>4842.800000000003</v>
      </c>
      <c r="E35" s="23">
        <v>14850</v>
      </c>
      <c r="F35" s="23">
        <v>14850</v>
      </c>
      <c r="G35" s="23">
        <v>14850</v>
      </c>
      <c r="H35" s="61">
        <f t="shared" si="4"/>
        <v>100</v>
      </c>
      <c r="I35" s="61">
        <f t="shared" si="5"/>
        <v>100</v>
      </c>
    </row>
    <row r="36" spans="1:9" ht="15" hidden="1" outlineLevel="2">
      <c r="A36" s="21">
        <v>704707</v>
      </c>
      <c r="B36" s="22"/>
      <c r="C36" s="22" t="s">
        <v>105</v>
      </c>
      <c r="D36" s="23">
        <v>2690.7199999999993</v>
      </c>
      <c r="E36" s="23">
        <v>2690</v>
      </c>
      <c r="F36" s="23">
        <v>2800</v>
      </c>
      <c r="G36" s="23">
        <v>2800</v>
      </c>
      <c r="H36" s="61">
        <f t="shared" si="4"/>
        <v>104.08921933085502</v>
      </c>
      <c r="I36" s="61">
        <f t="shared" si="5"/>
        <v>100</v>
      </c>
    </row>
    <row r="37" spans="1:9" ht="15" hidden="1" outlineLevel="2">
      <c r="A37" s="21">
        <v>704708</v>
      </c>
      <c r="B37" s="22"/>
      <c r="C37" s="22" t="s">
        <v>106</v>
      </c>
      <c r="D37" s="23">
        <v>4474.200000000001</v>
      </c>
      <c r="E37" s="23">
        <v>3710</v>
      </c>
      <c r="F37" s="23">
        <v>3800</v>
      </c>
      <c r="G37" s="23">
        <v>3800</v>
      </c>
      <c r="H37" s="61">
        <f t="shared" si="4"/>
        <v>102.42587601078168</v>
      </c>
      <c r="I37" s="61">
        <f t="shared" si="5"/>
        <v>100</v>
      </c>
    </row>
    <row r="38" spans="1:9" ht="15" hidden="1" outlineLevel="2">
      <c r="A38" s="21">
        <v>704715</v>
      </c>
      <c r="B38" s="22"/>
      <c r="C38" s="22" t="s">
        <v>107</v>
      </c>
      <c r="D38" s="23">
        <v>0</v>
      </c>
      <c r="E38" s="23">
        <v>600</v>
      </c>
      <c r="F38" s="23">
        <v>0</v>
      </c>
      <c r="G38" s="23">
        <v>0</v>
      </c>
      <c r="H38" s="62"/>
      <c r="I38" s="62"/>
    </row>
    <row r="39" spans="1:9" ht="15" hidden="1" outlineLevel="2">
      <c r="A39" s="21">
        <v>70471500</v>
      </c>
      <c r="B39" s="22"/>
      <c r="C39" s="22" t="s">
        <v>108</v>
      </c>
      <c r="D39" s="23">
        <v>7809.29</v>
      </c>
      <c r="E39" s="23">
        <v>9015</v>
      </c>
      <c r="F39" s="23">
        <v>0</v>
      </c>
      <c r="G39" s="23">
        <v>0</v>
      </c>
      <c r="H39" s="62"/>
      <c r="I39" s="62"/>
    </row>
    <row r="40" spans="1:9" ht="15" hidden="1" outlineLevel="2">
      <c r="A40" s="21">
        <v>704719</v>
      </c>
      <c r="B40" s="22"/>
      <c r="C40" s="22" t="s">
        <v>109</v>
      </c>
      <c r="D40" s="23">
        <v>37246.52</v>
      </c>
      <c r="E40" s="23">
        <v>6898</v>
      </c>
      <c r="F40" s="23">
        <v>6700</v>
      </c>
      <c r="G40" s="23">
        <v>6700</v>
      </c>
      <c r="H40" s="61">
        <f>IF(E40&lt;&gt;0,F40/E40*100,)</f>
        <v>97.12960278341548</v>
      </c>
      <c r="I40" s="61">
        <f>IF(F40&lt;&gt;0,G40/F40*100,)</f>
        <v>100</v>
      </c>
    </row>
    <row r="41" spans="1:9" ht="15" outlineLevel="1" collapsed="1">
      <c r="A41" s="21"/>
      <c r="B41" s="22"/>
      <c r="C41" s="22"/>
      <c r="D41" s="23"/>
      <c r="E41" s="23"/>
      <c r="F41" s="23"/>
      <c r="G41" s="23"/>
      <c r="H41" s="62"/>
      <c r="I41" s="62"/>
    </row>
    <row r="42" spans="1:9" ht="15">
      <c r="A42" s="21">
        <v>706</v>
      </c>
      <c r="B42" s="22"/>
      <c r="C42" s="22" t="s">
        <v>21</v>
      </c>
      <c r="D42" s="23"/>
      <c r="E42" s="23"/>
      <c r="F42" s="23"/>
      <c r="G42" s="23"/>
      <c r="H42" s="62"/>
      <c r="I42" s="62"/>
    </row>
    <row r="43" spans="1:9" ht="15.75">
      <c r="A43" s="40">
        <v>71</v>
      </c>
      <c r="B43" s="41"/>
      <c r="C43" s="41" t="s">
        <v>22</v>
      </c>
      <c r="D43" s="42">
        <f>+D44+D61+D65+D72+D82</f>
        <v>323038.1600000002</v>
      </c>
      <c r="E43" s="42">
        <f>+E44+E61+E65+E72+E82</f>
        <v>631645</v>
      </c>
      <c r="F43" s="42">
        <f>+F44+F61+F65+F72+F82</f>
        <v>683320</v>
      </c>
      <c r="G43" s="42">
        <f>+G44+G61+G65+G72+G82</f>
        <v>683320</v>
      </c>
      <c r="H43" s="60">
        <f>IF(E43&lt;&gt;0,F43/E43*100,)</f>
        <v>108.18101940172092</v>
      </c>
      <c r="I43" s="60">
        <f>IF(F43&lt;&gt;0,G43/F43*100,)</f>
        <v>100</v>
      </c>
    </row>
    <row r="44" spans="1:9" ht="15">
      <c r="A44" s="21">
        <v>710</v>
      </c>
      <c r="B44" s="22"/>
      <c r="C44" s="22" t="s">
        <v>23</v>
      </c>
      <c r="D44" s="23">
        <f>D45+D47+D51</f>
        <v>184840.8600000002</v>
      </c>
      <c r="E44" s="23">
        <f>E45+E47+E51</f>
        <v>362342</v>
      </c>
      <c r="F44" s="23">
        <f>F45+F47+F51</f>
        <v>407320</v>
      </c>
      <c r="G44" s="23">
        <f>G45+G47+G51</f>
        <v>407320</v>
      </c>
      <c r="H44" s="61">
        <f>IF(E44&lt;&gt;0,F44/E44*100,)</f>
        <v>112.4131345524394</v>
      </c>
      <c r="I44" s="61">
        <f>IF(F44&lt;&gt;0,G44/F44*100,)</f>
        <v>100</v>
      </c>
    </row>
    <row r="45" spans="1:9" ht="15" outlineLevel="1">
      <c r="A45" s="21">
        <v>7100</v>
      </c>
      <c r="B45" s="22"/>
      <c r="C45" s="22" t="s">
        <v>110</v>
      </c>
      <c r="D45" s="23">
        <f>D46</f>
        <v>13720</v>
      </c>
      <c r="E45" s="23">
        <f>E46</f>
        <v>13720</v>
      </c>
      <c r="F45" s="23">
        <f>F46</f>
        <v>0</v>
      </c>
      <c r="G45" s="23">
        <f>G46</f>
        <v>0</v>
      </c>
      <c r="H45" s="62"/>
      <c r="I45" s="62"/>
    </row>
    <row r="46" spans="1:9" ht="15" hidden="1" outlineLevel="2">
      <c r="A46" s="21">
        <v>71000500</v>
      </c>
      <c r="B46" s="22"/>
      <c r="C46" s="22" t="s">
        <v>111</v>
      </c>
      <c r="D46" s="23">
        <v>13720</v>
      </c>
      <c r="E46" s="23">
        <v>13720</v>
      </c>
      <c r="F46" s="23">
        <v>0</v>
      </c>
      <c r="G46" s="23">
        <v>0</v>
      </c>
      <c r="H46" s="62"/>
      <c r="I46" s="62"/>
    </row>
    <row r="47" spans="1:9" ht="15" outlineLevel="1" collapsed="1">
      <c r="A47" s="21">
        <v>7102</v>
      </c>
      <c r="B47" s="22"/>
      <c r="C47" s="22" t="s">
        <v>112</v>
      </c>
      <c r="D47" s="23">
        <f>D48+D49+D50</f>
        <v>1253.78</v>
      </c>
      <c r="E47" s="23">
        <f>E48+E49+E50</f>
        <v>1313</v>
      </c>
      <c r="F47" s="23">
        <f>F48+F49+F50</f>
        <v>1120</v>
      </c>
      <c r="G47" s="23">
        <f>G48+G49+G50</f>
        <v>1120</v>
      </c>
      <c r="H47" s="61">
        <f aca="true" t="shared" si="6" ref="H47:H57">IF(E47&lt;&gt;0,F47/E47*100,)</f>
        <v>85.3008377760853</v>
      </c>
      <c r="I47" s="61">
        <f aca="true" t="shared" si="7" ref="I47:I57">IF(F47&lt;&gt;0,G47/F47*100,)</f>
        <v>100</v>
      </c>
    </row>
    <row r="48" spans="1:9" ht="15" hidden="1" outlineLevel="2">
      <c r="A48" s="21">
        <v>71020000</v>
      </c>
      <c r="B48" s="22"/>
      <c r="C48" s="22" t="s">
        <v>113</v>
      </c>
      <c r="D48" s="23">
        <v>339.52000000000004</v>
      </c>
      <c r="E48" s="23">
        <v>198</v>
      </c>
      <c r="F48" s="23">
        <v>200</v>
      </c>
      <c r="G48" s="23">
        <v>200</v>
      </c>
      <c r="H48" s="61">
        <f t="shared" si="6"/>
        <v>101.01010101010101</v>
      </c>
      <c r="I48" s="61">
        <f t="shared" si="7"/>
        <v>100</v>
      </c>
    </row>
    <row r="49" spans="1:9" ht="15" hidden="1" outlineLevel="2">
      <c r="A49" s="21">
        <v>710201</v>
      </c>
      <c r="B49" s="22"/>
      <c r="C49" s="22" t="s">
        <v>114</v>
      </c>
      <c r="D49" s="23">
        <v>0</v>
      </c>
      <c r="E49" s="23">
        <v>114</v>
      </c>
      <c r="F49" s="23">
        <v>120</v>
      </c>
      <c r="G49" s="23">
        <v>120</v>
      </c>
      <c r="H49" s="61">
        <f t="shared" si="6"/>
        <v>105.26315789473684</v>
      </c>
      <c r="I49" s="61">
        <f t="shared" si="7"/>
        <v>100</v>
      </c>
    </row>
    <row r="50" spans="1:9" ht="15" hidden="1" outlineLevel="2">
      <c r="A50" s="21">
        <v>710211</v>
      </c>
      <c r="B50" s="22"/>
      <c r="C50" s="22" t="s">
        <v>115</v>
      </c>
      <c r="D50" s="23">
        <v>914.26</v>
      </c>
      <c r="E50" s="23">
        <v>1001</v>
      </c>
      <c r="F50" s="23">
        <v>800</v>
      </c>
      <c r="G50" s="23">
        <v>800</v>
      </c>
      <c r="H50" s="61">
        <f t="shared" si="6"/>
        <v>79.92007992007993</v>
      </c>
      <c r="I50" s="61">
        <f t="shared" si="7"/>
        <v>100</v>
      </c>
    </row>
    <row r="51" spans="1:9" ht="15" outlineLevel="1" collapsed="1">
      <c r="A51" s="21">
        <v>7103</v>
      </c>
      <c r="B51" s="22"/>
      <c r="C51" s="22" t="s">
        <v>116</v>
      </c>
      <c r="D51" s="23">
        <f>D52+D53+D54+D55+D56+D57+D58+D59</f>
        <v>169867.0800000002</v>
      </c>
      <c r="E51" s="23">
        <f>E52+E53+E54+E55+E56+E57+E58+E59</f>
        <v>347309</v>
      </c>
      <c r="F51" s="23">
        <f>F52+F53+F54+F55+F56+F57+F58+F59</f>
        <v>406200</v>
      </c>
      <c r="G51" s="23">
        <f>G52+G53+G54+G55+G56+G57+G58+G59</f>
        <v>406200</v>
      </c>
      <c r="H51" s="61">
        <f t="shared" si="6"/>
        <v>116.95637026394363</v>
      </c>
      <c r="I51" s="61">
        <f t="shared" si="7"/>
        <v>100</v>
      </c>
    </row>
    <row r="52" spans="1:9" ht="15" hidden="1" outlineLevel="2">
      <c r="A52" s="21">
        <v>710300</v>
      </c>
      <c r="B52" s="22"/>
      <c r="C52" s="22" t="s">
        <v>117</v>
      </c>
      <c r="D52" s="23">
        <v>2390.9300000000003</v>
      </c>
      <c r="E52" s="23">
        <v>1676</v>
      </c>
      <c r="F52" s="23">
        <v>1700</v>
      </c>
      <c r="G52" s="23">
        <v>1700</v>
      </c>
      <c r="H52" s="61">
        <f t="shared" si="6"/>
        <v>101.43198090692125</v>
      </c>
      <c r="I52" s="61">
        <f t="shared" si="7"/>
        <v>100</v>
      </c>
    </row>
    <row r="53" spans="1:9" ht="15" hidden="1" outlineLevel="2">
      <c r="A53" s="21">
        <v>71030100</v>
      </c>
      <c r="B53" s="22"/>
      <c r="C53" s="22" t="s">
        <v>118</v>
      </c>
      <c r="D53" s="23">
        <v>11763.06</v>
      </c>
      <c r="E53" s="23">
        <v>13728</v>
      </c>
      <c r="F53" s="23">
        <v>13800</v>
      </c>
      <c r="G53" s="23">
        <v>13800</v>
      </c>
      <c r="H53" s="61">
        <f t="shared" si="6"/>
        <v>100.52447552447552</v>
      </c>
      <c r="I53" s="61">
        <f t="shared" si="7"/>
        <v>100</v>
      </c>
    </row>
    <row r="54" spans="1:9" ht="15" hidden="1" outlineLevel="2">
      <c r="A54" s="21">
        <v>71030101</v>
      </c>
      <c r="B54" s="22"/>
      <c r="C54" s="22" t="s">
        <v>119</v>
      </c>
      <c r="D54" s="23">
        <v>29660.19000000001</v>
      </c>
      <c r="E54" s="23">
        <v>37661</v>
      </c>
      <c r="F54" s="23">
        <v>38000</v>
      </c>
      <c r="G54" s="23">
        <v>38000</v>
      </c>
      <c r="H54" s="61">
        <f t="shared" si="6"/>
        <v>100.90013541860279</v>
      </c>
      <c r="I54" s="61">
        <f t="shared" si="7"/>
        <v>100</v>
      </c>
    </row>
    <row r="55" spans="1:9" ht="15" hidden="1" outlineLevel="2">
      <c r="A55" s="21">
        <v>710302</v>
      </c>
      <c r="B55" s="22"/>
      <c r="C55" s="22" t="s">
        <v>120</v>
      </c>
      <c r="D55" s="23">
        <v>27434.390000000003</v>
      </c>
      <c r="E55" s="23">
        <v>31531</v>
      </c>
      <c r="F55" s="23">
        <v>32000</v>
      </c>
      <c r="G55" s="23">
        <v>32000</v>
      </c>
      <c r="H55" s="61">
        <f t="shared" si="6"/>
        <v>101.48742507373696</v>
      </c>
      <c r="I55" s="61">
        <f t="shared" si="7"/>
        <v>100</v>
      </c>
    </row>
    <row r="56" spans="1:9" ht="15" hidden="1" outlineLevel="2">
      <c r="A56" s="21">
        <v>710304</v>
      </c>
      <c r="B56" s="22"/>
      <c r="C56" s="22" t="s">
        <v>121</v>
      </c>
      <c r="D56" s="23">
        <v>27182.56</v>
      </c>
      <c r="E56" s="23">
        <v>180065</v>
      </c>
      <c r="F56" s="23">
        <v>238000</v>
      </c>
      <c r="G56" s="23">
        <v>238000</v>
      </c>
      <c r="H56" s="61">
        <f t="shared" si="6"/>
        <v>132.17449254435897</v>
      </c>
      <c r="I56" s="61">
        <f t="shared" si="7"/>
        <v>100</v>
      </c>
    </row>
    <row r="57" spans="1:9" ht="15" hidden="1" outlineLevel="2">
      <c r="A57" s="21">
        <v>71030400</v>
      </c>
      <c r="B57" s="22"/>
      <c r="C57" s="22" t="s">
        <v>122</v>
      </c>
      <c r="D57" s="23">
        <v>17498.140000000185</v>
      </c>
      <c r="E57" s="23">
        <v>17900</v>
      </c>
      <c r="F57" s="23">
        <v>17700</v>
      </c>
      <c r="G57" s="23">
        <v>17700</v>
      </c>
      <c r="H57" s="61">
        <f t="shared" si="6"/>
        <v>98.88268156424581</v>
      </c>
      <c r="I57" s="61">
        <f t="shared" si="7"/>
        <v>100</v>
      </c>
    </row>
    <row r="58" spans="1:9" ht="15" hidden="1" outlineLevel="2">
      <c r="A58" s="21">
        <v>710306</v>
      </c>
      <c r="B58" s="22"/>
      <c r="C58" s="22" t="s">
        <v>123</v>
      </c>
      <c r="D58" s="23">
        <v>0</v>
      </c>
      <c r="E58" s="23">
        <v>207</v>
      </c>
      <c r="F58" s="23">
        <v>0</v>
      </c>
      <c r="G58" s="23">
        <v>0</v>
      </c>
      <c r="H58" s="62"/>
      <c r="I58" s="62"/>
    </row>
    <row r="59" spans="1:9" ht="15" hidden="1" outlineLevel="2">
      <c r="A59" s="21">
        <v>710312</v>
      </c>
      <c r="B59" s="22"/>
      <c r="C59" s="22" t="s">
        <v>124</v>
      </c>
      <c r="D59" s="23">
        <v>53937.81</v>
      </c>
      <c r="E59" s="23">
        <v>64541</v>
      </c>
      <c r="F59" s="23">
        <v>65000</v>
      </c>
      <c r="G59" s="23">
        <v>65000</v>
      </c>
      <c r="H59" s="61">
        <f>IF(E59&lt;&gt;0,F59/E59*100,)</f>
        <v>100.71117584171303</v>
      </c>
      <c r="I59" s="61">
        <f>IF(F59&lt;&gt;0,G59/F59*100,)</f>
        <v>100</v>
      </c>
    </row>
    <row r="60" spans="1:9" ht="15" outlineLevel="1" collapsed="1">
      <c r="A60" s="21"/>
      <c r="B60" s="22"/>
      <c r="C60" s="22"/>
      <c r="D60" s="23"/>
      <c r="E60" s="23"/>
      <c r="F60" s="23"/>
      <c r="G60" s="23"/>
      <c r="H60" s="62"/>
      <c r="I60" s="62"/>
    </row>
    <row r="61" spans="1:9" ht="15">
      <c r="A61" s="21">
        <v>711</v>
      </c>
      <c r="B61" s="22"/>
      <c r="C61" s="22" t="s">
        <v>10</v>
      </c>
      <c r="D61" s="23">
        <f aca="true" t="shared" si="8" ref="D61:G62">D62</f>
        <v>2904.1800000000003</v>
      </c>
      <c r="E61" s="23">
        <f t="shared" si="8"/>
        <v>3700</v>
      </c>
      <c r="F61" s="23">
        <f t="shared" si="8"/>
        <v>3700</v>
      </c>
      <c r="G61" s="23">
        <f t="shared" si="8"/>
        <v>3700</v>
      </c>
      <c r="H61" s="61">
        <f aca="true" t="shared" si="9" ref="H61:I63">IF(E61&lt;&gt;0,F61/E61*100,)</f>
        <v>100</v>
      </c>
      <c r="I61" s="61">
        <f t="shared" si="9"/>
        <v>100</v>
      </c>
    </row>
    <row r="62" spans="1:9" ht="15" outlineLevel="1">
      <c r="A62" s="21">
        <v>7111</v>
      </c>
      <c r="B62" s="22"/>
      <c r="C62" s="22" t="s">
        <v>125</v>
      </c>
      <c r="D62" s="23">
        <f t="shared" si="8"/>
        <v>2904.1800000000003</v>
      </c>
      <c r="E62" s="23">
        <f t="shared" si="8"/>
        <v>3700</v>
      </c>
      <c r="F62" s="23">
        <f t="shared" si="8"/>
        <v>3700</v>
      </c>
      <c r="G62" s="23">
        <f t="shared" si="8"/>
        <v>3700</v>
      </c>
      <c r="H62" s="61">
        <f t="shared" si="9"/>
        <v>100</v>
      </c>
      <c r="I62" s="61">
        <f t="shared" si="9"/>
        <v>100</v>
      </c>
    </row>
    <row r="63" spans="1:9" ht="15" hidden="1" outlineLevel="2">
      <c r="A63" s="21">
        <v>711100</v>
      </c>
      <c r="B63" s="22"/>
      <c r="C63" s="22" t="s">
        <v>126</v>
      </c>
      <c r="D63" s="23">
        <v>2904.1800000000003</v>
      </c>
      <c r="E63" s="23">
        <v>3700</v>
      </c>
      <c r="F63" s="23">
        <v>3700</v>
      </c>
      <c r="G63" s="23">
        <v>3700</v>
      </c>
      <c r="H63" s="61">
        <f t="shared" si="9"/>
        <v>100</v>
      </c>
      <c r="I63" s="61">
        <f t="shared" si="9"/>
        <v>100</v>
      </c>
    </row>
    <row r="64" spans="1:9" ht="15" outlineLevel="1" collapsed="1">
      <c r="A64" s="21"/>
      <c r="B64" s="22"/>
      <c r="C64" s="22"/>
      <c r="D64" s="23"/>
      <c r="E64" s="23"/>
      <c r="F64" s="23"/>
      <c r="G64" s="23"/>
      <c r="H64" s="62"/>
      <c r="I64" s="62"/>
    </row>
    <row r="65" spans="1:9" ht="15">
      <c r="A65" s="21">
        <v>712</v>
      </c>
      <c r="B65" s="22"/>
      <c r="C65" s="22" t="s">
        <v>24</v>
      </c>
      <c r="D65" s="23">
        <f>D66</f>
        <v>3246.2400000000002</v>
      </c>
      <c r="E65" s="23">
        <f>E66</f>
        <v>45530</v>
      </c>
      <c r="F65" s="23">
        <f>F66</f>
        <v>22330</v>
      </c>
      <c r="G65" s="23">
        <f>G66</f>
        <v>22330</v>
      </c>
      <c r="H65" s="61">
        <f aca="true" t="shared" si="10" ref="H65:I67">IF(E65&lt;&gt;0,F65/E65*100,)</f>
        <v>49.044585987261144</v>
      </c>
      <c r="I65" s="61">
        <f t="shared" si="10"/>
        <v>100</v>
      </c>
    </row>
    <row r="66" spans="1:9" ht="15" outlineLevel="1">
      <c r="A66" s="21">
        <v>7120</v>
      </c>
      <c r="B66" s="22"/>
      <c r="C66" s="22" t="s">
        <v>127</v>
      </c>
      <c r="D66" s="23">
        <f>D67+D68+D69+D70</f>
        <v>3246.2400000000002</v>
      </c>
      <c r="E66" s="23">
        <f>E67+E68+E69+E70</f>
        <v>45530</v>
      </c>
      <c r="F66" s="23">
        <f>F67+F68+F69+F70</f>
        <v>22330</v>
      </c>
      <c r="G66" s="23">
        <f>G67+G68+G69+G70</f>
        <v>22330</v>
      </c>
      <c r="H66" s="61">
        <f t="shared" si="10"/>
        <v>49.044585987261144</v>
      </c>
      <c r="I66" s="61">
        <f t="shared" si="10"/>
        <v>100</v>
      </c>
    </row>
    <row r="67" spans="1:9" ht="15" hidden="1" outlineLevel="2">
      <c r="A67" s="21">
        <v>712001</v>
      </c>
      <c r="B67" s="22"/>
      <c r="C67" s="22" t="s">
        <v>128</v>
      </c>
      <c r="D67" s="23">
        <v>1287.46</v>
      </c>
      <c r="E67" s="23">
        <v>43000</v>
      </c>
      <c r="F67" s="23">
        <v>20700</v>
      </c>
      <c r="G67" s="23">
        <v>20700</v>
      </c>
      <c r="H67" s="61">
        <f t="shared" si="10"/>
        <v>48.13953488372093</v>
      </c>
      <c r="I67" s="61">
        <f t="shared" si="10"/>
        <v>100</v>
      </c>
    </row>
    <row r="68" spans="1:9" ht="15" hidden="1" outlineLevel="2">
      <c r="A68" s="21">
        <v>712005</v>
      </c>
      <c r="B68" s="22"/>
      <c r="C68" s="22" t="s">
        <v>129</v>
      </c>
      <c r="D68" s="23">
        <v>0</v>
      </c>
      <c r="E68" s="23">
        <v>500</v>
      </c>
      <c r="F68" s="23">
        <v>0</v>
      </c>
      <c r="G68" s="23">
        <v>0</v>
      </c>
      <c r="H68" s="62"/>
      <c r="I68" s="62"/>
    </row>
    <row r="69" spans="1:9" ht="15" hidden="1" outlineLevel="2">
      <c r="A69" s="21">
        <v>712007</v>
      </c>
      <c r="B69" s="22"/>
      <c r="C69" s="22" t="s">
        <v>130</v>
      </c>
      <c r="D69" s="23">
        <v>1928.7800000000002</v>
      </c>
      <c r="E69" s="23">
        <v>2000</v>
      </c>
      <c r="F69" s="23">
        <v>1600</v>
      </c>
      <c r="G69" s="23">
        <v>1600</v>
      </c>
      <c r="H69" s="61">
        <f>IF(E69&lt;&gt;0,F69/E69*100,)</f>
        <v>80</v>
      </c>
      <c r="I69" s="61">
        <f>IF(F69&lt;&gt;0,G69/F69*100,)</f>
        <v>100</v>
      </c>
    </row>
    <row r="70" spans="1:9" ht="15" hidden="1" outlineLevel="2">
      <c r="A70" s="21">
        <v>712008</v>
      </c>
      <c r="B70" s="22"/>
      <c r="C70" s="22" t="s">
        <v>131</v>
      </c>
      <c r="D70" s="23">
        <v>30</v>
      </c>
      <c r="E70" s="23">
        <v>30</v>
      </c>
      <c r="F70" s="23">
        <v>30</v>
      </c>
      <c r="G70" s="23">
        <v>30</v>
      </c>
      <c r="H70" s="61">
        <f>IF(E70&lt;&gt;0,F70/E70*100,)</f>
        <v>100</v>
      </c>
      <c r="I70" s="61">
        <f>IF(F70&lt;&gt;0,G70/F70*100,)</f>
        <v>100</v>
      </c>
    </row>
    <row r="71" spans="1:9" ht="15" outlineLevel="1" collapsed="1">
      <c r="A71" s="21"/>
      <c r="B71" s="22"/>
      <c r="C71" s="22"/>
      <c r="D71" s="23"/>
      <c r="E71" s="23"/>
      <c r="F71" s="23"/>
      <c r="G71" s="23"/>
      <c r="H71" s="62"/>
      <c r="I71" s="62"/>
    </row>
    <row r="72" spans="1:9" ht="15">
      <c r="A72" s="21">
        <v>713</v>
      </c>
      <c r="B72" s="22"/>
      <c r="C72" s="22" t="s">
        <v>11</v>
      </c>
      <c r="D72" s="23">
        <f>D73</f>
        <v>13182.140000000001</v>
      </c>
      <c r="E72" s="23">
        <f>E73</f>
        <v>18967</v>
      </c>
      <c r="F72" s="23">
        <f>F73</f>
        <v>18870</v>
      </c>
      <c r="G72" s="23">
        <f>G73</f>
        <v>18870</v>
      </c>
      <c r="H72" s="61">
        <f>IF(E72&lt;&gt;0,F72/E72*100,)</f>
        <v>99.48858543786577</v>
      </c>
      <c r="I72" s="61">
        <f>IF(F72&lt;&gt;0,G72/F72*100,)</f>
        <v>100</v>
      </c>
    </row>
    <row r="73" spans="1:9" ht="15" outlineLevel="1">
      <c r="A73" s="21">
        <v>7130</v>
      </c>
      <c r="B73" s="22"/>
      <c r="C73" s="22" t="s">
        <v>132</v>
      </c>
      <c r="D73" s="23">
        <f>D74+D75+D76+D77+D78+D79+D80</f>
        <v>13182.140000000001</v>
      </c>
      <c r="E73" s="23">
        <f>E74+E75+E76+E77+E78+E79+E80</f>
        <v>18967</v>
      </c>
      <c r="F73" s="23">
        <f>F74+F75+F76+F77+F78+F79+F80</f>
        <v>18870</v>
      </c>
      <c r="G73" s="23">
        <f>G74+G75+G76+G77+G78+G79+G80</f>
        <v>18870</v>
      </c>
      <c r="H73" s="61">
        <f>IF(E73&lt;&gt;0,F73/E73*100,)</f>
        <v>99.48858543786577</v>
      </c>
      <c r="I73" s="61">
        <f>IF(F73&lt;&gt;0,G73/F73*100,)</f>
        <v>100</v>
      </c>
    </row>
    <row r="74" spans="1:9" ht="15" hidden="1" outlineLevel="2">
      <c r="A74" s="21">
        <v>71300001</v>
      </c>
      <c r="B74" s="22"/>
      <c r="C74" s="22" t="s">
        <v>133</v>
      </c>
      <c r="D74" s="23">
        <v>112.81</v>
      </c>
      <c r="E74" s="23">
        <v>0</v>
      </c>
      <c r="F74" s="23">
        <v>0</v>
      </c>
      <c r="G74" s="23">
        <v>0</v>
      </c>
      <c r="H74" s="62"/>
      <c r="I74" s="62"/>
    </row>
    <row r="75" spans="1:9" ht="15" hidden="1" outlineLevel="2">
      <c r="A75" s="21">
        <v>713099</v>
      </c>
      <c r="B75" s="22"/>
      <c r="C75" s="22" t="s">
        <v>134</v>
      </c>
      <c r="D75" s="23">
        <v>0</v>
      </c>
      <c r="E75" s="23">
        <v>6794</v>
      </c>
      <c r="F75" s="23">
        <v>6800</v>
      </c>
      <c r="G75" s="23">
        <v>6800</v>
      </c>
      <c r="H75" s="61">
        <f aca="true" t="shared" si="11" ref="H75:I80">IF(E75&lt;&gt;0,F75/E75*100,)</f>
        <v>100.0883132175449</v>
      </c>
      <c r="I75" s="61">
        <f t="shared" si="11"/>
        <v>100</v>
      </c>
    </row>
    <row r="76" spans="1:9" ht="15" hidden="1" outlineLevel="2">
      <c r="A76" s="21">
        <v>71309900</v>
      </c>
      <c r="B76" s="22"/>
      <c r="C76" s="22" t="s">
        <v>135</v>
      </c>
      <c r="D76" s="23">
        <v>4448.53</v>
      </c>
      <c r="E76" s="23">
        <v>3300</v>
      </c>
      <c r="F76" s="23">
        <v>3300</v>
      </c>
      <c r="G76" s="23">
        <v>3300</v>
      </c>
      <c r="H76" s="61">
        <f t="shared" si="11"/>
        <v>100</v>
      </c>
      <c r="I76" s="61">
        <f t="shared" si="11"/>
        <v>100</v>
      </c>
    </row>
    <row r="77" spans="1:9" ht="15" hidden="1" outlineLevel="2">
      <c r="A77" s="21">
        <v>71309901</v>
      </c>
      <c r="B77" s="22"/>
      <c r="C77" s="22" t="s">
        <v>136</v>
      </c>
      <c r="D77" s="23">
        <v>5582.860000000001</v>
      </c>
      <c r="E77" s="23">
        <v>5600</v>
      </c>
      <c r="F77" s="23">
        <v>5600</v>
      </c>
      <c r="G77" s="23">
        <v>5600</v>
      </c>
      <c r="H77" s="61">
        <f t="shared" si="11"/>
        <v>100</v>
      </c>
      <c r="I77" s="61">
        <f t="shared" si="11"/>
        <v>100</v>
      </c>
    </row>
    <row r="78" spans="1:9" ht="15" hidden="1" outlineLevel="2">
      <c r="A78" s="21">
        <v>71309902</v>
      </c>
      <c r="B78" s="22"/>
      <c r="C78" s="22" t="s">
        <v>137</v>
      </c>
      <c r="D78" s="23">
        <v>1861.3999999999999</v>
      </c>
      <c r="E78" s="23">
        <v>1900</v>
      </c>
      <c r="F78" s="23">
        <v>1850</v>
      </c>
      <c r="G78" s="23">
        <v>1850</v>
      </c>
      <c r="H78" s="61">
        <f t="shared" si="11"/>
        <v>97.36842105263158</v>
      </c>
      <c r="I78" s="61">
        <f t="shared" si="11"/>
        <v>100</v>
      </c>
    </row>
    <row r="79" spans="1:9" ht="15" hidden="1" outlineLevel="2">
      <c r="A79" s="21">
        <v>71309904</v>
      </c>
      <c r="B79" s="22"/>
      <c r="C79" s="22" t="s">
        <v>138</v>
      </c>
      <c r="D79" s="23">
        <v>346.53</v>
      </c>
      <c r="E79" s="23">
        <v>273</v>
      </c>
      <c r="F79" s="23">
        <v>220</v>
      </c>
      <c r="G79" s="23">
        <v>220</v>
      </c>
      <c r="H79" s="61">
        <f t="shared" si="11"/>
        <v>80.58608058608058</v>
      </c>
      <c r="I79" s="61">
        <f t="shared" si="11"/>
        <v>100</v>
      </c>
    </row>
    <row r="80" spans="1:9" ht="15" hidden="1" outlineLevel="2">
      <c r="A80" s="21">
        <v>71309910</v>
      </c>
      <c r="B80" s="22"/>
      <c r="C80" s="22" t="s">
        <v>139</v>
      </c>
      <c r="D80" s="23">
        <v>830.01</v>
      </c>
      <c r="E80" s="23">
        <v>1100</v>
      </c>
      <c r="F80" s="23">
        <v>1100</v>
      </c>
      <c r="G80" s="23">
        <v>1100</v>
      </c>
      <c r="H80" s="61">
        <f t="shared" si="11"/>
        <v>100</v>
      </c>
      <c r="I80" s="61">
        <f t="shared" si="11"/>
        <v>100</v>
      </c>
    </row>
    <row r="81" spans="1:9" ht="15" outlineLevel="1" collapsed="1">
      <c r="A81" s="21"/>
      <c r="B81" s="22"/>
      <c r="C81" s="22"/>
      <c r="D81" s="23"/>
      <c r="E81" s="23"/>
      <c r="F81" s="23"/>
      <c r="G81" s="23"/>
      <c r="H81" s="62"/>
      <c r="I81" s="62"/>
    </row>
    <row r="82" spans="1:9" ht="15">
      <c r="A82" s="21">
        <v>714</v>
      </c>
      <c r="B82" s="22"/>
      <c r="C82" s="22" t="s">
        <v>12</v>
      </c>
      <c r="D82" s="23">
        <f>D83</f>
        <v>118864.74000000003</v>
      </c>
      <c r="E82" s="23">
        <f>E83</f>
        <v>201106</v>
      </c>
      <c r="F82" s="23">
        <f>F83</f>
        <v>231100</v>
      </c>
      <c r="G82" s="23">
        <f>G83</f>
        <v>231100</v>
      </c>
      <c r="H82" s="61">
        <f>IF(E82&lt;&gt;0,F82/E82*100,)</f>
        <v>114.9145226895269</v>
      </c>
      <c r="I82" s="61">
        <f>IF(F82&lt;&gt;0,G82/F82*100,)</f>
        <v>100</v>
      </c>
    </row>
    <row r="83" spans="1:9" ht="15" outlineLevel="1">
      <c r="A83" s="21">
        <v>7141</v>
      </c>
      <c r="B83" s="22"/>
      <c r="C83" s="22" t="s">
        <v>12</v>
      </c>
      <c r="D83" s="23">
        <f>D84+D85+D86+D87+D88+D89</f>
        <v>118864.74000000003</v>
      </c>
      <c r="E83" s="23">
        <f>E84+E85+E86+E87+E88+E89</f>
        <v>201106</v>
      </c>
      <c r="F83" s="23">
        <f>F84+F85+F86+F87+F88+F89</f>
        <v>231100</v>
      </c>
      <c r="G83" s="23">
        <f>G84+G85+G86+G87+G88+G89</f>
        <v>231100</v>
      </c>
      <c r="H83" s="61">
        <f>IF(E83&lt;&gt;0,F83/E83*100,)</f>
        <v>114.9145226895269</v>
      </c>
      <c r="I83" s="61">
        <f>IF(F83&lt;&gt;0,G83/F83*100,)</f>
        <v>100</v>
      </c>
    </row>
    <row r="84" spans="1:9" ht="15" hidden="1" outlineLevel="2">
      <c r="A84" s="21">
        <v>714100</v>
      </c>
      <c r="B84" s="22"/>
      <c r="C84" s="22" t="s">
        <v>12</v>
      </c>
      <c r="D84" s="23">
        <v>121.94</v>
      </c>
      <c r="E84" s="23">
        <v>0</v>
      </c>
      <c r="F84" s="23">
        <v>0</v>
      </c>
      <c r="G84" s="23">
        <v>0</v>
      </c>
      <c r="H84" s="62"/>
      <c r="I84" s="62"/>
    </row>
    <row r="85" spans="1:9" ht="15" hidden="1" outlineLevel="2">
      <c r="A85" s="21">
        <v>71410500</v>
      </c>
      <c r="B85" s="22"/>
      <c r="C85" s="22" t="s">
        <v>140</v>
      </c>
      <c r="D85" s="23">
        <v>81370.24000000002</v>
      </c>
      <c r="E85" s="23">
        <v>170359</v>
      </c>
      <c r="F85" s="23">
        <v>200000</v>
      </c>
      <c r="G85" s="23">
        <v>200000</v>
      </c>
      <c r="H85" s="61">
        <f aca="true" t="shared" si="12" ref="H85:I89">IF(E85&lt;&gt;0,F85/E85*100,)</f>
        <v>117.39913946430774</v>
      </c>
      <c r="I85" s="61">
        <f t="shared" si="12"/>
        <v>100</v>
      </c>
    </row>
    <row r="86" spans="1:9" ht="15" hidden="1" outlineLevel="2">
      <c r="A86" s="21">
        <v>714199</v>
      </c>
      <c r="B86" s="22"/>
      <c r="C86" s="22" t="s">
        <v>141</v>
      </c>
      <c r="D86" s="23">
        <v>3483.6</v>
      </c>
      <c r="E86" s="23">
        <v>3921</v>
      </c>
      <c r="F86" s="23">
        <v>4000</v>
      </c>
      <c r="G86" s="23">
        <v>4000</v>
      </c>
      <c r="H86" s="61">
        <f t="shared" si="12"/>
        <v>102.014792144861</v>
      </c>
      <c r="I86" s="61">
        <f t="shared" si="12"/>
        <v>100</v>
      </c>
    </row>
    <row r="87" spans="1:9" ht="15" hidden="1" outlineLevel="2">
      <c r="A87" s="21">
        <v>71419900</v>
      </c>
      <c r="B87" s="22"/>
      <c r="C87" s="22" t="s">
        <v>142</v>
      </c>
      <c r="D87" s="23">
        <v>19052.359999999997</v>
      </c>
      <c r="E87" s="23">
        <v>1508</v>
      </c>
      <c r="F87" s="23">
        <v>1600</v>
      </c>
      <c r="G87" s="23">
        <v>1600</v>
      </c>
      <c r="H87" s="61">
        <f t="shared" si="12"/>
        <v>106.10079575596818</v>
      </c>
      <c r="I87" s="61">
        <f t="shared" si="12"/>
        <v>100</v>
      </c>
    </row>
    <row r="88" spans="1:9" ht="15" hidden="1" outlineLevel="2">
      <c r="A88" s="21">
        <v>71419902</v>
      </c>
      <c r="B88" s="22"/>
      <c r="C88" s="22" t="s">
        <v>143</v>
      </c>
      <c r="D88" s="23">
        <v>12357.040000000005</v>
      </c>
      <c r="E88" s="23">
        <v>18395</v>
      </c>
      <c r="F88" s="23">
        <v>18500</v>
      </c>
      <c r="G88" s="23">
        <v>18500</v>
      </c>
      <c r="H88" s="61">
        <f t="shared" si="12"/>
        <v>100.5708072845882</v>
      </c>
      <c r="I88" s="61">
        <f t="shared" si="12"/>
        <v>100</v>
      </c>
    </row>
    <row r="89" spans="1:9" ht="15" hidden="1" outlineLevel="2">
      <c r="A89" s="21">
        <v>71419903</v>
      </c>
      <c r="B89" s="22"/>
      <c r="C89" s="22" t="s">
        <v>144</v>
      </c>
      <c r="D89" s="23">
        <v>2479.56</v>
      </c>
      <c r="E89" s="23">
        <v>6923</v>
      </c>
      <c r="F89" s="23">
        <v>7000</v>
      </c>
      <c r="G89" s="23">
        <v>7000</v>
      </c>
      <c r="H89" s="61">
        <f t="shared" si="12"/>
        <v>101.11223458038423</v>
      </c>
      <c r="I89" s="61">
        <f t="shared" si="12"/>
        <v>100</v>
      </c>
    </row>
    <row r="90" spans="1:9" ht="15" outlineLevel="1" collapsed="1">
      <c r="A90" s="21"/>
      <c r="B90" s="22"/>
      <c r="C90" s="22"/>
      <c r="D90" s="23"/>
      <c r="E90" s="23"/>
      <c r="F90" s="23"/>
      <c r="G90" s="23"/>
      <c r="H90" s="62"/>
      <c r="I90" s="62"/>
    </row>
    <row r="91" spans="1:9" ht="15.75">
      <c r="A91" s="40">
        <v>72</v>
      </c>
      <c r="B91" s="41" t="s">
        <v>25</v>
      </c>
      <c r="C91" s="41" t="s">
        <v>26</v>
      </c>
      <c r="D91" s="42">
        <f>+D92+D98+D99</f>
        <v>18953.559999999998</v>
      </c>
      <c r="E91" s="42">
        <f>+E92+E98+E99</f>
        <v>25114</v>
      </c>
      <c r="F91" s="42">
        <f>+F92+F98+F99</f>
        <v>2901780</v>
      </c>
      <c r="G91" s="42">
        <f>+G92+G98+G99</f>
        <v>10500</v>
      </c>
      <c r="H91" s="60">
        <f>IF(E91&lt;&gt;0,F91/E91*100,)</f>
        <v>11554.43179103289</v>
      </c>
      <c r="I91" s="60">
        <f>IF(F91&lt;&gt;0,G91/F91*100,)</f>
        <v>0.36184686640613695</v>
      </c>
    </row>
    <row r="92" spans="1:9" ht="15">
      <c r="A92" s="21">
        <v>720</v>
      </c>
      <c r="B92" s="22"/>
      <c r="C92" s="22" t="s">
        <v>13</v>
      </c>
      <c r="D92" s="23">
        <f>D93+D95</f>
        <v>2000</v>
      </c>
      <c r="E92" s="23">
        <f>E93+E95</f>
        <v>1347</v>
      </c>
      <c r="F92" s="23">
        <f>F93+F95</f>
        <v>0</v>
      </c>
      <c r="G92" s="23">
        <f>G93+G95</f>
        <v>0</v>
      </c>
      <c r="H92" s="62"/>
      <c r="I92" s="62"/>
    </row>
    <row r="93" spans="1:9" ht="15" outlineLevel="1">
      <c r="A93" s="21">
        <v>7201</v>
      </c>
      <c r="B93" s="22"/>
      <c r="C93" s="22" t="s">
        <v>145</v>
      </c>
      <c r="D93" s="23">
        <f>D94</f>
        <v>0</v>
      </c>
      <c r="E93" s="23">
        <f>E94</f>
        <v>1000</v>
      </c>
      <c r="F93" s="23">
        <f>F94</f>
        <v>0</v>
      </c>
      <c r="G93" s="23">
        <f>G94</f>
        <v>0</v>
      </c>
      <c r="H93" s="62"/>
      <c r="I93" s="62"/>
    </row>
    <row r="94" spans="1:9" ht="15" hidden="1" outlineLevel="2">
      <c r="A94" s="21">
        <v>720100</v>
      </c>
      <c r="B94" s="22"/>
      <c r="C94" s="22" t="s">
        <v>146</v>
      </c>
      <c r="D94" s="23">
        <v>0</v>
      </c>
      <c r="E94" s="23">
        <v>1000</v>
      </c>
      <c r="F94" s="23">
        <v>0</v>
      </c>
      <c r="G94" s="23">
        <v>0</v>
      </c>
      <c r="H94" s="62"/>
      <c r="I94" s="62"/>
    </row>
    <row r="95" spans="1:9" ht="15" outlineLevel="1" collapsed="1">
      <c r="A95" s="21">
        <v>7203</v>
      </c>
      <c r="B95" s="22"/>
      <c r="C95" s="22" t="s">
        <v>147</v>
      </c>
      <c r="D95" s="23">
        <f>D96</f>
        <v>2000</v>
      </c>
      <c r="E95" s="23">
        <f>E96</f>
        <v>347</v>
      </c>
      <c r="F95" s="23">
        <f>F96</f>
        <v>0</v>
      </c>
      <c r="G95" s="23">
        <f>G96</f>
        <v>0</v>
      </c>
      <c r="H95" s="62"/>
      <c r="I95" s="62"/>
    </row>
    <row r="96" spans="1:9" ht="15" hidden="1" outlineLevel="2">
      <c r="A96" s="21">
        <v>720399</v>
      </c>
      <c r="B96" s="22"/>
      <c r="C96" s="22" t="s">
        <v>148</v>
      </c>
      <c r="D96" s="23">
        <v>2000</v>
      </c>
      <c r="E96" s="23">
        <v>347</v>
      </c>
      <c r="F96" s="23">
        <v>0</v>
      </c>
      <c r="G96" s="23">
        <v>0</v>
      </c>
      <c r="H96" s="62"/>
      <c r="I96" s="62"/>
    </row>
    <row r="97" spans="1:9" ht="15" outlineLevel="1" collapsed="1">
      <c r="A97" s="21"/>
      <c r="B97" s="22"/>
      <c r="C97" s="22"/>
      <c r="D97" s="23"/>
      <c r="E97" s="23"/>
      <c r="F97" s="23"/>
      <c r="G97" s="23"/>
      <c r="H97" s="62"/>
      <c r="I97" s="62"/>
    </row>
    <row r="98" spans="1:9" ht="15">
      <c r="A98" s="21">
        <v>721</v>
      </c>
      <c r="B98" s="22"/>
      <c r="C98" s="22" t="s">
        <v>27</v>
      </c>
      <c r="D98" s="23"/>
      <c r="E98" s="23"/>
      <c r="F98" s="23"/>
      <c r="G98" s="23"/>
      <c r="H98" s="62"/>
      <c r="I98" s="62"/>
    </row>
    <row r="99" spans="1:9" ht="30">
      <c r="A99" s="21">
        <v>722</v>
      </c>
      <c r="B99" s="22"/>
      <c r="C99" s="26" t="s">
        <v>28</v>
      </c>
      <c r="D99" s="23">
        <f>D100+D102</f>
        <v>16953.559999999998</v>
      </c>
      <c r="E99" s="23">
        <f>E100+E102</f>
        <v>23767</v>
      </c>
      <c r="F99" s="23">
        <f>F100+F102</f>
        <v>2901780</v>
      </c>
      <c r="G99" s="23">
        <f>G100+G102</f>
        <v>10500</v>
      </c>
      <c r="H99" s="61">
        <f>IF(E99&lt;&gt;0,F99/E99*100,)</f>
        <v>12209.281777254177</v>
      </c>
      <c r="I99" s="61">
        <f>IF(F99&lt;&gt;0,G99/F99*100,)</f>
        <v>0.36184686640613695</v>
      </c>
    </row>
    <row r="100" spans="1:9" ht="15" outlineLevel="1">
      <c r="A100" s="21">
        <v>7220</v>
      </c>
      <c r="B100" s="22"/>
      <c r="C100" s="26" t="s">
        <v>149</v>
      </c>
      <c r="D100" s="23">
        <f>D101</f>
        <v>12620</v>
      </c>
      <c r="E100" s="23">
        <f>E101</f>
        <v>0</v>
      </c>
      <c r="F100" s="23">
        <f>F101</f>
        <v>0</v>
      </c>
      <c r="G100" s="23">
        <f>G101</f>
        <v>0</v>
      </c>
      <c r="H100" s="62"/>
      <c r="I100" s="62"/>
    </row>
    <row r="101" spans="1:9" ht="15" hidden="1" outlineLevel="2">
      <c r="A101" s="21">
        <v>722000</v>
      </c>
      <c r="B101" s="22"/>
      <c r="C101" s="26" t="s">
        <v>150</v>
      </c>
      <c r="D101" s="23">
        <v>12620</v>
      </c>
      <c r="E101" s="23">
        <v>0</v>
      </c>
      <c r="F101" s="23">
        <v>0</v>
      </c>
      <c r="G101" s="23">
        <v>0</v>
      </c>
      <c r="H101" s="62"/>
      <c r="I101" s="62"/>
    </row>
    <row r="102" spans="1:9" ht="30" outlineLevel="1" collapsed="1">
      <c r="A102" s="21">
        <v>7221</v>
      </c>
      <c r="B102" s="22"/>
      <c r="C102" s="26" t="s">
        <v>151</v>
      </c>
      <c r="D102" s="23">
        <f>D103</f>
        <v>4333.5599999999995</v>
      </c>
      <c r="E102" s="23">
        <f>E103</f>
        <v>23767</v>
      </c>
      <c r="F102" s="23">
        <f>F103</f>
        <v>2901780</v>
      </c>
      <c r="G102" s="23">
        <f>G103</f>
        <v>10500</v>
      </c>
      <c r="H102" s="61">
        <f>IF(E102&lt;&gt;0,F102/E102*100,)</f>
        <v>12209.281777254177</v>
      </c>
      <c r="I102" s="61">
        <f>IF(F102&lt;&gt;0,G102/F102*100,)</f>
        <v>0.36184686640613695</v>
      </c>
    </row>
    <row r="103" spans="1:9" ht="15" hidden="1" outlineLevel="2">
      <c r="A103" s="21">
        <v>722100</v>
      </c>
      <c r="B103" s="22"/>
      <c r="C103" s="26" t="s">
        <v>152</v>
      </c>
      <c r="D103" s="23">
        <v>4333.5599999999995</v>
      </c>
      <c r="E103" s="23">
        <v>23767</v>
      </c>
      <c r="F103" s="23">
        <v>2901780</v>
      </c>
      <c r="G103" s="23">
        <v>10500</v>
      </c>
      <c r="H103" s="61">
        <f>IF(E103&lt;&gt;0,F103/E103*100,)</f>
        <v>12209.281777254177</v>
      </c>
      <c r="I103" s="61">
        <f>IF(F103&lt;&gt;0,G103/F103*100,)</f>
        <v>0.36184686640613695</v>
      </c>
    </row>
    <row r="104" spans="1:9" ht="15" outlineLevel="1" collapsed="1">
      <c r="A104" s="21"/>
      <c r="B104" s="22"/>
      <c r="C104" s="26"/>
      <c r="D104" s="23"/>
      <c r="E104" s="23"/>
      <c r="F104" s="23"/>
      <c r="G104" s="23"/>
      <c r="H104" s="62"/>
      <c r="I104" s="62"/>
    </row>
    <row r="105" spans="1:9" ht="15.75">
      <c r="A105" s="40">
        <v>73</v>
      </c>
      <c r="B105" s="41" t="s">
        <v>19</v>
      </c>
      <c r="C105" s="41" t="s">
        <v>29</v>
      </c>
      <c r="D105" s="42">
        <f>+D106+D108</f>
        <v>0</v>
      </c>
      <c r="E105" s="42">
        <f>+E106+E108</f>
        <v>0</v>
      </c>
      <c r="F105" s="42">
        <f>+F106+F108</f>
        <v>0</v>
      </c>
      <c r="G105" s="42">
        <f>+G106+G108</f>
        <v>0</v>
      </c>
      <c r="H105" s="63"/>
      <c r="I105" s="63"/>
    </row>
    <row r="106" spans="1:9" ht="15">
      <c r="A106" s="21">
        <v>730</v>
      </c>
      <c r="B106" s="22"/>
      <c r="C106" s="22" t="s">
        <v>30</v>
      </c>
      <c r="D106" s="23"/>
      <c r="E106" s="23"/>
      <c r="F106" s="23"/>
      <c r="G106" s="23"/>
      <c r="H106" s="62"/>
      <c r="I106" s="62"/>
    </row>
    <row r="107" spans="1:9" ht="12.75" hidden="1">
      <c r="A107" s="16">
        <v>730100</v>
      </c>
      <c r="B107" s="20"/>
      <c r="C107" s="20" t="s">
        <v>31</v>
      </c>
      <c r="D107" s="24"/>
      <c r="E107" s="24"/>
      <c r="F107" s="24"/>
      <c r="G107" s="24"/>
      <c r="H107" s="64"/>
      <c r="I107" s="64"/>
    </row>
    <row r="108" spans="1:9" ht="15">
      <c r="A108" s="21">
        <v>731</v>
      </c>
      <c r="B108" s="22"/>
      <c r="C108" s="22" t="s">
        <v>14</v>
      </c>
      <c r="D108" s="23"/>
      <c r="E108" s="23"/>
      <c r="F108" s="23"/>
      <c r="G108" s="23"/>
      <c r="H108" s="62"/>
      <c r="I108" s="62"/>
    </row>
    <row r="109" spans="1:9" ht="15" customHeight="1">
      <c r="A109" s="40">
        <v>74</v>
      </c>
      <c r="B109" s="41" t="s">
        <v>19</v>
      </c>
      <c r="C109" s="41" t="s">
        <v>32</v>
      </c>
      <c r="D109" s="42">
        <f>+D110+D119</f>
        <v>567227.24</v>
      </c>
      <c r="E109" s="42">
        <f>+E110+E119</f>
        <v>128385.51</v>
      </c>
      <c r="F109" s="42">
        <f>+F110+F119</f>
        <v>933602.54</v>
      </c>
      <c r="G109" s="42">
        <f>+G110+G119</f>
        <v>933602.54</v>
      </c>
      <c r="H109" s="60">
        <f aca="true" t="shared" si="13" ref="H109:I111">IF(E109&lt;&gt;0,F109/E109*100,)</f>
        <v>727.1868453067641</v>
      </c>
      <c r="I109" s="60">
        <f t="shared" si="13"/>
        <v>100</v>
      </c>
    </row>
    <row r="110" spans="1:9" ht="15.75" customHeight="1">
      <c r="A110" s="21">
        <v>740</v>
      </c>
      <c r="B110" s="22"/>
      <c r="C110" s="26" t="s">
        <v>15</v>
      </c>
      <c r="D110" s="23">
        <f>D111</f>
        <v>253519.91999999998</v>
      </c>
      <c r="E110" s="23">
        <f>E111</f>
        <v>40064</v>
      </c>
      <c r="F110" s="23">
        <f>F111</f>
        <v>100596</v>
      </c>
      <c r="G110" s="23">
        <f>G111</f>
        <v>100596</v>
      </c>
      <c r="H110" s="61">
        <f t="shared" si="13"/>
        <v>251.0882587859425</v>
      </c>
      <c r="I110" s="61">
        <f t="shared" si="13"/>
        <v>100</v>
      </c>
    </row>
    <row r="111" spans="1:9" ht="15.75" customHeight="1" outlineLevel="1">
      <c r="A111" s="21">
        <v>7400</v>
      </c>
      <c r="B111" s="22"/>
      <c r="C111" s="26" t="s">
        <v>153</v>
      </c>
      <c r="D111" s="23">
        <f>D112+D113+D114+D115+D116+D117</f>
        <v>253519.91999999998</v>
      </c>
      <c r="E111" s="23">
        <f>E112+E113+E114+E115+E116+E117</f>
        <v>40064</v>
      </c>
      <c r="F111" s="23">
        <f>F112+F113+F114+F115+F116+F117</f>
        <v>100596</v>
      </c>
      <c r="G111" s="23">
        <f>G112+G113+G114+G115+G116+G117</f>
        <v>100596</v>
      </c>
      <c r="H111" s="61">
        <f t="shared" si="13"/>
        <v>251.0882587859425</v>
      </c>
      <c r="I111" s="61">
        <f t="shared" si="13"/>
        <v>100</v>
      </c>
    </row>
    <row r="112" spans="1:9" ht="15.75" customHeight="1" hidden="1" outlineLevel="2">
      <c r="A112" s="21">
        <v>740000</v>
      </c>
      <c r="B112" s="22"/>
      <c r="C112" s="26" t="s">
        <v>154</v>
      </c>
      <c r="D112" s="23">
        <v>102299</v>
      </c>
      <c r="E112" s="23">
        <v>0</v>
      </c>
      <c r="F112" s="23">
        <v>0</v>
      </c>
      <c r="G112" s="23">
        <v>0</v>
      </c>
      <c r="H112" s="62"/>
      <c r="I112" s="62"/>
    </row>
    <row r="113" spans="1:9" ht="15.75" customHeight="1" hidden="1" outlineLevel="2">
      <c r="A113" s="21">
        <v>74000104</v>
      </c>
      <c r="B113" s="22"/>
      <c r="C113" s="26" t="s">
        <v>155</v>
      </c>
      <c r="D113" s="23">
        <v>12363</v>
      </c>
      <c r="E113" s="23">
        <v>10495</v>
      </c>
      <c r="F113" s="23">
        <v>11000</v>
      </c>
      <c r="G113" s="23">
        <v>11000</v>
      </c>
      <c r="H113" s="61">
        <f>IF(E113&lt;&gt;0,F113/E113*100,)</f>
        <v>104.81181515007145</v>
      </c>
      <c r="I113" s="61">
        <f>IF(F113&lt;&gt;0,G113/F113*100,)</f>
        <v>100</v>
      </c>
    </row>
    <row r="114" spans="1:9" ht="15.75" customHeight="1" hidden="1" outlineLevel="2">
      <c r="A114" s="21">
        <v>74000106</v>
      </c>
      <c r="B114" s="22"/>
      <c r="C114" s="26" t="s">
        <v>156</v>
      </c>
      <c r="D114" s="23">
        <v>71677</v>
      </c>
      <c r="E114" s="23">
        <v>0</v>
      </c>
      <c r="F114" s="23">
        <v>0</v>
      </c>
      <c r="G114" s="23">
        <v>0</v>
      </c>
      <c r="H114" s="62"/>
      <c r="I114" s="62"/>
    </row>
    <row r="115" spans="1:9" ht="15.75" customHeight="1" hidden="1" outlineLevel="2">
      <c r="A115" s="21">
        <v>74000107</v>
      </c>
      <c r="B115" s="22"/>
      <c r="C115" s="26" t="s">
        <v>157</v>
      </c>
      <c r="D115" s="23">
        <v>40000</v>
      </c>
      <c r="E115" s="23">
        <v>0</v>
      </c>
      <c r="F115" s="23">
        <v>0</v>
      </c>
      <c r="G115" s="23">
        <v>0</v>
      </c>
      <c r="H115" s="62"/>
      <c r="I115" s="62"/>
    </row>
    <row r="116" spans="1:9" ht="15.75" customHeight="1" hidden="1" outlineLevel="2">
      <c r="A116" s="21">
        <v>74000108</v>
      </c>
      <c r="B116" s="22"/>
      <c r="C116" s="26" t="s">
        <v>158</v>
      </c>
      <c r="D116" s="23">
        <v>0</v>
      </c>
      <c r="E116" s="23">
        <v>4626</v>
      </c>
      <c r="F116" s="23">
        <v>0</v>
      </c>
      <c r="G116" s="23">
        <v>0</v>
      </c>
      <c r="H116" s="62"/>
      <c r="I116" s="62"/>
    </row>
    <row r="117" spans="1:9" ht="15.75" customHeight="1" hidden="1" outlineLevel="2">
      <c r="A117" s="21">
        <v>740004</v>
      </c>
      <c r="B117" s="22"/>
      <c r="C117" s="26" t="s">
        <v>159</v>
      </c>
      <c r="D117" s="23">
        <v>27180.92</v>
      </c>
      <c r="E117" s="23">
        <v>24943</v>
      </c>
      <c r="F117" s="23">
        <v>89596</v>
      </c>
      <c r="G117" s="23">
        <v>89596</v>
      </c>
      <c r="H117" s="61">
        <f>IF(E117&lt;&gt;0,F117/E117*100,)</f>
        <v>359.2029828007858</v>
      </c>
      <c r="I117" s="61">
        <f>IF(F117&lt;&gt;0,G117/F117*100,)</f>
        <v>100</v>
      </c>
    </row>
    <row r="118" spans="1:9" ht="15.75" customHeight="1" outlineLevel="1" collapsed="1">
      <c r="A118" s="21"/>
      <c r="B118" s="22"/>
      <c r="C118" s="26"/>
      <c r="D118" s="23"/>
      <c r="E118" s="23"/>
      <c r="F118" s="23"/>
      <c r="G118" s="23"/>
      <c r="H118" s="62"/>
      <c r="I118" s="62"/>
    </row>
    <row r="119" spans="1:9" ht="30.75" customHeight="1">
      <c r="A119" s="21">
        <v>741</v>
      </c>
      <c r="B119" s="22"/>
      <c r="C119" s="26" t="s">
        <v>79</v>
      </c>
      <c r="D119" s="23">
        <f>D120+D122</f>
        <v>313707.31999999995</v>
      </c>
      <c r="E119" s="23">
        <f>E120+E122</f>
        <v>88321.51</v>
      </c>
      <c r="F119" s="23">
        <f>F120+F122</f>
        <v>833006.54</v>
      </c>
      <c r="G119" s="23">
        <f>G120+G122</f>
        <v>833006.54</v>
      </c>
      <c r="H119" s="61">
        <f>IF(E119&lt;&gt;0,F119/E119*100,)</f>
        <v>943.1525117720474</v>
      </c>
      <c r="I119" s="61">
        <f>IF(F119&lt;&gt;0,G119/F119*100,)</f>
        <v>100</v>
      </c>
    </row>
    <row r="120" spans="1:9" ht="30.75" customHeight="1" outlineLevel="1">
      <c r="A120" s="21">
        <v>7411</v>
      </c>
      <c r="B120" s="22"/>
      <c r="C120" s="26" t="s">
        <v>160</v>
      </c>
      <c r="D120" s="23">
        <f>D121</f>
        <v>0</v>
      </c>
      <c r="E120" s="23">
        <f>E121</f>
        <v>1940</v>
      </c>
      <c r="F120" s="23">
        <f>F121</f>
        <v>0</v>
      </c>
      <c r="G120" s="23">
        <f>G121</f>
        <v>0</v>
      </c>
      <c r="H120" s="62"/>
      <c r="I120" s="62"/>
    </row>
    <row r="121" spans="1:9" ht="30.75" customHeight="1" hidden="1" outlineLevel="2">
      <c r="A121" s="21">
        <v>741100</v>
      </c>
      <c r="B121" s="22"/>
      <c r="C121" s="26" t="s">
        <v>161</v>
      </c>
      <c r="D121" s="23">
        <v>0</v>
      </c>
      <c r="E121" s="23">
        <v>1940</v>
      </c>
      <c r="F121" s="23">
        <v>0</v>
      </c>
      <c r="G121" s="23">
        <v>0</v>
      </c>
      <c r="H121" s="62"/>
      <c r="I121" s="62"/>
    </row>
    <row r="122" spans="1:9" ht="30.75" customHeight="1" outlineLevel="1" collapsed="1">
      <c r="A122" s="21">
        <v>7412</v>
      </c>
      <c r="B122" s="22"/>
      <c r="C122" s="26" t="s">
        <v>162</v>
      </c>
      <c r="D122" s="23">
        <f>D123+D124+D125+D126+D127</f>
        <v>313707.31999999995</v>
      </c>
      <c r="E122" s="23">
        <f>E123+E124+E125+E126+E127</f>
        <v>86381.51</v>
      </c>
      <c r="F122" s="23">
        <f>F123+F124+F125+F126+F127</f>
        <v>833006.54</v>
      </c>
      <c r="G122" s="23">
        <f>G123+G124+G125+G126+G127</f>
        <v>833006.54</v>
      </c>
      <c r="H122" s="61">
        <f>IF(E122&lt;&gt;0,F122/E122*100,)</f>
        <v>964.3343118220555</v>
      </c>
      <c r="I122" s="61">
        <f>IF(F122&lt;&gt;0,G122/F122*100,)</f>
        <v>100</v>
      </c>
    </row>
    <row r="123" spans="1:9" ht="30.75" customHeight="1" hidden="1" outlineLevel="2">
      <c r="A123" s="21">
        <v>741200</v>
      </c>
      <c r="B123" s="22"/>
      <c r="C123" s="26" t="s">
        <v>162</v>
      </c>
      <c r="D123" s="23">
        <v>0</v>
      </c>
      <c r="E123" s="23">
        <v>0</v>
      </c>
      <c r="F123" s="23">
        <v>833006.54</v>
      </c>
      <c r="G123" s="23">
        <v>833006.54</v>
      </c>
      <c r="H123" s="61">
        <f>IF(E123&lt;&gt;0,F123/E123*100,)</f>
        <v>0</v>
      </c>
      <c r="I123" s="61">
        <f>IF(F123&lt;&gt;0,G123/F123*100,)</f>
        <v>100</v>
      </c>
    </row>
    <row r="124" spans="1:9" ht="30.75" customHeight="1" hidden="1" outlineLevel="2">
      <c r="A124" s="21">
        <v>74120000</v>
      </c>
      <c r="B124" s="22"/>
      <c r="C124" s="26" t="s">
        <v>163</v>
      </c>
      <c r="D124" s="23">
        <v>214112.65999999997</v>
      </c>
      <c r="E124" s="23">
        <v>0</v>
      </c>
      <c r="F124" s="23">
        <v>0</v>
      </c>
      <c r="G124" s="23">
        <v>0</v>
      </c>
      <c r="H124" s="62"/>
      <c r="I124" s="62"/>
    </row>
    <row r="125" spans="1:9" ht="30.75" customHeight="1" hidden="1" outlineLevel="2">
      <c r="A125" s="21">
        <v>74120001</v>
      </c>
      <c r="B125" s="22"/>
      <c r="C125" s="26" t="s">
        <v>164</v>
      </c>
      <c r="D125" s="23">
        <v>99594.66</v>
      </c>
      <c r="E125" s="23">
        <v>0</v>
      </c>
      <c r="F125" s="23">
        <v>0</v>
      </c>
      <c r="G125" s="23">
        <v>0</v>
      </c>
      <c r="H125" s="62"/>
      <c r="I125" s="62"/>
    </row>
    <row r="126" spans="1:9" ht="30.75" customHeight="1" hidden="1" outlineLevel="2">
      <c r="A126" s="21">
        <v>74120002</v>
      </c>
      <c r="B126" s="22"/>
      <c r="C126" s="26" t="s">
        <v>165</v>
      </c>
      <c r="D126" s="23">
        <v>0</v>
      </c>
      <c r="E126" s="23">
        <v>18347</v>
      </c>
      <c r="F126" s="23">
        <v>0</v>
      </c>
      <c r="G126" s="23">
        <v>0</v>
      </c>
      <c r="H126" s="62"/>
      <c r="I126" s="62"/>
    </row>
    <row r="127" spans="1:9" ht="30.75" customHeight="1" hidden="1" outlineLevel="2">
      <c r="A127" s="21">
        <v>74120004</v>
      </c>
      <c r="B127" s="22"/>
      <c r="C127" s="26" t="s">
        <v>166</v>
      </c>
      <c r="D127" s="23">
        <v>0</v>
      </c>
      <c r="E127" s="23">
        <v>68034.51</v>
      </c>
      <c r="F127" s="23">
        <v>0</v>
      </c>
      <c r="G127" s="23">
        <v>0</v>
      </c>
      <c r="H127" s="62"/>
      <c r="I127" s="62"/>
    </row>
    <row r="128" spans="1:9" ht="30.75" customHeight="1" outlineLevel="1" collapsed="1">
      <c r="A128" s="21"/>
      <c r="B128" s="22"/>
      <c r="C128" s="26"/>
      <c r="D128" s="23"/>
      <c r="E128" s="23"/>
      <c r="F128" s="23"/>
      <c r="G128" s="23"/>
      <c r="H128" s="62"/>
      <c r="I128" s="62"/>
    </row>
    <row r="129" spans="1:9" ht="15" customHeight="1">
      <c r="A129" s="40">
        <v>78</v>
      </c>
      <c r="B129" s="41" t="s">
        <v>19</v>
      </c>
      <c r="C129" s="41" t="s">
        <v>80</v>
      </c>
      <c r="D129" s="42">
        <f>+D130</f>
        <v>0</v>
      </c>
      <c r="E129" s="42">
        <f>+E130</f>
        <v>0</v>
      </c>
      <c r="F129" s="42">
        <f>+F130</f>
        <v>0</v>
      </c>
      <c r="G129" s="42">
        <f>+G130</f>
        <v>0</v>
      </c>
      <c r="H129" s="63"/>
      <c r="I129" s="63"/>
    </row>
    <row r="130" spans="1:9" ht="15.75" customHeight="1">
      <c r="A130" s="21">
        <v>787</v>
      </c>
      <c r="B130" s="22"/>
      <c r="C130" s="26" t="s">
        <v>81</v>
      </c>
      <c r="D130" s="23"/>
      <c r="E130" s="23"/>
      <c r="F130" s="23"/>
      <c r="G130" s="23"/>
      <c r="H130" s="62"/>
      <c r="I130" s="62"/>
    </row>
    <row r="131" spans="1:9" ht="18">
      <c r="A131" s="16" t="s">
        <v>17</v>
      </c>
      <c r="B131" s="27" t="s">
        <v>1</v>
      </c>
      <c r="C131" s="27" t="s">
        <v>33</v>
      </c>
      <c r="D131" s="43">
        <f>D132+D261+D386+D436</f>
        <v>6120068.79</v>
      </c>
      <c r="E131" s="43">
        <f>E132+E261+E386+E436</f>
        <v>5944893.08</v>
      </c>
      <c r="F131" s="43">
        <f>F132+F261+F386+F436</f>
        <v>8186937.77</v>
      </c>
      <c r="G131" s="43">
        <f>G132+G261+G386+G436</f>
        <v>7868362.77</v>
      </c>
      <c r="H131" s="65">
        <f aca="true" t="shared" si="14" ref="H131:I136">IF(E131&lt;&gt;0,F131/E131*100,)</f>
        <v>137.71379333200724</v>
      </c>
      <c r="I131" s="65">
        <f t="shared" si="14"/>
        <v>96.10874042346606</v>
      </c>
    </row>
    <row r="132" spans="1:9" ht="15.75">
      <c r="A132" s="40">
        <v>40</v>
      </c>
      <c r="B132" s="41" t="s">
        <v>25</v>
      </c>
      <c r="C132" s="41" t="s">
        <v>34</v>
      </c>
      <c r="D132" s="42">
        <f>+D133+D152+D165+D250+D255</f>
        <v>1139932.8599999999</v>
      </c>
      <c r="E132" s="42">
        <f>+E133+E152+E165+E250+E255</f>
        <v>1751363.08</v>
      </c>
      <c r="F132" s="42">
        <f>+F133+F152+F165+F250+F255</f>
        <v>2329653.44</v>
      </c>
      <c r="G132" s="42">
        <f>+G133+G152+G165+G250+G255</f>
        <v>2031782.44</v>
      </c>
      <c r="H132" s="60">
        <f t="shared" si="14"/>
        <v>133.01944448891774</v>
      </c>
      <c r="I132" s="60">
        <f t="shared" si="14"/>
        <v>87.21393513363086</v>
      </c>
    </row>
    <row r="133" spans="1:9" ht="15">
      <c r="A133" s="21">
        <v>400</v>
      </c>
      <c r="B133" s="22"/>
      <c r="C133" s="22" t="s">
        <v>35</v>
      </c>
      <c r="D133" s="25">
        <f>D134+D138+D140+D143+D146+D148</f>
        <v>223951.66000000003</v>
      </c>
      <c r="E133" s="25">
        <f>E134+E138+E140+E143+E146+E148</f>
        <v>195073</v>
      </c>
      <c r="F133" s="25">
        <f>F134+F138+F140+F143+F146+F148</f>
        <v>196573.8</v>
      </c>
      <c r="G133" s="25">
        <f>G134+G138+G140+G143+G146+G148</f>
        <v>196573.8</v>
      </c>
      <c r="H133" s="66">
        <f t="shared" si="14"/>
        <v>100.76935301143675</v>
      </c>
      <c r="I133" s="66">
        <f t="shared" si="14"/>
        <v>100</v>
      </c>
    </row>
    <row r="134" spans="1:9" ht="15" outlineLevel="1">
      <c r="A134" s="21">
        <v>4000</v>
      </c>
      <c r="B134" s="22"/>
      <c r="C134" s="22" t="s">
        <v>171</v>
      </c>
      <c r="D134" s="25">
        <f>D135+D136+D137</f>
        <v>202035.79</v>
      </c>
      <c r="E134" s="25">
        <f>E135+E136+E137</f>
        <v>166455</v>
      </c>
      <c r="F134" s="25">
        <f>F135+F136+F137</f>
        <v>177390</v>
      </c>
      <c r="G134" s="25">
        <f>G135+G136+G137</f>
        <v>177390</v>
      </c>
      <c r="H134" s="66">
        <f t="shared" si="14"/>
        <v>106.56934306569343</v>
      </c>
      <c r="I134" s="66">
        <f t="shared" si="14"/>
        <v>100</v>
      </c>
    </row>
    <row r="135" spans="1:9" ht="15" hidden="1" outlineLevel="2">
      <c r="A135" s="21">
        <v>400000</v>
      </c>
      <c r="B135" s="22"/>
      <c r="C135" s="22" t="s">
        <v>172</v>
      </c>
      <c r="D135" s="25">
        <v>188989.08000000002</v>
      </c>
      <c r="E135" s="25">
        <v>157260</v>
      </c>
      <c r="F135" s="25">
        <v>165337</v>
      </c>
      <c r="G135" s="25">
        <v>165337</v>
      </c>
      <c r="H135" s="66">
        <f t="shared" si="14"/>
        <v>105.13608037644664</v>
      </c>
      <c r="I135" s="66">
        <f t="shared" si="14"/>
        <v>100</v>
      </c>
    </row>
    <row r="136" spans="1:9" ht="15" hidden="1" outlineLevel="2">
      <c r="A136" s="21">
        <v>400001</v>
      </c>
      <c r="B136" s="22"/>
      <c r="C136" s="22" t="s">
        <v>173</v>
      </c>
      <c r="D136" s="25">
        <v>13046.71</v>
      </c>
      <c r="E136" s="25">
        <v>5588</v>
      </c>
      <c r="F136" s="25">
        <v>12053</v>
      </c>
      <c r="G136" s="25">
        <v>12053</v>
      </c>
      <c r="H136" s="66">
        <f t="shared" si="14"/>
        <v>215.69434502505368</v>
      </c>
      <c r="I136" s="66">
        <f t="shared" si="14"/>
        <v>100</v>
      </c>
    </row>
    <row r="137" spans="1:9" ht="15" hidden="1" outlineLevel="2">
      <c r="A137" s="21">
        <v>400002</v>
      </c>
      <c r="B137" s="22"/>
      <c r="C137" s="22" t="s">
        <v>174</v>
      </c>
      <c r="D137" s="25">
        <v>0</v>
      </c>
      <c r="E137" s="25">
        <v>3607</v>
      </c>
      <c r="F137" s="25">
        <v>0</v>
      </c>
      <c r="G137" s="25">
        <v>0</v>
      </c>
      <c r="H137" s="67"/>
      <c r="I137" s="67"/>
    </row>
    <row r="138" spans="1:9" ht="15" outlineLevel="1" collapsed="1">
      <c r="A138" s="21">
        <v>4001</v>
      </c>
      <c r="B138" s="22"/>
      <c r="C138" s="22" t="s">
        <v>175</v>
      </c>
      <c r="D138" s="25">
        <f>D139</f>
        <v>5376</v>
      </c>
      <c r="E138" s="25">
        <f>E139</f>
        <v>5536</v>
      </c>
      <c r="F138" s="25">
        <f>F139</f>
        <v>5560</v>
      </c>
      <c r="G138" s="25">
        <f>G139</f>
        <v>5560</v>
      </c>
      <c r="H138" s="66">
        <f aca="true" t="shared" si="15" ref="H138:I142">IF(E138&lt;&gt;0,F138/E138*100,)</f>
        <v>100.4335260115607</v>
      </c>
      <c r="I138" s="66">
        <f t="shared" si="15"/>
        <v>100</v>
      </c>
    </row>
    <row r="139" spans="1:9" ht="15" hidden="1" outlineLevel="2">
      <c r="A139" s="21">
        <v>400100</v>
      </c>
      <c r="B139" s="22"/>
      <c r="C139" s="22" t="s">
        <v>175</v>
      </c>
      <c r="D139" s="25">
        <v>5376</v>
      </c>
      <c r="E139" s="25">
        <v>5536</v>
      </c>
      <c r="F139" s="25">
        <v>5560</v>
      </c>
      <c r="G139" s="25">
        <v>5560</v>
      </c>
      <c r="H139" s="66">
        <f t="shared" si="15"/>
        <v>100.4335260115607</v>
      </c>
      <c r="I139" s="66">
        <f t="shared" si="15"/>
        <v>100</v>
      </c>
    </row>
    <row r="140" spans="1:9" ht="15" outlineLevel="1" collapsed="1">
      <c r="A140" s="21">
        <v>4002</v>
      </c>
      <c r="B140" s="22"/>
      <c r="C140" s="22" t="s">
        <v>176</v>
      </c>
      <c r="D140" s="25">
        <f>D141+D142</f>
        <v>10955</v>
      </c>
      <c r="E140" s="25">
        <f>E141+E142</f>
        <v>11602</v>
      </c>
      <c r="F140" s="25">
        <f>F141+F142</f>
        <v>13123.8</v>
      </c>
      <c r="G140" s="25">
        <f>G141+G142</f>
        <v>13123.8</v>
      </c>
      <c r="H140" s="66">
        <f t="shared" si="15"/>
        <v>113.11670401654888</v>
      </c>
      <c r="I140" s="66">
        <f t="shared" si="15"/>
        <v>100</v>
      </c>
    </row>
    <row r="141" spans="1:9" ht="15" hidden="1" outlineLevel="2">
      <c r="A141" s="21">
        <v>400202</v>
      </c>
      <c r="B141" s="22"/>
      <c r="C141" s="22" t="s">
        <v>177</v>
      </c>
      <c r="D141" s="25">
        <v>6184.4800000000005</v>
      </c>
      <c r="E141" s="25">
        <v>5757</v>
      </c>
      <c r="F141" s="25">
        <v>6473.8</v>
      </c>
      <c r="G141" s="25">
        <v>6473.8</v>
      </c>
      <c r="H141" s="66">
        <f t="shared" si="15"/>
        <v>112.45092930345666</v>
      </c>
      <c r="I141" s="66">
        <f t="shared" si="15"/>
        <v>100</v>
      </c>
    </row>
    <row r="142" spans="1:9" ht="15" hidden="1" outlineLevel="2">
      <c r="A142" s="21">
        <v>400203</v>
      </c>
      <c r="B142" s="22"/>
      <c r="C142" s="22" t="s">
        <v>178</v>
      </c>
      <c r="D142" s="25">
        <v>4770.5199999999995</v>
      </c>
      <c r="E142" s="25">
        <v>5845</v>
      </c>
      <c r="F142" s="25">
        <v>6650</v>
      </c>
      <c r="G142" s="25">
        <v>6650</v>
      </c>
      <c r="H142" s="66">
        <f t="shared" si="15"/>
        <v>113.77245508982037</v>
      </c>
      <c r="I142" s="66">
        <f t="shared" si="15"/>
        <v>100</v>
      </c>
    </row>
    <row r="143" spans="1:9" ht="15" outlineLevel="1" collapsed="1">
      <c r="A143" s="21">
        <v>4003</v>
      </c>
      <c r="B143" s="22"/>
      <c r="C143" s="22" t="s">
        <v>179</v>
      </c>
      <c r="D143" s="25">
        <f>D144+D145</f>
        <v>2223.67</v>
      </c>
      <c r="E143" s="25">
        <f>E144+E145</f>
        <v>0</v>
      </c>
      <c r="F143" s="25">
        <f>F144+F145</f>
        <v>0</v>
      </c>
      <c r="G143" s="25">
        <f>G144+G145</f>
        <v>0</v>
      </c>
      <c r="H143" s="67"/>
      <c r="I143" s="67"/>
    </row>
    <row r="144" spans="1:9" ht="15" hidden="1" outlineLevel="2">
      <c r="A144" s="21">
        <v>400301</v>
      </c>
      <c r="B144" s="22"/>
      <c r="C144" s="22" t="s">
        <v>180</v>
      </c>
      <c r="D144" s="25">
        <v>496.71000000000004</v>
      </c>
      <c r="E144" s="25">
        <v>0</v>
      </c>
      <c r="F144" s="25">
        <v>0</v>
      </c>
      <c r="G144" s="25">
        <v>0</v>
      </c>
      <c r="H144" s="67"/>
      <c r="I144" s="67"/>
    </row>
    <row r="145" spans="1:9" ht="15" hidden="1" outlineLevel="2">
      <c r="A145" s="21">
        <v>400302</v>
      </c>
      <c r="B145" s="22"/>
      <c r="C145" s="22" t="s">
        <v>181</v>
      </c>
      <c r="D145" s="25">
        <v>1726.9599999999998</v>
      </c>
      <c r="E145" s="25">
        <v>0</v>
      </c>
      <c r="F145" s="25">
        <v>0</v>
      </c>
      <c r="G145" s="25">
        <v>0</v>
      </c>
      <c r="H145" s="67"/>
      <c r="I145" s="67"/>
    </row>
    <row r="146" spans="1:9" ht="15" outlineLevel="1" collapsed="1">
      <c r="A146" s="21">
        <v>4004</v>
      </c>
      <c r="B146" s="22"/>
      <c r="C146" s="22" t="s">
        <v>182</v>
      </c>
      <c r="D146" s="25">
        <f>D147</f>
        <v>2212.2</v>
      </c>
      <c r="E146" s="25">
        <f>E147</f>
        <v>215</v>
      </c>
      <c r="F146" s="25">
        <f>F147</f>
        <v>500</v>
      </c>
      <c r="G146" s="25">
        <f>G147</f>
        <v>500</v>
      </c>
      <c r="H146" s="66">
        <f>IF(E146&lt;&gt;0,F146/E146*100,)</f>
        <v>232.55813953488374</v>
      </c>
      <c r="I146" s="66">
        <f>IF(F146&lt;&gt;0,G146/F146*100,)</f>
        <v>100</v>
      </c>
    </row>
    <row r="147" spans="1:9" ht="15" hidden="1" outlineLevel="2">
      <c r="A147" s="21">
        <v>400400</v>
      </c>
      <c r="B147" s="22"/>
      <c r="C147" s="22" t="s">
        <v>182</v>
      </c>
      <c r="D147" s="25">
        <v>2212.2</v>
      </c>
      <c r="E147" s="25">
        <v>215</v>
      </c>
      <c r="F147" s="25">
        <v>500</v>
      </c>
      <c r="G147" s="25">
        <v>500</v>
      </c>
      <c r="H147" s="66">
        <f>IF(E147&lt;&gt;0,F147/E147*100,)</f>
        <v>232.55813953488374</v>
      </c>
      <c r="I147" s="66">
        <f>IF(F147&lt;&gt;0,G147/F147*100,)</f>
        <v>100</v>
      </c>
    </row>
    <row r="148" spans="1:9" ht="15" outlineLevel="1" collapsed="1">
      <c r="A148" s="21">
        <v>4009</v>
      </c>
      <c r="B148" s="22"/>
      <c r="C148" s="22" t="s">
        <v>183</v>
      </c>
      <c r="D148" s="25">
        <f>D149+D150</f>
        <v>1149</v>
      </c>
      <c r="E148" s="25">
        <f>E149+E150</f>
        <v>11265</v>
      </c>
      <c r="F148" s="25">
        <f>F149+F150</f>
        <v>0</v>
      </c>
      <c r="G148" s="25">
        <f>G149+G150</f>
        <v>0</v>
      </c>
      <c r="H148" s="67"/>
      <c r="I148" s="67"/>
    </row>
    <row r="149" spans="1:9" ht="15" hidden="1" outlineLevel="2">
      <c r="A149" s="21">
        <v>400900</v>
      </c>
      <c r="B149" s="22"/>
      <c r="C149" s="22" t="s">
        <v>184</v>
      </c>
      <c r="D149" s="25">
        <v>1149</v>
      </c>
      <c r="E149" s="25">
        <v>578</v>
      </c>
      <c r="F149" s="25">
        <v>0</v>
      </c>
      <c r="G149" s="25">
        <v>0</v>
      </c>
      <c r="H149" s="67"/>
      <c r="I149" s="67"/>
    </row>
    <row r="150" spans="1:9" ht="15" hidden="1" outlineLevel="2">
      <c r="A150" s="21">
        <v>400901</v>
      </c>
      <c r="B150" s="22"/>
      <c r="C150" s="22" t="s">
        <v>185</v>
      </c>
      <c r="D150" s="25">
        <v>0</v>
      </c>
      <c r="E150" s="25">
        <v>10687</v>
      </c>
      <c r="F150" s="25">
        <v>0</v>
      </c>
      <c r="G150" s="25">
        <v>0</v>
      </c>
      <c r="H150" s="67"/>
      <c r="I150" s="67"/>
    </row>
    <row r="151" spans="1:9" ht="15" outlineLevel="1" collapsed="1">
      <c r="A151" s="21"/>
      <c r="B151" s="22"/>
      <c r="C151" s="22"/>
      <c r="D151" s="25"/>
      <c r="E151" s="25"/>
      <c r="F151" s="25"/>
      <c r="G151" s="25"/>
      <c r="H151" s="67"/>
      <c r="I151" s="67"/>
    </row>
    <row r="152" spans="1:9" ht="15">
      <c r="A152" s="21">
        <v>401</v>
      </c>
      <c r="B152" s="22"/>
      <c r="C152" s="22" t="s">
        <v>36</v>
      </c>
      <c r="D152" s="25">
        <f>D153+D155+D158+D160+D162</f>
        <v>36269.78</v>
      </c>
      <c r="E152" s="25">
        <f>E153+E155+E158+E160+E162</f>
        <v>30595</v>
      </c>
      <c r="F152" s="25">
        <f>F153+F155+F158+F160+F162</f>
        <v>31558</v>
      </c>
      <c r="G152" s="25">
        <f>G153+G155+G158+G160+G162</f>
        <v>31558</v>
      </c>
      <c r="H152" s="66">
        <f aca="true" t="shared" si="16" ref="H152:H163">IF(E152&lt;&gt;0,F152/E152*100,)</f>
        <v>103.14757313286485</v>
      </c>
      <c r="I152" s="66">
        <f aca="true" t="shared" si="17" ref="I152:I163">IF(F152&lt;&gt;0,G152/F152*100,)</f>
        <v>100</v>
      </c>
    </row>
    <row r="153" spans="1:9" ht="15" outlineLevel="1">
      <c r="A153" s="21">
        <v>4010</v>
      </c>
      <c r="B153" s="22"/>
      <c r="C153" s="22" t="s">
        <v>186</v>
      </c>
      <c r="D153" s="25">
        <f>D154</f>
        <v>18108.049999999996</v>
      </c>
      <c r="E153" s="25">
        <f>E154</f>
        <v>15155</v>
      </c>
      <c r="F153" s="25">
        <f>F154</f>
        <v>15699</v>
      </c>
      <c r="G153" s="25">
        <f>G154</f>
        <v>15699</v>
      </c>
      <c r="H153" s="66">
        <f t="shared" si="16"/>
        <v>103.5895743978885</v>
      </c>
      <c r="I153" s="66">
        <f t="shared" si="17"/>
        <v>100</v>
      </c>
    </row>
    <row r="154" spans="1:9" ht="15" hidden="1" outlineLevel="2">
      <c r="A154" s="21">
        <v>401001</v>
      </c>
      <c r="B154" s="22"/>
      <c r="C154" s="22" t="s">
        <v>187</v>
      </c>
      <c r="D154" s="25">
        <v>18108.049999999996</v>
      </c>
      <c r="E154" s="25">
        <v>15155</v>
      </c>
      <c r="F154" s="25">
        <v>15699</v>
      </c>
      <c r="G154" s="25">
        <v>15699</v>
      </c>
      <c r="H154" s="66">
        <f t="shared" si="16"/>
        <v>103.5895743978885</v>
      </c>
      <c r="I154" s="66">
        <f t="shared" si="17"/>
        <v>100</v>
      </c>
    </row>
    <row r="155" spans="1:9" ht="15" outlineLevel="1" collapsed="1">
      <c r="A155" s="21">
        <v>4011</v>
      </c>
      <c r="B155" s="22"/>
      <c r="C155" s="22" t="s">
        <v>188</v>
      </c>
      <c r="D155" s="25">
        <f>D156+D157</f>
        <v>14507.279999999999</v>
      </c>
      <c r="E155" s="25">
        <f>E156+E157</f>
        <v>12142</v>
      </c>
      <c r="F155" s="25">
        <f>F156+F157</f>
        <v>12576</v>
      </c>
      <c r="G155" s="25">
        <f>G156+G157</f>
        <v>12576</v>
      </c>
      <c r="H155" s="66">
        <f t="shared" si="16"/>
        <v>103.57436995552627</v>
      </c>
      <c r="I155" s="66">
        <f t="shared" si="17"/>
        <v>100</v>
      </c>
    </row>
    <row r="156" spans="1:9" ht="15" hidden="1" outlineLevel="2">
      <c r="A156" s="21">
        <v>401100</v>
      </c>
      <c r="B156" s="22"/>
      <c r="C156" s="22" t="s">
        <v>189</v>
      </c>
      <c r="D156" s="25">
        <v>13422.989999999998</v>
      </c>
      <c r="E156" s="25">
        <v>11234</v>
      </c>
      <c r="F156" s="25">
        <v>11636</v>
      </c>
      <c r="G156" s="25">
        <v>11636</v>
      </c>
      <c r="H156" s="66">
        <f t="shared" si="16"/>
        <v>103.57842264554031</v>
      </c>
      <c r="I156" s="66">
        <f t="shared" si="17"/>
        <v>100</v>
      </c>
    </row>
    <row r="157" spans="1:9" ht="15" hidden="1" outlineLevel="2">
      <c r="A157" s="21">
        <v>401101</v>
      </c>
      <c r="B157" s="22"/>
      <c r="C157" s="22" t="s">
        <v>190</v>
      </c>
      <c r="D157" s="25">
        <v>1084.29</v>
      </c>
      <c r="E157" s="25">
        <v>908</v>
      </c>
      <c r="F157" s="25">
        <v>940</v>
      </c>
      <c r="G157" s="25">
        <v>940</v>
      </c>
      <c r="H157" s="66">
        <f t="shared" si="16"/>
        <v>103.52422907488987</v>
      </c>
      <c r="I157" s="66">
        <f t="shared" si="17"/>
        <v>100</v>
      </c>
    </row>
    <row r="158" spans="1:9" ht="15" outlineLevel="1" collapsed="1">
      <c r="A158" s="21">
        <v>4012</v>
      </c>
      <c r="B158" s="22"/>
      <c r="C158" s="22" t="s">
        <v>191</v>
      </c>
      <c r="D158" s="25">
        <f>D159</f>
        <v>122.94000000000001</v>
      </c>
      <c r="E158" s="25">
        <f>E159</f>
        <v>103</v>
      </c>
      <c r="F158" s="25">
        <f>F159</f>
        <v>106</v>
      </c>
      <c r="G158" s="25">
        <f>G159</f>
        <v>106</v>
      </c>
      <c r="H158" s="66">
        <f t="shared" si="16"/>
        <v>102.9126213592233</v>
      </c>
      <c r="I158" s="66">
        <f t="shared" si="17"/>
        <v>100</v>
      </c>
    </row>
    <row r="159" spans="1:9" ht="15" hidden="1" outlineLevel="2">
      <c r="A159" s="21">
        <v>401200</v>
      </c>
      <c r="B159" s="22"/>
      <c r="C159" s="22" t="s">
        <v>191</v>
      </c>
      <c r="D159" s="25">
        <v>122.94000000000001</v>
      </c>
      <c r="E159" s="25">
        <v>103</v>
      </c>
      <c r="F159" s="25">
        <v>106</v>
      </c>
      <c r="G159" s="25">
        <v>106</v>
      </c>
      <c r="H159" s="66">
        <f t="shared" si="16"/>
        <v>102.9126213592233</v>
      </c>
      <c r="I159" s="66">
        <f t="shared" si="17"/>
        <v>100</v>
      </c>
    </row>
    <row r="160" spans="1:9" ht="15" outlineLevel="1" collapsed="1">
      <c r="A160" s="21">
        <v>4013</v>
      </c>
      <c r="B160" s="22"/>
      <c r="C160" s="22" t="s">
        <v>192</v>
      </c>
      <c r="D160" s="25">
        <f>D161</f>
        <v>204.57000000000002</v>
      </c>
      <c r="E160" s="25">
        <f>E161</f>
        <v>171</v>
      </c>
      <c r="F160" s="25">
        <f>F161</f>
        <v>177</v>
      </c>
      <c r="G160" s="25">
        <f>G161</f>
        <v>177</v>
      </c>
      <c r="H160" s="66">
        <f t="shared" si="16"/>
        <v>103.50877192982458</v>
      </c>
      <c r="I160" s="66">
        <f t="shared" si="17"/>
        <v>100</v>
      </c>
    </row>
    <row r="161" spans="1:9" ht="15" hidden="1" outlineLevel="2">
      <c r="A161" s="21">
        <v>401300</v>
      </c>
      <c r="B161" s="22"/>
      <c r="C161" s="22" t="s">
        <v>193</v>
      </c>
      <c r="D161" s="25">
        <v>204.57000000000002</v>
      </c>
      <c r="E161" s="25">
        <v>171</v>
      </c>
      <c r="F161" s="25">
        <v>177</v>
      </c>
      <c r="G161" s="25">
        <v>177</v>
      </c>
      <c r="H161" s="66">
        <f t="shared" si="16"/>
        <v>103.50877192982458</v>
      </c>
      <c r="I161" s="66">
        <f t="shared" si="17"/>
        <v>100</v>
      </c>
    </row>
    <row r="162" spans="1:9" ht="15" outlineLevel="1" collapsed="1">
      <c r="A162" s="21">
        <v>4015</v>
      </c>
      <c r="B162" s="22"/>
      <c r="C162" s="22" t="s">
        <v>194</v>
      </c>
      <c r="D162" s="25">
        <f>D163</f>
        <v>3326.9400000000005</v>
      </c>
      <c r="E162" s="25">
        <f>E163</f>
        <v>3024</v>
      </c>
      <c r="F162" s="25">
        <f>F163</f>
        <v>3000</v>
      </c>
      <c r="G162" s="25">
        <f>G163</f>
        <v>3000</v>
      </c>
      <c r="H162" s="66">
        <f t="shared" si="16"/>
        <v>99.20634920634922</v>
      </c>
      <c r="I162" s="66">
        <f t="shared" si="17"/>
        <v>100</v>
      </c>
    </row>
    <row r="163" spans="1:9" ht="15" hidden="1" outlineLevel="2">
      <c r="A163" s="21">
        <v>401500</v>
      </c>
      <c r="B163" s="22"/>
      <c r="C163" s="22" t="s">
        <v>195</v>
      </c>
      <c r="D163" s="25">
        <v>3326.9400000000005</v>
      </c>
      <c r="E163" s="25">
        <v>3024</v>
      </c>
      <c r="F163" s="25">
        <v>3000</v>
      </c>
      <c r="G163" s="25">
        <v>3000</v>
      </c>
      <c r="H163" s="66">
        <f t="shared" si="16"/>
        <v>99.20634920634922</v>
      </c>
      <c r="I163" s="66">
        <f t="shared" si="17"/>
        <v>100</v>
      </c>
    </row>
    <row r="164" spans="1:9" ht="15" outlineLevel="1" collapsed="1">
      <c r="A164" s="21"/>
      <c r="B164" s="22"/>
      <c r="C164" s="22"/>
      <c r="D164" s="25"/>
      <c r="E164" s="25"/>
      <c r="F164" s="25"/>
      <c r="G164" s="25"/>
      <c r="H164" s="67"/>
      <c r="I164" s="67"/>
    </row>
    <row r="165" spans="1:9" ht="15">
      <c r="A165" s="21">
        <v>402</v>
      </c>
      <c r="B165" s="22"/>
      <c r="C165" s="22" t="s">
        <v>37</v>
      </c>
      <c r="D165" s="23">
        <f>D166+D189+D192+D199+D204+D207+D223+D225</f>
        <v>848934.53</v>
      </c>
      <c r="E165" s="23">
        <f>E166+E189+E192+E199+E204+E207+E223+E225</f>
        <v>1488685.08</v>
      </c>
      <c r="F165" s="23">
        <f>F166+F189+F192+F199+F204+F207+F223+F225</f>
        <v>2069933.64</v>
      </c>
      <c r="G165" s="23">
        <f>G166+G189+G192+G199+G204+G207+G223+G225</f>
        <v>1772062.64</v>
      </c>
      <c r="H165" s="61">
        <f aca="true" t="shared" si="18" ref="H165:I171">IF(E165&lt;&gt;0,F165/E165*100,)</f>
        <v>139.04442704564485</v>
      </c>
      <c r="I165" s="61">
        <f t="shared" si="18"/>
        <v>85.6096352924628</v>
      </c>
    </row>
    <row r="166" spans="1:9" ht="15" outlineLevel="1">
      <c r="A166" s="21">
        <v>4020</v>
      </c>
      <c r="B166" s="22"/>
      <c r="C166" s="22" t="s">
        <v>196</v>
      </c>
      <c r="D166" s="23">
        <f>D167+D168+D169+D170+D171+D172+D173+D174+D175+D176+D177+D178+D179+D180+D181+D182+D183+D184+D185+D186+D187+D188</f>
        <v>95652.23</v>
      </c>
      <c r="E166" s="23">
        <f>E167+E168+E169+E170+E171+E172+E173+E174+E175+E176+E177+E178+E179+E180+E181+E182+E183+E184+E185+E186+E187+E188</f>
        <v>112321.08</v>
      </c>
      <c r="F166" s="23">
        <f>F167+F168+F169+F170+F171+F172+F173+F174+F175+F176+F177+F178+F179+F180+F181+F182+F183+F184+F185+F186+F187+F188</f>
        <v>120121.44</v>
      </c>
      <c r="G166" s="23">
        <f>G167+G168+G169+G170+G171+G172+G173+G174+G175+G176+G177+G178+G179+G180+G181+G182+G183+G184+G185+G186+G187+G188</f>
        <v>120121.44</v>
      </c>
      <c r="H166" s="61">
        <f t="shared" si="18"/>
        <v>106.9446981813209</v>
      </c>
      <c r="I166" s="61">
        <f t="shared" si="18"/>
        <v>100</v>
      </c>
    </row>
    <row r="167" spans="1:9" ht="15" hidden="1" outlineLevel="2">
      <c r="A167" s="21">
        <v>402000</v>
      </c>
      <c r="B167" s="22"/>
      <c r="C167" s="22" t="s">
        <v>197</v>
      </c>
      <c r="D167" s="23">
        <v>7316.2</v>
      </c>
      <c r="E167" s="23">
        <v>6843</v>
      </c>
      <c r="F167" s="23">
        <v>8000</v>
      </c>
      <c r="G167" s="23">
        <v>8000</v>
      </c>
      <c r="H167" s="61">
        <f t="shared" si="18"/>
        <v>116.9077889814409</v>
      </c>
      <c r="I167" s="61">
        <f t="shared" si="18"/>
        <v>100</v>
      </c>
    </row>
    <row r="168" spans="1:9" ht="15" hidden="1" outlineLevel="2">
      <c r="A168" s="21">
        <v>402001</v>
      </c>
      <c r="B168" s="22"/>
      <c r="C168" s="22" t="s">
        <v>198</v>
      </c>
      <c r="D168" s="23">
        <v>11121.48</v>
      </c>
      <c r="E168" s="23">
        <v>15593.88</v>
      </c>
      <c r="F168" s="23">
        <v>15800</v>
      </c>
      <c r="G168" s="23">
        <v>15800</v>
      </c>
      <c r="H168" s="61">
        <f t="shared" si="18"/>
        <v>101.32180060382663</v>
      </c>
      <c r="I168" s="61">
        <f t="shared" si="18"/>
        <v>100</v>
      </c>
    </row>
    <row r="169" spans="1:9" ht="15" hidden="1" outlineLevel="2">
      <c r="A169" s="21">
        <v>402002</v>
      </c>
      <c r="B169" s="22"/>
      <c r="C169" s="22" t="s">
        <v>199</v>
      </c>
      <c r="D169" s="23">
        <v>0</v>
      </c>
      <c r="E169" s="23">
        <v>1366</v>
      </c>
      <c r="F169" s="23">
        <v>1240</v>
      </c>
      <c r="G169" s="23">
        <v>1240</v>
      </c>
      <c r="H169" s="61">
        <f t="shared" si="18"/>
        <v>90.77598828696925</v>
      </c>
      <c r="I169" s="61">
        <f t="shared" si="18"/>
        <v>100</v>
      </c>
    </row>
    <row r="170" spans="1:9" ht="15" hidden="1" outlineLevel="2">
      <c r="A170" s="21">
        <v>402003</v>
      </c>
      <c r="B170" s="22"/>
      <c r="C170" s="22" t="s">
        <v>200</v>
      </c>
      <c r="D170" s="23">
        <v>3969.96</v>
      </c>
      <c r="E170" s="23">
        <v>8810</v>
      </c>
      <c r="F170" s="23">
        <v>8800</v>
      </c>
      <c r="G170" s="23">
        <v>8800</v>
      </c>
      <c r="H170" s="61">
        <f t="shared" si="18"/>
        <v>99.88649262202043</v>
      </c>
      <c r="I170" s="61">
        <f t="shared" si="18"/>
        <v>100</v>
      </c>
    </row>
    <row r="171" spans="1:9" ht="15" hidden="1" outlineLevel="2">
      <c r="A171" s="21">
        <v>402004</v>
      </c>
      <c r="B171" s="22"/>
      <c r="C171" s="22" t="s">
        <v>201</v>
      </c>
      <c r="D171" s="23">
        <v>2826.210000000001</v>
      </c>
      <c r="E171" s="23">
        <v>4895</v>
      </c>
      <c r="F171" s="23">
        <v>5000</v>
      </c>
      <c r="G171" s="23">
        <v>5000</v>
      </c>
      <c r="H171" s="61">
        <f t="shared" si="18"/>
        <v>102.14504596527067</v>
      </c>
      <c r="I171" s="61">
        <f t="shared" si="18"/>
        <v>100</v>
      </c>
    </row>
    <row r="172" spans="1:9" ht="15" hidden="1" outlineLevel="2">
      <c r="A172" s="21">
        <v>402006</v>
      </c>
      <c r="B172" s="22"/>
      <c r="C172" s="22" t="s">
        <v>202</v>
      </c>
      <c r="D172" s="23">
        <v>0</v>
      </c>
      <c r="E172" s="23">
        <v>3125</v>
      </c>
      <c r="F172" s="23">
        <v>0</v>
      </c>
      <c r="G172" s="23">
        <v>0</v>
      </c>
      <c r="H172" s="62"/>
      <c r="I172" s="62"/>
    </row>
    <row r="173" spans="1:9" ht="15" hidden="1" outlineLevel="2">
      <c r="A173" s="21">
        <v>40200602</v>
      </c>
      <c r="B173" s="22"/>
      <c r="C173" s="22" t="s">
        <v>203</v>
      </c>
      <c r="D173" s="23">
        <v>9661.35</v>
      </c>
      <c r="E173" s="23">
        <v>8365</v>
      </c>
      <c r="F173" s="23">
        <v>10000</v>
      </c>
      <c r="G173" s="23">
        <v>10000</v>
      </c>
      <c r="H173" s="61">
        <f aca="true" t="shared" si="19" ref="H173:I175">IF(E173&lt;&gt;0,F173/E173*100,)</f>
        <v>119.54572624028692</v>
      </c>
      <c r="I173" s="61">
        <f t="shared" si="19"/>
        <v>100</v>
      </c>
    </row>
    <row r="174" spans="1:9" ht="15" hidden="1" outlineLevel="2">
      <c r="A174" s="21">
        <v>40200604</v>
      </c>
      <c r="B174" s="22"/>
      <c r="C174" s="22" t="s">
        <v>204</v>
      </c>
      <c r="D174" s="23">
        <v>15984.53</v>
      </c>
      <c r="E174" s="23">
        <v>20223</v>
      </c>
      <c r="F174" s="23">
        <v>19000</v>
      </c>
      <c r="G174" s="23">
        <v>19000</v>
      </c>
      <c r="H174" s="61">
        <f t="shared" si="19"/>
        <v>93.95243040102854</v>
      </c>
      <c r="I174" s="61">
        <f t="shared" si="19"/>
        <v>100</v>
      </c>
    </row>
    <row r="175" spans="1:9" ht="15" hidden="1" outlineLevel="2">
      <c r="A175" s="21">
        <v>40200605</v>
      </c>
      <c r="B175" s="22"/>
      <c r="C175" s="22" t="s">
        <v>205</v>
      </c>
      <c r="D175" s="23">
        <v>9073.02</v>
      </c>
      <c r="E175" s="23">
        <v>9072</v>
      </c>
      <c r="F175" s="23">
        <v>9500</v>
      </c>
      <c r="G175" s="23">
        <v>9500</v>
      </c>
      <c r="H175" s="61">
        <f t="shared" si="19"/>
        <v>104.71781305114638</v>
      </c>
      <c r="I175" s="61">
        <f t="shared" si="19"/>
        <v>100</v>
      </c>
    </row>
    <row r="176" spans="1:9" ht="15" hidden="1" outlineLevel="2">
      <c r="A176" s="21">
        <v>402008</v>
      </c>
      <c r="B176" s="22"/>
      <c r="C176" s="22" t="s">
        <v>206</v>
      </c>
      <c r="D176" s="23">
        <v>90</v>
      </c>
      <c r="E176" s="23">
        <v>0</v>
      </c>
      <c r="F176" s="23">
        <v>0</v>
      </c>
      <c r="G176" s="23">
        <v>0</v>
      </c>
      <c r="H176" s="62"/>
      <c r="I176" s="62"/>
    </row>
    <row r="177" spans="1:9" ht="15" hidden="1" outlineLevel="2">
      <c r="A177" s="21">
        <v>40200800</v>
      </c>
      <c r="B177" s="22"/>
      <c r="C177" s="22" t="s">
        <v>207</v>
      </c>
      <c r="D177" s="23">
        <v>164.2</v>
      </c>
      <c r="E177" s="23">
        <v>114</v>
      </c>
      <c r="F177" s="23">
        <v>200</v>
      </c>
      <c r="G177" s="23">
        <v>200</v>
      </c>
      <c r="H177" s="61">
        <f aca="true" t="shared" si="20" ref="H177:I181">IF(E177&lt;&gt;0,F177/E177*100,)</f>
        <v>175.43859649122805</v>
      </c>
      <c r="I177" s="61">
        <f t="shared" si="20"/>
        <v>100</v>
      </c>
    </row>
    <row r="178" spans="1:9" ht="15" hidden="1" outlineLevel="2">
      <c r="A178" s="21">
        <v>40200801</v>
      </c>
      <c r="B178" s="22"/>
      <c r="C178" s="22" t="s">
        <v>208</v>
      </c>
      <c r="D178" s="23">
        <v>0</v>
      </c>
      <c r="E178" s="23">
        <v>3074</v>
      </c>
      <c r="F178" s="23">
        <v>3000</v>
      </c>
      <c r="G178" s="23">
        <v>3000</v>
      </c>
      <c r="H178" s="61">
        <f t="shared" si="20"/>
        <v>97.59271307742355</v>
      </c>
      <c r="I178" s="61">
        <f t="shared" si="20"/>
        <v>100</v>
      </c>
    </row>
    <row r="179" spans="1:9" ht="15" hidden="1" outlineLevel="2">
      <c r="A179" s="21">
        <v>40200802</v>
      </c>
      <c r="B179" s="22"/>
      <c r="C179" s="22" t="s">
        <v>209</v>
      </c>
      <c r="D179" s="23">
        <v>2956.9799999999996</v>
      </c>
      <c r="E179" s="23">
        <v>2588</v>
      </c>
      <c r="F179" s="23">
        <v>3000</v>
      </c>
      <c r="G179" s="23">
        <v>3000</v>
      </c>
      <c r="H179" s="61">
        <f t="shared" si="20"/>
        <v>115.91962905718702</v>
      </c>
      <c r="I179" s="61">
        <f t="shared" si="20"/>
        <v>100</v>
      </c>
    </row>
    <row r="180" spans="1:9" ht="15" hidden="1" outlineLevel="2">
      <c r="A180" s="21">
        <v>402009</v>
      </c>
      <c r="B180" s="22"/>
      <c r="C180" s="22" t="s">
        <v>210</v>
      </c>
      <c r="D180" s="23">
        <v>22302.760000000002</v>
      </c>
      <c r="E180" s="23">
        <v>14963</v>
      </c>
      <c r="F180" s="23">
        <v>20670.440000000002</v>
      </c>
      <c r="G180" s="23">
        <v>20670.440000000002</v>
      </c>
      <c r="H180" s="61">
        <f t="shared" si="20"/>
        <v>138.1436877631491</v>
      </c>
      <c r="I180" s="61">
        <f t="shared" si="20"/>
        <v>100</v>
      </c>
    </row>
    <row r="181" spans="1:9" ht="15" hidden="1" outlineLevel="2">
      <c r="A181" s="21">
        <v>40200908</v>
      </c>
      <c r="B181" s="22"/>
      <c r="C181" s="22" t="s">
        <v>211</v>
      </c>
      <c r="D181" s="23">
        <v>45.01</v>
      </c>
      <c r="E181" s="23">
        <v>614</v>
      </c>
      <c r="F181" s="23">
        <v>600</v>
      </c>
      <c r="G181" s="23">
        <v>600</v>
      </c>
      <c r="H181" s="61">
        <f t="shared" si="20"/>
        <v>97.71986970684038</v>
      </c>
      <c r="I181" s="61">
        <f t="shared" si="20"/>
        <v>100</v>
      </c>
    </row>
    <row r="182" spans="1:9" ht="15" hidden="1" outlineLevel="2">
      <c r="A182" s="21">
        <v>40200914</v>
      </c>
      <c r="B182" s="22"/>
      <c r="C182" s="22" t="s">
        <v>212</v>
      </c>
      <c r="D182" s="23">
        <v>14.4</v>
      </c>
      <c r="E182" s="23">
        <v>0</v>
      </c>
      <c r="F182" s="23">
        <v>0</v>
      </c>
      <c r="G182" s="23">
        <v>0</v>
      </c>
      <c r="H182" s="62"/>
      <c r="I182" s="62"/>
    </row>
    <row r="183" spans="1:9" ht="15" hidden="1" outlineLevel="2">
      <c r="A183" s="21">
        <v>402099</v>
      </c>
      <c r="B183" s="22"/>
      <c r="C183" s="22" t="s">
        <v>213</v>
      </c>
      <c r="D183" s="23">
        <v>1524.6999999999998</v>
      </c>
      <c r="E183" s="23">
        <v>5181.2</v>
      </c>
      <c r="F183" s="23">
        <v>5750</v>
      </c>
      <c r="G183" s="23">
        <v>5750</v>
      </c>
      <c r="H183" s="61">
        <f aca="true" t="shared" si="21" ref="H183:H211">IF(E183&lt;&gt;0,F183/E183*100,)</f>
        <v>110.97815177951054</v>
      </c>
      <c r="I183" s="61">
        <f aca="true" t="shared" si="22" ref="I183:I211">IF(F183&lt;&gt;0,G183/F183*100,)</f>
        <v>100</v>
      </c>
    </row>
    <row r="184" spans="1:9" ht="15" hidden="1" outlineLevel="2">
      <c r="A184" s="21">
        <v>40209901</v>
      </c>
      <c r="B184" s="22"/>
      <c r="C184" s="22" t="s">
        <v>214</v>
      </c>
      <c r="D184" s="23">
        <v>2052.24</v>
      </c>
      <c r="E184" s="23">
        <v>1167</v>
      </c>
      <c r="F184" s="23">
        <v>1000</v>
      </c>
      <c r="G184" s="23">
        <v>1000</v>
      </c>
      <c r="H184" s="61">
        <f t="shared" si="21"/>
        <v>85.68980291345329</v>
      </c>
      <c r="I184" s="61">
        <f t="shared" si="22"/>
        <v>100</v>
      </c>
    </row>
    <row r="185" spans="1:9" ht="15" hidden="1" outlineLevel="2">
      <c r="A185" s="21">
        <v>40209905</v>
      </c>
      <c r="B185" s="22"/>
      <c r="C185" s="22" t="s">
        <v>215</v>
      </c>
      <c r="D185" s="23">
        <v>2068</v>
      </c>
      <c r="E185" s="23">
        <v>0</v>
      </c>
      <c r="F185" s="23">
        <v>1000</v>
      </c>
      <c r="G185" s="23">
        <v>1000</v>
      </c>
      <c r="H185" s="61">
        <f t="shared" si="21"/>
        <v>0</v>
      </c>
      <c r="I185" s="61">
        <f t="shared" si="22"/>
        <v>100</v>
      </c>
    </row>
    <row r="186" spans="1:9" ht="15" hidden="1" outlineLevel="2">
      <c r="A186" s="21">
        <v>40209911</v>
      </c>
      <c r="B186" s="22"/>
      <c r="C186" s="22" t="s">
        <v>216</v>
      </c>
      <c r="D186" s="23">
        <v>1201.02</v>
      </c>
      <c r="E186" s="23">
        <v>2861</v>
      </c>
      <c r="F186" s="23">
        <v>3000</v>
      </c>
      <c r="G186" s="23">
        <v>3000</v>
      </c>
      <c r="H186" s="61">
        <f t="shared" si="21"/>
        <v>104.8584411045089</v>
      </c>
      <c r="I186" s="61">
        <f t="shared" si="22"/>
        <v>100</v>
      </c>
    </row>
    <row r="187" spans="1:9" ht="15" hidden="1" outlineLevel="2">
      <c r="A187" s="21">
        <v>40209912</v>
      </c>
      <c r="B187" s="22"/>
      <c r="C187" s="22" t="s">
        <v>217</v>
      </c>
      <c r="D187" s="23">
        <v>1140</v>
      </c>
      <c r="E187" s="23">
        <v>1152</v>
      </c>
      <c r="F187" s="23">
        <v>1261</v>
      </c>
      <c r="G187" s="23">
        <v>1261</v>
      </c>
      <c r="H187" s="61">
        <f t="shared" si="21"/>
        <v>109.46180555555556</v>
      </c>
      <c r="I187" s="61">
        <f t="shared" si="22"/>
        <v>100</v>
      </c>
    </row>
    <row r="188" spans="1:9" ht="15" hidden="1" outlineLevel="2">
      <c r="A188" s="21">
        <v>40209924</v>
      </c>
      <c r="B188" s="22"/>
      <c r="C188" s="22" t="s">
        <v>218</v>
      </c>
      <c r="D188" s="23">
        <v>2140.17</v>
      </c>
      <c r="E188" s="23">
        <v>2314</v>
      </c>
      <c r="F188" s="23">
        <v>3300</v>
      </c>
      <c r="G188" s="23">
        <v>3300</v>
      </c>
      <c r="H188" s="61">
        <f t="shared" si="21"/>
        <v>142.61019878997408</v>
      </c>
      <c r="I188" s="61">
        <f t="shared" si="22"/>
        <v>100</v>
      </c>
    </row>
    <row r="189" spans="1:9" ht="15" outlineLevel="1" collapsed="1">
      <c r="A189" s="21">
        <v>4021</v>
      </c>
      <c r="B189" s="22"/>
      <c r="C189" s="22" t="s">
        <v>219</v>
      </c>
      <c r="D189" s="23">
        <f>D190+D191</f>
        <v>32090.309999999998</v>
      </c>
      <c r="E189" s="23">
        <f>E190+E191</f>
        <v>28011</v>
      </c>
      <c r="F189" s="23">
        <f>F190+F191</f>
        <v>30600</v>
      </c>
      <c r="G189" s="23">
        <f>G190+G191</f>
        <v>40600</v>
      </c>
      <c r="H189" s="61">
        <f t="shared" si="21"/>
        <v>109.24279747242154</v>
      </c>
      <c r="I189" s="61">
        <f t="shared" si="22"/>
        <v>132.6797385620915</v>
      </c>
    </row>
    <row r="190" spans="1:9" ht="15" hidden="1" outlineLevel="2">
      <c r="A190" s="21">
        <v>402199</v>
      </c>
      <c r="B190" s="22"/>
      <c r="C190" s="22" t="s">
        <v>220</v>
      </c>
      <c r="D190" s="23">
        <v>17375.85</v>
      </c>
      <c r="E190" s="23">
        <v>4120</v>
      </c>
      <c r="F190" s="23">
        <v>9600</v>
      </c>
      <c r="G190" s="23">
        <v>9600</v>
      </c>
      <c r="H190" s="61">
        <f t="shared" si="21"/>
        <v>233.00970873786406</v>
      </c>
      <c r="I190" s="61">
        <f t="shared" si="22"/>
        <v>100</v>
      </c>
    </row>
    <row r="191" spans="1:9" ht="15" hidden="1" outlineLevel="2">
      <c r="A191" s="21">
        <v>40219900</v>
      </c>
      <c r="B191" s="22"/>
      <c r="C191" s="22" t="s">
        <v>221</v>
      </c>
      <c r="D191" s="23">
        <v>14714.46</v>
      </c>
      <c r="E191" s="23">
        <v>23891</v>
      </c>
      <c r="F191" s="23">
        <v>21000</v>
      </c>
      <c r="G191" s="23">
        <v>31000</v>
      </c>
      <c r="H191" s="61">
        <f t="shared" si="21"/>
        <v>87.89920890711984</v>
      </c>
      <c r="I191" s="61">
        <f t="shared" si="22"/>
        <v>147.61904761904762</v>
      </c>
    </row>
    <row r="192" spans="1:9" ht="15" outlineLevel="1" collapsed="1">
      <c r="A192" s="21">
        <v>4022</v>
      </c>
      <c r="B192" s="22"/>
      <c r="C192" s="22" t="s">
        <v>222</v>
      </c>
      <c r="D192" s="23">
        <f>D193+D194+D195+D196+D197+D198</f>
        <v>161802.55</v>
      </c>
      <c r="E192" s="23">
        <f>E193+E194+E195+E196+E197+E198</f>
        <v>179961</v>
      </c>
      <c r="F192" s="23">
        <f>F193+F194+F195+F196+F197+F198</f>
        <v>191194</v>
      </c>
      <c r="G192" s="23">
        <f>G193+G194+G195+G196+G197+G198</f>
        <v>191194</v>
      </c>
      <c r="H192" s="61">
        <f t="shared" si="21"/>
        <v>106.24190796894884</v>
      </c>
      <c r="I192" s="61">
        <f t="shared" si="22"/>
        <v>100</v>
      </c>
    </row>
    <row r="193" spans="1:9" ht="15" hidden="1" outlineLevel="2">
      <c r="A193" s="21">
        <v>402200</v>
      </c>
      <c r="B193" s="22"/>
      <c r="C193" s="22" t="s">
        <v>223</v>
      </c>
      <c r="D193" s="23">
        <v>104156.62999999999</v>
      </c>
      <c r="E193" s="23">
        <v>87680</v>
      </c>
      <c r="F193" s="23">
        <v>93920</v>
      </c>
      <c r="G193" s="23">
        <v>93920</v>
      </c>
      <c r="H193" s="61">
        <f t="shared" si="21"/>
        <v>107.11678832116789</v>
      </c>
      <c r="I193" s="61">
        <f t="shared" si="22"/>
        <v>100</v>
      </c>
    </row>
    <row r="194" spans="1:9" ht="15" hidden="1" outlineLevel="2">
      <c r="A194" s="21">
        <v>402201</v>
      </c>
      <c r="B194" s="22"/>
      <c r="C194" s="22" t="s">
        <v>224</v>
      </c>
      <c r="D194" s="23">
        <v>18854.09</v>
      </c>
      <c r="E194" s="23">
        <v>33931</v>
      </c>
      <c r="F194" s="23">
        <v>38800</v>
      </c>
      <c r="G194" s="23">
        <v>38800</v>
      </c>
      <c r="H194" s="61">
        <f t="shared" si="21"/>
        <v>114.34970970498955</v>
      </c>
      <c r="I194" s="61">
        <f t="shared" si="22"/>
        <v>100</v>
      </c>
    </row>
    <row r="195" spans="1:9" ht="15" hidden="1" outlineLevel="2">
      <c r="A195" s="21">
        <v>402203</v>
      </c>
      <c r="B195" s="22"/>
      <c r="C195" s="22" t="s">
        <v>225</v>
      </c>
      <c r="D195" s="23">
        <v>3903.279999999999</v>
      </c>
      <c r="E195" s="23">
        <v>4269</v>
      </c>
      <c r="F195" s="23">
        <v>5070</v>
      </c>
      <c r="G195" s="23">
        <v>5070</v>
      </c>
      <c r="H195" s="61">
        <f t="shared" si="21"/>
        <v>118.76317638791285</v>
      </c>
      <c r="I195" s="61">
        <f t="shared" si="22"/>
        <v>100</v>
      </c>
    </row>
    <row r="196" spans="1:9" ht="15" hidden="1" outlineLevel="2">
      <c r="A196" s="21">
        <v>402204</v>
      </c>
      <c r="B196" s="22"/>
      <c r="C196" s="22" t="s">
        <v>226</v>
      </c>
      <c r="D196" s="23">
        <v>14479.300000000001</v>
      </c>
      <c r="E196" s="23">
        <v>33111</v>
      </c>
      <c r="F196" s="23">
        <v>33960</v>
      </c>
      <c r="G196" s="23">
        <v>33960</v>
      </c>
      <c r="H196" s="61">
        <f t="shared" si="21"/>
        <v>102.56410256410255</v>
      </c>
      <c r="I196" s="61">
        <f t="shared" si="22"/>
        <v>100</v>
      </c>
    </row>
    <row r="197" spans="1:9" ht="15" hidden="1" outlineLevel="2">
      <c r="A197" s="21">
        <v>402205</v>
      </c>
      <c r="B197" s="22"/>
      <c r="C197" s="22" t="s">
        <v>227</v>
      </c>
      <c r="D197" s="23">
        <v>10618.109999999999</v>
      </c>
      <c r="E197" s="23">
        <v>10600</v>
      </c>
      <c r="F197" s="23">
        <v>11044</v>
      </c>
      <c r="G197" s="23">
        <v>11044</v>
      </c>
      <c r="H197" s="61">
        <f t="shared" si="21"/>
        <v>104.18867924528301</v>
      </c>
      <c r="I197" s="61">
        <f t="shared" si="22"/>
        <v>100</v>
      </c>
    </row>
    <row r="198" spans="1:9" ht="15" hidden="1" outlineLevel="2">
      <c r="A198" s="21">
        <v>402206</v>
      </c>
      <c r="B198" s="22"/>
      <c r="C198" s="22" t="s">
        <v>228</v>
      </c>
      <c r="D198" s="23">
        <v>9791.140000000001</v>
      </c>
      <c r="E198" s="23">
        <v>10370</v>
      </c>
      <c r="F198" s="23">
        <v>8400</v>
      </c>
      <c r="G198" s="23">
        <v>8400</v>
      </c>
      <c r="H198" s="61">
        <f t="shared" si="21"/>
        <v>81.00289296046287</v>
      </c>
      <c r="I198" s="61">
        <f t="shared" si="22"/>
        <v>100</v>
      </c>
    </row>
    <row r="199" spans="1:9" ht="15" outlineLevel="1" collapsed="1">
      <c r="A199" s="21">
        <v>4023</v>
      </c>
      <c r="B199" s="22"/>
      <c r="C199" s="22" t="s">
        <v>229</v>
      </c>
      <c r="D199" s="23">
        <f>D200+D201+D202+D203</f>
        <v>4590.75</v>
      </c>
      <c r="E199" s="23">
        <f>E200+E201+E202+E203</f>
        <v>6773</v>
      </c>
      <c r="F199" s="23">
        <f>F200+F201+F202+F203</f>
        <v>9200</v>
      </c>
      <c r="G199" s="23">
        <f>G200+G201+G202+G203</f>
        <v>9200</v>
      </c>
      <c r="H199" s="61">
        <f t="shared" si="21"/>
        <v>135.8334563708844</v>
      </c>
      <c r="I199" s="61">
        <f t="shared" si="22"/>
        <v>100</v>
      </c>
    </row>
    <row r="200" spans="1:9" ht="15" hidden="1" outlineLevel="2">
      <c r="A200" s="21">
        <v>402300</v>
      </c>
      <c r="B200" s="22"/>
      <c r="C200" s="22" t="s">
        <v>230</v>
      </c>
      <c r="D200" s="23">
        <v>2351.9999999999995</v>
      </c>
      <c r="E200" s="23">
        <v>2127</v>
      </c>
      <c r="F200" s="23">
        <v>2880</v>
      </c>
      <c r="G200" s="23">
        <v>2880</v>
      </c>
      <c r="H200" s="61">
        <f t="shared" si="21"/>
        <v>135.40197461212975</v>
      </c>
      <c r="I200" s="61">
        <f t="shared" si="22"/>
        <v>100</v>
      </c>
    </row>
    <row r="201" spans="1:9" ht="15" hidden="1" outlineLevel="2">
      <c r="A201" s="21">
        <v>402301</v>
      </c>
      <c r="B201" s="22"/>
      <c r="C201" s="22" t="s">
        <v>231</v>
      </c>
      <c r="D201" s="23">
        <v>1400.62</v>
      </c>
      <c r="E201" s="23">
        <v>3799</v>
      </c>
      <c r="F201" s="23">
        <v>5000</v>
      </c>
      <c r="G201" s="23">
        <v>5000</v>
      </c>
      <c r="H201" s="61">
        <f t="shared" si="21"/>
        <v>131.61358252171624</v>
      </c>
      <c r="I201" s="61">
        <f t="shared" si="22"/>
        <v>100</v>
      </c>
    </row>
    <row r="202" spans="1:9" ht="15" hidden="1" outlineLevel="2">
      <c r="A202" s="21">
        <v>402304</v>
      </c>
      <c r="B202" s="22"/>
      <c r="C202" s="22" t="s">
        <v>232</v>
      </c>
      <c r="D202" s="23">
        <v>110.9</v>
      </c>
      <c r="E202" s="23">
        <v>111</v>
      </c>
      <c r="F202" s="23">
        <v>120</v>
      </c>
      <c r="G202" s="23">
        <v>120</v>
      </c>
      <c r="H202" s="61">
        <f t="shared" si="21"/>
        <v>108.10810810810811</v>
      </c>
      <c r="I202" s="61">
        <f t="shared" si="22"/>
        <v>100</v>
      </c>
    </row>
    <row r="203" spans="1:9" ht="15" hidden="1" outlineLevel="2">
      <c r="A203" s="21">
        <v>402305</v>
      </c>
      <c r="B203" s="22"/>
      <c r="C203" s="22" t="s">
        <v>233</v>
      </c>
      <c r="D203" s="23">
        <v>727.23</v>
      </c>
      <c r="E203" s="23">
        <v>736</v>
      </c>
      <c r="F203" s="23">
        <v>1200</v>
      </c>
      <c r="G203" s="23">
        <v>1200</v>
      </c>
      <c r="H203" s="61">
        <f t="shared" si="21"/>
        <v>163.04347826086956</v>
      </c>
      <c r="I203" s="61">
        <f t="shared" si="22"/>
        <v>100</v>
      </c>
    </row>
    <row r="204" spans="1:9" ht="15" outlineLevel="1" collapsed="1">
      <c r="A204" s="21">
        <v>4024</v>
      </c>
      <c r="B204" s="22"/>
      <c r="C204" s="22" t="s">
        <v>234</v>
      </c>
      <c r="D204" s="23">
        <f>D205+D206</f>
        <v>1308.8000000000002</v>
      </c>
      <c r="E204" s="23">
        <f>E205+E206</f>
        <v>1632</v>
      </c>
      <c r="F204" s="23">
        <f>F205+F206</f>
        <v>2050</v>
      </c>
      <c r="G204" s="23">
        <f>G205+G206</f>
        <v>2050</v>
      </c>
      <c r="H204" s="61">
        <f t="shared" si="21"/>
        <v>125.61274509803921</v>
      </c>
      <c r="I204" s="61">
        <f t="shared" si="22"/>
        <v>100</v>
      </c>
    </row>
    <row r="205" spans="1:9" ht="15" hidden="1" outlineLevel="2">
      <c r="A205" s="21">
        <v>402400</v>
      </c>
      <c r="B205" s="22"/>
      <c r="C205" s="22" t="s">
        <v>235</v>
      </c>
      <c r="D205" s="23">
        <v>21.39</v>
      </c>
      <c r="E205" s="23">
        <v>22</v>
      </c>
      <c r="F205" s="23">
        <v>250</v>
      </c>
      <c r="G205" s="23">
        <v>250</v>
      </c>
      <c r="H205" s="61">
        <f t="shared" si="21"/>
        <v>1136.3636363636363</v>
      </c>
      <c r="I205" s="61">
        <f t="shared" si="22"/>
        <v>100</v>
      </c>
    </row>
    <row r="206" spans="1:9" ht="15" hidden="1" outlineLevel="2">
      <c r="A206" s="21">
        <v>402402</v>
      </c>
      <c r="B206" s="22"/>
      <c r="C206" s="22" t="s">
        <v>236</v>
      </c>
      <c r="D206" s="23">
        <v>1287.41</v>
      </c>
      <c r="E206" s="23">
        <v>1610</v>
      </c>
      <c r="F206" s="23">
        <v>1800</v>
      </c>
      <c r="G206" s="23">
        <v>1800</v>
      </c>
      <c r="H206" s="61">
        <f t="shared" si="21"/>
        <v>111.80124223602483</v>
      </c>
      <c r="I206" s="61">
        <f t="shared" si="22"/>
        <v>100</v>
      </c>
    </row>
    <row r="207" spans="1:9" ht="15" outlineLevel="1" collapsed="1">
      <c r="A207" s="21">
        <v>4025</v>
      </c>
      <c r="B207" s="22"/>
      <c r="C207" s="22" t="s">
        <v>237</v>
      </c>
      <c r="D207" s="23">
        <f>D208+D209+D210+D211+D212+D213+D214+D215+D216+D217+D218+D219+D220+D221+D222</f>
        <v>412260.5400000001</v>
      </c>
      <c r="E207" s="23">
        <f>E208+E209+E210+E211+E212+E213+E214+E215+E216+E217+E218+E219+E220+E221+E222</f>
        <v>905414</v>
      </c>
      <c r="F207" s="23">
        <f>F208+F209+F210+F211+F212+F213+F214+F215+F216+F217+F218+F219+F220+F221+F222</f>
        <v>1443345</v>
      </c>
      <c r="G207" s="23">
        <f>G208+G209+G210+G211+G212+G213+G214+G215+G216+G217+G218+G219+G220+G221+G222</f>
        <v>1132710</v>
      </c>
      <c r="H207" s="61">
        <f t="shared" si="21"/>
        <v>159.41271064949294</v>
      </c>
      <c r="I207" s="61">
        <f t="shared" si="22"/>
        <v>78.47811853714808</v>
      </c>
    </row>
    <row r="208" spans="1:9" ht="15" hidden="1" outlineLevel="2">
      <c r="A208" s="21">
        <v>402500</v>
      </c>
      <c r="B208" s="22"/>
      <c r="C208" s="22" t="s">
        <v>238</v>
      </c>
      <c r="D208" s="23">
        <v>38259.15</v>
      </c>
      <c r="E208" s="23">
        <v>3247</v>
      </c>
      <c r="F208" s="23">
        <v>44000</v>
      </c>
      <c r="G208" s="23">
        <v>44000</v>
      </c>
      <c r="H208" s="61">
        <f t="shared" si="21"/>
        <v>1355.0970126270404</v>
      </c>
      <c r="I208" s="61">
        <f t="shared" si="22"/>
        <v>100</v>
      </c>
    </row>
    <row r="209" spans="1:9" ht="15" hidden="1" outlineLevel="2">
      <c r="A209" s="21">
        <v>402501</v>
      </c>
      <c r="B209" s="22"/>
      <c r="C209" s="22" t="s">
        <v>239</v>
      </c>
      <c r="D209" s="23">
        <v>836.97</v>
      </c>
      <c r="E209" s="23">
        <v>978</v>
      </c>
      <c r="F209" s="23">
        <v>5000</v>
      </c>
      <c r="G209" s="23">
        <v>5000</v>
      </c>
      <c r="H209" s="61">
        <f t="shared" si="21"/>
        <v>511.2474437627812</v>
      </c>
      <c r="I209" s="61">
        <f t="shared" si="22"/>
        <v>100</v>
      </c>
    </row>
    <row r="210" spans="1:9" ht="15" hidden="1" outlineLevel="2">
      <c r="A210" s="21">
        <v>402503</v>
      </c>
      <c r="B210" s="22"/>
      <c r="C210" s="22" t="s">
        <v>240</v>
      </c>
      <c r="D210" s="23">
        <v>323139.55000000005</v>
      </c>
      <c r="E210" s="23">
        <v>822118</v>
      </c>
      <c r="F210" s="23">
        <v>1209420</v>
      </c>
      <c r="G210" s="23">
        <v>1033420</v>
      </c>
      <c r="H210" s="61">
        <f t="shared" si="21"/>
        <v>147.1102688421857</v>
      </c>
      <c r="I210" s="61">
        <f t="shared" si="22"/>
        <v>85.44756990954342</v>
      </c>
    </row>
    <row r="211" spans="1:9" ht="15" hidden="1" outlineLevel="2">
      <c r="A211" s="21">
        <v>40250306</v>
      </c>
      <c r="B211" s="22"/>
      <c r="C211" s="22" t="s">
        <v>241</v>
      </c>
      <c r="D211" s="23">
        <v>11954.06</v>
      </c>
      <c r="E211" s="23">
        <v>10596</v>
      </c>
      <c r="F211" s="23">
        <v>13000</v>
      </c>
      <c r="G211" s="23">
        <v>13000</v>
      </c>
      <c r="H211" s="61">
        <f t="shared" si="21"/>
        <v>122.6878067195168</v>
      </c>
      <c r="I211" s="61">
        <f t="shared" si="22"/>
        <v>100</v>
      </c>
    </row>
    <row r="212" spans="1:9" ht="15" hidden="1" outlineLevel="2">
      <c r="A212" s="21">
        <v>40250317</v>
      </c>
      <c r="B212" s="22"/>
      <c r="C212" s="22" t="s">
        <v>242</v>
      </c>
      <c r="D212" s="23">
        <v>0</v>
      </c>
      <c r="E212" s="23">
        <v>0</v>
      </c>
      <c r="F212" s="23">
        <v>110000</v>
      </c>
      <c r="G212" s="23">
        <v>0</v>
      </c>
      <c r="H212" s="61">
        <f>IF(E212&lt;&gt;0,F212/E212*100,)</f>
        <v>0</v>
      </c>
      <c r="I212" s="62"/>
    </row>
    <row r="213" spans="1:9" ht="15" hidden="1" outlineLevel="2">
      <c r="A213" s="21">
        <v>40250323</v>
      </c>
      <c r="B213" s="22"/>
      <c r="C213" s="22" t="s">
        <v>243</v>
      </c>
      <c r="D213" s="23">
        <v>28.99</v>
      </c>
      <c r="E213" s="23">
        <v>12</v>
      </c>
      <c r="F213" s="23">
        <v>0</v>
      </c>
      <c r="G213" s="23">
        <v>0</v>
      </c>
      <c r="H213" s="62"/>
      <c r="I213" s="62"/>
    </row>
    <row r="214" spans="1:9" ht="15" hidden="1" outlineLevel="2">
      <c r="A214" s="21">
        <v>40250340</v>
      </c>
      <c r="B214" s="22"/>
      <c r="C214" s="22" t="s">
        <v>244</v>
      </c>
      <c r="D214" s="23">
        <v>7567.189999999999</v>
      </c>
      <c r="E214" s="23">
        <v>24635</v>
      </c>
      <c r="F214" s="23">
        <v>24635</v>
      </c>
      <c r="G214" s="23">
        <v>0</v>
      </c>
      <c r="H214" s="61">
        <f>IF(E214&lt;&gt;0,F214/E214*100,)</f>
        <v>100</v>
      </c>
      <c r="I214" s="62"/>
    </row>
    <row r="215" spans="1:9" ht="15" hidden="1" outlineLevel="2">
      <c r="A215" s="21">
        <v>402504</v>
      </c>
      <c r="B215" s="22"/>
      <c r="C215" s="22" t="s">
        <v>245</v>
      </c>
      <c r="D215" s="23">
        <v>6366.99</v>
      </c>
      <c r="E215" s="23">
        <v>5340</v>
      </c>
      <c r="F215" s="23">
        <v>5920</v>
      </c>
      <c r="G215" s="23">
        <v>5920</v>
      </c>
      <c r="H215" s="61">
        <f>IF(E215&lt;&gt;0,F215/E215*100,)</f>
        <v>110.86142322097379</v>
      </c>
      <c r="I215" s="61">
        <f>IF(F215&lt;&gt;0,G215/F215*100,)</f>
        <v>100</v>
      </c>
    </row>
    <row r="216" spans="1:9" ht="15" hidden="1" outlineLevel="2">
      <c r="A216" s="21">
        <v>402511</v>
      </c>
      <c r="B216" s="22"/>
      <c r="C216" s="22" t="s">
        <v>246</v>
      </c>
      <c r="D216" s="23">
        <v>667.88</v>
      </c>
      <c r="E216" s="23">
        <v>483</v>
      </c>
      <c r="F216" s="23">
        <v>700</v>
      </c>
      <c r="G216" s="23">
        <v>700</v>
      </c>
      <c r="H216" s="61">
        <f>IF(E216&lt;&gt;0,F216/E216*100,)</f>
        <v>144.92753623188406</v>
      </c>
      <c r="I216" s="61">
        <f>IF(F216&lt;&gt;0,G216/F216*100,)</f>
        <v>100</v>
      </c>
    </row>
    <row r="217" spans="1:9" ht="15" hidden="1" outlineLevel="2">
      <c r="A217" s="21">
        <v>402512</v>
      </c>
      <c r="B217" s="22"/>
      <c r="C217" s="22" t="s">
        <v>247</v>
      </c>
      <c r="D217" s="23">
        <v>106.28</v>
      </c>
      <c r="E217" s="23">
        <v>0</v>
      </c>
      <c r="F217" s="23">
        <v>0</v>
      </c>
      <c r="G217" s="23">
        <v>0</v>
      </c>
      <c r="H217" s="62"/>
      <c r="I217" s="62"/>
    </row>
    <row r="218" spans="1:9" ht="15" hidden="1" outlineLevel="2">
      <c r="A218" s="21">
        <v>402514</v>
      </c>
      <c r="B218" s="22"/>
      <c r="C218" s="22" t="s">
        <v>248</v>
      </c>
      <c r="D218" s="23">
        <v>13154.780000000002</v>
      </c>
      <c r="E218" s="23">
        <v>14200</v>
      </c>
      <c r="F218" s="23">
        <v>14000</v>
      </c>
      <c r="G218" s="23">
        <v>14000</v>
      </c>
      <c r="H218" s="61">
        <f aca="true" t="shared" si="23" ref="H218:H238">IF(E218&lt;&gt;0,F218/E218*100,)</f>
        <v>98.59154929577466</v>
      </c>
      <c r="I218" s="61">
        <f aca="true" t="shared" si="24" ref="I218:I238">IF(F218&lt;&gt;0,G218/F218*100,)</f>
        <v>100</v>
      </c>
    </row>
    <row r="219" spans="1:9" ht="15" hidden="1" outlineLevel="2">
      <c r="A219" s="21">
        <v>402515</v>
      </c>
      <c r="B219" s="22"/>
      <c r="C219" s="22" t="s">
        <v>249</v>
      </c>
      <c r="D219" s="23">
        <v>8650.339999999998</v>
      </c>
      <c r="E219" s="23">
        <v>6500</v>
      </c>
      <c r="F219" s="23">
        <v>6500</v>
      </c>
      <c r="G219" s="23">
        <v>6500</v>
      </c>
      <c r="H219" s="61">
        <f t="shared" si="23"/>
        <v>100</v>
      </c>
      <c r="I219" s="61">
        <f t="shared" si="24"/>
        <v>100</v>
      </c>
    </row>
    <row r="220" spans="1:9" ht="15" hidden="1" outlineLevel="2">
      <c r="A220" s="21">
        <v>40259902</v>
      </c>
      <c r="B220" s="22"/>
      <c r="C220" s="22" t="s">
        <v>250</v>
      </c>
      <c r="D220" s="23">
        <v>0</v>
      </c>
      <c r="E220" s="23">
        <v>14335</v>
      </c>
      <c r="F220" s="23">
        <v>7070</v>
      </c>
      <c r="G220" s="23">
        <v>7070</v>
      </c>
      <c r="H220" s="61">
        <f t="shared" si="23"/>
        <v>49.31984652947332</v>
      </c>
      <c r="I220" s="61">
        <f t="shared" si="24"/>
        <v>100</v>
      </c>
    </row>
    <row r="221" spans="1:9" ht="15" hidden="1" outlineLevel="2">
      <c r="A221" s="21">
        <v>40259903</v>
      </c>
      <c r="B221" s="22"/>
      <c r="C221" s="22" t="s">
        <v>251</v>
      </c>
      <c r="D221" s="23">
        <v>0</v>
      </c>
      <c r="E221" s="23">
        <v>1561</v>
      </c>
      <c r="F221" s="23">
        <v>1600</v>
      </c>
      <c r="G221" s="23">
        <v>1600</v>
      </c>
      <c r="H221" s="61">
        <f t="shared" si="23"/>
        <v>102.49839846252402</v>
      </c>
      <c r="I221" s="61">
        <f t="shared" si="24"/>
        <v>100</v>
      </c>
    </row>
    <row r="222" spans="1:9" ht="15" hidden="1" outlineLevel="2">
      <c r="A222" s="21">
        <v>40259911</v>
      </c>
      <c r="B222" s="22"/>
      <c r="C222" s="22" t="s">
        <v>252</v>
      </c>
      <c r="D222" s="23">
        <v>1528.36</v>
      </c>
      <c r="E222" s="23">
        <v>1409</v>
      </c>
      <c r="F222" s="23">
        <v>1500</v>
      </c>
      <c r="G222" s="23">
        <v>1500</v>
      </c>
      <c r="H222" s="61">
        <f t="shared" si="23"/>
        <v>106.45848119233499</v>
      </c>
      <c r="I222" s="61">
        <f t="shared" si="24"/>
        <v>100</v>
      </c>
    </row>
    <row r="223" spans="1:9" ht="15" outlineLevel="1" collapsed="1">
      <c r="A223" s="21">
        <v>4027</v>
      </c>
      <c r="B223" s="22"/>
      <c r="C223" s="22" t="s">
        <v>253</v>
      </c>
      <c r="D223" s="23">
        <f>D224</f>
        <v>0</v>
      </c>
      <c r="E223" s="23">
        <f>E224</f>
        <v>0</v>
      </c>
      <c r="F223" s="23">
        <f>F224</f>
        <v>10000</v>
      </c>
      <c r="G223" s="23">
        <f>G224</f>
        <v>10000</v>
      </c>
      <c r="H223" s="61">
        <f t="shared" si="23"/>
        <v>0</v>
      </c>
      <c r="I223" s="61">
        <f t="shared" si="24"/>
        <v>100</v>
      </c>
    </row>
    <row r="224" spans="1:9" ht="15" hidden="1" outlineLevel="2">
      <c r="A224" s="21">
        <v>402702</v>
      </c>
      <c r="B224" s="22"/>
      <c r="C224" s="22" t="s">
        <v>254</v>
      </c>
      <c r="D224" s="23">
        <v>0</v>
      </c>
      <c r="E224" s="23">
        <v>0</v>
      </c>
      <c r="F224" s="23">
        <v>10000</v>
      </c>
      <c r="G224" s="23">
        <v>10000</v>
      </c>
      <c r="H224" s="61">
        <f t="shared" si="23"/>
        <v>0</v>
      </c>
      <c r="I224" s="61">
        <f t="shared" si="24"/>
        <v>100</v>
      </c>
    </row>
    <row r="225" spans="1:9" ht="15" outlineLevel="1" collapsed="1">
      <c r="A225" s="21">
        <v>4029</v>
      </c>
      <c r="B225" s="22"/>
      <c r="C225" s="22" t="s">
        <v>255</v>
      </c>
      <c r="D225" s="23">
        <f>D226+D227+D228+D229+D230+D231+D232+D233+D234+D235+D236+D237+D238+D239+D240+D241+D242+D243+D244+D245+D246+D247+D248</f>
        <v>141229.35</v>
      </c>
      <c r="E225" s="23">
        <f>E226+E227+E228+E229+E230+E231+E232+E233+E234+E235+E236+E237+E238+E239+E240+E241+E242+E243+E244+E245+E246+E247+E248</f>
        <v>254573</v>
      </c>
      <c r="F225" s="23">
        <f>F226+F227+F228+F229+F230+F231+F232+F233+F234+F235+F236+F237+F238+F239+F240+F241+F242+F243+F244+F245+F246+F247+F248</f>
        <v>263423.2</v>
      </c>
      <c r="G225" s="23">
        <f>G226+G227+G228+G229+G230+G231+G232+G233+G234+G235+G236+G237+G238+G239+G240+G241+G242+G243+G244+G245+G246+G247+G248</f>
        <v>266187.2</v>
      </c>
      <c r="H225" s="61">
        <f t="shared" si="23"/>
        <v>103.47648808003991</v>
      </c>
      <c r="I225" s="61">
        <f t="shared" si="24"/>
        <v>101.0492621758448</v>
      </c>
    </row>
    <row r="226" spans="1:9" ht="15" hidden="1" outlineLevel="2">
      <c r="A226" s="21">
        <v>402902</v>
      </c>
      <c r="B226" s="22"/>
      <c r="C226" s="22" t="s">
        <v>256</v>
      </c>
      <c r="D226" s="23">
        <v>9736.800000000001</v>
      </c>
      <c r="E226" s="23">
        <v>7886</v>
      </c>
      <c r="F226" s="23">
        <v>12865.14</v>
      </c>
      <c r="G226" s="23">
        <v>12865.14</v>
      </c>
      <c r="H226" s="61">
        <f t="shared" si="23"/>
        <v>163.13898047172205</v>
      </c>
      <c r="I226" s="61">
        <f t="shared" si="24"/>
        <v>100</v>
      </c>
    </row>
    <row r="227" spans="1:9" ht="15" hidden="1" outlineLevel="2">
      <c r="A227" s="21">
        <v>402903</v>
      </c>
      <c r="B227" s="22"/>
      <c r="C227" s="22" t="s">
        <v>257</v>
      </c>
      <c r="D227" s="23">
        <v>1450.81</v>
      </c>
      <c r="E227" s="23">
        <v>1476</v>
      </c>
      <c r="F227" s="23">
        <v>2085</v>
      </c>
      <c r="G227" s="23">
        <v>2085</v>
      </c>
      <c r="H227" s="61">
        <f t="shared" si="23"/>
        <v>141.260162601626</v>
      </c>
      <c r="I227" s="61">
        <f t="shared" si="24"/>
        <v>100</v>
      </c>
    </row>
    <row r="228" spans="1:9" ht="15" hidden="1" outlineLevel="2">
      <c r="A228" s="21">
        <v>402905</v>
      </c>
      <c r="B228" s="22"/>
      <c r="C228" s="22" t="s">
        <v>258</v>
      </c>
      <c r="D228" s="23">
        <v>30558.45</v>
      </c>
      <c r="E228" s="23">
        <v>38883</v>
      </c>
      <c r="F228" s="23">
        <v>23982.4</v>
      </c>
      <c r="G228" s="23">
        <v>23982.4</v>
      </c>
      <c r="H228" s="61">
        <f t="shared" si="23"/>
        <v>61.67836843864929</v>
      </c>
      <c r="I228" s="61">
        <f t="shared" si="24"/>
        <v>100</v>
      </c>
    </row>
    <row r="229" spans="1:9" ht="15" hidden="1" outlineLevel="2">
      <c r="A229" s="21">
        <v>402907</v>
      </c>
      <c r="B229" s="22"/>
      <c r="C229" s="22" t="s">
        <v>259</v>
      </c>
      <c r="D229" s="23">
        <v>2324.96</v>
      </c>
      <c r="E229" s="23">
        <v>3356</v>
      </c>
      <c r="F229" s="23">
        <v>3164</v>
      </c>
      <c r="G229" s="23">
        <v>3164</v>
      </c>
      <c r="H229" s="61">
        <f t="shared" si="23"/>
        <v>94.27890345649584</v>
      </c>
      <c r="I229" s="61">
        <f t="shared" si="24"/>
        <v>100</v>
      </c>
    </row>
    <row r="230" spans="1:9" ht="15" hidden="1" outlineLevel="2">
      <c r="A230" s="21">
        <v>402912</v>
      </c>
      <c r="B230" s="22"/>
      <c r="C230" s="22" t="s">
        <v>260</v>
      </c>
      <c r="D230" s="23">
        <v>2434.1900000000005</v>
      </c>
      <c r="E230" s="23">
        <v>1778</v>
      </c>
      <c r="F230" s="23">
        <v>2217</v>
      </c>
      <c r="G230" s="23">
        <v>2217</v>
      </c>
      <c r="H230" s="61">
        <f t="shared" si="23"/>
        <v>124.69066366704162</v>
      </c>
      <c r="I230" s="61">
        <f t="shared" si="24"/>
        <v>100</v>
      </c>
    </row>
    <row r="231" spans="1:9" ht="15" hidden="1" outlineLevel="2">
      <c r="A231" s="21">
        <v>402922</v>
      </c>
      <c r="B231" s="22"/>
      <c r="C231" s="22" t="s">
        <v>261</v>
      </c>
      <c r="D231" s="23">
        <v>1676.68</v>
      </c>
      <c r="E231" s="23">
        <v>2300</v>
      </c>
      <c r="F231" s="23">
        <v>2300</v>
      </c>
      <c r="G231" s="23">
        <v>2300</v>
      </c>
      <c r="H231" s="61">
        <f t="shared" si="23"/>
        <v>100</v>
      </c>
      <c r="I231" s="61">
        <f t="shared" si="24"/>
        <v>100</v>
      </c>
    </row>
    <row r="232" spans="1:9" ht="15" hidden="1" outlineLevel="2">
      <c r="A232" s="21">
        <v>402930</v>
      </c>
      <c r="B232" s="22"/>
      <c r="C232" s="22" t="s">
        <v>262</v>
      </c>
      <c r="D232" s="23">
        <v>4008.5799999999995</v>
      </c>
      <c r="E232" s="23">
        <v>3750</v>
      </c>
      <c r="F232" s="23">
        <v>4000</v>
      </c>
      <c r="G232" s="23">
        <v>4000</v>
      </c>
      <c r="H232" s="61">
        <f t="shared" si="23"/>
        <v>106.66666666666667</v>
      </c>
      <c r="I232" s="61">
        <f t="shared" si="24"/>
        <v>100</v>
      </c>
    </row>
    <row r="233" spans="1:9" ht="15" hidden="1" outlineLevel="2">
      <c r="A233" s="21">
        <v>402999</v>
      </c>
      <c r="B233" s="22"/>
      <c r="C233" s="22" t="s">
        <v>255</v>
      </c>
      <c r="D233" s="23">
        <v>725.1200000000001</v>
      </c>
      <c r="E233" s="23">
        <v>664</v>
      </c>
      <c r="F233" s="23">
        <v>1202</v>
      </c>
      <c r="G233" s="23">
        <v>1202</v>
      </c>
      <c r="H233" s="61">
        <f t="shared" si="23"/>
        <v>181.02409638554218</v>
      </c>
      <c r="I233" s="61">
        <f t="shared" si="24"/>
        <v>100</v>
      </c>
    </row>
    <row r="234" spans="1:9" ht="15" hidden="1" outlineLevel="2">
      <c r="A234" s="21">
        <v>40299909</v>
      </c>
      <c r="B234" s="22"/>
      <c r="C234" s="22" t="s">
        <v>263</v>
      </c>
      <c r="D234" s="23">
        <v>7823.399999999999</v>
      </c>
      <c r="E234" s="23">
        <v>26754</v>
      </c>
      <c r="F234" s="23">
        <v>28000</v>
      </c>
      <c r="G234" s="23">
        <v>28000</v>
      </c>
      <c r="H234" s="61">
        <f t="shared" si="23"/>
        <v>104.65724751439036</v>
      </c>
      <c r="I234" s="61">
        <f t="shared" si="24"/>
        <v>100</v>
      </c>
    </row>
    <row r="235" spans="1:9" ht="15" hidden="1" outlineLevel="2">
      <c r="A235" s="21">
        <v>40299914</v>
      </c>
      <c r="B235" s="22"/>
      <c r="C235" s="22" t="s">
        <v>264</v>
      </c>
      <c r="D235" s="23">
        <v>7919.76</v>
      </c>
      <c r="E235" s="23">
        <v>18634</v>
      </c>
      <c r="F235" s="23">
        <v>8691</v>
      </c>
      <c r="G235" s="23">
        <v>8691</v>
      </c>
      <c r="H235" s="61">
        <f t="shared" si="23"/>
        <v>46.64054953311151</v>
      </c>
      <c r="I235" s="61">
        <f t="shared" si="24"/>
        <v>100</v>
      </c>
    </row>
    <row r="236" spans="1:9" ht="15" hidden="1" outlineLevel="2">
      <c r="A236" s="21">
        <v>40299917</v>
      </c>
      <c r="B236" s="22"/>
      <c r="C236" s="22" t="s">
        <v>265</v>
      </c>
      <c r="D236" s="23">
        <v>7494.28</v>
      </c>
      <c r="E236" s="23">
        <v>25105</v>
      </c>
      <c r="F236" s="23">
        <v>25104.66</v>
      </c>
      <c r="G236" s="23">
        <v>25104.66</v>
      </c>
      <c r="H236" s="61">
        <f t="shared" si="23"/>
        <v>99.99864568810993</v>
      </c>
      <c r="I236" s="61">
        <f t="shared" si="24"/>
        <v>100</v>
      </c>
    </row>
    <row r="237" spans="1:9" ht="15" hidden="1" outlineLevel="2">
      <c r="A237" s="21">
        <v>40299920</v>
      </c>
      <c r="B237" s="22"/>
      <c r="C237" s="22" t="s">
        <v>266</v>
      </c>
      <c r="D237" s="23">
        <v>3574.65</v>
      </c>
      <c r="E237" s="23">
        <v>3500</v>
      </c>
      <c r="F237" s="23">
        <v>3500</v>
      </c>
      <c r="G237" s="23">
        <v>3500</v>
      </c>
      <c r="H237" s="61">
        <f t="shared" si="23"/>
        <v>100</v>
      </c>
      <c r="I237" s="61">
        <f t="shared" si="24"/>
        <v>100</v>
      </c>
    </row>
    <row r="238" spans="1:9" ht="15" hidden="1" outlineLevel="2">
      <c r="A238" s="21">
        <v>40299924</v>
      </c>
      <c r="B238" s="22"/>
      <c r="C238" s="22" t="s">
        <v>267</v>
      </c>
      <c r="D238" s="23">
        <v>0</v>
      </c>
      <c r="E238" s="23">
        <v>35344</v>
      </c>
      <c r="F238" s="23">
        <v>88643</v>
      </c>
      <c r="G238" s="23">
        <v>88643</v>
      </c>
      <c r="H238" s="61">
        <f t="shared" si="23"/>
        <v>250.80070167496604</v>
      </c>
      <c r="I238" s="61">
        <f t="shared" si="24"/>
        <v>100</v>
      </c>
    </row>
    <row r="239" spans="1:9" ht="15" hidden="1" outlineLevel="2">
      <c r="A239" s="21">
        <v>40299925</v>
      </c>
      <c r="B239" s="22"/>
      <c r="C239" s="22" t="s">
        <v>268</v>
      </c>
      <c r="D239" s="23">
        <v>156.38</v>
      </c>
      <c r="E239" s="23">
        <v>3447</v>
      </c>
      <c r="F239" s="23">
        <v>0</v>
      </c>
      <c r="G239" s="23">
        <v>0</v>
      </c>
      <c r="H239" s="62"/>
      <c r="I239" s="62"/>
    </row>
    <row r="240" spans="1:9" ht="15" hidden="1" outlineLevel="2">
      <c r="A240" s="21">
        <v>40299926</v>
      </c>
      <c r="B240" s="22"/>
      <c r="C240" s="22" t="s">
        <v>269</v>
      </c>
      <c r="D240" s="23">
        <v>0</v>
      </c>
      <c r="E240" s="23">
        <v>29229</v>
      </c>
      <c r="F240" s="23">
        <v>0</v>
      </c>
      <c r="G240" s="23">
        <v>0</v>
      </c>
      <c r="H240" s="62"/>
      <c r="I240" s="62"/>
    </row>
    <row r="241" spans="1:9" ht="15" hidden="1" outlineLevel="2">
      <c r="A241" s="21">
        <v>40299928</v>
      </c>
      <c r="B241" s="22"/>
      <c r="C241" s="22" t="s">
        <v>270</v>
      </c>
      <c r="D241" s="23">
        <v>0</v>
      </c>
      <c r="E241" s="23">
        <v>3300</v>
      </c>
      <c r="F241" s="23">
        <v>3000</v>
      </c>
      <c r="G241" s="23">
        <v>3000</v>
      </c>
      <c r="H241" s="61">
        <f>IF(E241&lt;&gt;0,F241/E241*100,)</f>
        <v>90.9090909090909</v>
      </c>
      <c r="I241" s="61">
        <f>IF(F241&lt;&gt;0,G241/F241*100,)</f>
        <v>100</v>
      </c>
    </row>
    <row r="242" spans="1:9" ht="15" hidden="1" outlineLevel="2">
      <c r="A242" s="21">
        <v>40299929</v>
      </c>
      <c r="B242" s="22"/>
      <c r="C242" s="22" t="s">
        <v>271</v>
      </c>
      <c r="D242" s="23">
        <v>19806.51</v>
      </c>
      <c r="E242" s="23">
        <v>26647</v>
      </c>
      <c r="F242" s="23">
        <v>42469</v>
      </c>
      <c r="G242" s="23">
        <v>42469</v>
      </c>
      <c r="H242" s="61">
        <f>IF(E242&lt;&gt;0,F242/E242*100,)</f>
        <v>159.37629001388524</v>
      </c>
      <c r="I242" s="61">
        <f>IF(F242&lt;&gt;0,G242/F242*100,)</f>
        <v>100</v>
      </c>
    </row>
    <row r="243" spans="1:9" ht="15" hidden="1" outlineLevel="2">
      <c r="A243" s="21">
        <v>40299930</v>
      </c>
      <c r="B243" s="22"/>
      <c r="C243" s="22" t="s">
        <v>272</v>
      </c>
      <c r="D243" s="23">
        <v>21000</v>
      </c>
      <c r="E243" s="23">
        <v>6000</v>
      </c>
      <c r="F243" s="23">
        <v>0</v>
      </c>
      <c r="G243" s="23">
        <v>0</v>
      </c>
      <c r="H243" s="62"/>
      <c r="I243" s="62"/>
    </row>
    <row r="244" spans="1:9" ht="15" hidden="1" outlineLevel="2">
      <c r="A244" s="21">
        <v>40299941</v>
      </c>
      <c r="B244" s="22"/>
      <c r="C244" s="22" t="s">
        <v>273</v>
      </c>
      <c r="D244" s="23">
        <v>1342.3899999999999</v>
      </c>
      <c r="E244" s="23">
        <v>80</v>
      </c>
      <c r="F244" s="23">
        <v>100</v>
      </c>
      <c r="G244" s="23">
        <v>100</v>
      </c>
      <c r="H244" s="61">
        <f>IF(E244&lt;&gt;0,F244/E244*100,)</f>
        <v>125</v>
      </c>
      <c r="I244" s="61">
        <f>IF(F244&lt;&gt;0,G244/F244*100,)</f>
        <v>100</v>
      </c>
    </row>
    <row r="245" spans="1:9" ht="15" hidden="1" outlineLevel="2">
      <c r="A245" s="21">
        <v>40299942</v>
      </c>
      <c r="B245" s="22"/>
      <c r="C245" s="22" t="s">
        <v>274</v>
      </c>
      <c r="D245" s="23">
        <v>5527.1900000000005</v>
      </c>
      <c r="E245" s="23">
        <v>6500</v>
      </c>
      <c r="F245" s="23">
        <v>6600</v>
      </c>
      <c r="G245" s="23">
        <v>6600</v>
      </c>
      <c r="H245" s="61">
        <f>IF(E245&lt;&gt;0,F245/E245*100,)</f>
        <v>101.53846153846153</v>
      </c>
      <c r="I245" s="61">
        <f>IF(F245&lt;&gt;0,G245/F245*100,)</f>
        <v>100</v>
      </c>
    </row>
    <row r="246" spans="1:9" ht="15" hidden="1" outlineLevel="2">
      <c r="A246" s="21">
        <v>40299944</v>
      </c>
      <c r="B246" s="22"/>
      <c r="C246" s="22" t="s">
        <v>275</v>
      </c>
      <c r="D246" s="23">
        <v>5670</v>
      </c>
      <c r="E246" s="23">
        <v>0</v>
      </c>
      <c r="F246" s="23">
        <v>0</v>
      </c>
      <c r="G246" s="23">
        <v>0</v>
      </c>
      <c r="H246" s="62"/>
      <c r="I246" s="62"/>
    </row>
    <row r="247" spans="1:9" ht="15" hidden="1" outlineLevel="2">
      <c r="A247" s="21">
        <v>40299945</v>
      </c>
      <c r="B247" s="22"/>
      <c r="C247" s="22" t="s">
        <v>276</v>
      </c>
      <c r="D247" s="23">
        <v>7999.200000000001</v>
      </c>
      <c r="E247" s="23">
        <v>6160</v>
      </c>
      <c r="F247" s="23">
        <v>5500</v>
      </c>
      <c r="G247" s="23">
        <v>8264</v>
      </c>
      <c r="H247" s="61">
        <f>IF(E247&lt;&gt;0,F247/E247*100,)</f>
        <v>89.28571428571429</v>
      </c>
      <c r="I247" s="61">
        <f>IF(F247&lt;&gt;0,G247/F247*100,)</f>
        <v>150.25454545454545</v>
      </c>
    </row>
    <row r="248" spans="1:9" ht="15" hidden="1" outlineLevel="2">
      <c r="A248" s="21">
        <v>40299946</v>
      </c>
      <c r="B248" s="22"/>
      <c r="C248" s="22" t="s">
        <v>277</v>
      </c>
      <c r="D248" s="23">
        <v>0</v>
      </c>
      <c r="E248" s="23">
        <v>3780</v>
      </c>
      <c r="F248" s="23">
        <v>0</v>
      </c>
      <c r="G248" s="23">
        <v>0</v>
      </c>
      <c r="H248" s="62"/>
      <c r="I248" s="62"/>
    </row>
    <row r="249" spans="1:9" ht="15" outlineLevel="1" collapsed="1">
      <c r="A249" s="21"/>
      <c r="B249" s="22"/>
      <c r="C249" s="22"/>
      <c r="D249" s="23"/>
      <c r="E249" s="23"/>
      <c r="F249" s="23"/>
      <c r="G249" s="23"/>
      <c r="H249" s="62"/>
      <c r="I249" s="62"/>
    </row>
    <row r="250" spans="1:9" ht="15">
      <c r="A250" s="21">
        <v>403</v>
      </c>
      <c r="B250" s="22"/>
      <c r="C250" s="22" t="s">
        <v>38</v>
      </c>
      <c r="D250" s="23">
        <f>D251</f>
        <v>19125.25</v>
      </c>
      <c r="E250" s="23">
        <f>E251</f>
        <v>25000</v>
      </c>
      <c r="F250" s="23">
        <f>F251</f>
        <v>15088</v>
      </c>
      <c r="G250" s="23">
        <f>G251</f>
        <v>15088</v>
      </c>
      <c r="H250" s="61">
        <f aca="true" t="shared" si="25" ref="H250:I253">IF(E250&lt;&gt;0,F250/E250*100,)</f>
        <v>60.352</v>
      </c>
      <c r="I250" s="61">
        <f t="shared" si="25"/>
        <v>100</v>
      </c>
    </row>
    <row r="251" spans="1:9" ht="15" outlineLevel="1">
      <c r="A251" s="21">
        <v>4031</v>
      </c>
      <c r="B251" s="22"/>
      <c r="C251" s="22" t="s">
        <v>278</v>
      </c>
      <c r="D251" s="23">
        <f>D252+D253</f>
        <v>19125.25</v>
      </c>
      <c r="E251" s="23">
        <f>E252+E253</f>
        <v>25000</v>
      </c>
      <c r="F251" s="23">
        <f>F252+F253</f>
        <v>15088</v>
      </c>
      <c r="G251" s="23">
        <f>G252+G253</f>
        <v>15088</v>
      </c>
      <c r="H251" s="61">
        <f t="shared" si="25"/>
        <v>60.352</v>
      </c>
      <c r="I251" s="61">
        <f t="shared" si="25"/>
        <v>100</v>
      </c>
    </row>
    <row r="252" spans="1:9" ht="15" hidden="1" outlineLevel="2">
      <c r="A252" s="21">
        <v>403100</v>
      </c>
      <c r="B252" s="22"/>
      <c r="C252" s="22" t="s">
        <v>279</v>
      </c>
      <c r="D252" s="23">
        <v>7238.030000000001</v>
      </c>
      <c r="E252" s="23">
        <v>13000</v>
      </c>
      <c r="F252" s="23">
        <v>5000</v>
      </c>
      <c r="G252" s="23">
        <v>5000</v>
      </c>
      <c r="H252" s="61">
        <f t="shared" si="25"/>
        <v>38.46153846153847</v>
      </c>
      <c r="I252" s="61">
        <f t="shared" si="25"/>
        <v>100</v>
      </c>
    </row>
    <row r="253" spans="1:9" ht="15" hidden="1" outlineLevel="2">
      <c r="A253" s="21">
        <v>403101</v>
      </c>
      <c r="B253" s="22"/>
      <c r="C253" s="22" t="s">
        <v>280</v>
      </c>
      <c r="D253" s="23">
        <v>11887.22</v>
      </c>
      <c r="E253" s="23">
        <v>12000</v>
      </c>
      <c r="F253" s="23">
        <v>10088</v>
      </c>
      <c r="G253" s="23">
        <v>10088</v>
      </c>
      <c r="H253" s="61">
        <f t="shared" si="25"/>
        <v>84.06666666666666</v>
      </c>
      <c r="I253" s="61">
        <f t="shared" si="25"/>
        <v>100</v>
      </c>
    </row>
    <row r="254" spans="1:9" ht="15" outlineLevel="1" collapsed="1">
      <c r="A254" s="21"/>
      <c r="B254" s="22"/>
      <c r="C254" s="22"/>
      <c r="D254" s="23"/>
      <c r="E254" s="23"/>
      <c r="F254" s="23"/>
      <c r="G254" s="23"/>
      <c r="H254" s="62"/>
      <c r="I254" s="62"/>
    </row>
    <row r="255" spans="1:9" ht="15">
      <c r="A255" s="21">
        <v>409</v>
      </c>
      <c r="B255" s="22"/>
      <c r="C255" s="22" t="s">
        <v>39</v>
      </c>
      <c r="D255" s="25">
        <f>D256+D258</f>
        <v>11651.640000000001</v>
      </c>
      <c r="E255" s="25">
        <f>E256+E258</f>
        <v>12010</v>
      </c>
      <c r="F255" s="25">
        <f>F256+F258</f>
        <v>16500</v>
      </c>
      <c r="G255" s="25">
        <f>G256+G258</f>
        <v>16500</v>
      </c>
      <c r="H255" s="66">
        <f aca="true" t="shared" si="26" ref="H255:I259">IF(E255&lt;&gt;0,F255/E255*100,)</f>
        <v>137.38551207327228</v>
      </c>
      <c r="I255" s="66">
        <f t="shared" si="26"/>
        <v>100</v>
      </c>
    </row>
    <row r="256" spans="1:9" ht="15" outlineLevel="1">
      <c r="A256" s="21">
        <v>4090</v>
      </c>
      <c r="B256" s="22"/>
      <c r="C256" s="22" t="s">
        <v>281</v>
      </c>
      <c r="D256" s="25">
        <f>D257</f>
        <v>7288.640000000001</v>
      </c>
      <c r="E256" s="25">
        <f>E257</f>
        <v>12010</v>
      </c>
      <c r="F256" s="25">
        <f>F257</f>
        <v>12000</v>
      </c>
      <c r="G256" s="25">
        <f>G257</f>
        <v>12000</v>
      </c>
      <c r="H256" s="66">
        <f t="shared" si="26"/>
        <v>99.91673605328893</v>
      </c>
      <c r="I256" s="66">
        <f t="shared" si="26"/>
        <v>100</v>
      </c>
    </row>
    <row r="257" spans="1:9" ht="15" hidden="1" outlineLevel="2">
      <c r="A257" s="21">
        <v>409000</v>
      </c>
      <c r="B257" s="22"/>
      <c r="C257" s="22" t="s">
        <v>282</v>
      </c>
      <c r="D257" s="25">
        <v>7288.640000000001</v>
      </c>
      <c r="E257" s="25">
        <v>12010</v>
      </c>
      <c r="F257" s="25">
        <v>12000</v>
      </c>
      <c r="G257" s="25">
        <v>12000</v>
      </c>
      <c r="H257" s="66">
        <f t="shared" si="26"/>
        <v>99.91673605328893</v>
      </c>
      <c r="I257" s="66">
        <f t="shared" si="26"/>
        <v>100</v>
      </c>
    </row>
    <row r="258" spans="1:9" ht="15" outlineLevel="1" collapsed="1">
      <c r="A258" s="21">
        <v>4091</v>
      </c>
      <c r="B258" s="22"/>
      <c r="C258" s="22" t="s">
        <v>283</v>
      </c>
      <c r="D258" s="25">
        <f>D259</f>
        <v>4363</v>
      </c>
      <c r="E258" s="25">
        <f>E259</f>
        <v>0</v>
      </c>
      <c r="F258" s="25">
        <f>F259</f>
        <v>4500</v>
      </c>
      <c r="G258" s="25">
        <f>G259</f>
        <v>4500</v>
      </c>
      <c r="H258" s="66">
        <f t="shared" si="26"/>
        <v>0</v>
      </c>
      <c r="I258" s="66">
        <f t="shared" si="26"/>
        <v>100</v>
      </c>
    </row>
    <row r="259" spans="1:9" ht="15" hidden="1" outlineLevel="2">
      <c r="A259" s="21">
        <v>409100</v>
      </c>
      <c r="B259" s="22"/>
      <c r="C259" s="22" t="s">
        <v>284</v>
      </c>
      <c r="D259" s="25">
        <v>4363</v>
      </c>
      <c r="E259" s="25">
        <v>0</v>
      </c>
      <c r="F259" s="25">
        <v>4500</v>
      </c>
      <c r="G259" s="25">
        <v>4500</v>
      </c>
      <c r="H259" s="66">
        <f t="shared" si="26"/>
        <v>0</v>
      </c>
      <c r="I259" s="66">
        <f t="shared" si="26"/>
        <v>100</v>
      </c>
    </row>
    <row r="260" spans="1:9" ht="15" outlineLevel="1" collapsed="1">
      <c r="A260" s="21"/>
      <c r="B260" s="22"/>
      <c r="C260" s="22"/>
      <c r="D260" s="25"/>
      <c r="E260" s="25"/>
      <c r="F260" s="25"/>
      <c r="G260" s="25"/>
      <c r="H260" s="67"/>
      <c r="I260" s="67"/>
    </row>
    <row r="261" spans="1:9" ht="15.75">
      <c r="A261" s="40">
        <v>41</v>
      </c>
      <c r="B261" s="41"/>
      <c r="C261" s="41" t="s">
        <v>40</v>
      </c>
      <c r="D261" s="42">
        <f>+D262+D271+D293+D355</f>
        <v>1805443.9200000002</v>
      </c>
      <c r="E261" s="42">
        <f>+E262+E271+E293+E355</f>
        <v>2231076</v>
      </c>
      <c r="F261" s="42">
        <f>+F262+F271+F293+F355</f>
        <v>2455320.34</v>
      </c>
      <c r="G261" s="42">
        <f>+G262+G271+G293+G355</f>
        <v>2460161.34</v>
      </c>
      <c r="H261" s="60">
        <f aca="true" t="shared" si="27" ref="H261:I268">IF(E261&lt;&gt;0,F261/E261*100,)</f>
        <v>110.0509503037996</v>
      </c>
      <c r="I261" s="60">
        <f t="shared" si="27"/>
        <v>100.19716368251974</v>
      </c>
    </row>
    <row r="262" spans="1:9" ht="15">
      <c r="A262" s="21">
        <v>410</v>
      </c>
      <c r="B262" s="22"/>
      <c r="C262" s="22" t="s">
        <v>41</v>
      </c>
      <c r="D262" s="23">
        <f>D263+D266</f>
        <v>56907.909999999996</v>
      </c>
      <c r="E262" s="23">
        <f>E263+E266</f>
        <v>128161</v>
      </c>
      <c r="F262" s="23">
        <f>F263+F266</f>
        <v>139604</v>
      </c>
      <c r="G262" s="23">
        <f>G263+G266</f>
        <v>144445</v>
      </c>
      <c r="H262" s="61">
        <f t="shared" si="27"/>
        <v>108.92861322867331</v>
      </c>
      <c r="I262" s="61">
        <f t="shared" si="27"/>
        <v>103.46766568293174</v>
      </c>
    </row>
    <row r="263" spans="1:9" ht="15" outlineLevel="1">
      <c r="A263" s="21">
        <v>4100</v>
      </c>
      <c r="B263" s="22"/>
      <c r="C263" s="22" t="s">
        <v>285</v>
      </c>
      <c r="D263" s="23">
        <f>D264+D265</f>
        <v>4638.93</v>
      </c>
      <c r="E263" s="23">
        <f>E264+E265</f>
        <v>51784</v>
      </c>
      <c r="F263" s="23">
        <f>F264+F265</f>
        <v>70200</v>
      </c>
      <c r="G263" s="23">
        <f>G264+G265</f>
        <v>70200</v>
      </c>
      <c r="H263" s="61">
        <f t="shared" si="27"/>
        <v>135.56310829599875</v>
      </c>
      <c r="I263" s="61">
        <f t="shared" si="27"/>
        <v>100</v>
      </c>
    </row>
    <row r="264" spans="1:9" ht="15" hidden="1" outlineLevel="2">
      <c r="A264" s="21">
        <v>410000</v>
      </c>
      <c r="B264" s="22"/>
      <c r="C264" s="22" t="s">
        <v>286</v>
      </c>
      <c r="D264" s="23">
        <v>0</v>
      </c>
      <c r="E264" s="23">
        <v>48124</v>
      </c>
      <c r="F264" s="23">
        <v>65200</v>
      </c>
      <c r="G264" s="23">
        <v>65200</v>
      </c>
      <c r="H264" s="61">
        <f t="shared" si="27"/>
        <v>135.4833347186435</v>
      </c>
      <c r="I264" s="61">
        <f t="shared" si="27"/>
        <v>100</v>
      </c>
    </row>
    <row r="265" spans="1:9" ht="15" hidden="1" outlineLevel="2">
      <c r="A265" s="21">
        <v>41009900</v>
      </c>
      <c r="B265" s="22"/>
      <c r="C265" s="22" t="s">
        <v>287</v>
      </c>
      <c r="D265" s="23">
        <v>4638.93</v>
      </c>
      <c r="E265" s="23">
        <v>3660</v>
      </c>
      <c r="F265" s="23">
        <v>5000</v>
      </c>
      <c r="G265" s="23">
        <v>5000</v>
      </c>
      <c r="H265" s="61">
        <f t="shared" si="27"/>
        <v>136.61202185792348</v>
      </c>
      <c r="I265" s="61">
        <f t="shared" si="27"/>
        <v>100</v>
      </c>
    </row>
    <row r="266" spans="1:9" ht="15" outlineLevel="1" collapsed="1">
      <c r="A266" s="21">
        <v>4102</v>
      </c>
      <c r="B266" s="22"/>
      <c r="C266" s="22" t="s">
        <v>288</v>
      </c>
      <c r="D266" s="23">
        <f>D267+D268+D269</f>
        <v>52268.979999999996</v>
      </c>
      <c r="E266" s="23">
        <f>E267+E268+E269</f>
        <v>76377</v>
      </c>
      <c r="F266" s="23">
        <f>F267+F268+F269</f>
        <v>69404</v>
      </c>
      <c r="G266" s="23">
        <f>G267+G268+G269</f>
        <v>74245</v>
      </c>
      <c r="H266" s="61">
        <f t="shared" si="27"/>
        <v>90.87028817575971</v>
      </c>
      <c r="I266" s="61">
        <f t="shared" si="27"/>
        <v>106.97510229957928</v>
      </c>
    </row>
    <row r="267" spans="1:9" ht="15" hidden="1" outlineLevel="2">
      <c r="A267" s="21">
        <v>410212</v>
      </c>
      <c r="B267" s="22"/>
      <c r="C267" s="22" t="s">
        <v>289</v>
      </c>
      <c r="D267" s="23">
        <v>15414.39</v>
      </c>
      <c r="E267" s="23">
        <v>22704</v>
      </c>
      <c r="F267" s="23">
        <v>22704</v>
      </c>
      <c r="G267" s="23">
        <v>22704</v>
      </c>
      <c r="H267" s="61">
        <f t="shared" si="27"/>
        <v>100</v>
      </c>
      <c r="I267" s="61">
        <f t="shared" si="27"/>
        <v>100</v>
      </c>
    </row>
    <row r="268" spans="1:9" ht="15" hidden="1" outlineLevel="2">
      <c r="A268" s="21">
        <v>410217</v>
      </c>
      <c r="B268" s="22"/>
      <c r="C268" s="22" t="s">
        <v>290</v>
      </c>
      <c r="D268" s="23">
        <v>34554.59</v>
      </c>
      <c r="E268" s="23">
        <v>46628</v>
      </c>
      <c r="F268" s="23">
        <v>46700</v>
      </c>
      <c r="G268" s="23">
        <v>51541</v>
      </c>
      <c r="H268" s="61">
        <f t="shared" si="27"/>
        <v>100.1544136570301</v>
      </c>
      <c r="I268" s="61">
        <f t="shared" si="27"/>
        <v>110.3661670235546</v>
      </c>
    </row>
    <row r="269" spans="1:9" ht="15" hidden="1" outlineLevel="2">
      <c r="A269" s="21">
        <v>41029902</v>
      </c>
      <c r="B269" s="22"/>
      <c r="C269" s="22" t="s">
        <v>291</v>
      </c>
      <c r="D269" s="23">
        <v>2300</v>
      </c>
      <c r="E269" s="23">
        <v>7045</v>
      </c>
      <c r="F269" s="23">
        <v>0</v>
      </c>
      <c r="G269" s="23">
        <v>0</v>
      </c>
      <c r="H269" s="62"/>
      <c r="I269" s="62"/>
    </row>
    <row r="270" spans="1:9" ht="15" outlineLevel="1" collapsed="1">
      <c r="A270" s="21"/>
      <c r="B270" s="22"/>
      <c r="C270" s="22"/>
      <c r="D270" s="23"/>
      <c r="E270" s="23"/>
      <c r="F270" s="23"/>
      <c r="G270" s="23"/>
      <c r="H270" s="62"/>
      <c r="I270" s="62"/>
    </row>
    <row r="271" spans="1:9" ht="15">
      <c r="A271" s="21">
        <v>411</v>
      </c>
      <c r="B271" s="22"/>
      <c r="C271" s="22" t="s">
        <v>42</v>
      </c>
      <c r="D271" s="23">
        <f>D272+D274+D276</f>
        <v>1202801.4400000002</v>
      </c>
      <c r="E271" s="23">
        <f>E272+E274+E276</f>
        <v>1503116</v>
      </c>
      <c r="F271" s="23">
        <f>F272+F274+F276</f>
        <v>1562844.43</v>
      </c>
      <c r="G271" s="23">
        <f>G272+G274+G276</f>
        <v>1562844.43</v>
      </c>
      <c r="H271" s="61">
        <f aca="true" t="shared" si="28" ref="H271:I273">IF(E271&lt;&gt;0,F271/E271*100,)</f>
        <v>103.97364075693424</v>
      </c>
      <c r="I271" s="61">
        <f t="shared" si="28"/>
        <v>100</v>
      </c>
    </row>
    <row r="272" spans="1:9" ht="15" outlineLevel="1">
      <c r="A272" s="21">
        <v>4111</v>
      </c>
      <c r="B272" s="22"/>
      <c r="C272" s="22" t="s">
        <v>292</v>
      </c>
      <c r="D272" s="23">
        <f>D273</f>
        <v>21251.9</v>
      </c>
      <c r="E272" s="23">
        <f>E273</f>
        <v>17200</v>
      </c>
      <c r="F272" s="23">
        <f>F273</f>
        <v>22000</v>
      </c>
      <c r="G272" s="23">
        <f>G273</f>
        <v>22000</v>
      </c>
      <c r="H272" s="61">
        <f t="shared" si="28"/>
        <v>127.90697674418605</v>
      </c>
      <c r="I272" s="61">
        <f t="shared" si="28"/>
        <v>100</v>
      </c>
    </row>
    <row r="273" spans="1:9" ht="15" hidden="1" outlineLevel="2">
      <c r="A273" s="21">
        <v>41110300</v>
      </c>
      <c r="B273" s="22"/>
      <c r="C273" s="22" t="s">
        <v>293</v>
      </c>
      <c r="D273" s="23">
        <v>21251.9</v>
      </c>
      <c r="E273" s="23">
        <v>17200</v>
      </c>
      <c r="F273" s="23">
        <v>22000</v>
      </c>
      <c r="G273" s="23">
        <v>22000</v>
      </c>
      <c r="H273" s="61">
        <f t="shared" si="28"/>
        <v>127.90697674418605</v>
      </c>
      <c r="I273" s="61">
        <f t="shared" si="28"/>
        <v>100</v>
      </c>
    </row>
    <row r="274" spans="1:9" ht="15" outlineLevel="1" collapsed="1">
      <c r="A274" s="21">
        <v>4112</v>
      </c>
      <c r="B274" s="22"/>
      <c r="C274" s="22" t="s">
        <v>294</v>
      </c>
      <c r="D274" s="23">
        <f>D275</f>
        <v>2020.0000000000002</v>
      </c>
      <c r="E274" s="23">
        <f>E275</f>
        <v>0</v>
      </c>
      <c r="F274" s="23">
        <f>F275</f>
        <v>0</v>
      </c>
      <c r="G274" s="23">
        <f>G275</f>
        <v>0</v>
      </c>
      <c r="H274" s="62"/>
      <c r="I274" s="62"/>
    </row>
    <row r="275" spans="1:9" ht="15" hidden="1" outlineLevel="2">
      <c r="A275" s="21">
        <v>411299</v>
      </c>
      <c r="B275" s="22"/>
      <c r="C275" s="22" t="s">
        <v>295</v>
      </c>
      <c r="D275" s="23">
        <v>2020.0000000000002</v>
      </c>
      <c r="E275" s="23">
        <v>0</v>
      </c>
      <c r="F275" s="23">
        <v>0</v>
      </c>
      <c r="G275" s="23">
        <v>0</v>
      </c>
      <c r="H275" s="62"/>
      <c r="I275" s="62"/>
    </row>
    <row r="276" spans="1:9" ht="15" outlineLevel="1" collapsed="1">
      <c r="A276" s="21">
        <v>4119</v>
      </c>
      <c r="B276" s="22"/>
      <c r="C276" s="22" t="s">
        <v>296</v>
      </c>
      <c r="D276" s="23">
        <f>D277+D278+D279+D280+D281+D282+D283+D284+D285+D286+D287+D288+D289+D290+D291</f>
        <v>1179529.5400000003</v>
      </c>
      <c r="E276" s="23">
        <f>E277+E278+E279+E280+E281+E282+E283+E284+E285+E286+E287+E288+E289+E290+E291</f>
        <v>1485916</v>
      </c>
      <c r="F276" s="23">
        <f>F277+F278+F279+F280+F281+F282+F283+F284+F285+F286+F287+F288+F289+F290+F291</f>
        <v>1540844.43</v>
      </c>
      <c r="G276" s="23">
        <f>G277+G278+G279+G280+G281+G282+G283+G284+G285+G286+G287+G288+G289+G290+G291</f>
        <v>1540844.43</v>
      </c>
      <c r="H276" s="61">
        <f aca="true" t="shared" si="29" ref="H276:I281">IF(E276&lt;&gt;0,F276/E276*100,)</f>
        <v>103.69660398030575</v>
      </c>
      <c r="I276" s="61">
        <f t="shared" si="29"/>
        <v>100</v>
      </c>
    </row>
    <row r="277" spans="1:9" ht="15" hidden="1" outlineLevel="2">
      <c r="A277" s="21">
        <v>411900</v>
      </c>
      <c r="B277" s="22"/>
      <c r="C277" s="22" t="s">
        <v>297</v>
      </c>
      <c r="D277" s="23">
        <v>231507.19999999995</v>
      </c>
      <c r="E277" s="23">
        <v>311500</v>
      </c>
      <c r="F277" s="23">
        <v>320845</v>
      </c>
      <c r="G277" s="23">
        <v>320845</v>
      </c>
      <c r="H277" s="61">
        <f t="shared" si="29"/>
        <v>103</v>
      </c>
      <c r="I277" s="61">
        <f t="shared" si="29"/>
        <v>100</v>
      </c>
    </row>
    <row r="278" spans="1:9" ht="15" hidden="1" outlineLevel="2">
      <c r="A278" s="21">
        <v>411909</v>
      </c>
      <c r="B278" s="22"/>
      <c r="C278" s="22" t="s">
        <v>298</v>
      </c>
      <c r="D278" s="23">
        <v>69300.79999999994</v>
      </c>
      <c r="E278" s="23">
        <v>78123</v>
      </c>
      <c r="F278" s="23">
        <v>85490</v>
      </c>
      <c r="G278" s="23">
        <v>85490</v>
      </c>
      <c r="H278" s="61">
        <f t="shared" si="29"/>
        <v>109.43000140803605</v>
      </c>
      <c r="I278" s="61">
        <f t="shared" si="29"/>
        <v>100</v>
      </c>
    </row>
    <row r="279" spans="1:9" ht="15" hidden="1" outlineLevel="2">
      <c r="A279" s="21">
        <v>411920</v>
      </c>
      <c r="B279" s="22"/>
      <c r="C279" s="22" t="s">
        <v>299</v>
      </c>
      <c r="D279" s="23">
        <v>653.7800000000002</v>
      </c>
      <c r="E279" s="23">
        <v>3303</v>
      </c>
      <c r="F279" s="23">
        <v>4210</v>
      </c>
      <c r="G279" s="23">
        <v>4210</v>
      </c>
      <c r="H279" s="61">
        <f t="shared" si="29"/>
        <v>127.45988495307297</v>
      </c>
      <c r="I279" s="61">
        <f t="shared" si="29"/>
        <v>100</v>
      </c>
    </row>
    <row r="280" spans="1:9" ht="15" hidden="1" outlineLevel="2">
      <c r="A280" s="21">
        <v>411921</v>
      </c>
      <c r="B280" s="22"/>
      <c r="C280" s="22" t="s">
        <v>300</v>
      </c>
      <c r="D280" s="23">
        <v>773208.1600000004</v>
      </c>
      <c r="E280" s="23">
        <v>956009</v>
      </c>
      <c r="F280" s="23">
        <v>1023820</v>
      </c>
      <c r="G280" s="23">
        <v>1023820</v>
      </c>
      <c r="H280" s="61">
        <f t="shared" si="29"/>
        <v>107.0931340604534</v>
      </c>
      <c r="I280" s="61">
        <f t="shared" si="29"/>
        <v>100</v>
      </c>
    </row>
    <row r="281" spans="1:9" ht="15" hidden="1" outlineLevel="2">
      <c r="A281" s="21">
        <v>41192200</v>
      </c>
      <c r="B281" s="22"/>
      <c r="C281" s="22" t="s">
        <v>301</v>
      </c>
      <c r="D281" s="23">
        <v>49044.560000000005</v>
      </c>
      <c r="E281" s="23">
        <v>47444</v>
      </c>
      <c r="F281" s="23">
        <v>50000</v>
      </c>
      <c r="G281" s="23">
        <v>50000</v>
      </c>
      <c r="H281" s="61">
        <f t="shared" si="29"/>
        <v>105.38740409746228</v>
      </c>
      <c r="I281" s="61">
        <f t="shared" si="29"/>
        <v>100</v>
      </c>
    </row>
    <row r="282" spans="1:9" ht="15" hidden="1" outlineLevel="2">
      <c r="A282" s="21">
        <v>411999</v>
      </c>
      <c r="B282" s="22"/>
      <c r="C282" s="22" t="s">
        <v>302</v>
      </c>
      <c r="D282" s="23">
        <v>914.71</v>
      </c>
      <c r="E282" s="23">
        <v>40228</v>
      </c>
      <c r="F282" s="23">
        <v>0</v>
      </c>
      <c r="G282" s="23">
        <v>0</v>
      </c>
      <c r="H282" s="62"/>
      <c r="I282" s="62"/>
    </row>
    <row r="283" spans="1:9" ht="15" hidden="1" outlineLevel="2">
      <c r="A283" s="21">
        <v>41199902</v>
      </c>
      <c r="B283" s="22"/>
      <c r="C283" s="22" t="s">
        <v>303</v>
      </c>
      <c r="D283" s="23">
        <v>1070</v>
      </c>
      <c r="E283" s="23">
        <v>551</v>
      </c>
      <c r="F283" s="23">
        <v>0</v>
      </c>
      <c r="G283" s="23">
        <v>0</v>
      </c>
      <c r="H283" s="62"/>
      <c r="I283" s="62"/>
    </row>
    <row r="284" spans="1:9" ht="15" hidden="1" outlineLevel="2">
      <c r="A284" s="21">
        <v>41199905</v>
      </c>
      <c r="B284" s="22"/>
      <c r="C284" s="22" t="s">
        <v>304</v>
      </c>
      <c r="D284" s="23">
        <v>511</v>
      </c>
      <c r="E284" s="23">
        <v>0</v>
      </c>
      <c r="F284" s="23">
        <v>511</v>
      </c>
      <c r="G284" s="23">
        <v>511</v>
      </c>
      <c r="H284" s="61">
        <f aca="true" t="shared" si="30" ref="H284:I291">IF(E284&lt;&gt;0,F284/E284*100,)</f>
        <v>0</v>
      </c>
      <c r="I284" s="61">
        <f t="shared" si="30"/>
        <v>100</v>
      </c>
    </row>
    <row r="285" spans="1:9" ht="15" hidden="1" outlineLevel="2">
      <c r="A285" s="21">
        <v>41199906</v>
      </c>
      <c r="B285" s="22"/>
      <c r="C285" s="22" t="s">
        <v>305</v>
      </c>
      <c r="D285" s="23">
        <v>837</v>
      </c>
      <c r="E285" s="23">
        <v>0</v>
      </c>
      <c r="F285" s="23">
        <v>837</v>
      </c>
      <c r="G285" s="23">
        <v>837</v>
      </c>
      <c r="H285" s="61">
        <f t="shared" si="30"/>
        <v>0</v>
      </c>
      <c r="I285" s="61">
        <f t="shared" si="30"/>
        <v>100</v>
      </c>
    </row>
    <row r="286" spans="1:9" ht="15" hidden="1" outlineLevel="2">
      <c r="A286" s="21">
        <v>41199909</v>
      </c>
      <c r="B286" s="22"/>
      <c r="C286" s="22" t="s">
        <v>306</v>
      </c>
      <c r="D286" s="23">
        <v>3877.140000000001</v>
      </c>
      <c r="E286" s="23">
        <v>4750</v>
      </c>
      <c r="F286" s="23">
        <v>6250</v>
      </c>
      <c r="G286" s="23">
        <v>6250</v>
      </c>
      <c r="H286" s="61">
        <f t="shared" si="30"/>
        <v>131.57894736842107</v>
      </c>
      <c r="I286" s="61">
        <f t="shared" si="30"/>
        <v>100</v>
      </c>
    </row>
    <row r="287" spans="1:9" ht="15" hidden="1" outlineLevel="2">
      <c r="A287" s="21">
        <v>41199912</v>
      </c>
      <c r="B287" s="22"/>
      <c r="C287" s="22" t="s">
        <v>307</v>
      </c>
      <c r="D287" s="23">
        <v>8520.769999999999</v>
      </c>
      <c r="E287" s="23">
        <v>8551</v>
      </c>
      <c r="F287" s="23">
        <v>8551.43</v>
      </c>
      <c r="G287" s="23">
        <v>8551.43</v>
      </c>
      <c r="H287" s="61">
        <f t="shared" si="30"/>
        <v>100.00502865161968</v>
      </c>
      <c r="I287" s="61">
        <f t="shared" si="30"/>
        <v>100</v>
      </c>
    </row>
    <row r="288" spans="1:9" ht="15" hidden="1" outlineLevel="2">
      <c r="A288" s="21">
        <v>41199914</v>
      </c>
      <c r="B288" s="22"/>
      <c r="C288" s="22" t="s">
        <v>308</v>
      </c>
      <c r="D288" s="23">
        <v>1325.2</v>
      </c>
      <c r="E288" s="23">
        <v>1457</v>
      </c>
      <c r="F288" s="23">
        <v>1500</v>
      </c>
      <c r="G288" s="23">
        <v>1500</v>
      </c>
      <c r="H288" s="61">
        <f t="shared" si="30"/>
        <v>102.9512697323267</v>
      </c>
      <c r="I288" s="61">
        <f t="shared" si="30"/>
        <v>100</v>
      </c>
    </row>
    <row r="289" spans="1:9" ht="15" hidden="1" outlineLevel="2">
      <c r="A289" s="21">
        <v>41199916</v>
      </c>
      <c r="B289" s="22"/>
      <c r="C289" s="22" t="s">
        <v>309</v>
      </c>
      <c r="D289" s="23">
        <v>32134.22</v>
      </c>
      <c r="E289" s="23">
        <v>27000</v>
      </c>
      <c r="F289" s="23">
        <v>30600</v>
      </c>
      <c r="G289" s="23">
        <v>30600</v>
      </c>
      <c r="H289" s="61">
        <f t="shared" si="30"/>
        <v>113.33333333333333</v>
      </c>
      <c r="I289" s="61">
        <f t="shared" si="30"/>
        <v>100</v>
      </c>
    </row>
    <row r="290" spans="1:9" ht="15" hidden="1" outlineLevel="2">
      <c r="A290" s="21">
        <v>41199919</v>
      </c>
      <c r="B290" s="22"/>
      <c r="C290" s="22" t="s">
        <v>310</v>
      </c>
      <c r="D290" s="23">
        <v>5000</v>
      </c>
      <c r="E290" s="23">
        <v>5000</v>
      </c>
      <c r="F290" s="23">
        <v>6000</v>
      </c>
      <c r="G290" s="23">
        <v>6000</v>
      </c>
      <c r="H290" s="61">
        <f t="shared" si="30"/>
        <v>120</v>
      </c>
      <c r="I290" s="61">
        <f t="shared" si="30"/>
        <v>100</v>
      </c>
    </row>
    <row r="291" spans="1:9" ht="15" hidden="1" outlineLevel="2">
      <c r="A291" s="21">
        <v>41199920</v>
      </c>
      <c r="B291" s="22"/>
      <c r="C291" s="22" t="s">
        <v>311</v>
      </c>
      <c r="D291" s="23">
        <v>1625</v>
      </c>
      <c r="E291" s="23">
        <v>2000</v>
      </c>
      <c r="F291" s="23">
        <v>2230</v>
      </c>
      <c r="G291" s="23">
        <v>2230</v>
      </c>
      <c r="H291" s="61">
        <f t="shared" si="30"/>
        <v>111.5</v>
      </c>
      <c r="I291" s="61">
        <f t="shared" si="30"/>
        <v>100</v>
      </c>
    </row>
    <row r="292" spans="1:9" ht="15" outlineLevel="1" collapsed="1">
      <c r="A292" s="21"/>
      <c r="B292" s="22"/>
      <c r="C292" s="22"/>
      <c r="D292" s="23"/>
      <c r="E292" s="23"/>
      <c r="F292" s="23"/>
      <c r="G292" s="23"/>
      <c r="H292" s="62"/>
      <c r="I292" s="62"/>
    </row>
    <row r="293" spans="1:9" ht="15">
      <c r="A293" s="21">
        <v>412</v>
      </c>
      <c r="B293" s="22"/>
      <c r="C293" s="22" t="s">
        <v>43</v>
      </c>
      <c r="D293" s="23">
        <f>D294</f>
        <v>252893.57000000004</v>
      </c>
      <c r="E293" s="23">
        <f>E294</f>
        <v>280714</v>
      </c>
      <c r="F293" s="23">
        <f>F294</f>
        <v>324239.91000000003</v>
      </c>
      <c r="G293" s="23">
        <f>G294</f>
        <v>324239.91000000003</v>
      </c>
      <c r="H293" s="61">
        <f aca="true" t="shared" si="31" ref="H293:I295">IF(E293&lt;&gt;0,F293/E293*100,)</f>
        <v>115.50542901315933</v>
      </c>
      <c r="I293" s="61">
        <f t="shared" si="31"/>
        <v>100</v>
      </c>
    </row>
    <row r="294" spans="1:9" ht="15" outlineLevel="1">
      <c r="A294" s="21">
        <v>4120</v>
      </c>
      <c r="B294" s="22"/>
      <c r="C294" s="22" t="s">
        <v>312</v>
      </c>
      <c r="D294" s="23">
        <f>D295+D296+D297+D298+D299+D300+D301+D302+D303+D304+D305+D306+D307+D308+D309+D310+D311+D312+D313+D314+D315+D316+D317+D318+D319+D320+D321+D322+D323+D324+D325+D326+D327+D328+D329+D330+D331+D332+D333+D334+D335+D336+D337+D338+D339+D340+D341+D342+D343+D344+D345+D346+D347+D348+D349+D350+D351+D352+D353</f>
        <v>252893.57000000004</v>
      </c>
      <c r="E294" s="23">
        <f>E295+E296+E297+E298+E299+E300+E301+E302+E303+E304+E305+E306+E307+E308+E309+E310+E311+E312+E313+E314+E315+E316+E317+E318+E319+E320+E321+E322+E323+E324+E325+E326+E327+E328+E329+E330+E331+E332+E333+E334+E335+E336+E337+E338+E339+E340+E341+E342+E343+E344+E345+E346+E347+E348+E349+E350+E351+E352+E353</f>
        <v>280714</v>
      </c>
      <c r="F294" s="23">
        <f>F295+F296+F297+F298+F299+F300+F301+F302+F303+F304+F305+F306+F307+F308+F309+F310+F311+F312+F313+F314+F315+F316+F317+F318+F319+F320+F321+F322+F323+F324+F325+F326+F327+F328+F329+F330+F331+F332+F333+F334+F335+F336+F337+F338+F339+F340+F341+F342+F343+F344+F345+F346+F347+F348+F349+F350+F351+F352+F353</f>
        <v>324239.91000000003</v>
      </c>
      <c r="G294" s="23">
        <f>G295+G296+G297+G298+G299+G300+G301+G302+G303+G304+G305+G306+G307+G308+G309+G310+G311+G312+G313+G314+G315+G316+G317+G318+G319+G320+G321+G322+G323+G324+G325+G326+G327+G328+G329+G330+G331+G332+G333+G334+G335+G336+G337+G338+G339+G340+G341+G342+G343+G344+G345+G346+G347+G348+G349+G350+G351+G352+G353</f>
        <v>324239.91000000003</v>
      </c>
      <c r="H294" s="61">
        <f t="shared" si="31"/>
        <v>115.50542901315933</v>
      </c>
      <c r="I294" s="61">
        <f t="shared" si="31"/>
        <v>100</v>
      </c>
    </row>
    <row r="295" spans="1:9" ht="15" hidden="1" outlineLevel="2">
      <c r="A295" s="21">
        <v>412000</v>
      </c>
      <c r="B295" s="22"/>
      <c r="C295" s="22" t="s">
        <v>313</v>
      </c>
      <c r="D295" s="23">
        <v>2000</v>
      </c>
      <c r="E295" s="23">
        <v>7000</v>
      </c>
      <c r="F295" s="23">
        <v>235373</v>
      </c>
      <c r="G295" s="23">
        <v>235373</v>
      </c>
      <c r="H295" s="61">
        <f t="shared" si="31"/>
        <v>3362.4714285714285</v>
      </c>
      <c r="I295" s="61">
        <f t="shared" si="31"/>
        <v>100</v>
      </c>
    </row>
    <row r="296" spans="1:9" ht="15" hidden="1" outlineLevel="2">
      <c r="A296" s="21">
        <v>41200001</v>
      </c>
      <c r="B296" s="22"/>
      <c r="C296" s="22" t="s">
        <v>314</v>
      </c>
      <c r="D296" s="23">
        <v>1416.6</v>
      </c>
      <c r="E296" s="23">
        <v>1451</v>
      </c>
      <c r="F296" s="23">
        <v>0</v>
      </c>
      <c r="G296" s="23">
        <v>0</v>
      </c>
      <c r="H296" s="62"/>
      <c r="I296" s="62"/>
    </row>
    <row r="297" spans="1:9" ht="15" hidden="1" outlineLevel="2">
      <c r="A297" s="21">
        <v>41200002</v>
      </c>
      <c r="B297" s="22"/>
      <c r="C297" s="22" t="s">
        <v>315</v>
      </c>
      <c r="D297" s="23">
        <v>0</v>
      </c>
      <c r="E297" s="23">
        <v>0</v>
      </c>
      <c r="F297" s="23">
        <v>1414.35</v>
      </c>
      <c r="G297" s="23">
        <v>1414.35</v>
      </c>
      <c r="H297" s="61">
        <f>IF(E297&lt;&gt;0,F297/E297*100,)</f>
        <v>0</v>
      </c>
      <c r="I297" s="61">
        <f>IF(F297&lt;&gt;0,G297/F297*100,)</f>
        <v>100</v>
      </c>
    </row>
    <row r="298" spans="1:9" ht="15" hidden="1" outlineLevel="2">
      <c r="A298" s="21">
        <v>41200004</v>
      </c>
      <c r="B298" s="22"/>
      <c r="C298" s="22" t="s">
        <v>316</v>
      </c>
      <c r="D298" s="23">
        <v>11683.909999999998</v>
      </c>
      <c r="E298" s="23">
        <v>20314</v>
      </c>
      <c r="F298" s="23">
        <v>0</v>
      </c>
      <c r="G298" s="23">
        <v>0</v>
      </c>
      <c r="H298" s="62"/>
      <c r="I298" s="62"/>
    </row>
    <row r="299" spans="1:9" ht="15" hidden="1" outlineLevel="2">
      <c r="A299" s="21">
        <v>41200006</v>
      </c>
      <c r="B299" s="22"/>
      <c r="C299" s="22" t="s">
        <v>317</v>
      </c>
      <c r="D299" s="23">
        <v>2384.1600000000003</v>
      </c>
      <c r="E299" s="23">
        <v>2462</v>
      </c>
      <c r="F299" s="23">
        <v>2386.56</v>
      </c>
      <c r="G299" s="23">
        <v>2386.56</v>
      </c>
      <c r="H299" s="61">
        <f aca="true" t="shared" si="32" ref="H299:H314">IF(E299&lt;&gt;0,F299/E299*100,)</f>
        <v>96.93582453290009</v>
      </c>
      <c r="I299" s="61">
        <f aca="true" t="shared" si="33" ref="I299:I314">IF(F299&lt;&gt;0,G299/F299*100,)</f>
        <v>100</v>
      </c>
    </row>
    <row r="300" spans="1:9" ht="15" hidden="1" outlineLevel="2">
      <c r="A300" s="21">
        <v>41200010</v>
      </c>
      <c r="B300" s="22"/>
      <c r="C300" s="22" t="s">
        <v>318</v>
      </c>
      <c r="D300" s="23">
        <v>1053.36</v>
      </c>
      <c r="E300" s="23">
        <v>1037</v>
      </c>
      <c r="F300" s="23">
        <v>1000</v>
      </c>
      <c r="G300" s="23">
        <v>1000</v>
      </c>
      <c r="H300" s="61">
        <f t="shared" si="32"/>
        <v>96.43201542912246</v>
      </c>
      <c r="I300" s="61">
        <f t="shared" si="33"/>
        <v>100</v>
      </c>
    </row>
    <row r="301" spans="1:9" ht="15" hidden="1" outlineLevel="2">
      <c r="A301" s="21">
        <v>41200011</v>
      </c>
      <c r="B301" s="22"/>
      <c r="C301" s="22" t="s">
        <v>319</v>
      </c>
      <c r="D301" s="23">
        <v>1418.16</v>
      </c>
      <c r="E301" s="23">
        <v>1458</v>
      </c>
      <c r="F301" s="23">
        <v>1600</v>
      </c>
      <c r="G301" s="23">
        <v>1600</v>
      </c>
      <c r="H301" s="61">
        <f t="shared" si="32"/>
        <v>109.73936899862827</v>
      </c>
      <c r="I301" s="61">
        <f t="shared" si="33"/>
        <v>100</v>
      </c>
    </row>
    <row r="302" spans="1:9" ht="15" hidden="1" outlineLevel="2">
      <c r="A302" s="21">
        <v>41200012</v>
      </c>
      <c r="B302" s="22"/>
      <c r="C302" s="22" t="s">
        <v>320</v>
      </c>
      <c r="D302" s="23">
        <v>1600.56</v>
      </c>
      <c r="E302" s="23">
        <v>1484</v>
      </c>
      <c r="F302" s="23">
        <v>1200</v>
      </c>
      <c r="G302" s="23">
        <v>1200</v>
      </c>
      <c r="H302" s="61">
        <f t="shared" si="32"/>
        <v>80.86253369272237</v>
      </c>
      <c r="I302" s="61">
        <f t="shared" si="33"/>
        <v>100</v>
      </c>
    </row>
    <row r="303" spans="1:9" ht="15" hidden="1" outlineLevel="2">
      <c r="A303" s="21">
        <v>41200013</v>
      </c>
      <c r="B303" s="22"/>
      <c r="C303" s="22" t="s">
        <v>321</v>
      </c>
      <c r="D303" s="23">
        <v>1605.12</v>
      </c>
      <c r="E303" s="23">
        <v>1550</v>
      </c>
      <c r="F303" s="23">
        <v>1400</v>
      </c>
      <c r="G303" s="23">
        <v>1400</v>
      </c>
      <c r="H303" s="61">
        <f t="shared" si="32"/>
        <v>90.32258064516128</v>
      </c>
      <c r="I303" s="61">
        <f t="shared" si="33"/>
        <v>100</v>
      </c>
    </row>
    <row r="304" spans="1:9" ht="15" hidden="1" outlineLevel="2">
      <c r="A304" s="21">
        <v>41200014</v>
      </c>
      <c r="B304" s="22"/>
      <c r="C304" s="22" t="s">
        <v>322</v>
      </c>
      <c r="D304" s="23">
        <v>4651.2</v>
      </c>
      <c r="E304" s="23">
        <v>4470</v>
      </c>
      <c r="F304" s="23">
        <v>4000</v>
      </c>
      <c r="G304" s="23">
        <v>4000</v>
      </c>
      <c r="H304" s="61">
        <f t="shared" si="32"/>
        <v>89.48545861297539</v>
      </c>
      <c r="I304" s="61">
        <f t="shared" si="33"/>
        <v>100</v>
      </c>
    </row>
    <row r="305" spans="1:9" ht="15" hidden="1" outlineLevel="2">
      <c r="A305" s="21">
        <v>41200015</v>
      </c>
      <c r="B305" s="22"/>
      <c r="C305" s="22" t="s">
        <v>323</v>
      </c>
      <c r="D305" s="23">
        <v>1700</v>
      </c>
      <c r="E305" s="23">
        <v>3031</v>
      </c>
      <c r="F305" s="23">
        <v>2000</v>
      </c>
      <c r="G305" s="23">
        <v>2000</v>
      </c>
      <c r="H305" s="61">
        <f t="shared" si="32"/>
        <v>65.98482349059717</v>
      </c>
      <c r="I305" s="61">
        <f t="shared" si="33"/>
        <v>100</v>
      </c>
    </row>
    <row r="306" spans="1:9" ht="15" hidden="1" outlineLevel="2">
      <c r="A306" s="21">
        <v>41200016</v>
      </c>
      <c r="B306" s="22"/>
      <c r="C306" s="22" t="s">
        <v>324</v>
      </c>
      <c r="D306" s="23">
        <v>2503</v>
      </c>
      <c r="E306" s="23">
        <v>2503</v>
      </c>
      <c r="F306" s="23">
        <v>2500</v>
      </c>
      <c r="G306" s="23">
        <v>2500</v>
      </c>
      <c r="H306" s="61">
        <f t="shared" si="32"/>
        <v>99.88014382740711</v>
      </c>
      <c r="I306" s="61">
        <f t="shared" si="33"/>
        <v>100</v>
      </c>
    </row>
    <row r="307" spans="1:9" ht="15" hidden="1" outlineLevel="2">
      <c r="A307" s="21">
        <v>41200017</v>
      </c>
      <c r="B307" s="22"/>
      <c r="C307" s="22" t="s">
        <v>325</v>
      </c>
      <c r="D307" s="23">
        <v>6627</v>
      </c>
      <c r="E307" s="23">
        <v>9217</v>
      </c>
      <c r="F307" s="23">
        <v>18768</v>
      </c>
      <c r="G307" s="23">
        <v>18768</v>
      </c>
      <c r="H307" s="61">
        <f t="shared" si="32"/>
        <v>203.6237387436259</v>
      </c>
      <c r="I307" s="61">
        <f t="shared" si="33"/>
        <v>100</v>
      </c>
    </row>
    <row r="308" spans="1:9" ht="15" hidden="1" outlineLevel="2">
      <c r="A308" s="21">
        <v>41200018</v>
      </c>
      <c r="B308" s="22"/>
      <c r="C308" s="22" t="s">
        <v>326</v>
      </c>
      <c r="D308" s="23">
        <v>1500</v>
      </c>
      <c r="E308" s="23">
        <v>1500</v>
      </c>
      <c r="F308" s="23">
        <v>1500</v>
      </c>
      <c r="G308" s="23">
        <v>1500</v>
      </c>
      <c r="H308" s="61">
        <f t="shared" si="32"/>
        <v>100</v>
      </c>
      <c r="I308" s="61">
        <f t="shared" si="33"/>
        <v>100</v>
      </c>
    </row>
    <row r="309" spans="1:9" ht="15" hidden="1" outlineLevel="2">
      <c r="A309" s="21">
        <v>41200019</v>
      </c>
      <c r="B309" s="22"/>
      <c r="C309" s="22" t="s">
        <v>327</v>
      </c>
      <c r="D309" s="23">
        <v>5000</v>
      </c>
      <c r="E309" s="23">
        <v>6000</v>
      </c>
      <c r="F309" s="23">
        <v>7000</v>
      </c>
      <c r="G309" s="23">
        <v>7000</v>
      </c>
      <c r="H309" s="61">
        <f t="shared" si="32"/>
        <v>116.66666666666667</v>
      </c>
      <c r="I309" s="61">
        <f t="shared" si="33"/>
        <v>100</v>
      </c>
    </row>
    <row r="310" spans="1:9" ht="15" hidden="1" outlineLevel="2">
      <c r="A310" s="21">
        <v>41200021</v>
      </c>
      <c r="B310" s="22"/>
      <c r="C310" s="22" t="s">
        <v>328</v>
      </c>
      <c r="D310" s="23">
        <v>1571.25</v>
      </c>
      <c r="E310" s="23">
        <v>1350</v>
      </c>
      <c r="F310" s="23">
        <v>1350</v>
      </c>
      <c r="G310" s="23">
        <v>1350</v>
      </c>
      <c r="H310" s="61">
        <f t="shared" si="32"/>
        <v>100</v>
      </c>
      <c r="I310" s="61">
        <f t="shared" si="33"/>
        <v>100</v>
      </c>
    </row>
    <row r="311" spans="1:9" ht="15" hidden="1" outlineLevel="2">
      <c r="A311" s="21">
        <v>41200022</v>
      </c>
      <c r="B311" s="22"/>
      <c r="C311" s="22" t="s">
        <v>329</v>
      </c>
      <c r="D311" s="23">
        <v>823.6</v>
      </c>
      <c r="E311" s="23">
        <v>1720</v>
      </c>
      <c r="F311" s="23">
        <v>1720</v>
      </c>
      <c r="G311" s="23">
        <v>1720</v>
      </c>
      <c r="H311" s="61">
        <f t="shared" si="32"/>
        <v>100</v>
      </c>
      <c r="I311" s="61">
        <f t="shared" si="33"/>
        <v>100</v>
      </c>
    </row>
    <row r="312" spans="1:9" ht="15" hidden="1" outlineLevel="2">
      <c r="A312" s="21">
        <v>41200023</v>
      </c>
      <c r="B312" s="22"/>
      <c r="C312" s="22" t="s">
        <v>330</v>
      </c>
      <c r="D312" s="23">
        <v>900</v>
      </c>
      <c r="E312" s="23">
        <v>500</v>
      </c>
      <c r="F312" s="23">
        <v>2000</v>
      </c>
      <c r="G312" s="23">
        <v>2000</v>
      </c>
      <c r="H312" s="61">
        <f t="shared" si="32"/>
        <v>400</v>
      </c>
      <c r="I312" s="61">
        <f t="shared" si="33"/>
        <v>100</v>
      </c>
    </row>
    <row r="313" spans="1:9" ht="15" hidden="1" outlineLevel="2">
      <c r="A313" s="21">
        <v>41200024</v>
      </c>
      <c r="B313" s="22"/>
      <c r="C313" s="22" t="s">
        <v>331</v>
      </c>
      <c r="D313" s="23">
        <v>6250</v>
      </c>
      <c r="E313" s="23">
        <v>9375</v>
      </c>
      <c r="F313" s="23">
        <v>6250</v>
      </c>
      <c r="G313" s="23">
        <v>6250</v>
      </c>
      <c r="H313" s="61">
        <f t="shared" si="32"/>
        <v>66.66666666666666</v>
      </c>
      <c r="I313" s="61">
        <f t="shared" si="33"/>
        <v>100</v>
      </c>
    </row>
    <row r="314" spans="1:9" ht="15" hidden="1" outlineLevel="2">
      <c r="A314" s="21">
        <v>41200025</v>
      </c>
      <c r="B314" s="22"/>
      <c r="C314" s="22" t="s">
        <v>332</v>
      </c>
      <c r="D314" s="23">
        <v>450</v>
      </c>
      <c r="E314" s="23">
        <v>160</v>
      </c>
      <c r="F314" s="23">
        <v>1000</v>
      </c>
      <c r="G314" s="23">
        <v>1000</v>
      </c>
      <c r="H314" s="61">
        <f t="shared" si="32"/>
        <v>625</v>
      </c>
      <c r="I314" s="61">
        <f t="shared" si="33"/>
        <v>100</v>
      </c>
    </row>
    <row r="315" spans="1:9" ht="15" hidden="1" outlineLevel="2">
      <c r="A315" s="21">
        <v>41200031</v>
      </c>
      <c r="B315" s="22"/>
      <c r="C315" s="22" t="s">
        <v>333</v>
      </c>
      <c r="D315" s="23">
        <v>7142.9000000000015</v>
      </c>
      <c r="E315" s="23">
        <v>5508</v>
      </c>
      <c r="F315" s="23">
        <v>0</v>
      </c>
      <c r="G315" s="23">
        <v>0</v>
      </c>
      <c r="H315" s="62"/>
      <c r="I315" s="62"/>
    </row>
    <row r="316" spans="1:9" ht="15" hidden="1" outlineLevel="2">
      <c r="A316" s="21">
        <v>41200032</v>
      </c>
      <c r="B316" s="22"/>
      <c r="C316" s="22" t="s">
        <v>334</v>
      </c>
      <c r="D316" s="23">
        <v>2011.2</v>
      </c>
      <c r="E316" s="23">
        <v>1459</v>
      </c>
      <c r="F316" s="23">
        <v>0</v>
      </c>
      <c r="G316" s="23">
        <v>0</v>
      </c>
      <c r="H316" s="62"/>
      <c r="I316" s="62"/>
    </row>
    <row r="317" spans="1:9" ht="15" hidden="1" outlineLevel="2">
      <c r="A317" s="21">
        <v>41200034</v>
      </c>
      <c r="B317" s="22"/>
      <c r="C317" s="22" t="s">
        <v>335</v>
      </c>
      <c r="D317" s="23">
        <v>9653.2</v>
      </c>
      <c r="E317" s="23">
        <v>15844</v>
      </c>
      <c r="F317" s="23">
        <v>16000</v>
      </c>
      <c r="G317" s="23">
        <v>16000</v>
      </c>
      <c r="H317" s="61">
        <f>IF(E317&lt;&gt;0,F317/E317*100,)</f>
        <v>100.9845998485231</v>
      </c>
      <c r="I317" s="61">
        <f>IF(F317&lt;&gt;0,G317/F317*100,)</f>
        <v>100</v>
      </c>
    </row>
    <row r="318" spans="1:9" ht="15" hidden="1" outlineLevel="2">
      <c r="A318" s="21">
        <v>41200035</v>
      </c>
      <c r="B318" s="22"/>
      <c r="C318" s="22" t="s">
        <v>336</v>
      </c>
      <c r="D318" s="23">
        <v>1382.74</v>
      </c>
      <c r="E318" s="23">
        <v>2426</v>
      </c>
      <c r="F318" s="23">
        <v>0</v>
      </c>
      <c r="G318" s="23">
        <v>0</v>
      </c>
      <c r="H318" s="62"/>
      <c r="I318" s="62"/>
    </row>
    <row r="319" spans="1:9" ht="15" hidden="1" outlineLevel="2">
      <c r="A319" s="21">
        <v>41200036</v>
      </c>
      <c r="B319" s="22"/>
      <c r="C319" s="22" t="s">
        <v>337</v>
      </c>
      <c r="D319" s="23">
        <v>1113.25</v>
      </c>
      <c r="E319" s="23">
        <v>1139</v>
      </c>
      <c r="F319" s="23">
        <v>0</v>
      </c>
      <c r="G319" s="23">
        <v>0</v>
      </c>
      <c r="H319" s="62"/>
      <c r="I319" s="62"/>
    </row>
    <row r="320" spans="1:9" ht="15" hidden="1" outlineLevel="2">
      <c r="A320" s="21">
        <v>41200037</v>
      </c>
      <c r="B320" s="22"/>
      <c r="C320" s="22" t="s">
        <v>338</v>
      </c>
      <c r="D320" s="23">
        <v>1069.77</v>
      </c>
      <c r="E320" s="23">
        <v>1977</v>
      </c>
      <c r="F320" s="23">
        <v>0</v>
      </c>
      <c r="G320" s="23">
        <v>0</v>
      </c>
      <c r="H320" s="62"/>
      <c r="I320" s="62"/>
    </row>
    <row r="321" spans="1:9" ht="15" hidden="1" outlineLevel="2">
      <c r="A321" s="21">
        <v>41200038</v>
      </c>
      <c r="B321" s="22"/>
      <c r="C321" s="22" t="s">
        <v>339</v>
      </c>
      <c r="D321" s="23">
        <v>4236.34</v>
      </c>
      <c r="E321" s="23">
        <v>3200</v>
      </c>
      <c r="F321" s="23">
        <v>0</v>
      </c>
      <c r="G321" s="23">
        <v>0</v>
      </c>
      <c r="H321" s="62"/>
      <c r="I321" s="62"/>
    </row>
    <row r="322" spans="1:9" ht="15" hidden="1" outlineLevel="2">
      <c r="A322" s="21">
        <v>41200039</v>
      </c>
      <c r="B322" s="22"/>
      <c r="C322" s="22" t="s">
        <v>340</v>
      </c>
      <c r="D322" s="23">
        <v>2034.83</v>
      </c>
      <c r="E322" s="23">
        <v>1792</v>
      </c>
      <c r="F322" s="23">
        <v>0</v>
      </c>
      <c r="G322" s="23">
        <v>0</v>
      </c>
      <c r="H322" s="62"/>
      <c r="I322" s="62"/>
    </row>
    <row r="323" spans="1:9" ht="15" hidden="1" outlineLevel="2">
      <c r="A323" s="21">
        <v>41200040</v>
      </c>
      <c r="B323" s="22"/>
      <c r="C323" s="22" t="s">
        <v>341</v>
      </c>
      <c r="D323" s="23">
        <v>3880.9700000000003</v>
      </c>
      <c r="E323" s="23">
        <v>4745</v>
      </c>
      <c r="F323" s="23">
        <v>0</v>
      </c>
      <c r="G323" s="23">
        <v>0</v>
      </c>
      <c r="H323" s="62"/>
      <c r="I323" s="62"/>
    </row>
    <row r="324" spans="1:9" ht="15" hidden="1" outlineLevel="2">
      <c r="A324" s="21">
        <v>41200041</v>
      </c>
      <c r="B324" s="22"/>
      <c r="C324" s="22" t="s">
        <v>342</v>
      </c>
      <c r="D324" s="23">
        <v>1021.31</v>
      </c>
      <c r="E324" s="23">
        <v>2077</v>
      </c>
      <c r="F324" s="23">
        <v>0</v>
      </c>
      <c r="G324" s="23">
        <v>0</v>
      </c>
      <c r="H324" s="62"/>
      <c r="I324" s="62"/>
    </row>
    <row r="325" spans="1:9" ht="15" hidden="1" outlineLevel="2">
      <c r="A325" s="21">
        <v>41200042</v>
      </c>
      <c r="B325" s="22"/>
      <c r="C325" s="22" t="s">
        <v>343</v>
      </c>
      <c r="D325" s="23">
        <v>3315.01</v>
      </c>
      <c r="E325" s="23">
        <v>3649</v>
      </c>
      <c r="F325" s="23">
        <v>0</v>
      </c>
      <c r="G325" s="23">
        <v>0</v>
      </c>
      <c r="H325" s="62"/>
      <c r="I325" s="62"/>
    </row>
    <row r="326" spans="1:9" ht="15" hidden="1" outlineLevel="2">
      <c r="A326" s="21">
        <v>41200043</v>
      </c>
      <c r="B326" s="22"/>
      <c r="C326" s="22" t="s">
        <v>344</v>
      </c>
      <c r="D326" s="23">
        <v>1352.19</v>
      </c>
      <c r="E326" s="23">
        <v>2400</v>
      </c>
      <c r="F326" s="23">
        <v>0</v>
      </c>
      <c r="G326" s="23">
        <v>0</v>
      </c>
      <c r="H326" s="62"/>
      <c r="I326" s="62"/>
    </row>
    <row r="327" spans="1:9" ht="15" hidden="1" outlineLevel="2">
      <c r="A327" s="21">
        <v>41200044</v>
      </c>
      <c r="B327" s="22"/>
      <c r="C327" s="22" t="s">
        <v>345</v>
      </c>
      <c r="D327" s="23">
        <v>2698</v>
      </c>
      <c r="E327" s="23">
        <v>2678</v>
      </c>
      <c r="F327" s="23">
        <v>0</v>
      </c>
      <c r="G327" s="23">
        <v>0</v>
      </c>
      <c r="H327" s="62"/>
      <c r="I327" s="62"/>
    </row>
    <row r="328" spans="1:9" ht="15" hidden="1" outlineLevel="2">
      <c r="A328" s="21">
        <v>41200045</v>
      </c>
      <c r="B328" s="22"/>
      <c r="C328" s="22" t="s">
        <v>346</v>
      </c>
      <c r="D328" s="23">
        <v>4786.2</v>
      </c>
      <c r="E328" s="23">
        <v>4067</v>
      </c>
      <c r="F328" s="23">
        <v>0</v>
      </c>
      <c r="G328" s="23">
        <v>0</v>
      </c>
      <c r="H328" s="62"/>
      <c r="I328" s="62"/>
    </row>
    <row r="329" spans="1:9" ht="15" hidden="1" outlineLevel="2">
      <c r="A329" s="21">
        <v>41200047</v>
      </c>
      <c r="B329" s="22"/>
      <c r="C329" s="22" t="s">
        <v>347</v>
      </c>
      <c r="D329" s="23">
        <v>6820.800000000001</v>
      </c>
      <c r="E329" s="23">
        <v>8388</v>
      </c>
      <c r="F329" s="23">
        <v>0</v>
      </c>
      <c r="G329" s="23">
        <v>0</v>
      </c>
      <c r="H329" s="62"/>
      <c r="I329" s="62"/>
    </row>
    <row r="330" spans="1:9" ht="15" hidden="1" outlineLevel="2">
      <c r="A330" s="21">
        <v>41200048</v>
      </c>
      <c r="B330" s="22"/>
      <c r="C330" s="22" t="s">
        <v>348</v>
      </c>
      <c r="D330" s="23">
        <v>4504.7</v>
      </c>
      <c r="E330" s="23">
        <v>3306</v>
      </c>
      <c r="F330" s="23">
        <v>0</v>
      </c>
      <c r="G330" s="23">
        <v>0</v>
      </c>
      <c r="H330" s="62"/>
      <c r="I330" s="62"/>
    </row>
    <row r="331" spans="1:9" ht="15" hidden="1" outlineLevel="2">
      <c r="A331" s="21">
        <v>41200049</v>
      </c>
      <c r="B331" s="22"/>
      <c r="C331" s="22" t="s">
        <v>349</v>
      </c>
      <c r="D331" s="23">
        <v>1887.3999999999999</v>
      </c>
      <c r="E331" s="23">
        <v>1097</v>
      </c>
      <c r="F331" s="23">
        <v>0</v>
      </c>
      <c r="G331" s="23">
        <v>0</v>
      </c>
      <c r="H331" s="62"/>
      <c r="I331" s="62"/>
    </row>
    <row r="332" spans="1:9" ht="15" hidden="1" outlineLevel="2">
      <c r="A332" s="21">
        <v>41200051</v>
      </c>
      <c r="B332" s="22"/>
      <c r="C332" s="22" t="s">
        <v>350</v>
      </c>
      <c r="D332" s="23">
        <v>2300.1</v>
      </c>
      <c r="E332" s="23">
        <v>1853</v>
      </c>
      <c r="F332" s="23">
        <v>0</v>
      </c>
      <c r="G332" s="23">
        <v>0</v>
      </c>
      <c r="H332" s="62"/>
      <c r="I332" s="62"/>
    </row>
    <row r="333" spans="1:9" ht="15" hidden="1" outlineLevel="2">
      <c r="A333" s="21">
        <v>41200052</v>
      </c>
      <c r="B333" s="22"/>
      <c r="C333" s="22" t="s">
        <v>351</v>
      </c>
      <c r="D333" s="23">
        <v>29543</v>
      </c>
      <c r="E333" s="23">
        <v>24424</v>
      </c>
      <c r="F333" s="23">
        <v>0</v>
      </c>
      <c r="G333" s="23">
        <v>0</v>
      </c>
      <c r="H333" s="62"/>
      <c r="I333" s="62"/>
    </row>
    <row r="334" spans="1:9" ht="15" hidden="1" outlineLevel="2">
      <c r="A334" s="21">
        <v>41200053</v>
      </c>
      <c r="B334" s="22"/>
      <c r="C334" s="22" t="s">
        <v>352</v>
      </c>
      <c r="D334" s="23">
        <v>32127.89</v>
      </c>
      <c r="E334" s="23">
        <v>33411</v>
      </c>
      <c r="F334" s="23">
        <v>0</v>
      </c>
      <c r="G334" s="23">
        <v>0</v>
      </c>
      <c r="H334" s="62"/>
      <c r="I334" s="62"/>
    </row>
    <row r="335" spans="1:9" ht="15" hidden="1" outlineLevel="2">
      <c r="A335" s="21">
        <v>41200054</v>
      </c>
      <c r="B335" s="22"/>
      <c r="C335" s="22" t="s">
        <v>353</v>
      </c>
      <c r="D335" s="23">
        <v>26053.649999999998</v>
      </c>
      <c r="E335" s="23">
        <v>29921</v>
      </c>
      <c r="F335" s="23">
        <v>0</v>
      </c>
      <c r="G335" s="23">
        <v>0</v>
      </c>
      <c r="H335" s="62"/>
      <c r="I335" s="62"/>
    </row>
    <row r="336" spans="1:9" ht="15" hidden="1" outlineLevel="2">
      <c r="A336" s="21">
        <v>41200055</v>
      </c>
      <c r="B336" s="22"/>
      <c r="C336" s="22" t="s">
        <v>354</v>
      </c>
      <c r="D336" s="23">
        <v>2500.0899999999997</v>
      </c>
      <c r="E336" s="23">
        <v>2471</v>
      </c>
      <c r="F336" s="23">
        <v>0</v>
      </c>
      <c r="G336" s="23">
        <v>0</v>
      </c>
      <c r="H336" s="62"/>
      <c r="I336" s="62"/>
    </row>
    <row r="337" spans="1:9" ht="15" hidden="1" outlineLevel="2">
      <c r="A337" s="21">
        <v>41200056</v>
      </c>
      <c r="B337" s="22"/>
      <c r="C337" s="22" t="s">
        <v>355</v>
      </c>
      <c r="D337" s="23">
        <v>20087.46</v>
      </c>
      <c r="E337" s="23">
        <v>18417</v>
      </c>
      <c r="F337" s="23">
        <v>0</v>
      </c>
      <c r="G337" s="23">
        <v>0</v>
      </c>
      <c r="H337" s="62"/>
      <c r="I337" s="62"/>
    </row>
    <row r="338" spans="1:9" ht="15" hidden="1" outlineLevel="2">
      <c r="A338" s="21">
        <v>41200057</v>
      </c>
      <c r="B338" s="22"/>
      <c r="C338" s="22" t="s">
        <v>356</v>
      </c>
      <c r="D338" s="23">
        <v>1461</v>
      </c>
      <c r="E338" s="23">
        <v>0</v>
      </c>
      <c r="F338" s="23">
        <v>0</v>
      </c>
      <c r="G338" s="23">
        <v>0</v>
      </c>
      <c r="H338" s="62"/>
      <c r="I338" s="62"/>
    </row>
    <row r="339" spans="1:9" ht="15" hidden="1" outlineLevel="2">
      <c r="A339" s="21">
        <v>41200058</v>
      </c>
      <c r="B339" s="22"/>
      <c r="C339" s="22" t="s">
        <v>357</v>
      </c>
      <c r="D339" s="23">
        <v>1090</v>
      </c>
      <c r="E339" s="23">
        <v>435</v>
      </c>
      <c r="F339" s="23">
        <v>0</v>
      </c>
      <c r="G339" s="23">
        <v>0</v>
      </c>
      <c r="H339" s="62"/>
      <c r="I339" s="62"/>
    </row>
    <row r="340" spans="1:9" ht="15" hidden="1" outlineLevel="2">
      <c r="A340" s="21">
        <v>41200059</v>
      </c>
      <c r="B340" s="22"/>
      <c r="C340" s="22" t="s">
        <v>358</v>
      </c>
      <c r="D340" s="23">
        <v>180</v>
      </c>
      <c r="E340" s="23">
        <v>85</v>
      </c>
      <c r="F340" s="23">
        <v>0</v>
      </c>
      <c r="G340" s="23">
        <v>0</v>
      </c>
      <c r="H340" s="62"/>
      <c r="I340" s="62"/>
    </row>
    <row r="341" spans="1:9" ht="15" hidden="1" outlineLevel="2">
      <c r="A341" s="21">
        <v>41200060</v>
      </c>
      <c r="B341" s="22"/>
      <c r="C341" s="22" t="s">
        <v>359</v>
      </c>
      <c r="D341" s="23">
        <v>570</v>
      </c>
      <c r="E341" s="23">
        <v>360</v>
      </c>
      <c r="F341" s="23">
        <v>0</v>
      </c>
      <c r="G341" s="23">
        <v>0</v>
      </c>
      <c r="H341" s="62"/>
      <c r="I341" s="62"/>
    </row>
    <row r="342" spans="1:9" ht="15" hidden="1" outlineLevel="2">
      <c r="A342" s="21">
        <v>41200061</v>
      </c>
      <c r="B342" s="22"/>
      <c r="C342" s="22" t="s">
        <v>360</v>
      </c>
      <c r="D342" s="23">
        <v>165</v>
      </c>
      <c r="E342" s="23">
        <v>245</v>
      </c>
      <c r="F342" s="23">
        <v>0</v>
      </c>
      <c r="G342" s="23">
        <v>0</v>
      </c>
      <c r="H342" s="62"/>
      <c r="I342" s="62"/>
    </row>
    <row r="343" spans="1:9" ht="15" hidden="1" outlineLevel="2">
      <c r="A343" s="21">
        <v>41200062</v>
      </c>
      <c r="B343" s="22"/>
      <c r="C343" s="22" t="s">
        <v>361</v>
      </c>
      <c r="D343" s="23">
        <v>190</v>
      </c>
      <c r="E343" s="23">
        <v>290</v>
      </c>
      <c r="F343" s="23">
        <v>0</v>
      </c>
      <c r="G343" s="23">
        <v>0</v>
      </c>
      <c r="H343" s="62"/>
      <c r="I343" s="62"/>
    </row>
    <row r="344" spans="1:9" ht="15" hidden="1" outlineLevel="2">
      <c r="A344" s="21">
        <v>41200063</v>
      </c>
      <c r="B344" s="22"/>
      <c r="C344" s="22" t="s">
        <v>362</v>
      </c>
      <c r="D344" s="23">
        <v>390</v>
      </c>
      <c r="E344" s="23">
        <v>300</v>
      </c>
      <c r="F344" s="23">
        <v>0</v>
      </c>
      <c r="G344" s="23">
        <v>0</v>
      </c>
      <c r="H344" s="62"/>
      <c r="I344" s="62"/>
    </row>
    <row r="345" spans="1:9" ht="15" hidden="1" outlineLevel="2">
      <c r="A345" s="21">
        <v>41200064</v>
      </c>
      <c r="B345" s="22"/>
      <c r="C345" s="22" t="s">
        <v>363</v>
      </c>
      <c r="D345" s="23">
        <v>175</v>
      </c>
      <c r="E345" s="23">
        <v>240</v>
      </c>
      <c r="F345" s="23">
        <v>0</v>
      </c>
      <c r="G345" s="23">
        <v>0</v>
      </c>
      <c r="H345" s="62"/>
      <c r="I345" s="62"/>
    </row>
    <row r="346" spans="1:9" ht="15" hidden="1" outlineLevel="2">
      <c r="A346" s="21">
        <v>41200067</v>
      </c>
      <c r="B346" s="22"/>
      <c r="C346" s="22" t="s">
        <v>364</v>
      </c>
      <c r="D346" s="23">
        <v>9300</v>
      </c>
      <c r="E346" s="23">
        <v>8100</v>
      </c>
      <c r="F346" s="23">
        <v>0</v>
      </c>
      <c r="G346" s="23">
        <v>0</v>
      </c>
      <c r="H346" s="62"/>
      <c r="I346" s="62"/>
    </row>
    <row r="347" spans="1:9" ht="15" hidden="1" outlineLevel="2">
      <c r="A347" s="21">
        <v>41200068</v>
      </c>
      <c r="B347" s="22"/>
      <c r="C347" s="22" t="s">
        <v>365</v>
      </c>
      <c r="D347" s="23">
        <v>5876.9400000000005</v>
      </c>
      <c r="E347" s="23">
        <v>6231</v>
      </c>
      <c r="F347" s="23">
        <v>6500</v>
      </c>
      <c r="G347" s="23">
        <v>6500</v>
      </c>
      <c r="H347" s="61">
        <f>IF(E347&lt;&gt;0,F347/E347*100,)</f>
        <v>104.3171240571337</v>
      </c>
      <c r="I347" s="61">
        <f>IF(F347&lt;&gt;0,G347/F347*100,)</f>
        <v>100</v>
      </c>
    </row>
    <row r="348" spans="1:9" ht="15" hidden="1" outlineLevel="2">
      <c r="A348" s="21">
        <v>41200070</v>
      </c>
      <c r="B348" s="22"/>
      <c r="C348" s="22" t="s">
        <v>366</v>
      </c>
      <c r="D348" s="23">
        <v>3500.0099999999998</v>
      </c>
      <c r="E348" s="23">
        <v>4550</v>
      </c>
      <c r="F348" s="23">
        <v>6800</v>
      </c>
      <c r="G348" s="23">
        <v>6800</v>
      </c>
      <c r="H348" s="61">
        <f>IF(E348&lt;&gt;0,F348/E348*100,)</f>
        <v>149.45054945054946</v>
      </c>
      <c r="I348" s="61">
        <f>IF(F348&lt;&gt;0,G348/F348*100,)</f>
        <v>100</v>
      </c>
    </row>
    <row r="349" spans="1:9" ht="15" hidden="1" outlineLevel="2">
      <c r="A349" s="21">
        <v>41200071</v>
      </c>
      <c r="B349" s="22"/>
      <c r="C349" s="22" t="s">
        <v>367</v>
      </c>
      <c r="D349" s="23">
        <v>2334.7</v>
      </c>
      <c r="E349" s="23">
        <v>1997</v>
      </c>
      <c r="F349" s="23">
        <v>0</v>
      </c>
      <c r="G349" s="23">
        <v>0</v>
      </c>
      <c r="H349" s="62"/>
      <c r="I349" s="62"/>
    </row>
    <row r="350" spans="1:9" ht="15" hidden="1" outlineLevel="2">
      <c r="A350" s="21">
        <v>41200072</v>
      </c>
      <c r="B350" s="22"/>
      <c r="C350" s="22" t="s">
        <v>368</v>
      </c>
      <c r="D350" s="23">
        <v>1000</v>
      </c>
      <c r="E350" s="23">
        <v>2000</v>
      </c>
      <c r="F350" s="23">
        <v>2000</v>
      </c>
      <c r="G350" s="23">
        <v>2000</v>
      </c>
      <c r="H350" s="61">
        <f>IF(E350&lt;&gt;0,F350/E350*100,)</f>
        <v>100</v>
      </c>
      <c r="I350" s="61">
        <f>IF(F350&lt;&gt;0,G350/F350*100,)</f>
        <v>100</v>
      </c>
    </row>
    <row r="351" spans="1:9" ht="15" hidden="1" outlineLevel="2">
      <c r="A351" s="21">
        <v>41200073</v>
      </c>
      <c r="B351" s="22"/>
      <c r="C351" s="22" t="s">
        <v>369</v>
      </c>
      <c r="D351" s="23">
        <v>0</v>
      </c>
      <c r="E351" s="23">
        <v>2000</v>
      </c>
      <c r="F351" s="23">
        <v>0</v>
      </c>
      <c r="G351" s="23">
        <v>0</v>
      </c>
      <c r="H351" s="62"/>
      <c r="I351" s="62"/>
    </row>
    <row r="352" spans="1:9" ht="15" hidden="1" outlineLevel="2">
      <c r="A352" s="21">
        <v>41200074</v>
      </c>
      <c r="B352" s="22"/>
      <c r="C352" s="22" t="s">
        <v>370</v>
      </c>
      <c r="D352" s="23">
        <v>0</v>
      </c>
      <c r="E352" s="23">
        <v>1050</v>
      </c>
      <c r="F352" s="23">
        <v>0</v>
      </c>
      <c r="G352" s="23">
        <v>0</v>
      </c>
      <c r="H352" s="62"/>
      <c r="I352" s="62"/>
    </row>
    <row r="353" spans="1:9" ht="15" hidden="1" outlineLevel="2">
      <c r="A353" s="21">
        <v>41200075</v>
      </c>
      <c r="B353" s="22"/>
      <c r="C353" s="22" t="s">
        <v>371</v>
      </c>
      <c r="D353" s="23">
        <v>0</v>
      </c>
      <c r="E353" s="23">
        <v>0</v>
      </c>
      <c r="F353" s="23">
        <v>478</v>
      </c>
      <c r="G353" s="23">
        <v>478</v>
      </c>
      <c r="H353" s="61">
        <f>IF(E353&lt;&gt;0,F353/E353*100,)</f>
        <v>0</v>
      </c>
      <c r="I353" s="61">
        <f>IF(F353&lt;&gt;0,G353/F353*100,)</f>
        <v>100</v>
      </c>
    </row>
    <row r="354" spans="1:9" ht="15" outlineLevel="1" collapsed="1">
      <c r="A354" s="21"/>
      <c r="B354" s="22"/>
      <c r="C354" s="22"/>
      <c r="D354" s="23"/>
      <c r="E354" s="23"/>
      <c r="F354" s="23"/>
      <c r="G354" s="23"/>
      <c r="H354" s="62"/>
      <c r="I354" s="62"/>
    </row>
    <row r="355" spans="1:9" ht="15">
      <c r="A355" s="21">
        <v>413</v>
      </c>
      <c r="B355" s="22"/>
      <c r="C355" s="22" t="s">
        <v>44</v>
      </c>
      <c r="D355" s="23">
        <f>D356+D358+D360</f>
        <v>292841</v>
      </c>
      <c r="E355" s="23">
        <f>E356+E358+E360</f>
        <v>319085</v>
      </c>
      <c r="F355" s="23">
        <f>F356+F358+F360</f>
        <v>428632</v>
      </c>
      <c r="G355" s="23">
        <f>G356+G358+G360</f>
        <v>428632</v>
      </c>
      <c r="H355" s="61">
        <f aca="true" t="shared" si="34" ref="H355:H384">IF(E355&lt;&gt;0,F355/E355*100,)</f>
        <v>134.33160443142108</v>
      </c>
      <c r="I355" s="61">
        <f aca="true" t="shared" si="35" ref="I355:I384">IF(F355&lt;&gt;0,G355/F355*100,)</f>
        <v>100</v>
      </c>
    </row>
    <row r="356" spans="1:9" ht="15" outlineLevel="1">
      <c r="A356" s="21">
        <v>4130</v>
      </c>
      <c r="B356" s="22"/>
      <c r="C356" s="22" t="s">
        <v>372</v>
      </c>
      <c r="D356" s="23">
        <f>D357</f>
        <v>34688.57</v>
      </c>
      <c r="E356" s="23">
        <f>E357</f>
        <v>58703</v>
      </c>
      <c r="F356" s="23">
        <f>F357</f>
        <v>60600</v>
      </c>
      <c r="G356" s="23">
        <f>G357</f>
        <v>60600</v>
      </c>
      <c r="H356" s="61">
        <f t="shared" si="34"/>
        <v>103.23152138732263</v>
      </c>
      <c r="I356" s="61">
        <f t="shared" si="35"/>
        <v>100</v>
      </c>
    </row>
    <row r="357" spans="1:9" ht="15" hidden="1" outlineLevel="2">
      <c r="A357" s="21">
        <v>413003</v>
      </c>
      <c r="B357" s="22"/>
      <c r="C357" s="22" t="s">
        <v>373</v>
      </c>
      <c r="D357" s="23">
        <v>34688.57</v>
      </c>
      <c r="E357" s="23">
        <v>58703</v>
      </c>
      <c r="F357" s="23">
        <v>60600</v>
      </c>
      <c r="G357" s="23">
        <v>60600</v>
      </c>
      <c r="H357" s="61">
        <f t="shared" si="34"/>
        <v>103.23152138732263</v>
      </c>
      <c r="I357" s="61">
        <f t="shared" si="35"/>
        <v>100</v>
      </c>
    </row>
    <row r="358" spans="1:9" ht="15" outlineLevel="1" collapsed="1">
      <c r="A358" s="21">
        <v>4131</v>
      </c>
      <c r="B358" s="22"/>
      <c r="C358" s="22" t="s">
        <v>374</v>
      </c>
      <c r="D358" s="23">
        <f>D359</f>
        <v>27423.380000000005</v>
      </c>
      <c r="E358" s="23">
        <f>E359</f>
        <v>17321</v>
      </c>
      <c r="F358" s="23">
        <f>F359</f>
        <v>19000</v>
      </c>
      <c r="G358" s="23">
        <f>G359</f>
        <v>19000</v>
      </c>
      <c r="H358" s="61">
        <f t="shared" si="34"/>
        <v>109.69343571387333</v>
      </c>
      <c r="I358" s="61">
        <f t="shared" si="35"/>
        <v>100</v>
      </c>
    </row>
    <row r="359" spans="1:9" ht="15" hidden="1" outlineLevel="2">
      <c r="A359" s="21">
        <v>413105</v>
      </c>
      <c r="B359" s="22"/>
      <c r="C359" s="22" t="s">
        <v>375</v>
      </c>
      <c r="D359" s="23">
        <v>27423.380000000005</v>
      </c>
      <c r="E359" s="23">
        <v>17321</v>
      </c>
      <c r="F359" s="23">
        <v>19000</v>
      </c>
      <c r="G359" s="23">
        <v>19000</v>
      </c>
      <c r="H359" s="61">
        <f t="shared" si="34"/>
        <v>109.69343571387333</v>
      </c>
      <c r="I359" s="61">
        <f t="shared" si="35"/>
        <v>100</v>
      </c>
    </row>
    <row r="360" spans="1:9" ht="15" outlineLevel="1" collapsed="1">
      <c r="A360" s="21">
        <v>4133</v>
      </c>
      <c r="B360" s="22"/>
      <c r="C360" s="22" t="s">
        <v>376</v>
      </c>
      <c r="D360" s="23">
        <f>D361+D362+D363+D364+D365+D366+D367+D368+D369+D370+D371+D372+D373+D374+D375+D376+D377+D378+D379+D380+D381+D382+D383+D384</f>
        <v>230729.05000000002</v>
      </c>
      <c r="E360" s="23">
        <f>E361+E362+E363+E364+E365+E366+E367+E368+E369+E370+E371+E372+E373+E374+E375+E376+E377+E378+E379+E380+E381+E382+E383+E384</f>
        <v>243061</v>
      </c>
      <c r="F360" s="23">
        <f>F361+F362+F363+F364+F365+F366+F367+F368+F369+F370+F371+F372+F373+F374+F375+F376+F377+F378+F379+F380+F381+F382+F383+F384</f>
        <v>349032</v>
      </c>
      <c r="G360" s="23">
        <f>G361+G362+G363+G364+G365+G366+G367+G368+G369+G370+G371+G372+G373+G374+G375+G376+G377+G378+G379+G380+G381+G382+G383+G384</f>
        <v>349032</v>
      </c>
      <c r="H360" s="61">
        <f t="shared" si="34"/>
        <v>143.59852053599712</v>
      </c>
      <c r="I360" s="61">
        <f t="shared" si="35"/>
        <v>100</v>
      </c>
    </row>
    <row r="361" spans="1:9" ht="15" hidden="1" outlineLevel="2">
      <c r="A361" s="21">
        <v>41330001</v>
      </c>
      <c r="B361" s="22"/>
      <c r="C361" s="22" t="s">
        <v>377</v>
      </c>
      <c r="D361" s="23">
        <v>0</v>
      </c>
      <c r="E361" s="23">
        <v>0</v>
      </c>
      <c r="F361" s="23">
        <v>9770</v>
      </c>
      <c r="G361" s="23">
        <v>9770</v>
      </c>
      <c r="H361" s="61">
        <f t="shared" si="34"/>
        <v>0</v>
      </c>
      <c r="I361" s="61">
        <f t="shared" si="35"/>
        <v>100</v>
      </c>
    </row>
    <row r="362" spans="1:9" ht="15" hidden="1" outlineLevel="2">
      <c r="A362" s="21">
        <v>41330002</v>
      </c>
      <c r="B362" s="22"/>
      <c r="C362" s="22" t="s">
        <v>378</v>
      </c>
      <c r="D362" s="23">
        <v>14008.45</v>
      </c>
      <c r="E362" s="23">
        <v>13574</v>
      </c>
      <c r="F362" s="23">
        <v>17490</v>
      </c>
      <c r="G362" s="23">
        <v>17490</v>
      </c>
      <c r="H362" s="61">
        <f t="shared" si="34"/>
        <v>128.84927066450567</v>
      </c>
      <c r="I362" s="61">
        <f t="shared" si="35"/>
        <v>100</v>
      </c>
    </row>
    <row r="363" spans="1:9" ht="15" hidden="1" outlineLevel="2">
      <c r="A363" s="21">
        <v>41330003</v>
      </c>
      <c r="B363" s="22"/>
      <c r="C363" s="22" t="s">
        <v>379</v>
      </c>
      <c r="D363" s="23">
        <v>38329</v>
      </c>
      <c r="E363" s="23">
        <v>39441</v>
      </c>
      <c r="F363" s="23">
        <v>44057</v>
      </c>
      <c r="G363" s="23">
        <v>44057</v>
      </c>
      <c r="H363" s="61">
        <f t="shared" si="34"/>
        <v>111.70355721203823</v>
      </c>
      <c r="I363" s="61">
        <f t="shared" si="35"/>
        <v>100</v>
      </c>
    </row>
    <row r="364" spans="1:9" ht="15" hidden="1" outlineLevel="2">
      <c r="A364" s="21">
        <v>41330006</v>
      </c>
      <c r="B364" s="22"/>
      <c r="C364" s="22" t="s">
        <v>380</v>
      </c>
      <c r="D364" s="23">
        <v>0</v>
      </c>
      <c r="E364" s="23">
        <v>0</v>
      </c>
      <c r="F364" s="23">
        <v>3170</v>
      </c>
      <c r="G364" s="23">
        <v>3170</v>
      </c>
      <c r="H364" s="61">
        <f t="shared" si="34"/>
        <v>0</v>
      </c>
      <c r="I364" s="61">
        <f t="shared" si="35"/>
        <v>100</v>
      </c>
    </row>
    <row r="365" spans="1:9" ht="15" hidden="1" outlineLevel="2">
      <c r="A365" s="21">
        <v>41330101</v>
      </c>
      <c r="B365" s="22"/>
      <c r="C365" s="22" t="s">
        <v>381</v>
      </c>
      <c r="D365" s="23">
        <v>0</v>
      </c>
      <c r="E365" s="23">
        <v>0</v>
      </c>
      <c r="F365" s="23">
        <v>1470</v>
      </c>
      <c r="G365" s="23">
        <v>1470</v>
      </c>
      <c r="H365" s="61">
        <f t="shared" si="34"/>
        <v>0</v>
      </c>
      <c r="I365" s="61">
        <f t="shared" si="35"/>
        <v>100</v>
      </c>
    </row>
    <row r="366" spans="1:9" ht="15" hidden="1" outlineLevel="2">
      <c r="A366" s="21">
        <v>41330102</v>
      </c>
      <c r="B366" s="22"/>
      <c r="C366" s="22" t="s">
        <v>382</v>
      </c>
      <c r="D366" s="23">
        <v>2217.42</v>
      </c>
      <c r="E366" s="23">
        <v>472</v>
      </c>
      <c r="F366" s="23">
        <v>2770</v>
      </c>
      <c r="G366" s="23">
        <v>2770</v>
      </c>
      <c r="H366" s="61">
        <f t="shared" si="34"/>
        <v>586.864406779661</v>
      </c>
      <c r="I366" s="61">
        <f t="shared" si="35"/>
        <v>100</v>
      </c>
    </row>
    <row r="367" spans="1:9" ht="15" hidden="1" outlineLevel="2">
      <c r="A367" s="21">
        <v>41330103</v>
      </c>
      <c r="B367" s="22"/>
      <c r="C367" s="22" t="s">
        <v>383</v>
      </c>
      <c r="D367" s="23">
        <v>6171</v>
      </c>
      <c r="E367" s="23">
        <v>6350</v>
      </c>
      <c r="F367" s="23">
        <v>7093</v>
      </c>
      <c r="G367" s="23">
        <v>7093</v>
      </c>
      <c r="H367" s="61">
        <f t="shared" si="34"/>
        <v>111.70078740157481</v>
      </c>
      <c r="I367" s="61">
        <f t="shared" si="35"/>
        <v>100</v>
      </c>
    </row>
    <row r="368" spans="1:9" ht="15" hidden="1" outlineLevel="2">
      <c r="A368" s="21">
        <v>41330106</v>
      </c>
      <c r="B368" s="22"/>
      <c r="C368" s="22" t="s">
        <v>384</v>
      </c>
      <c r="D368" s="23">
        <v>0</v>
      </c>
      <c r="E368" s="23">
        <v>0</v>
      </c>
      <c r="F368" s="23">
        <v>360</v>
      </c>
      <c r="G368" s="23">
        <v>360</v>
      </c>
      <c r="H368" s="61">
        <f t="shared" si="34"/>
        <v>0</v>
      </c>
      <c r="I368" s="61">
        <f t="shared" si="35"/>
        <v>100</v>
      </c>
    </row>
    <row r="369" spans="1:9" ht="15" hidden="1" outlineLevel="2">
      <c r="A369" s="21">
        <v>41330200</v>
      </c>
      <c r="B369" s="22"/>
      <c r="C369" s="22" t="s">
        <v>385</v>
      </c>
      <c r="D369" s="23">
        <v>9466</v>
      </c>
      <c r="E369" s="23">
        <v>13483</v>
      </c>
      <c r="F369" s="23">
        <v>11852</v>
      </c>
      <c r="G369" s="23">
        <v>11852</v>
      </c>
      <c r="H369" s="61">
        <f t="shared" si="34"/>
        <v>87.90328561892754</v>
      </c>
      <c r="I369" s="61">
        <f t="shared" si="35"/>
        <v>100</v>
      </c>
    </row>
    <row r="370" spans="1:9" ht="15" hidden="1" outlineLevel="2">
      <c r="A370" s="21">
        <v>41330203</v>
      </c>
      <c r="B370" s="22"/>
      <c r="C370" s="22" t="s">
        <v>386</v>
      </c>
      <c r="D370" s="23">
        <v>0</v>
      </c>
      <c r="E370" s="23">
        <v>326</v>
      </c>
      <c r="F370" s="23">
        <v>4700</v>
      </c>
      <c r="G370" s="23">
        <v>4700</v>
      </c>
      <c r="H370" s="61">
        <f t="shared" si="34"/>
        <v>1441.717791411043</v>
      </c>
      <c r="I370" s="61">
        <f t="shared" si="35"/>
        <v>100</v>
      </c>
    </row>
    <row r="371" spans="1:9" ht="15" hidden="1" outlineLevel="2">
      <c r="A371" s="21">
        <v>41330204</v>
      </c>
      <c r="B371" s="22"/>
      <c r="C371" s="22" t="s">
        <v>387</v>
      </c>
      <c r="D371" s="23">
        <v>0</v>
      </c>
      <c r="E371" s="23">
        <v>0</v>
      </c>
      <c r="F371" s="23">
        <v>8910</v>
      </c>
      <c r="G371" s="23">
        <v>8910</v>
      </c>
      <c r="H371" s="61">
        <f t="shared" si="34"/>
        <v>0</v>
      </c>
      <c r="I371" s="61">
        <f t="shared" si="35"/>
        <v>100</v>
      </c>
    </row>
    <row r="372" spans="1:9" ht="15" hidden="1" outlineLevel="2">
      <c r="A372" s="21">
        <v>41330230</v>
      </c>
      <c r="B372" s="22"/>
      <c r="C372" s="22" t="s">
        <v>388</v>
      </c>
      <c r="D372" s="23">
        <v>28492.37</v>
      </c>
      <c r="E372" s="23">
        <v>35140</v>
      </c>
      <c r="F372" s="23">
        <v>30760</v>
      </c>
      <c r="G372" s="23">
        <v>30760</v>
      </c>
      <c r="H372" s="61">
        <f t="shared" si="34"/>
        <v>87.5355719977234</v>
      </c>
      <c r="I372" s="61">
        <f t="shared" si="35"/>
        <v>100</v>
      </c>
    </row>
    <row r="373" spans="1:9" ht="15" hidden="1" outlineLevel="2">
      <c r="A373" s="21">
        <v>41330231</v>
      </c>
      <c r="B373" s="22"/>
      <c r="C373" s="22" t="s">
        <v>389</v>
      </c>
      <c r="D373" s="23">
        <v>35743.83</v>
      </c>
      <c r="E373" s="23">
        <v>29931</v>
      </c>
      <c r="F373" s="23">
        <v>51030</v>
      </c>
      <c r="G373" s="23">
        <v>51030</v>
      </c>
      <c r="H373" s="61">
        <f t="shared" si="34"/>
        <v>170.49213190337778</v>
      </c>
      <c r="I373" s="61">
        <f t="shared" si="35"/>
        <v>100</v>
      </c>
    </row>
    <row r="374" spans="1:9" ht="15" hidden="1" outlineLevel="2">
      <c r="A374" s="21">
        <v>41330232</v>
      </c>
      <c r="B374" s="22"/>
      <c r="C374" s="22" t="s">
        <v>390</v>
      </c>
      <c r="D374" s="23">
        <v>3060.38</v>
      </c>
      <c r="E374" s="23">
        <v>3983</v>
      </c>
      <c r="F374" s="23">
        <v>4080</v>
      </c>
      <c r="G374" s="23">
        <v>4080</v>
      </c>
      <c r="H374" s="61">
        <f t="shared" si="34"/>
        <v>102.43535023851369</v>
      </c>
      <c r="I374" s="61">
        <f t="shared" si="35"/>
        <v>100</v>
      </c>
    </row>
    <row r="375" spans="1:9" ht="15" hidden="1" outlineLevel="2">
      <c r="A375" s="21">
        <v>41330233</v>
      </c>
      <c r="B375" s="22"/>
      <c r="C375" s="22" t="s">
        <v>391</v>
      </c>
      <c r="D375" s="23">
        <v>15960.61</v>
      </c>
      <c r="E375" s="23">
        <v>34369</v>
      </c>
      <c r="F375" s="23">
        <v>29390</v>
      </c>
      <c r="G375" s="23">
        <v>29390</v>
      </c>
      <c r="H375" s="61">
        <f t="shared" si="34"/>
        <v>85.51310774244232</v>
      </c>
      <c r="I375" s="61">
        <f t="shared" si="35"/>
        <v>100</v>
      </c>
    </row>
    <row r="376" spans="1:9" ht="15" hidden="1" outlineLevel="2">
      <c r="A376" s="21">
        <v>41330234</v>
      </c>
      <c r="B376" s="22"/>
      <c r="C376" s="22" t="s">
        <v>392</v>
      </c>
      <c r="D376" s="23">
        <v>3517.05</v>
      </c>
      <c r="E376" s="23">
        <v>6795</v>
      </c>
      <c r="F376" s="23">
        <v>3800</v>
      </c>
      <c r="G376" s="23">
        <v>3800</v>
      </c>
      <c r="H376" s="61">
        <f t="shared" si="34"/>
        <v>55.92347314201619</v>
      </c>
      <c r="I376" s="61">
        <f t="shared" si="35"/>
        <v>100</v>
      </c>
    </row>
    <row r="377" spans="1:9" ht="15" hidden="1" outlineLevel="2">
      <c r="A377" s="21">
        <v>41330237</v>
      </c>
      <c r="B377" s="22"/>
      <c r="C377" s="22" t="s">
        <v>393</v>
      </c>
      <c r="D377" s="23">
        <v>15660</v>
      </c>
      <c r="E377" s="23">
        <v>16180</v>
      </c>
      <c r="F377" s="23">
        <v>16180</v>
      </c>
      <c r="G377" s="23">
        <v>16180</v>
      </c>
      <c r="H377" s="61">
        <f t="shared" si="34"/>
        <v>100</v>
      </c>
      <c r="I377" s="61">
        <f t="shared" si="35"/>
        <v>100</v>
      </c>
    </row>
    <row r="378" spans="1:9" ht="15" hidden="1" outlineLevel="2">
      <c r="A378" s="21">
        <v>41330242</v>
      </c>
      <c r="B378" s="22"/>
      <c r="C378" s="22" t="s">
        <v>394</v>
      </c>
      <c r="D378" s="23">
        <v>4620.139999999999</v>
      </c>
      <c r="E378" s="23">
        <v>1900</v>
      </c>
      <c r="F378" s="23">
        <v>1700</v>
      </c>
      <c r="G378" s="23">
        <v>1700</v>
      </c>
      <c r="H378" s="61">
        <f t="shared" si="34"/>
        <v>89.47368421052632</v>
      </c>
      <c r="I378" s="61">
        <f t="shared" si="35"/>
        <v>100</v>
      </c>
    </row>
    <row r="379" spans="1:9" ht="15" hidden="1" outlineLevel="2">
      <c r="A379" s="21">
        <v>41330244</v>
      </c>
      <c r="B379" s="22"/>
      <c r="C379" s="22" t="s">
        <v>395</v>
      </c>
      <c r="D379" s="23">
        <v>15852.85</v>
      </c>
      <c r="E379" s="23">
        <v>804</v>
      </c>
      <c r="F379" s="23">
        <v>35000</v>
      </c>
      <c r="G379" s="23">
        <v>35000</v>
      </c>
      <c r="H379" s="61">
        <f t="shared" si="34"/>
        <v>4353.233830845771</v>
      </c>
      <c r="I379" s="61">
        <f t="shared" si="35"/>
        <v>100</v>
      </c>
    </row>
    <row r="380" spans="1:9" ht="15" hidden="1" outlineLevel="2">
      <c r="A380" s="21">
        <v>41330245</v>
      </c>
      <c r="B380" s="22"/>
      <c r="C380" s="22" t="s">
        <v>396</v>
      </c>
      <c r="D380" s="23">
        <v>24825.249999999996</v>
      </c>
      <c r="E380" s="23">
        <v>7825</v>
      </c>
      <c r="F380" s="23">
        <v>8000</v>
      </c>
      <c r="G380" s="23">
        <v>8000</v>
      </c>
      <c r="H380" s="61">
        <f t="shared" si="34"/>
        <v>102.23642172523961</v>
      </c>
      <c r="I380" s="61">
        <f t="shared" si="35"/>
        <v>100</v>
      </c>
    </row>
    <row r="381" spans="1:9" ht="15" hidden="1" outlineLevel="2">
      <c r="A381" s="21">
        <v>41330246</v>
      </c>
      <c r="B381" s="22"/>
      <c r="C381" s="22" t="s">
        <v>397</v>
      </c>
      <c r="D381" s="23">
        <v>5330.630000000001</v>
      </c>
      <c r="E381" s="23">
        <v>23078</v>
      </c>
      <c r="F381" s="23">
        <v>24550</v>
      </c>
      <c r="G381" s="23">
        <v>24550</v>
      </c>
      <c r="H381" s="61">
        <f t="shared" si="34"/>
        <v>106.37836900944622</v>
      </c>
      <c r="I381" s="61">
        <f t="shared" si="35"/>
        <v>100</v>
      </c>
    </row>
    <row r="382" spans="1:9" ht="15" hidden="1" outlineLevel="2">
      <c r="A382" s="21">
        <v>41330247</v>
      </c>
      <c r="B382" s="22"/>
      <c r="C382" s="22" t="s">
        <v>398</v>
      </c>
      <c r="D382" s="23">
        <v>0</v>
      </c>
      <c r="E382" s="23">
        <v>0</v>
      </c>
      <c r="F382" s="23">
        <v>3210</v>
      </c>
      <c r="G382" s="23">
        <v>3210</v>
      </c>
      <c r="H382" s="61">
        <f t="shared" si="34"/>
        <v>0</v>
      </c>
      <c r="I382" s="61">
        <f t="shared" si="35"/>
        <v>100</v>
      </c>
    </row>
    <row r="383" spans="1:9" ht="15" hidden="1" outlineLevel="2">
      <c r="A383" s="21">
        <v>41330248</v>
      </c>
      <c r="B383" s="22"/>
      <c r="C383" s="22" t="s">
        <v>399</v>
      </c>
      <c r="D383" s="23">
        <v>0</v>
      </c>
      <c r="E383" s="23">
        <v>0</v>
      </c>
      <c r="F383" s="23">
        <v>14890</v>
      </c>
      <c r="G383" s="23">
        <v>14890</v>
      </c>
      <c r="H383" s="61">
        <f t="shared" si="34"/>
        <v>0</v>
      </c>
      <c r="I383" s="61">
        <f t="shared" si="35"/>
        <v>100</v>
      </c>
    </row>
    <row r="384" spans="1:9" ht="15" hidden="1" outlineLevel="2">
      <c r="A384" s="21">
        <v>41330269</v>
      </c>
      <c r="B384" s="22"/>
      <c r="C384" s="22" t="s">
        <v>400</v>
      </c>
      <c r="D384" s="23">
        <v>7474.07</v>
      </c>
      <c r="E384" s="23">
        <v>9410</v>
      </c>
      <c r="F384" s="23">
        <v>14800</v>
      </c>
      <c r="G384" s="23">
        <v>14800</v>
      </c>
      <c r="H384" s="61">
        <f t="shared" si="34"/>
        <v>157.27948990435706</v>
      </c>
      <c r="I384" s="61">
        <f t="shared" si="35"/>
        <v>100</v>
      </c>
    </row>
    <row r="385" spans="1:9" ht="15" outlineLevel="1" collapsed="1">
      <c r="A385" s="21"/>
      <c r="B385" s="22"/>
      <c r="C385" s="22"/>
      <c r="D385" s="23"/>
      <c r="E385" s="23"/>
      <c r="F385" s="23"/>
      <c r="G385" s="23"/>
      <c r="H385" s="62"/>
      <c r="I385" s="62"/>
    </row>
    <row r="386" spans="1:9" ht="15.75">
      <c r="A386" s="40">
        <v>42</v>
      </c>
      <c r="B386" s="41" t="s">
        <v>45</v>
      </c>
      <c r="C386" s="41" t="s">
        <v>46</v>
      </c>
      <c r="D386" s="42">
        <f>+D387</f>
        <v>2460520.45</v>
      </c>
      <c r="E386" s="42">
        <f>+E387</f>
        <v>1700338</v>
      </c>
      <c r="F386" s="42">
        <f>+F387</f>
        <v>3308963.9899999998</v>
      </c>
      <c r="G386" s="42">
        <f>+G387</f>
        <v>3271418.9899999998</v>
      </c>
      <c r="H386" s="60">
        <f>IF(E386&lt;&gt;0,F386/E386*100,)</f>
        <v>194.60624828710527</v>
      </c>
      <c r="I386" s="60">
        <f>IF(F386&lt;&gt;0,G386/F386*100,)</f>
        <v>98.86535483270703</v>
      </c>
    </row>
    <row r="387" spans="1:9" ht="15">
      <c r="A387" s="21">
        <v>420</v>
      </c>
      <c r="B387" s="22"/>
      <c r="C387" s="22" t="s">
        <v>47</v>
      </c>
      <c r="D387" s="23">
        <f>D388+D390+D392+D400+D415+D426+D428</f>
        <v>2460520.45</v>
      </c>
      <c r="E387" s="23">
        <f>E388+E390+E392+E400+E415+E426+E428</f>
        <v>1700338</v>
      </c>
      <c r="F387" s="23">
        <f>F388+F390+F392+F400+F415+F426+F428</f>
        <v>3308963.9899999998</v>
      </c>
      <c r="G387" s="23">
        <f>G388+G390+G392+G400+G415+G426+G428</f>
        <v>3271418.9899999998</v>
      </c>
      <c r="H387" s="61">
        <f>IF(E387&lt;&gt;0,F387/E387*100,)</f>
        <v>194.60624828710527</v>
      </c>
      <c r="I387" s="61">
        <f>IF(F387&lt;&gt;0,G387/F387*100,)</f>
        <v>98.86535483270703</v>
      </c>
    </row>
    <row r="388" spans="1:9" ht="15" outlineLevel="1">
      <c r="A388" s="21">
        <v>4200</v>
      </c>
      <c r="B388" s="22"/>
      <c r="C388" s="22" t="s">
        <v>401</v>
      </c>
      <c r="D388" s="23">
        <f>D389</f>
        <v>618.84</v>
      </c>
      <c r="E388" s="23">
        <f>E389</f>
        <v>0</v>
      </c>
      <c r="F388" s="23">
        <f>F389</f>
        <v>0</v>
      </c>
      <c r="G388" s="23">
        <f>G389</f>
        <v>0</v>
      </c>
      <c r="H388" s="62"/>
      <c r="I388" s="62"/>
    </row>
    <row r="389" spans="1:9" ht="15" hidden="1" outlineLevel="2">
      <c r="A389" s="21">
        <v>42009900</v>
      </c>
      <c r="B389" s="22"/>
      <c r="C389" s="22" t="s">
        <v>402</v>
      </c>
      <c r="D389" s="23">
        <v>618.84</v>
      </c>
      <c r="E389" s="23">
        <v>0</v>
      </c>
      <c r="F389" s="23">
        <v>0</v>
      </c>
      <c r="G389" s="23">
        <v>0</v>
      </c>
      <c r="H389" s="62"/>
      <c r="I389" s="62"/>
    </row>
    <row r="390" spans="1:9" ht="15" outlineLevel="1" collapsed="1">
      <c r="A390" s="21">
        <v>4201</v>
      </c>
      <c r="B390" s="22"/>
      <c r="C390" s="22" t="s">
        <v>403</v>
      </c>
      <c r="D390" s="23">
        <f>D391</f>
        <v>0</v>
      </c>
      <c r="E390" s="23">
        <f>E391</f>
        <v>0</v>
      </c>
      <c r="F390" s="23">
        <f>F391</f>
        <v>35000</v>
      </c>
      <c r="G390" s="23">
        <f>G391</f>
        <v>35000</v>
      </c>
      <c r="H390" s="61">
        <f aca="true" t="shared" si="36" ref="H390:I392">IF(E390&lt;&gt;0,F390/E390*100,)</f>
        <v>0</v>
      </c>
      <c r="I390" s="61">
        <f t="shared" si="36"/>
        <v>100</v>
      </c>
    </row>
    <row r="391" spans="1:9" ht="15" hidden="1" outlineLevel="2">
      <c r="A391" s="21">
        <v>420101</v>
      </c>
      <c r="B391" s="22"/>
      <c r="C391" s="22" t="s">
        <v>404</v>
      </c>
      <c r="D391" s="23">
        <v>0</v>
      </c>
      <c r="E391" s="23">
        <v>0</v>
      </c>
      <c r="F391" s="23">
        <v>35000</v>
      </c>
      <c r="G391" s="23">
        <v>35000</v>
      </c>
      <c r="H391" s="61">
        <f t="shared" si="36"/>
        <v>0</v>
      </c>
      <c r="I391" s="61">
        <f t="shared" si="36"/>
        <v>100</v>
      </c>
    </row>
    <row r="392" spans="1:9" ht="15" outlineLevel="1" collapsed="1">
      <c r="A392" s="21">
        <v>4202</v>
      </c>
      <c r="B392" s="22"/>
      <c r="C392" s="22" t="s">
        <v>405</v>
      </c>
      <c r="D392" s="23">
        <f>D393+D394+D395+D396+D397+D398+D399</f>
        <v>44400.68</v>
      </c>
      <c r="E392" s="23">
        <f>E393+E394+E395+E396+E397+E398+E399</f>
        <v>7527</v>
      </c>
      <c r="F392" s="23">
        <f>F393+F394+F395+F396+F397+F398+F399</f>
        <v>44576</v>
      </c>
      <c r="G392" s="23">
        <f>G393+G394+G395+G396+G397+G398+G399</f>
        <v>44576</v>
      </c>
      <c r="H392" s="61">
        <f t="shared" si="36"/>
        <v>592.2146937690978</v>
      </c>
      <c r="I392" s="61">
        <f t="shared" si="36"/>
        <v>100</v>
      </c>
    </row>
    <row r="393" spans="1:9" ht="15" hidden="1" outlineLevel="2">
      <c r="A393" s="21">
        <v>420200</v>
      </c>
      <c r="B393" s="22"/>
      <c r="C393" s="22" t="s">
        <v>406</v>
      </c>
      <c r="D393" s="23">
        <v>17148.89</v>
      </c>
      <c r="E393" s="23">
        <v>0</v>
      </c>
      <c r="F393" s="23">
        <v>0</v>
      </c>
      <c r="G393" s="23">
        <v>0</v>
      </c>
      <c r="H393" s="62"/>
      <c r="I393" s="62"/>
    </row>
    <row r="394" spans="1:9" ht="15" hidden="1" outlineLevel="2">
      <c r="A394" s="21">
        <v>420201</v>
      </c>
      <c r="B394" s="22"/>
      <c r="C394" s="22" t="s">
        <v>407</v>
      </c>
      <c r="D394" s="23">
        <v>14649.3</v>
      </c>
      <c r="E394" s="23">
        <v>0</v>
      </c>
      <c r="F394" s="23">
        <v>0</v>
      </c>
      <c r="G394" s="23">
        <v>0</v>
      </c>
      <c r="H394" s="62"/>
      <c r="I394" s="62"/>
    </row>
    <row r="395" spans="1:9" ht="15" hidden="1" outlineLevel="2">
      <c r="A395" s="21">
        <v>42020201</v>
      </c>
      <c r="B395" s="22"/>
      <c r="C395" s="22" t="s">
        <v>408</v>
      </c>
      <c r="D395" s="23">
        <v>10822.52</v>
      </c>
      <c r="E395" s="23">
        <v>6727</v>
      </c>
      <c r="F395" s="23">
        <v>21000</v>
      </c>
      <c r="G395" s="23">
        <v>21000</v>
      </c>
      <c r="H395" s="61">
        <f>IF(E395&lt;&gt;0,F395/E395*100,)</f>
        <v>312.1748178980229</v>
      </c>
      <c r="I395" s="61">
        <f>IF(F395&lt;&gt;0,G395/F395*100,)</f>
        <v>100</v>
      </c>
    </row>
    <row r="396" spans="1:9" ht="15" hidden="1" outlineLevel="2">
      <c r="A396" s="21">
        <v>420204</v>
      </c>
      <c r="B396" s="22"/>
      <c r="C396" s="22" t="s">
        <v>409</v>
      </c>
      <c r="D396" s="23">
        <v>604.43</v>
      </c>
      <c r="E396" s="23">
        <v>0</v>
      </c>
      <c r="F396" s="23">
        <v>0</v>
      </c>
      <c r="G396" s="23">
        <v>0</v>
      </c>
      <c r="H396" s="62"/>
      <c r="I396" s="62"/>
    </row>
    <row r="397" spans="1:9" ht="15" hidden="1" outlineLevel="2">
      <c r="A397" s="21">
        <v>42022000</v>
      </c>
      <c r="B397" s="22"/>
      <c r="C397" s="22" t="s">
        <v>410</v>
      </c>
      <c r="D397" s="23">
        <v>490.4</v>
      </c>
      <c r="E397" s="23">
        <v>0</v>
      </c>
      <c r="F397" s="23">
        <v>0</v>
      </c>
      <c r="G397" s="23">
        <v>0</v>
      </c>
      <c r="H397" s="62"/>
      <c r="I397" s="62"/>
    </row>
    <row r="398" spans="1:9" ht="15" hidden="1" outlineLevel="2">
      <c r="A398" s="21">
        <v>420223</v>
      </c>
      <c r="B398" s="22"/>
      <c r="C398" s="22" t="s">
        <v>411</v>
      </c>
      <c r="D398" s="23">
        <v>685.14</v>
      </c>
      <c r="E398" s="23">
        <v>0</v>
      </c>
      <c r="F398" s="23">
        <v>0</v>
      </c>
      <c r="G398" s="23">
        <v>0</v>
      </c>
      <c r="H398" s="62"/>
      <c r="I398" s="62"/>
    </row>
    <row r="399" spans="1:9" ht="15" hidden="1" outlineLevel="2">
      <c r="A399" s="21">
        <v>420299</v>
      </c>
      <c r="B399" s="22"/>
      <c r="C399" s="22" t="s">
        <v>412</v>
      </c>
      <c r="D399" s="23">
        <v>0</v>
      </c>
      <c r="E399" s="23">
        <v>800</v>
      </c>
      <c r="F399" s="23">
        <v>23576</v>
      </c>
      <c r="G399" s="23">
        <v>23576</v>
      </c>
      <c r="H399" s="61">
        <f aca="true" t="shared" si="37" ref="H399:I401">IF(E399&lt;&gt;0,F399/E399*100,)</f>
        <v>2947</v>
      </c>
      <c r="I399" s="61">
        <f t="shared" si="37"/>
        <v>100</v>
      </c>
    </row>
    <row r="400" spans="1:9" ht="15" outlineLevel="1" collapsed="1">
      <c r="A400" s="21">
        <v>4204</v>
      </c>
      <c r="B400" s="22"/>
      <c r="C400" s="22" t="s">
        <v>413</v>
      </c>
      <c r="D400" s="23">
        <f>D401+D402+D403+D404+D405+D406+D407+D408+D409+D410+D411+D412+D413+D414</f>
        <v>1568299.33</v>
      </c>
      <c r="E400" s="23">
        <f>E401+E402+E403+E404+E405+E406+E407+E408+E409+E410+E411+E412+E413+E414</f>
        <v>824798</v>
      </c>
      <c r="F400" s="23">
        <f>F401+F402+F403+F404+F405+F406+F407+F408+F409+F410+F411+F412+F413+F414</f>
        <v>1858157</v>
      </c>
      <c r="G400" s="23">
        <f>G401+G402+G403+G404+G405+G406+G407+G408+G409+G410+G411+G412+G413+G414</f>
        <v>1873157</v>
      </c>
      <c r="H400" s="61">
        <f t="shared" si="37"/>
        <v>225.28631252743097</v>
      </c>
      <c r="I400" s="61">
        <f t="shared" si="37"/>
        <v>100.80725148628453</v>
      </c>
    </row>
    <row r="401" spans="1:9" ht="15" hidden="1" outlineLevel="2">
      <c r="A401" s="21">
        <v>420401</v>
      </c>
      <c r="B401" s="22"/>
      <c r="C401" s="22" t="s">
        <v>414</v>
      </c>
      <c r="D401" s="23">
        <v>0</v>
      </c>
      <c r="E401" s="23">
        <v>0</v>
      </c>
      <c r="F401" s="23">
        <v>50000</v>
      </c>
      <c r="G401" s="23">
        <v>50000</v>
      </c>
      <c r="H401" s="61">
        <f t="shared" si="37"/>
        <v>0</v>
      </c>
      <c r="I401" s="61">
        <f t="shared" si="37"/>
        <v>100</v>
      </c>
    </row>
    <row r="402" spans="1:9" ht="15" hidden="1" outlineLevel="2">
      <c r="A402" s="21">
        <v>42040100</v>
      </c>
      <c r="B402" s="22"/>
      <c r="C402" s="22" t="s">
        <v>415</v>
      </c>
      <c r="D402" s="23">
        <v>861311.4800000002</v>
      </c>
      <c r="E402" s="23">
        <v>349865</v>
      </c>
      <c r="F402" s="23">
        <v>0</v>
      </c>
      <c r="G402" s="23">
        <v>0</v>
      </c>
      <c r="H402" s="62"/>
      <c r="I402" s="62"/>
    </row>
    <row r="403" spans="1:9" ht="15" hidden="1" outlineLevel="2">
      <c r="A403" s="21">
        <v>42040127</v>
      </c>
      <c r="B403" s="22"/>
      <c r="C403" s="22" t="s">
        <v>416</v>
      </c>
      <c r="D403" s="23">
        <v>0</v>
      </c>
      <c r="E403" s="23">
        <v>0</v>
      </c>
      <c r="F403" s="23">
        <v>0</v>
      </c>
      <c r="G403" s="23">
        <v>110000</v>
      </c>
      <c r="H403" s="62"/>
      <c r="I403" s="61">
        <f>IF(F403&lt;&gt;0,G403/F403*100,)</f>
        <v>0</v>
      </c>
    </row>
    <row r="404" spans="1:9" ht="15" hidden="1" outlineLevel="2">
      <c r="A404" s="21">
        <v>42040128</v>
      </c>
      <c r="B404" s="22"/>
      <c r="C404" s="22" t="s">
        <v>417</v>
      </c>
      <c r="D404" s="23">
        <v>492957.35000000015</v>
      </c>
      <c r="E404" s="23">
        <v>71508</v>
      </c>
      <c r="F404" s="23">
        <v>0</v>
      </c>
      <c r="G404" s="23">
        <v>0</v>
      </c>
      <c r="H404" s="62"/>
      <c r="I404" s="62"/>
    </row>
    <row r="405" spans="1:9" ht="15" hidden="1" outlineLevel="2">
      <c r="A405" s="21">
        <v>42040130</v>
      </c>
      <c r="B405" s="22"/>
      <c r="C405" s="22" t="s">
        <v>418</v>
      </c>
      <c r="D405" s="23">
        <v>0</v>
      </c>
      <c r="E405" s="23">
        <v>0</v>
      </c>
      <c r="F405" s="23">
        <v>883157</v>
      </c>
      <c r="G405" s="23">
        <v>883157</v>
      </c>
      <c r="H405" s="61">
        <f>IF(E405&lt;&gt;0,F405/E405*100,)</f>
        <v>0</v>
      </c>
      <c r="I405" s="61">
        <f>IF(F405&lt;&gt;0,G405/F405*100,)</f>
        <v>100</v>
      </c>
    </row>
    <row r="406" spans="1:9" ht="15" hidden="1" outlineLevel="2">
      <c r="A406" s="21">
        <v>42040132</v>
      </c>
      <c r="B406" s="22"/>
      <c r="C406" s="22" t="s">
        <v>419</v>
      </c>
      <c r="D406" s="23">
        <v>0</v>
      </c>
      <c r="E406" s="23">
        <v>9570</v>
      </c>
      <c r="F406" s="23">
        <v>0</v>
      </c>
      <c r="G406" s="23">
        <v>0</v>
      </c>
      <c r="H406" s="62"/>
      <c r="I406" s="62"/>
    </row>
    <row r="407" spans="1:9" ht="15" hidden="1" outlineLevel="2">
      <c r="A407" s="21">
        <v>42040133</v>
      </c>
      <c r="B407" s="22"/>
      <c r="C407" s="22" t="s">
        <v>420</v>
      </c>
      <c r="D407" s="23">
        <v>0</v>
      </c>
      <c r="E407" s="23">
        <v>19545</v>
      </c>
      <c r="F407" s="23">
        <v>0</v>
      </c>
      <c r="G407" s="23">
        <v>0</v>
      </c>
      <c r="H407" s="62"/>
      <c r="I407" s="62"/>
    </row>
    <row r="408" spans="1:9" ht="15" hidden="1" outlineLevel="2">
      <c r="A408" s="21">
        <v>42040223</v>
      </c>
      <c r="B408" s="22"/>
      <c r="C408" s="22" t="s">
        <v>421</v>
      </c>
      <c r="D408" s="23">
        <v>176363.12</v>
      </c>
      <c r="E408" s="23">
        <v>0</v>
      </c>
      <c r="F408" s="23">
        <v>90000</v>
      </c>
      <c r="G408" s="23">
        <v>90000</v>
      </c>
      <c r="H408" s="61">
        <f aca="true" t="shared" si="38" ref="H408:I410">IF(E408&lt;&gt;0,F408/E408*100,)</f>
        <v>0</v>
      </c>
      <c r="I408" s="61">
        <f t="shared" si="38"/>
        <v>100</v>
      </c>
    </row>
    <row r="409" spans="1:9" ht="15" hidden="1" outlineLevel="2">
      <c r="A409" s="21">
        <v>42040226</v>
      </c>
      <c r="B409" s="22"/>
      <c r="C409" s="22" t="s">
        <v>422</v>
      </c>
      <c r="D409" s="23">
        <v>0</v>
      </c>
      <c r="E409" s="23">
        <v>0</v>
      </c>
      <c r="F409" s="23">
        <v>480000</v>
      </c>
      <c r="G409" s="23">
        <v>480000</v>
      </c>
      <c r="H409" s="61">
        <f t="shared" si="38"/>
        <v>0</v>
      </c>
      <c r="I409" s="61">
        <f t="shared" si="38"/>
        <v>100</v>
      </c>
    </row>
    <row r="410" spans="1:9" ht="15" hidden="1" outlineLevel="2">
      <c r="A410" s="21">
        <v>42040237</v>
      </c>
      <c r="B410" s="22"/>
      <c r="C410" s="22" t="s">
        <v>423</v>
      </c>
      <c r="D410" s="23">
        <v>0</v>
      </c>
      <c r="E410" s="23">
        <v>0</v>
      </c>
      <c r="F410" s="23">
        <v>120000</v>
      </c>
      <c r="G410" s="23">
        <v>120000</v>
      </c>
      <c r="H410" s="61">
        <f t="shared" si="38"/>
        <v>0</v>
      </c>
      <c r="I410" s="61">
        <f t="shared" si="38"/>
        <v>100</v>
      </c>
    </row>
    <row r="411" spans="1:9" ht="15" hidden="1" outlineLevel="2">
      <c r="A411" s="21">
        <v>42040252</v>
      </c>
      <c r="B411" s="22"/>
      <c r="C411" s="22" t="s">
        <v>424</v>
      </c>
      <c r="D411" s="23">
        <v>1282.65</v>
      </c>
      <c r="E411" s="23">
        <v>128266</v>
      </c>
      <c r="F411" s="23">
        <v>0</v>
      </c>
      <c r="G411" s="23">
        <v>0</v>
      </c>
      <c r="H411" s="62"/>
      <c r="I411" s="62"/>
    </row>
    <row r="412" spans="1:9" ht="15" hidden="1" outlineLevel="2">
      <c r="A412" s="21">
        <v>42040255</v>
      </c>
      <c r="B412" s="22"/>
      <c r="C412" s="22" t="s">
        <v>425</v>
      </c>
      <c r="D412" s="23">
        <v>36384.729999999996</v>
      </c>
      <c r="E412" s="23">
        <v>146515</v>
      </c>
      <c r="F412" s="23">
        <v>0</v>
      </c>
      <c r="G412" s="23">
        <v>0</v>
      </c>
      <c r="H412" s="62"/>
      <c r="I412" s="62"/>
    </row>
    <row r="413" spans="1:9" ht="15" hidden="1" outlineLevel="2">
      <c r="A413" s="21">
        <v>42040258</v>
      </c>
      <c r="B413" s="22"/>
      <c r="C413" s="22" t="s">
        <v>426</v>
      </c>
      <c r="D413" s="23">
        <v>0</v>
      </c>
      <c r="E413" s="23">
        <v>96043</v>
      </c>
      <c r="F413" s="23">
        <v>235000</v>
      </c>
      <c r="G413" s="23">
        <v>140000</v>
      </c>
      <c r="H413" s="61">
        <f>IF(E413&lt;&gt;0,F413/E413*100,)</f>
        <v>244.68206948970774</v>
      </c>
      <c r="I413" s="61">
        <f>IF(F413&lt;&gt;0,G413/F413*100,)</f>
        <v>59.57446808510638</v>
      </c>
    </row>
    <row r="414" spans="1:9" ht="15" hidden="1" outlineLevel="2">
      <c r="A414" s="21">
        <v>42040259</v>
      </c>
      <c r="B414" s="22"/>
      <c r="C414" s="22" t="s">
        <v>427</v>
      </c>
      <c r="D414" s="23">
        <v>0</v>
      </c>
      <c r="E414" s="23">
        <v>3486</v>
      </c>
      <c r="F414" s="23">
        <v>0</v>
      </c>
      <c r="G414" s="23">
        <v>0</v>
      </c>
      <c r="H414" s="62"/>
      <c r="I414" s="62"/>
    </row>
    <row r="415" spans="1:9" ht="15" outlineLevel="1" collapsed="1">
      <c r="A415" s="21">
        <v>4205</v>
      </c>
      <c r="B415" s="22"/>
      <c r="C415" s="22" t="s">
        <v>428</v>
      </c>
      <c r="D415" s="23">
        <f>D416+D417+D418+D419+D420+D421+D422+D423+D424+D425</f>
        <v>714470.1</v>
      </c>
      <c r="E415" s="23">
        <f>E416+E417+E418+E419+E420+E421+E422+E423+E424+E425</f>
        <v>695566</v>
      </c>
      <c r="F415" s="23">
        <f>F416+F417+F418+F419+F420+F421+F422+F423+F424+F425</f>
        <v>1090049.8599999999</v>
      </c>
      <c r="G415" s="23">
        <f>G416+G417+G418+G419+G420+G421+G422+G423+G424+G425</f>
        <v>1037504.86</v>
      </c>
      <c r="H415" s="61">
        <f>IF(E415&lt;&gt;0,F415/E415*100,)</f>
        <v>156.71408033170107</v>
      </c>
      <c r="I415" s="61">
        <f>IF(F415&lt;&gt;0,G415/F415*100,)</f>
        <v>95.17957829928991</v>
      </c>
    </row>
    <row r="416" spans="1:9" ht="15" hidden="1" outlineLevel="2">
      <c r="A416" s="21">
        <v>420500</v>
      </c>
      <c r="B416" s="22"/>
      <c r="C416" s="22" t="s">
        <v>429</v>
      </c>
      <c r="D416" s="23">
        <v>0</v>
      </c>
      <c r="E416" s="23">
        <v>0</v>
      </c>
      <c r="F416" s="23">
        <v>50000</v>
      </c>
      <c r="G416" s="23">
        <v>50000</v>
      </c>
      <c r="H416" s="61">
        <f>IF(E416&lt;&gt;0,F416/E416*100,)</f>
        <v>0</v>
      </c>
      <c r="I416" s="61">
        <f>IF(F416&lt;&gt;0,G416/F416*100,)</f>
        <v>100</v>
      </c>
    </row>
    <row r="417" spans="1:9" ht="15" hidden="1" outlineLevel="2">
      <c r="A417" s="21">
        <v>42050000</v>
      </c>
      <c r="B417" s="22"/>
      <c r="C417" s="22" t="s">
        <v>430</v>
      </c>
      <c r="D417" s="23">
        <v>0</v>
      </c>
      <c r="E417" s="23">
        <v>0</v>
      </c>
      <c r="F417" s="23">
        <v>0</v>
      </c>
      <c r="G417" s="23">
        <v>24635</v>
      </c>
      <c r="H417" s="62"/>
      <c r="I417" s="61">
        <f>IF(F417&lt;&gt;0,G417/F417*100,)</f>
        <v>0</v>
      </c>
    </row>
    <row r="418" spans="1:9" ht="15" hidden="1" outlineLevel="2">
      <c r="A418" s="21">
        <v>42050101</v>
      </c>
      <c r="B418" s="22"/>
      <c r="C418" s="22" t="s">
        <v>431</v>
      </c>
      <c r="D418" s="23">
        <v>0</v>
      </c>
      <c r="E418" s="23">
        <v>4731</v>
      </c>
      <c r="F418" s="23">
        <v>0</v>
      </c>
      <c r="G418" s="23">
        <v>0</v>
      </c>
      <c r="H418" s="62"/>
      <c r="I418" s="62"/>
    </row>
    <row r="419" spans="1:9" ht="15" hidden="1" outlineLevel="2">
      <c r="A419" s="21">
        <v>42050103</v>
      </c>
      <c r="B419" s="22"/>
      <c r="C419" s="22" t="s">
        <v>432</v>
      </c>
      <c r="D419" s="23">
        <v>439947.01</v>
      </c>
      <c r="E419" s="23">
        <v>446393</v>
      </c>
      <c r="F419" s="23">
        <v>0</v>
      </c>
      <c r="G419" s="23">
        <v>0</v>
      </c>
      <c r="H419" s="62"/>
      <c r="I419" s="62"/>
    </row>
    <row r="420" spans="1:9" ht="15" hidden="1" outlineLevel="2">
      <c r="A420" s="21">
        <v>42050106</v>
      </c>
      <c r="B420" s="22"/>
      <c r="C420" s="22" t="s">
        <v>433</v>
      </c>
      <c r="D420" s="23">
        <v>274523.08999999997</v>
      </c>
      <c r="E420" s="23">
        <v>134529</v>
      </c>
      <c r="F420" s="23">
        <v>0</v>
      </c>
      <c r="G420" s="23">
        <v>0</v>
      </c>
      <c r="H420" s="62"/>
      <c r="I420" s="62"/>
    </row>
    <row r="421" spans="1:9" ht="15" hidden="1" outlineLevel="2">
      <c r="A421" s="21">
        <v>42050113</v>
      </c>
      <c r="B421" s="22"/>
      <c r="C421" s="22" t="s">
        <v>434</v>
      </c>
      <c r="D421" s="23">
        <v>0</v>
      </c>
      <c r="E421" s="23">
        <v>0</v>
      </c>
      <c r="F421" s="23">
        <v>584566</v>
      </c>
      <c r="G421" s="23">
        <v>584566</v>
      </c>
      <c r="H421" s="61">
        <f>IF(E421&lt;&gt;0,F421/E421*100,)</f>
        <v>0</v>
      </c>
      <c r="I421" s="61">
        <f>IF(F421&lt;&gt;0,G421/F421*100,)</f>
        <v>100</v>
      </c>
    </row>
    <row r="422" spans="1:9" ht="15" hidden="1" outlineLevel="2">
      <c r="A422" s="21">
        <v>42050114</v>
      </c>
      <c r="B422" s="22"/>
      <c r="C422" s="22" t="s">
        <v>435</v>
      </c>
      <c r="D422" s="23">
        <v>0</v>
      </c>
      <c r="E422" s="23">
        <v>49500</v>
      </c>
      <c r="F422" s="23">
        <v>0</v>
      </c>
      <c r="G422" s="23">
        <v>0</v>
      </c>
      <c r="H422" s="62"/>
      <c r="I422" s="62"/>
    </row>
    <row r="423" spans="1:9" ht="15" hidden="1" outlineLevel="2">
      <c r="A423" s="21">
        <v>42050115</v>
      </c>
      <c r="B423" s="22"/>
      <c r="C423" s="22" t="s">
        <v>436</v>
      </c>
      <c r="D423" s="23">
        <v>0</v>
      </c>
      <c r="E423" s="23">
        <v>59818</v>
      </c>
      <c r="F423" s="23">
        <v>77180</v>
      </c>
      <c r="G423" s="23">
        <v>0</v>
      </c>
      <c r="H423" s="61">
        <f>IF(E423&lt;&gt;0,F423/E423*100,)</f>
        <v>129.0247082817881</v>
      </c>
      <c r="I423" s="62"/>
    </row>
    <row r="424" spans="1:9" ht="15" hidden="1" outlineLevel="2">
      <c r="A424" s="21">
        <v>42050118</v>
      </c>
      <c r="B424" s="22"/>
      <c r="C424" s="22" t="s">
        <v>437</v>
      </c>
      <c r="D424" s="23">
        <v>0</v>
      </c>
      <c r="E424" s="23">
        <v>595</v>
      </c>
      <c r="F424" s="23">
        <v>0</v>
      </c>
      <c r="G424" s="23">
        <v>0</v>
      </c>
      <c r="H424" s="62"/>
      <c r="I424" s="62"/>
    </row>
    <row r="425" spans="1:9" ht="15" hidden="1" outlineLevel="2">
      <c r="A425" s="21">
        <v>42050119</v>
      </c>
      <c r="B425" s="22"/>
      <c r="C425" s="22" t="s">
        <v>438</v>
      </c>
      <c r="D425" s="23">
        <v>0</v>
      </c>
      <c r="E425" s="23">
        <v>0</v>
      </c>
      <c r="F425" s="23">
        <v>378303.86</v>
      </c>
      <c r="G425" s="23">
        <v>378303.86</v>
      </c>
      <c r="H425" s="61">
        <f aca="true" t="shared" si="39" ref="H425:I428">IF(E425&lt;&gt;0,F425/E425*100,)</f>
        <v>0</v>
      </c>
      <c r="I425" s="61">
        <f t="shared" si="39"/>
        <v>100</v>
      </c>
    </row>
    <row r="426" spans="1:9" ht="15" outlineLevel="1" collapsed="1">
      <c r="A426" s="21">
        <v>4206</v>
      </c>
      <c r="B426" s="22"/>
      <c r="C426" s="22" t="s">
        <v>439</v>
      </c>
      <c r="D426" s="23">
        <f>D427</f>
        <v>48319.95</v>
      </c>
      <c r="E426" s="23">
        <f>E427</f>
        <v>56166</v>
      </c>
      <c r="F426" s="23">
        <f>F427</f>
        <v>130000</v>
      </c>
      <c r="G426" s="23">
        <f>G427</f>
        <v>130000</v>
      </c>
      <c r="H426" s="61">
        <f t="shared" si="39"/>
        <v>231.45675319588364</v>
      </c>
      <c r="I426" s="61">
        <f t="shared" si="39"/>
        <v>100</v>
      </c>
    </row>
    <row r="427" spans="1:9" ht="15" hidden="1" outlineLevel="2">
      <c r="A427" s="21">
        <v>420600</v>
      </c>
      <c r="B427" s="22"/>
      <c r="C427" s="22" t="s">
        <v>440</v>
      </c>
      <c r="D427" s="23">
        <v>48319.95</v>
      </c>
      <c r="E427" s="23">
        <v>56166</v>
      </c>
      <c r="F427" s="23">
        <v>130000</v>
      </c>
      <c r="G427" s="23">
        <v>130000</v>
      </c>
      <c r="H427" s="61">
        <f t="shared" si="39"/>
        <v>231.45675319588364</v>
      </c>
      <c r="I427" s="61">
        <f t="shared" si="39"/>
        <v>100</v>
      </c>
    </row>
    <row r="428" spans="1:9" ht="15" outlineLevel="1" collapsed="1">
      <c r="A428" s="21">
        <v>4208</v>
      </c>
      <c r="B428" s="22"/>
      <c r="C428" s="22" t="s">
        <v>441</v>
      </c>
      <c r="D428" s="23">
        <f>D429+D430+D431+D432+D433+D434</f>
        <v>84411.55</v>
      </c>
      <c r="E428" s="23">
        <f>E429+E430+E431+E432+E433+E434</f>
        <v>116281</v>
      </c>
      <c r="F428" s="23">
        <f>F429+F430+F431+F432+F433+F434</f>
        <v>151181.13</v>
      </c>
      <c r="G428" s="23">
        <f>G429+G430+G431+G432+G433+G434</f>
        <v>151181.13</v>
      </c>
      <c r="H428" s="61">
        <f t="shared" si="39"/>
        <v>130.0136135740147</v>
      </c>
      <c r="I428" s="61">
        <f t="shared" si="39"/>
        <v>100</v>
      </c>
    </row>
    <row r="429" spans="1:9" ht="15" hidden="1" outlineLevel="2">
      <c r="A429" s="21">
        <v>42080102</v>
      </c>
      <c r="B429" s="22"/>
      <c r="C429" s="22" t="s">
        <v>442</v>
      </c>
      <c r="D429" s="23">
        <v>12234.320000000002</v>
      </c>
      <c r="E429" s="23">
        <v>0</v>
      </c>
      <c r="F429" s="23">
        <v>0</v>
      </c>
      <c r="G429" s="23">
        <v>0</v>
      </c>
      <c r="H429" s="62"/>
      <c r="I429" s="62"/>
    </row>
    <row r="430" spans="1:9" ht="15" hidden="1" outlineLevel="2">
      <c r="A430" s="21">
        <v>42080118</v>
      </c>
      <c r="B430" s="22"/>
      <c r="C430" s="22" t="s">
        <v>443</v>
      </c>
      <c r="D430" s="23">
        <v>0</v>
      </c>
      <c r="E430" s="23">
        <v>0</v>
      </c>
      <c r="F430" s="23">
        <v>14981.13</v>
      </c>
      <c r="G430" s="23">
        <v>14981.13</v>
      </c>
      <c r="H430" s="61">
        <f>IF(E430&lt;&gt;0,F430/E430*100,)</f>
        <v>0</v>
      </c>
      <c r="I430" s="61">
        <f>IF(F430&lt;&gt;0,G430/F430*100,)</f>
        <v>100</v>
      </c>
    </row>
    <row r="431" spans="1:9" ht="15" hidden="1" outlineLevel="2">
      <c r="A431" s="21">
        <v>42080119</v>
      </c>
      <c r="B431" s="22"/>
      <c r="C431" s="22" t="s">
        <v>444</v>
      </c>
      <c r="D431" s="23">
        <v>7575.41</v>
      </c>
      <c r="E431" s="23">
        <v>0</v>
      </c>
      <c r="F431" s="23">
        <v>0</v>
      </c>
      <c r="G431" s="23">
        <v>0</v>
      </c>
      <c r="H431" s="62"/>
      <c r="I431" s="62"/>
    </row>
    <row r="432" spans="1:9" ht="15" hidden="1" outlineLevel="2">
      <c r="A432" s="21">
        <v>42080120</v>
      </c>
      <c r="B432" s="22"/>
      <c r="C432" s="22" t="s">
        <v>445</v>
      </c>
      <c r="D432" s="23">
        <v>6978.7300000000005</v>
      </c>
      <c r="E432" s="23">
        <v>0</v>
      </c>
      <c r="F432" s="23">
        <v>0</v>
      </c>
      <c r="G432" s="23">
        <v>0</v>
      </c>
      <c r="H432" s="62"/>
      <c r="I432" s="62"/>
    </row>
    <row r="433" spans="1:9" ht="15" hidden="1" outlineLevel="2">
      <c r="A433" s="21">
        <v>42080424</v>
      </c>
      <c r="B433" s="22"/>
      <c r="C433" s="22" t="s">
        <v>446</v>
      </c>
      <c r="D433" s="23">
        <v>57623.09</v>
      </c>
      <c r="E433" s="23">
        <v>114181</v>
      </c>
      <c r="F433" s="23">
        <v>134100</v>
      </c>
      <c r="G433" s="23">
        <v>134100</v>
      </c>
      <c r="H433" s="61">
        <f>IF(E433&lt;&gt;0,F433/E433*100,)</f>
        <v>117.44510908119565</v>
      </c>
      <c r="I433" s="61">
        <f>IF(F433&lt;&gt;0,G433/F433*100,)</f>
        <v>100</v>
      </c>
    </row>
    <row r="434" spans="1:9" ht="15" hidden="1" outlineLevel="2">
      <c r="A434" s="21">
        <v>42080425</v>
      </c>
      <c r="B434" s="22"/>
      <c r="C434" s="22" t="s">
        <v>447</v>
      </c>
      <c r="D434" s="23">
        <v>0</v>
      </c>
      <c r="E434" s="23">
        <v>2100</v>
      </c>
      <c r="F434" s="23">
        <v>2100</v>
      </c>
      <c r="G434" s="23">
        <v>2100</v>
      </c>
      <c r="H434" s="61">
        <f>IF(E434&lt;&gt;0,F434/E434*100,)</f>
        <v>100</v>
      </c>
      <c r="I434" s="61">
        <f>IF(F434&lt;&gt;0,G434/F434*100,)</f>
        <v>100</v>
      </c>
    </row>
    <row r="435" spans="1:9" ht="15" outlineLevel="1" collapsed="1">
      <c r="A435" s="21"/>
      <c r="B435" s="22"/>
      <c r="C435" s="22"/>
      <c r="D435" s="23"/>
      <c r="E435" s="23"/>
      <c r="F435" s="23"/>
      <c r="G435" s="23"/>
      <c r="H435" s="62"/>
      <c r="I435" s="62"/>
    </row>
    <row r="436" spans="1:9" ht="15.75">
      <c r="A436" s="40">
        <v>43</v>
      </c>
      <c r="B436" s="41"/>
      <c r="C436" s="41" t="s">
        <v>48</v>
      </c>
      <c r="D436" s="42">
        <f>D437+D438+D447</f>
        <v>714171.5599999998</v>
      </c>
      <c r="E436" s="42">
        <f>E437+E438+E447</f>
        <v>262116</v>
      </c>
      <c r="F436" s="42">
        <f>F437+F438+F447</f>
        <v>93000</v>
      </c>
      <c r="G436" s="42">
        <f>G437+G438+G447</f>
        <v>105000</v>
      </c>
      <c r="H436" s="60">
        <f>IF(E436&lt;&gt;0,F436/E436*100,)</f>
        <v>35.48047429382411</v>
      </c>
      <c r="I436" s="60">
        <f>IF(F436&lt;&gt;0,G436/F436*100,)</f>
        <v>112.90322580645163</v>
      </c>
    </row>
    <row r="437" spans="1:9" s="55" customFormat="1" ht="15">
      <c r="A437" s="56">
        <v>430</v>
      </c>
      <c r="B437" s="57"/>
      <c r="C437" s="57" t="s">
        <v>78</v>
      </c>
      <c r="D437" s="58"/>
      <c r="E437" s="58"/>
      <c r="F437" s="58"/>
      <c r="G437" s="58"/>
      <c r="H437" s="68"/>
      <c r="I437" s="68"/>
    </row>
    <row r="438" spans="1:9" s="55" customFormat="1" ht="15">
      <c r="A438" s="56">
        <v>431</v>
      </c>
      <c r="B438" s="57"/>
      <c r="C438" s="57" t="s">
        <v>76</v>
      </c>
      <c r="D438" s="58">
        <f>D439+D442</f>
        <v>650813.1099999999</v>
      </c>
      <c r="E438" s="58">
        <f>E439+E442</f>
        <v>221873</v>
      </c>
      <c r="F438" s="58">
        <f>F439+F442</f>
        <v>14948</v>
      </c>
      <c r="G438" s="58">
        <f>G439+G442</f>
        <v>26948</v>
      </c>
      <c r="H438" s="69">
        <f aca="true" t="shared" si="40" ref="H438:I440">IF(E438&lt;&gt;0,F438/E438*100,)</f>
        <v>6.737187490140756</v>
      </c>
      <c r="I438" s="69">
        <f t="shared" si="40"/>
        <v>180.27829810008026</v>
      </c>
    </row>
    <row r="439" spans="1:9" s="55" customFormat="1" ht="15" outlineLevel="1">
      <c r="A439" s="56">
        <v>4310</v>
      </c>
      <c r="B439" s="57"/>
      <c r="C439" s="57" t="s">
        <v>448</v>
      </c>
      <c r="D439" s="58">
        <f>D440+D441</f>
        <v>0</v>
      </c>
      <c r="E439" s="58">
        <f>E440+E441</f>
        <v>13730</v>
      </c>
      <c r="F439" s="58">
        <f>F440+F441</f>
        <v>11000</v>
      </c>
      <c r="G439" s="58">
        <f>G440+G441</f>
        <v>23000</v>
      </c>
      <c r="H439" s="69">
        <f t="shared" si="40"/>
        <v>80.11653313911144</v>
      </c>
      <c r="I439" s="69">
        <f t="shared" si="40"/>
        <v>209.0909090909091</v>
      </c>
    </row>
    <row r="440" spans="1:9" s="55" customFormat="1" ht="15" hidden="1" outlineLevel="2">
      <c r="A440" s="56">
        <v>431000</v>
      </c>
      <c r="B440" s="57"/>
      <c r="C440" s="57" t="s">
        <v>449</v>
      </c>
      <c r="D440" s="58">
        <v>0</v>
      </c>
      <c r="E440" s="58">
        <v>13730</v>
      </c>
      <c r="F440" s="58">
        <v>11000</v>
      </c>
      <c r="G440" s="58">
        <v>11000</v>
      </c>
      <c r="H440" s="69">
        <f t="shared" si="40"/>
        <v>80.11653313911144</v>
      </c>
      <c r="I440" s="69">
        <f t="shared" si="40"/>
        <v>100</v>
      </c>
    </row>
    <row r="441" spans="1:9" s="55" customFormat="1" ht="15" hidden="1" outlineLevel="2">
      <c r="A441" s="56">
        <v>43100000</v>
      </c>
      <c r="B441" s="57"/>
      <c r="C441" s="57" t="s">
        <v>450</v>
      </c>
      <c r="D441" s="58">
        <v>0</v>
      </c>
      <c r="E441" s="58">
        <v>0</v>
      </c>
      <c r="F441" s="58">
        <v>0</v>
      </c>
      <c r="G441" s="58">
        <v>12000</v>
      </c>
      <c r="H441" s="68"/>
      <c r="I441" s="69">
        <f>IF(F441&lt;&gt;0,G441/F441*100,)</f>
        <v>0</v>
      </c>
    </row>
    <row r="442" spans="1:9" s="55" customFormat="1" ht="15" outlineLevel="1" collapsed="1">
      <c r="A442" s="56">
        <v>4311</v>
      </c>
      <c r="B442" s="57"/>
      <c r="C442" s="57" t="s">
        <v>451</v>
      </c>
      <c r="D442" s="58">
        <f>D443+D444+D445</f>
        <v>650813.1099999999</v>
      </c>
      <c r="E442" s="58">
        <f>E443+E444+E445</f>
        <v>208143</v>
      </c>
      <c r="F442" s="58">
        <f>F443+F444+F445</f>
        <v>3948</v>
      </c>
      <c r="G442" s="58">
        <f>G443+G444+G445</f>
        <v>3948</v>
      </c>
      <c r="H442" s="69">
        <f>IF(E442&lt;&gt;0,F442/E442*100,)</f>
        <v>1.8967728917138698</v>
      </c>
      <c r="I442" s="69">
        <f>IF(F442&lt;&gt;0,G442/F442*100,)</f>
        <v>100</v>
      </c>
    </row>
    <row r="443" spans="1:9" s="55" customFormat="1" ht="15" hidden="1" outlineLevel="2">
      <c r="A443" s="56">
        <v>43110001</v>
      </c>
      <c r="B443" s="57"/>
      <c r="C443" s="57" t="s">
        <v>452</v>
      </c>
      <c r="D443" s="58">
        <v>47630.82</v>
      </c>
      <c r="E443" s="58">
        <v>110799</v>
      </c>
      <c r="F443" s="58">
        <v>0</v>
      </c>
      <c r="G443" s="58">
        <v>0</v>
      </c>
      <c r="H443" s="68"/>
      <c r="I443" s="68"/>
    </row>
    <row r="444" spans="1:9" s="55" customFormat="1" ht="15" hidden="1" outlineLevel="2">
      <c r="A444" s="56">
        <v>43110002</v>
      </c>
      <c r="B444" s="57"/>
      <c r="C444" s="57" t="s">
        <v>453</v>
      </c>
      <c r="D444" s="58">
        <v>585105.85</v>
      </c>
      <c r="E444" s="58">
        <v>97049</v>
      </c>
      <c r="F444" s="58">
        <v>0</v>
      </c>
      <c r="G444" s="58">
        <v>0</v>
      </c>
      <c r="H444" s="68"/>
      <c r="I444" s="68"/>
    </row>
    <row r="445" spans="1:9" s="55" customFormat="1" ht="15" hidden="1" outlineLevel="2">
      <c r="A445" s="56">
        <v>43110003</v>
      </c>
      <c r="B445" s="57"/>
      <c r="C445" s="57" t="s">
        <v>454</v>
      </c>
      <c r="D445" s="58">
        <v>18076.44</v>
      </c>
      <c r="E445" s="58">
        <v>295</v>
      </c>
      <c r="F445" s="58">
        <v>3948</v>
      </c>
      <c r="G445" s="58">
        <v>3948</v>
      </c>
      <c r="H445" s="69">
        <f>IF(E445&lt;&gt;0,F445/E445*100,)</f>
        <v>1338.3050847457628</v>
      </c>
      <c r="I445" s="69">
        <f>IF(F445&lt;&gt;0,G445/F445*100,)</f>
        <v>100</v>
      </c>
    </row>
    <row r="446" spans="1:9" s="55" customFormat="1" ht="15" outlineLevel="1" collapsed="1">
      <c r="A446" s="56"/>
      <c r="B446" s="57"/>
      <c r="C446" s="57"/>
      <c r="D446" s="58"/>
      <c r="E446" s="58"/>
      <c r="F446" s="58"/>
      <c r="G446" s="58"/>
      <c r="H446" s="68"/>
      <c r="I446" s="68"/>
    </row>
    <row r="447" spans="1:9" ht="15">
      <c r="A447" s="21">
        <v>432</v>
      </c>
      <c r="B447" s="22"/>
      <c r="C447" s="22" t="s">
        <v>77</v>
      </c>
      <c r="D447" s="23">
        <f>D448+D450</f>
        <v>63358.450000000004</v>
      </c>
      <c r="E447" s="23">
        <f>E448+E450</f>
        <v>40243</v>
      </c>
      <c r="F447" s="23">
        <f>F448+F450</f>
        <v>78052</v>
      </c>
      <c r="G447" s="23">
        <f>G448+G450</f>
        <v>78052</v>
      </c>
      <c r="H447" s="61">
        <f aca="true" t="shared" si="41" ref="H447:I451">IF(E447&lt;&gt;0,F447/E447*100,)</f>
        <v>193.95174316030116</v>
      </c>
      <c r="I447" s="61">
        <f t="shared" si="41"/>
        <v>100</v>
      </c>
    </row>
    <row r="448" spans="1:9" ht="15" outlineLevel="1">
      <c r="A448" s="21">
        <v>4320</v>
      </c>
      <c r="B448" s="22"/>
      <c r="C448" s="22" t="s">
        <v>455</v>
      </c>
      <c r="D448" s="23">
        <f>D449</f>
        <v>6312.389999999999</v>
      </c>
      <c r="E448" s="23">
        <f>E449</f>
        <v>4704</v>
      </c>
      <c r="F448" s="23">
        <f>F449</f>
        <v>5000</v>
      </c>
      <c r="G448" s="23">
        <f>G449</f>
        <v>5000</v>
      </c>
      <c r="H448" s="61">
        <f t="shared" si="41"/>
        <v>106.29251700680271</v>
      </c>
      <c r="I448" s="61">
        <f t="shared" si="41"/>
        <v>100</v>
      </c>
    </row>
    <row r="449" spans="1:9" ht="15" hidden="1" outlineLevel="2">
      <c r="A449" s="21">
        <v>432000</v>
      </c>
      <c r="B449" s="22"/>
      <c r="C449" s="22" t="s">
        <v>455</v>
      </c>
      <c r="D449" s="23">
        <v>6312.389999999999</v>
      </c>
      <c r="E449" s="23">
        <v>4704</v>
      </c>
      <c r="F449" s="23">
        <v>5000</v>
      </c>
      <c r="G449" s="23">
        <v>5000</v>
      </c>
      <c r="H449" s="61">
        <f t="shared" si="41"/>
        <v>106.29251700680271</v>
      </c>
      <c r="I449" s="61">
        <f t="shared" si="41"/>
        <v>100</v>
      </c>
    </row>
    <row r="450" spans="1:9" ht="15" outlineLevel="1" collapsed="1">
      <c r="A450" s="21">
        <v>4323</v>
      </c>
      <c r="B450" s="22"/>
      <c r="C450" s="22" t="s">
        <v>456</v>
      </c>
      <c r="D450" s="23">
        <f>D451+D452+D453+D454+D455+D456</f>
        <v>57046.060000000005</v>
      </c>
      <c r="E450" s="23">
        <f>E451+E452+E453+E454+E455+E456</f>
        <v>35539</v>
      </c>
      <c r="F450" s="23">
        <f>F451+F452+F453+F454+F455+F456</f>
        <v>73052</v>
      </c>
      <c r="G450" s="23">
        <f>G451+G452+G453+G454+G455+G456</f>
        <v>73052</v>
      </c>
      <c r="H450" s="61">
        <f t="shared" si="41"/>
        <v>205.55446129604098</v>
      </c>
      <c r="I450" s="61">
        <f t="shared" si="41"/>
        <v>100</v>
      </c>
    </row>
    <row r="451" spans="1:9" ht="15" hidden="1" outlineLevel="2">
      <c r="A451" s="21">
        <v>432300</v>
      </c>
      <c r="B451" s="22"/>
      <c r="C451" s="22" t="s">
        <v>457</v>
      </c>
      <c r="D451" s="23">
        <v>51961.54</v>
      </c>
      <c r="E451" s="23">
        <v>18172</v>
      </c>
      <c r="F451" s="23">
        <v>55000</v>
      </c>
      <c r="G451" s="23">
        <v>55000</v>
      </c>
      <c r="H451" s="61">
        <f t="shared" si="41"/>
        <v>302.6634382566586</v>
      </c>
      <c r="I451" s="61">
        <f t="shared" si="41"/>
        <v>100</v>
      </c>
    </row>
    <row r="452" spans="1:9" ht="15" hidden="1" outlineLevel="2">
      <c r="A452" s="21">
        <v>43230000</v>
      </c>
      <c r="B452" s="22"/>
      <c r="C452" s="22" t="s">
        <v>458</v>
      </c>
      <c r="D452" s="23">
        <v>0</v>
      </c>
      <c r="E452" s="23">
        <v>9166</v>
      </c>
      <c r="F452" s="23">
        <v>0</v>
      </c>
      <c r="G452" s="23">
        <v>0</v>
      </c>
      <c r="H452" s="62"/>
      <c r="I452" s="62"/>
    </row>
    <row r="453" spans="1:9" ht="15" hidden="1" outlineLevel="2">
      <c r="A453" s="21">
        <v>43230002</v>
      </c>
      <c r="B453" s="22"/>
      <c r="C453" s="22" t="s">
        <v>459</v>
      </c>
      <c r="D453" s="23">
        <v>2655.08</v>
      </c>
      <c r="E453" s="23">
        <v>3500</v>
      </c>
      <c r="F453" s="23">
        <v>4000</v>
      </c>
      <c r="G453" s="23">
        <v>4000</v>
      </c>
      <c r="H453" s="61">
        <f aca="true" t="shared" si="42" ref="H453:I456">IF(E453&lt;&gt;0,F453/E453*100,)</f>
        <v>114.28571428571428</v>
      </c>
      <c r="I453" s="61">
        <f t="shared" si="42"/>
        <v>100</v>
      </c>
    </row>
    <row r="454" spans="1:9" ht="15" hidden="1" outlineLevel="2">
      <c r="A454" s="21">
        <v>43230003</v>
      </c>
      <c r="B454" s="22"/>
      <c r="C454" s="22" t="s">
        <v>460</v>
      </c>
      <c r="D454" s="23">
        <v>540.46</v>
      </c>
      <c r="E454" s="23">
        <v>216</v>
      </c>
      <c r="F454" s="23">
        <v>754</v>
      </c>
      <c r="G454" s="23">
        <v>754</v>
      </c>
      <c r="H454" s="61">
        <f t="shared" si="42"/>
        <v>349.0740740740741</v>
      </c>
      <c r="I454" s="61">
        <f t="shared" si="42"/>
        <v>100</v>
      </c>
    </row>
    <row r="455" spans="1:9" ht="15" hidden="1" outlineLevel="2">
      <c r="A455" s="21">
        <v>43230004</v>
      </c>
      <c r="B455" s="22"/>
      <c r="C455" s="22" t="s">
        <v>461</v>
      </c>
      <c r="D455" s="23">
        <v>1888.98</v>
      </c>
      <c r="E455" s="23">
        <v>4485</v>
      </c>
      <c r="F455" s="23">
        <v>7000</v>
      </c>
      <c r="G455" s="23">
        <v>7000</v>
      </c>
      <c r="H455" s="61">
        <f t="shared" si="42"/>
        <v>156.0758082497213</v>
      </c>
      <c r="I455" s="61">
        <f t="shared" si="42"/>
        <v>100</v>
      </c>
    </row>
    <row r="456" spans="1:9" ht="15" hidden="1" outlineLevel="2">
      <c r="A456" s="21">
        <v>43230005</v>
      </c>
      <c r="B456" s="22"/>
      <c r="C456" s="22" t="s">
        <v>462</v>
      </c>
      <c r="D456" s="23">
        <v>0</v>
      </c>
      <c r="E456" s="23">
        <v>0</v>
      </c>
      <c r="F456" s="23">
        <v>6298</v>
      </c>
      <c r="G456" s="23">
        <v>6298</v>
      </c>
      <c r="H456" s="61">
        <f t="shared" si="42"/>
        <v>0</v>
      </c>
      <c r="I456" s="61">
        <f t="shared" si="42"/>
        <v>100</v>
      </c>
    </row>
    <row r="457" spans="1:9" ht="15" outlineLevel="1" collapsed="1">
      <c r="A457" s="21"/>
      <c r="B457" s="22"/>
      <c r="C457" s="22"/>
      <c r="D457" s="23"/>
      <c r="E457" s="23"/>
      <c r="F457" s="23"/>
      <c r="G457" s="23"/>
      <c r="H457" s="62"/>
      <c r="I457" s="62"/>
    </row>
    <row r="458" spans="1:9" ht="90">
      <c r="A458" s="16"/>
      <c r="B458" s="44" t="s">
        <v>2</v>
      </c>
      <c r="C458" s="30" t="s">
        <v>75</v>
      </c>
      <c r="D458" s="43">
        <f>+D9-D131</f>
        <v>-232851.16999999993</v>
      </c>
      <c r="E458" s="43">
        <f>+E9-E131</f>
        <v>49858.4299999997</v>
      </c>
      <c r="F458" s="43">
        <f>+F9-F131</f>
        <v>1687211.7699999996</v>
      </c>
      <c r="G458" s="43">
        <f>+G9-G131</f>
        <v>-885493.2299999995</v>
      </c>
      <c r="H458" s="65">
        <f>IF(E458&lt;&gt;0,F458/E458*100,)</f>
        <v>3384.005011790403</v>
      </c>
      <c r="I458" s="65">
        <f>IF(F458&lt;&gt;0,G458/F458*100,)</f>
        <v>-52.48263707880605</v>
      </c>
    </row>
    <row r="459" spans="1:9" ht="20.25">
      <c r="A459" s="2" t="s">
        <v>49</v>
      </c>
      <c r="B459" s="3"/>
      <c r="C459" s="3"/>
      <c r="D459" s="14"/>
      <c r="E459" s="14"/>
      <c r="F459" s="14"/>
      <c r="G459" s="14"/>
      <c r="H459" s="70"/>
      <c r="I459" s="70"/>
    </row>
    <row r="460" spans="1:9" ht="72">
      <c r="A460" s="40">
        <v>75</v>
      </c>
      <c r="B460" s="45" t="s">
        <v>3</v>
      </c>
      <c r="C460" s="46" t="s">
        <v>50</v>
      </c>
      <c r="D460" s="42">
        <f>+D461+D465</f>
        <v>53794.53</v>
      </c>
      <c r="E460" s="42">
        <f>+E461+E465</f>
        <v>6523</v>
      </c>
      <c r="F460" s="42">
        <f>+F461+F465</f>
        <v>205800</v>
      </c>
      <c r="G460" s="42">
        <f>+G461+G465</f>
        <v>205800</v>
      </c>
      <c r="H460" s="60">
        <f aca="true" t="shared" si="43" ref="H460:I463">IF(E460&lt;&gt;0,F460/E460*100,)</f>
        <v>3154.9900352598497</v>
      </c>
      <c r="I460" s="60">
        <f t="shared" si="43"/>
        <v>100</v>
      </c>
    </row>
    <row r="461" spans="1:9" ht="15">
      <c r="A461" s="21">
        <v>750</v>
      </c>
      <c r="B461" s="22"/>
      <c r="C461" s="22" t="s">
        <v>51</v>
      </c>
      <c r="D461" s="23">
        <f aca="true" t="shared" si="44" ref="D461:G462">D462</f>
        <v>9623.64</v>
      </c>
      <c r="E461" s="23">
        <f t="shared" si="44"/>
        <v>6523</v>
      </c>
      <c r="F461" s="23">
        <f t="shared" si="44"/>
        <v>5800</v>
      </c>
      <c r="G461" s="23">
        <f t="shared" si="44"/>
        <v>5800</v>
      </c>
      <c r="H461" s="61">
        <f t="shared" si="43"/>
        <v>88.91614287904338</v>
      </c>
      <c r="I461" s="61">
        <f t="shared" si="43"/>
        <v>100</v>
      </c>
    </row>
    <row r="462" spans="1:9" ht="15" outlineLevel="1">
      <c r="A462" s="21">
        <v>7500</v>
      </c>
      <c r="B462" s="22"/>
      <c r="C462" s="22" t="s">
        <v>167</v>
      </c>
      <c r="D462" s="23">
        <f t="shared" si="44"/>
        <v>9623.64</v>
      </c>
      <c r="E462" s="23">
        <f t="shared" si="44"/>
        <v>6523</v>
      </c>
      <c r="F462" s="23">
        <f t="shared" si="44"/>
        <v>5800</v>
      </c>
      <c r="G462" s="23">
        <f t="shared" si="44"/>
        <v>5800</v>
      </c>
      <c r="H462" s="61">
        <f t="shared" si="43"/>
        <v>88.91614287904338</v>
      </c>
      <c r="I462" s="61">
        <f t="shared" si="43"/>
        <v>100</v>
      </c>
    </row>
    <row r="463" spans="1:9" ht="15" hidden="1" outlineLevel="2">
      <c r="A463" s="21">
        <v>750001</v>
      </c>
      <c r="B463" s="22"/>
      <c r="C463" s="22" t="s">
        <v>168</v>
      </c>
      <c r="D463" s="23">
        <v>9623.64</v>
      </c>
      <c r="E463" s="23">
        <v>6523</v>
      </c>
      <c r="F463" s="23">
        <v>5800</v>
      </c>
      <c r="G463" s="23">
        <v>5800</v>
      </c>
      <c r="H463" s="61">
        <f t="shared" si="43"/>
        <v>88.91614287904338</v>
      </c>
      <c r="I463" s="61">
        <f t="shared" si="43"/>
        <v>100</v>
      </c>
    </row>
    <row r="464" spans="1:9" ht="15" outlineLevel="1" collapsed="1">
      <c r="A464" s="21"/>
      <c r="B464" s="22"/>
      <c r="C464" s="22"/>
      <c r="D464" s="23"/>
      <c r="E464" s="23"/>
      <c r="F464" s="23"/>
      <c r="G464" s="23"/>
      <c r="H464" s="62"/>
      <c r="I464" s="62"/>
    </row>
    <row r="465" spans="1:9" ht="15">
      <c r="A465" s="21">
        <v>751</v>
      </c>
      <c r="B465" s="22"/>
      <c r="C465" s="22" t="s">
        <v>52</v>
      </c>
      <c r="D465" s="23">
        <f aca="true" t="shared" si="45" ref="D465:G466">D466</f>
        <v>44170.89</v>
      </c>
      <c r="E465" s="23">
        <f t="shared" si="45"/>
        <v>0</v>
      </c>
      <c r="F465" s="23">
        <f t="shared" si="45"/>
        <v>200000</v>
      </c>
      <c r="G465" s="23">
        <f t="shared" si="45"/>
        <v>200000</v>
      </c>
      <c r="H465" s="61">
        <f aca="true" t="shared" si="46" ref="H465:I467">IF(E465&lt;&gt;0,F465/E465*100,)</f>
        <v>0</v>
      </c>
      <c r="I465" s="61">
        <f t="shared" si="46"/>
        <v>100</v>
      </c>
    </row>
    <row r="466" spans="1:9" ht="15" outlineLevel="1">
      <c r="A466" s="21">
        <v>7513</v>
      </c>
      <c r="B466" s="22"/>
      <c r="C466" s="22" t="s">
        <v>169</v>
      </c>
      <c r="D466" s="23">
        <f t="shared" si="45"/>
        <v>44170.89</v>
      </c>
      <c r="E466" s="23">
        <f t="shared" si="45"/>
        <v>0</v>
      </c>
      <c r="F466" s="23">
        <f t="shared" si="45"/>
        <v>200000</v>
      </c>
      <c r="G466" s="23">
        <f t="shared" si="45"/>
        <v>200000</v>
      </c>
      <c r="H466" s="61">
        <f t="shared" si="46"/>
        <v>0</v>
      </c>
      <c r="I466" s="61">
        <f t="shared" si="46"/>
        <v>100</v>
      </c>
    </row>
    <row r="467" spans="1:9" ht="15" hidden="1" outlineLevel="2">
      <c r="A467" s="21">
        <v>751300</v>
      </c>
      <c r="B467" s="22"/>
      <c r="C467" s="22" t="s">
        <v>170</v>
      </c>
      <c r="D467" s="23">
        <v>44170.89</v>
      </c>
      <c r="E467" s="23">
        <v>0</v>
      </c>
      <c r="F467" s="23">
        <v>200000</v>
      </c>
      <c r="G467" s="23">
        <v>200000</v>
      </c>
      <c r="H467" s="61">
        <f t="shared" si="46"/>
        <v>0</v>
      </c>
      <c r="I467" s="61">
        <f t="shared" si="46"/>
        <v>100</v>
      </c>
    </row>
    <row r="468" spans="1:9" ht="15" outlineLevel="1" collapsed="1">
      <c r="A468" s="21"/>
      <c r="B468" s="22"/>
      <c r="C468" s="22"/>
      <c r="D468" s="23"/>
      <c r="E468" s="23"/>
      <c r="F468" s="23"/>
      <c r="G468" s="23"/>
      <c r="H468" s="62"/>
      <c r="I468" s="62"/>
    </row>
    <row r="469" spans="1:9" ht="54">
      <c r="A469" s="47" t="s">
        <v>53</v>
      </c>
      <c r="B469" s="45" t="s">
        <v>54</v>
      </c>
      <c r="C469" s="46" t="s">
        <v>55</v>
      </c>
      <c r="D469" s="42">
        <f>+D470+D471</f>
        <v>0</v>
      </c>
      <c r="E469" s="42">
        <f>+E470+E471</f>
        <v>0</v>
      </c>
      <c r="F469" s="42">
        <f>+F470+F471</f>
        <v>0</v>
      </c>
      <c r="G469" s="42">
        <f>+G470+G471</f>
        <v>0</v>
      </c>
      <c r="H469" s="63"/>
      <c r="I469" s="63"/>
    </row>
    <row r="470" spans="1:9" ht="15">
      <c r="A470" s="21">
        <v>440</v>
      </c>
      <c r="B470" s="22"/>
      <c r="C470" s="22" t="s">
        <v>56</v>
      </c>
      <c r="D470" s="23"/>
      <c r="E470" s="23"/>
      <c r="F470" s="23"/>
      <c r="G470" s="23"/>
      <c r="H470" s="62"/>
      <c r="I470" s="62"/>
    </row>
    <row r="471" spans="1:9" ht="15">
      <c r="A471" s="21">
        <v>441</v>
      </c>
      <c r="B471" s="22"/>
      <c r="C471" s="22" t="s">
        <v>57</v>
      </c>
      <c r="D471" s="23"/>
      <c r="E471" s="23"/>
      <c r="F471" s="23"/>
      <c r="G471" s="23"/>
      <c r="H471" s="62"/>
      <c r="I471" s="62"/>
    </row>
    <row r="472" spans="1:9" ht="72">
      <c r="A472" s="16" t="s">
        <v>17</v>
      </c>
      <c r="B472" s="44" t="s">
        <v>58</v>
      </c>
      <c r="C472" s="30" t="s">
        <v>59</v>
      </c>
      <c r="D472" s="43">
        <f>+D460-D469</f>
        <v>53794.53</v>
      </c>
      <c r="E472" s="43">
        <f>+E460-E469</f>
        <v>6523</v>
      </c>
      <c r="F472" s="43">
        <f>+F460-F469</f>
        <v>205800</v>
      </c>
      <c r="G472" s="43">
        <f>+G460-G469</f>
        <v>205800</v>
      </c>
      <c r="H472" s="65">
        <f>IF(E472&lt;&gt;0,F472/E472*100,)</f>
        <v>3154.9900352598497</v>
      </c>
      <c r="I472" s="65">
        <f>IF(F472&lt;&gt;0,G472/F472*100,)</f>
        <v>100</v>
      </c>
    </row>
    <row r="473" spans="1:9" ht="108">
      <c r="A473" s="16" t="s">
        <v>17</v>
      </c>
      <c r="B473" s="44" t="s">
        <v>60</v>
      </c>
      <c r="C473" s="30" t="s">
        <v>61</v>
      </c>
      <c r="D473" s="43">
        <f>+D458+D472</f>
        <v>-179056.63999999993</v>
      </c>
      <c r="E473" s="43">
        <f>+E458+E472</f>
        <v>56381.4299999997</v>
      </c>
      <c r="F473" s="43">
        <f>+F458+F472</f>
        <v>1893011.7699999996</v>
      </c>
      <c r="G473" s="43">
        <f>+G458+G472</f>
        <v>-679693.2299999995</v>
      </c>
      <c r="H473" s="65">
        <f>IF(E473&lt;&gt;0,F473/E473*100,)</f>
        <v>3357.509325322202</v>
      </c>
      <c r="I473" s="65">
        <f>IF(F473&lt;&gt;0,G473/F473*100,)</f>
        <v>-35.90538848049527</v>
      </c>
    </row>
    <row r="474" spans="1:9" ht="20.25">
      <c r="A474" s="2" t="s">
        <v>62</v>
      </c>
      <c r="B474" s="3"/>
      <c r="C474" s="3"/>
      <c r="D474" s="14"/>
      <c r="E474" s="14"/>
      <c r="F474" s="14"/>
      <c r="G474" s="14"/>
      <c r="H474" s="70"/>
      <c r="I474" s="70"/>
    </row>
    <row r="475" spans="1:9" ht="18">
      <c r="A475" s="48">
        <v>50</v>
      </c>
      <c r="B475" s="49" t="s">
        <v>63</v>
      </c>
      <c r="C475" s="49" t="s">
        <v>64</v>
      </c>
      <c r="D475" s="42">
        <f>+D476</f>
        <v>0</v>
      </c>
      <c r="E475" s="42">
        <f>+E476</f>
        <v>0</v>
      </c>
      <c r="F475" s="42">
        <f>+F476</f>
        <v>0</v>
      </c>
      <c r="G475" s="42">
        <f>+G476</f>
        <v>0</v>
      </c>
      <c r="H475" s="63"/>
      <c r="I475" s="63"/>
    </row>
    <row r="476" spans="1:9" ht="15">
      <c r="A476" s="21">
        <v>500</v>
      </c>
      <c r="B476" s="22"/>
      <c r="C476" s="22" t="s">
        <v>65</v>
      </c>
      <c r="D476" s="23"/>
      <c r="E476" s="23"/>
      <c r="F476" s="23"/>
      <c r="G476" s="23"/>
      <c r="H476" s="62"/>
      <c r="I476" s="62"/>
    </row>
    <row r="477" spans="1:9" ht="18">
      <c r="A477" s="48">
        <v>55</v>
      </c>
      <c r="B477" s="45" t="s">
        <v>66</v>
      </c>
      <c r="C477" s="49" t="s">
        <v>67</v>
      </c>
      <c r="D477" s="42">
        <f>+D478</f>
        <v>67123.79999999999</v>
      </c>
      <c r="E477" s="42">
        <f>+E478</f>
        <v>70000</v>
      </c>
      <c r="F477" s="42">
        <f>+F478</f>
        <v>71722.44</v>
      </c>
      <c r="G477" s="42">
        <f>+G478</f>
        <v>749829</v>
      </c>
      <c r="H477" s="60">
        <f aca="true" t="shared" si="47" ref="H477:I480">IF(E477&lt;&gt;0,F477/E477*100,)</f>
        <v>102.46062857142857</v>
      </c>
      <c r="I477" s="60">
        <f t="shared" si="47"/>
        <v>1045.4594127026353</v>
      </c>
    </row>
    <row r="478" spans="1:9" ht="15">
      <c r="A478" s="21">
        <v>550</v>
      </c>
      <c r="B478" s="22"/>
      <c r="C478" s="22" t="s">
        <v>68</v>
      </c>
      <c r="D478" s="23">
        <f aca="true" t="shared" si="48" ref="D478:G479">D479</f>
        <v>67123.79999999999</v>
      </c>
      <c r="E478" s="23">
        <f t="shared" si="48"/>
        <v>70000</v>
      </c>
      <c r="F478" s="23">
        <f t="shared" si="48"/>
        <v>71722.44</v>
      </c>
      <c r="G478" s="23">
        <f t="shared" si="48"/>
        <v>749829</v>
      </c>
      <c r="H478" s="61">
        <f t="shared" si="47"/>
        <v>102.46062857142857</v>
      </c>
      <c r="I478" s="61">
        <f t="shared" si="47"/>
        <v>1045.4594127026353</v>
      </c>
    </row>
    <row r="479" spans="1:9" ht="15" outlineLevel="1">
      <c r="A479" s="21">
        <v>5501</v>
      </c>
      <c r="B479" s="22"/>
      <c r="C479" s="22" t="s">
        <v>463</v>
      </c>
      <c r="D479" s="23">
        <f t="shared" si="48"/>
        <v>67123.79999999999</v>
      </c>
      <c r="E479" s="23">
        <f t="shared" si="48"/>
        <v>70000</v>
      </c>
      <c r="F479" s="23">
        <f t="shared" si="48"/>
        <v>71722.44</v>
      </c>
      <c r="G479" s="23">
        <f t="shared" si="48"/>
        <v>749829</v>
      </c>
      <c r="H479" s="61">
        <f t="shared" si="47"/>
        <v>102.46062857142857</v>
      </c>
      <c r="I479" s="61">
        <f t="shared" si="47"/>
        <v>1045.4594127026353</v>
      </c>
    </row>
    <row r="480" spans="1:9" ht="15" hidden="1" outlineLevel="2">
      <c r="A480" s="21">
        <v>550101</v>
      </c>
      <c r="B480" s="22"/>
      <c r="C480" s="22" t="s">
        <v>464</v>
      </c>
      <c r="D480" s="23">
        <v>67123.79999999999</v>
      </c>
      <c r="E480" s="23">
        <v>70000</v>
      </c>
      <c r="F480" s="23">
        <v>71722.44</v>
      </c>
      <c r="G480" s="23">
        <v>749829</v>
      </c>
      <c r="H480" s="61">
        <f t="shared" si="47"/>
        <v>102.46062857142857</v>
      </c>
      <c r="I480" s="61">
        <f t="shared" si="47"/>
        <v>1045.4594127026353</v>
      </c>
    </row>
    <row r="481" spans="1:9" ht="15" outlineLevel="1" collapsed="1">
      <c r="A481" s="21"/>
      <c r="B481" s="22"/>
      <c r="C481" s="22"/>
      <c r="D481" s="23"/>
      <c r="E481" s="23"/>
      <c r="F481" s="23"/>
      <c r="G481" s="23"/>
      <c r="H481" s="62"/>
      <c r="I481" s="62"/>
    </row>
    <row r="482" spans="1:9" ht="18">
      <c r="A482" s="16" t="s">
        <v>17</v>
      </c>
      <c r="B482" s="44" t="s">
        <v>69</v>
      </c>
      <c r="C482" s="27" t="s">
        <v>70</v>
      </c>
      <c r="D482" s="43">
        <f>+D475-D477</f>
        <v>-67123.79999999999</v>
      </c>
      <c r="E482" s="43">
        <f>+E475-E477</f>
        <v>-70000</v>
      </c>
      <c r="F482" s="43">
        <f>+F475-F477</f>
        <v>-71722.44</v>
      </c>
      <c r="G482" s="43">
        <f>+G475-G477</f>
        <v>-749829</v>
      </c>
      <c r="H482" s="65">
        <f>IF(E482&lt;&gt;0,F482/E482*100,)</f>
        <v>102.46062857142857</v>
      </c>
      <c r="I482" s="65">
        <f>IF(F482&lt;&gt;0,G482/F482*100,)</f>
        <v>1045.4594127026353</v>
      </c>
    </row>
    <row r="483" spans="1:9" ht="72">
      <c r="A483" s="16" t="s">
        <v>17</v>
      </c>
      <c r="B483" s="44" t="s">
        <v>71</v>
      </c>
      <c r="C483" s="30" t="s">
        <v>72</v>
      </c>
      <c r="D483" s="50">
        <f>+D458+D472+D482</f>
        <v>-246180.43999999992</v>
      </c>
      <c r="E483" s="50">
        <f>+E458+E472+E482</f>
        <v>-13618.570000000298</v>
      </c>
      <c r="F483" s="50">
        <f>+F458+F472+F482</f>
        <v>1821289.3299999996</v>
      </c>
      <c r="G483" s="50">
        <f>+G458+G472+G482</f>
        <v>-1429522.2299999995</v>
      </c>
      <c r="H483" s="71">
        <f>IF(E483&lt;&gt;0,F483/E483*100,)</f>
        <v>-13373.572482279415</v>
      </c>
      <c r="I483" s="71">
        <f>IF(F483&lt;&gt;0,G483/F483*100,)</f>
        <v>-78.4895736472579</v>
      </c>
    </row>
    <row r="484" spans="1:9" ht="47.25">
      <c r="A484" s="16"/>
      <c r="B484" s="20"/>
      <c r="C484" s="31" t="s">
        <v>73</v>
      </c>
      <c r="D484" s="51"/>
      <c r="E484" s="51">
        <v>-240879.35</v>
      </c>
      <c r="F484" s="51"/>
      <c r="G484" s="51">
        <v>2263611</v>
      </c>
      <c r="H484" s="72"/>
      <c r="I484" s="72"/>
    </row>
    <row r="485" spans="1:9" ht="32.25" thickBot="1">
      <c r="A485" s="32"/>
      <c r="B485" s="33"/>
      <c r="C485" s="34" t="s">
        <v>74</v>
      </c>
      <c r="D485" s="52"/>
      <c r="E485" s="52"/>
      <c r="F485" s="52"/>
      <c r="G485" s="52"/>
      <c r="H485" s="73"/>
      <c r="I485" s="73"/>
    </row>
    <row r="486" spans="1:9" ht="15">
      <c r="A486" s="36"/>
      <c r="B486" s="37"/>
      <c r="C486" s="38"/>
      <c r="D486" s="29"/>
      <c r="E486" s="29"/>
      <c r="F486" s="29"/>
      <c r="G486" s="29"/>
      <c r="H486" s="74"/>
      <c r="I486" s="74"/>
    </row>
    <row r="487" spans="1:9" ht="12.75">
      <c r="A487" s="35"/>
      <c r="B487" s="35"/>
      <c r="C487" s="35"/>
      <c r="D487" s="35"/>
      <c r="E487" s="35"/>
      <c r="F487" s="35"/>
      <c r="G487" s="35"/>
      <c r="H487" s="75"/>
      <c r="I487" s="75"/>
    </row>
    <row r="488" spans="1:9" ht="15">
      <c r="A488" s="35"/>
      <c r="B488" s="35"/>
      <c r="C488" s="35"/>
      <c r="D488" s="53"/>
      <c r="E488" s="53"/>
      <c r="F488" s="53"/>
      <c r="G488" s="53"/>
      <c r="H488" s="76"/>
      <c r="I488" s="76"/>
    </row>
    <row r="489" spans="1:9" ht="15">
      <c r="A489" s="35"/>
      <c r="B489" s="35"/>
      <c r="C489" s="54"/>
      <c r="D489" s="35"/>
      <c r="E489" s="35"/>
      <c r="F489" s="35"/>
      <c r="G489" s="35"/>
      <c r="H489" s="75"/>
      <c r="I489" s="75"/>
    </row>
    <row r="490" spans="1:9" ht="15">
      <c r="A490" s="39"/>
      <c r="B490" s="38"/>
      <c r="C490" s="38"/>
      <c r="D490" s="39"/>
      <c r="E490" s="39"/>
      <c r="F490" s="39"/>
      <c r="G490" s="39"/>
      <c r="H490" s="77"/>
      <c r="I490" s="77"/>
    </row>
    <row r="491" spans="1:9" ht="12.75">
      <c r="A491" s="29"/>
      <c r="B491" s="29"/>
      <c r="C491" s="29"/>
      <c r="D491" s="29"/>
      <c r="E491" s="29"/>
      <c r="F491" s="29"/>
      <c r="G491" s="29"/>
      <c r="H491" s="74"/>
      <c r="I491" s="74"/>
    </row>
    <row r="492" spans="1:9" ht="12.75">
      <c r="A492" s="29"/>
      <c r="B492" s="29"/>
      <c r="C492" s="29"/>
      <c r="D492" s="29"/>
      <c r="E492" s="29"/>
      <c r="F492" s="29"/>
      <c r="G492" s="29"/>
      <c r="H492" s="74"/>
      <c r="I492" s="74"/>
    </row>
    <row r="493" spans="1:9" ht="12.75">
      <c r="A493" s="28"/>
      <c r="B493" s="28"/>
      <c r="C493" s="28"/>
      <c r="D493" s="28"/>
      <c r="E493" s="28"/>
      <c r="F493" s="28"/>
      <c r="G493" s="28"/>
      <c r="H493" s="78"/>
      <c r="I493" s="78"/>
    </row>
    <row r="494" spans="1:9" ht="12.75">
      <c r="A494" s="28"/>
      <c r="B494" s="28"/>
      <c r="C494" s="28"/>
      <c r="D494" s="28"/>
      <c r="E494" s="28"/>
      <c r="F494" s="28"/>
      <c r="G494" s="28"/>
      <c r="H494" s="78"/>
      <c r="I494" s="78"/>
    </row>
    <row r="495" spans="1:9" ht="12.75">
      <c r="A495" s="28"/>
      <c r="B495" s="28"/>
      <c r="C495" s="28"/>
      <c r="D495" s="28"/>
      <c r="E495" s="28"/>
      <c r="F495" s="28"/>
      <c r="G495" s="28"/>
      <c r="H495" s="78"/>
      <c r="I495" s="78"/>
    </row>
    <row r="496" spans="1:9" ht="12.75">
      <c r="A496" s="28"/>
      <c r="B496" s="28"/>
      <c r="C496" s="28"/>
      <c r="D496" s="28"/>
      <c r="E496" s="28"/>
      <c r="F496" s="28"/>
      <c r="G496" s="28"/>
      <c r="H496" s="78"/>
      <c r="I496" s="78"/>
    </row>
    <row r="497" spans="1:9" ht="12.75">
      <c r="A497" s="28"/>
      <c r="B497" s="28"/>
      <c r="C497" s="28"/>
      <c r="D497" s="28"/>
      <c r="E497" s="28"/>
      <c r="F497" s="28"/>
      <c r="G497" s="28"/>
      <c r="H497" s="78"/>
      <c r="I497" s="78"/>
    </row>
    <row r="498" spans="1:9" ht="12.75">
      <c r="A498" s="28"/>
      <c r="B498" s="28"/>
      <c r="C498" s="28"/>
      <c r="D498" s="28"/>
      <c r="E498" s="28"/>
      <c r="F498" s="28"/>
      <c r="G498" s="28"/>
      <c r="H498" s="78"/>
      <c r="I498" s="78"/>
    </row>
    <row r="499" spans="1:9" ht="12.75">
      <c r="A499" s="28"/>
      <c r="B499" s="28"/>
      <c r="C499" s="28"/>
      <c r="D499" s="28"/>
      <c r="E499" s="28"/>
      <c r="F499" s="28"/>
      <c r="G499" s="28"/>
      <c r="H499" s="78"/>
      <c r="I499" s="78"/>
    </row>
    <row r="500" spans="1:9" ht="12.75">
      <c r="A500" s="28"/>
      <c r="B500" s="28"/>
      <c r="C500" s="28"/>
      <c r="D500" s="28"/>
      <c r="E500" s="28"/>
      <c r="F500" s="28"/>
      <c r="G500" s="28"/>
      <c r="H500" s="78"/>
      <c r="I500" s="78"/>
    </row>
    <row r="501" spans="1:9" ht="12.75">
      <c r="A501" s="28"/>
      <c r="B501" s="28"/>
      <c r="C501" s="28"/>
      <c r="D501" s="28"/>
      <c r="E501" s="28"/>
      <c r="F501" s="28"/>
      <c r="G501" s="28"/>
      <c r="H501" s="78"/>
      <c r="I501" s="78"/>
    </row>
  </sheetData>
  <sheetProtection/>
  <mergeCells count="2">
    <mergeCell ref="B1:C1"/>
    <mergeCell ref="B2:C2"/>
  </mergeCells>
  <printOptions/>
  <pageMargins left="0.8267716535433072" right="0.7480314960629921" top="0.3937007874015748" bottom="0.7874015748031497" header="0" footer="0"/>
  <pageSetup horizontalDpi="1200" verticalDpi="1200" orientation="landscape" paperSize="9" r:id="rId1"/>
  <headerFooter alignWithMargins="0"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Anica Brezar</dc:creator>
  <cp:keywords/>
  <dc:description/>
  <cp:lastModifiedBy>Anica Brezar</cp:lastModifiedBy>
  <cp:lastPrinted>2011-01-12T07:31:51Z</cp:lastPrinted>
  <dcterms:created xsi:type="dcterms:W3CDTF">1999-09-22T06:59:43Z</dcterms:created>
  <dcterms:modified xsi:type="dcterms:W3CDTF">2011-01-12T07:40:35Z</dcterms:modified>
  <cp:category/>
  <cp:version/>
  <cp:contentType/>
  <cp:contentStatus/>
</cp:coreProperties>
</file>