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840" windowHeight="1243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del'!$15:$15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I406" i="5" l="1"/>
  <c r="I405" i="5"/>
  <c r="I403" i="5"/>
  <c r="I402" i="5"/>
  <c r="I398" i="5"/>
  <c r="I392" i="5"/>
  <c r="I390" i="5"/>
  <c r="I387" i="5"/>
  <c r="I385" i="5"/>
  <c r="I383" i="5"/>
  <c r="I382" i="5"/>
  <c r="I379" i="5"/>
  <c r="I378" i="5"/>
  <c r="I377" i="5"/>
  <c r="I373" i="5"/>
  <c r="I372" i="5"/>
  <c r="I367" i="5"/>
  <c r="I366" i="5"/>
  <c r="I365" i="5"/>
  <c r="I364" i="5"/>
  <c r="I363" i="5"/>
  <c r="I361" i="5"/>
  <c r="I359" i="5"/>
  <c r="I358" i="5"/>
  <c r="I356" i="5"/>
  <c r="I355" i="5"/>
  <c r="I354" i="5"/>
  <c r="I353" i="5"/>
  <c r="I352" i="5"/>
  <c r="I351" i="5"/>
  <c r="I350" i="5"/>
  <c r="I349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1" i="5"/>
  <c r="I330" i="5"/>
  <c r="I326" i="5"/>
  <c r="I324" i="5"/>
  <c r="I322" i="5"/>
  <c r="I321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299" i="5"/>
  <c r="I297" i="5"/>
  <c r="I293" i="5"/>
  <c r="I292" i="5"/>
  <c r="I291" i="5"/>
  <c r="I290" i="5"/>
  <c r="I289" i="5"/>
  <c r="I288" i="5"/>
  <c r="I287" i="5"/>
  <c r="I286" i="5"/>
  <c r="I285" i="5"/>
  <c r="I284" i="5"/>
  <c r="I280" i="5"/>
  <c r="I279" i="5"/>
  <c r="I278" i="5"/>
  <c r="I277" i="5"/>
  <c r="I276" i="5"/>
  <c r="I275" i="5"/>
  <c r="I274" i="5"/>
  <c r="I273" i="5"/>
  <c r="I272" i="5"/>
  <c r="I271" i="5"/>
  <c r="I270" i="5"/>
  <c r="I266" i="5"/>
  <c r="I265" i="5"/>
  <c r="I264" i="5"/>
  <c r="I259" i="5"/>
  <c r="I257" i="5"/>
  <c r="I255" i="5"/>
  <c r="I254" i="5"/>
  <c r="I251" i="5"/>
  <c r="I250" i="5"/>
  <c r="I249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1" i="5"/>
  <c r="I229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2" i="5"/>
  <c r="I211" i="5"/>
  <c r="I210" i="5"/>
  <c r="I209" i="5"/>
  <c r="I208" i="5"/>
  <c r="I207" i="5"/>
  <c r="I206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0" i="5"/>
  <c r="I169" i="5"/>
  <c r="I168" i="5"/>
  <c r="I167" i="5"/>
  <c r="I165" i="5"/>
  <c r="I163" i="5"/>
  <c r="I162" i="5"/>
  <c r="I161" i="5"/>
  <c r="I160" i="5"/>
  <c r="I159" i="5"/>
  <c r="I155" i="5"/>
  <c r="I153" i="5"/>
  <c r="I152" i="5"/>
  <c r="I151" i="5"/>
  <c r="I150" i="5"/>
  <c r="I148" i="5"/>
  <c r="I147" i="5"/>
  <c r="I145" i="5"/>
  <c r="I144" i="5"/>
  <c r="I143" i="5"/>
  <c r="I142" i="5"/>
  <c r="I141" i="5"/>
  <c r="I140" i="5"/>
  <c r="I135" i="5"/>
  <c r="I133" i="5"/>
  <c r="I130" i="5"/>
  <c r="I129" i="5"/>
  <c r="I128" i="5"/>
  <c r="I124" i="5"/>
  <c r="I123" i="5"/>
  <c r="I122" i="5"/>
  <c r="I121" i="5"/>
  <c r="I120" i="5"/>
  <c r="I119" i="5"/>
  <c r="I118" i="5"/>
  <c r="I117" i="5"/>
  <c r="I116" i="5"/>
  <c r="I112" i="5"/>
  <c r="I110" i="5"/>
  <c r="I107" i="5"/>
  <c r="I106" i="5"/>
  <c r="I105" i="5"/>
  <c r="I104" i="5"/>
  <c r="I100" i="5"/>
  <c r="I98" i="5"/>
  <c r="I97" i="5"/>
  <c r="I96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5" i="5"/>
  <c r="I73" i="5"/>
  <c r="I72" i="5"/>
  <c r="I71" i="5"/>
  <c r="I70" i="5"/>
  <c r="I66" i="5"/>
  <c r="I62" i="5"/>
  <c r="I61" i="5"/>
  <c r="I60" i="5"/>
  <c r="I59" i="5"/>
  <c r="I58" i="5"/>
  <c r="I57" i="5"/>
  <c r="I55" i="5"/>
  <c r="I53" i="5"/>
  <c r="I48" i="5"/>
  <c r="I44" i="5"/>
  <c r="I43" i="5"/>
  <c r="I41" i="5"/>
  <c r="I40" i="5"/>
  <c r="I37" i="5"/>
  <c r="I36" i="5"/>
  <c r="I35" i="5"/>
  <c r="I33" i="5"/>
  <c r="I32" i="5"/>
  <c r="I31" i="5"/>
  <c r="I30" i="5"/>
  <c r="I29" i="5"/>
  <c r="I28" i="5"/>
  <c r="I27" i="5"/>
  <c r="I26" i="5"/>
  <c r="I22" i="5"/>
  <c r="I21" i="5"/>
  <c r="H404" i="5"/>
  <c r="G404" i="5"/>
  <c r="G401" i="5" s="1"/>
  <c r="G400" i="5" s="1"/>
  <c r="I400" i="5" s="1"/>
  <c r="F404" i="5"/>
  <c r="F401" i="5" s="1"/>
  <c r="F400" i="5" s="1"/>
  <c r="E404" i="5"/>
  <c r="E401" i="5" s="1"/>
  <c r="E400" i="5" s="1"/>
  <c r="D404" i="5"/>
  <c r="H402" i="5"/>
  <c r="G402" i="5"/>
  <c r="F402" i="5"/>
  <c r="E402" i="5"/>
  <c r="D402" i="5"/>
  <c r="D401" i="5" s="1"/>
  <c r="H401" i="5"/>
  <c r="H400" i="5" s="1"/>
  <c r="H397" i="5"/>
  <c r="G397" i="5"/>
  <c r="I397" i="5" s="1"/>
  <c r="F397" i="5"/>
  <c r="F396" i="5" s="1"/>
  <c r="F395" i="5" s="1"/>
  <c r="E397" i="5"/>
  <c r="E396" i="5" s="1"/>
  <c r="E395" i="5" s="1"/>
  <c r="D397" i="5"/>
  <c r="D396" i="5" s="1"/>
  <c r="H396" i="5"/>
  <c r="H395" i="5" s="1"/>
  <c r="G396" i="5"/>
  <c r="G395" i="5" s="1"/>
  <c r="I395" i="5" s="1"/>
  <c r="H376" i="5"/>
  <c r="H375" i="5" s="1"/>
  <c r="G376" i="5"/>
  <c r="G375" i="5" s="1"/>
  <c r="I375" i="5" s="1"/>
  <c r="F376" i="5"/>
  <c r="F375" i="5" s="1"/>
  <c r="E376" i="5"/>
  <c r="E375" i="5" s="1"/>
  <c r="E369" i="5" s="1"/>
  <c r="D376" i="5"/>
  <c r="D375" i="5" s="1"/>
  <c r="H371" i="5"/>
  <c r="H370" i="5" s="1"/>
  <c r="H369" i="5" s="1"/>
  <c r="G371" i="5"/>
  <c r="I371" i="5" s="1"/>
  <c r="F371" i="5"/>
  <c r="F370" i="5" s="1"/>
  <c r="E371" i="5"/>
  <c r="D371" i="5"/>
  <c r="E370" i="5"/>
  <c r="D370" i="5"/>
  <c r="H362" i="5"/>
  <c r="I362" i="5" s="1"/>
  <c r="G362" i="5"/>
  <c r="F362" i="5"/>
  <c r="E362" i="5"/>
  <c r="D362" i="5"/>
  <c r="H360" i="5"/>
  <c r="G360" i="5"/>
  <c r="I360" i="5" s="1"/>
  <c r="F360" i="5"/>
  <c r="E360" i="5"/>
  <c r="D360" i="5"/>
  <c r="H357" i="5"/>
  <c r="G357" i="5"/>
  <c r="I357" i="5" s="1"/>
  <c r="F357" i="5"/>
  <c r="E357" i="5"/>
  <c r="D357" i="5"/>
  <c r="H348" i="5"/>
  <c r="G348" i="5"/>
  <c r="I348" i="5" s="1"/>
  <c r="F348" i="5"/>
  <c r="E348" i="5"/>
  <c r="D348" i="5"/>
  <c r="H346" i="5"/>
  <c r="G346" i="5"/>
  <c r="F346" i="5"/>
  <c r="E346" i="5"/>
  <c r="D346" i="5"/>
  <c r="H334" i="5"/>
  <c r="G334" i="5"/>
  <c r="F334" i="5"/>
  <c r="E334" i="5"/>
  <c r="D334" i="5"/>
  <c r="H332" i="5"/>
  <c r="G332" i="5"/>
  <c r="I332" i="5" s="1"/>
  <c r="F332" i="5"/>
  <c r="E332" i="5"/>
  <c r="D332" i="5"/>
  <c r="H330" i="5"/>
  <c r="G330" i="5"/>
  <c r="G329" i="5" s="1"/>
  <c r="F330" i="5"/>
  <c r="F329" i="5" s="1"/>
  <c r="F328" i="5" s="1"/>
  <c r="E330" i="5"/>
  <c r="D330" i="5"/>
  <c r="H323" i="5"/>
  <c r="G323" i="5"/>
  <c r="I323" i="5" s="1"/>
  <c r="F323" i="5"/>
  <c r="E323" i="5"/>
  <c r="D323" i="5"/>
  <c r="H320" i="5"/>
  <c r="H295" i="5" s="1"/>
  <c r="G320" i="5"/>
  <c r="F320" i="5"/>
  <c r="E320" i="5"/>
  <c r="D320" i="5"/>
  <c r="H300" i="5"/>
  <c r="G300" i="5"/>
  <c r="I300" i="5" s="1"/>
  <c r="F300" i="5"/>
  <c r="F295" i="5" s="1"/>
  <c r="E300" i="5"/>
  <c r="D300" i="5"/>
  <c r="H298" i="5"/>
  <c r="G298" i="5"/>
  <c r="I298" i="5" s="1"/>
  <c r="F298" i="5"/>
  <c r="E298" i="5"/>
  <c r="D298" i="5"/>
  <c r="H296" i="5"/>
  <c r="G296" i="5"/>
  <c r="I296" i="5" s="1"/>
  <c r="F296" i="5"/>
  <c r="E296" i="5"/>
  <c r="D296" i="5"/>
  <c r="H283" i="5"/>
  <c r="H282" i="5" s="1"/>
  <c r="G283" i="5"/>
  <c r="I283" i="5" s="1"/>
  <c r="F283" i="5"/>
  <c r="F282" i="5" s="1"/>
  <c r="E283" i="5"/>
  <c r="D283" i="5"/>
  <c r="E282" i="5"/>
  <c r="D282" i="5"/>
  <c r="H269" i="5"/>
  <c r="H268" i="5" s="1"/>
  <c r="G269" i="5"/>
  <c r="F269" i="5"/>
  <c r="F268" i="5" s="1"/>
  <c r="E269" i="5"/>
  <c r="D269" i="5"/>
  <c r="G268" i="5"/>
  <c r="E268" i="5"/>
  <c r="D268" i="5"/>
  <c r="H265" i="5"/>
  <c r="G265" i="5"/>
  <c r="F265" i="5"/>
  <c r="E265" i="5"/>
  <c r="D265" i="5"/>
  <c r="H263" i="5"/>
  <c r="H262" i="5" s="1"/>
  <c r="G263" i="5"/>
  <c r="G262" i="5" s="1"/>
  <c r="I262" i="5" s="1"/>
  <c r="F263" i="5"/>
  <c r="F262" i="5" s="1"/>
  <c r="E263" i="5"/>
  <c r="D263" i="5"/>
  <c r="D262" i="5"/>
  <c r="H258" i="5"/>
  <c r="G258" i="5"/>
  <c r="I258" i="5" s="1"/>
  <c r="F258" i="5"/>
  <c r="E258" i="5"/>
  <c r="D258" i="5"/>
  <c r="H256" i="5"/>
  <c r="G256" i="5"/>
  <c r="F256" i="5"/>
  <c r="E256" i="5"/>
  <c r="D256" i="5"/>
  <c r="D253" i="5" s="1"/>
  <c r="H254" i="5"/>
  <c r="G254" i="5"/>
  <c r="F254" i="5"/>
  <c r="E254" i="5"/>
  <c r="D254" i="5"/>
  <c r="F253" i="5"/>
  <c r="E253" i="5"/>
  <c r="H250" i="5"/>
  <c r="G250" i="5"/>
  <c r="F250" i="5"/>
  <c r="E250" i="5"/>
  <c r="D250" i="5"/>
  <c r="H248" i="5"/>
  <c r="H247" i="5" s="1"/>
  <c r="G248" i="5"/>
  <c r="I248" i="5" s="1"/>
  <c r="F248" i="5"/>
  <c r="F247" i="5" s="1"/>
  <c r="E248" i="5"/>
  <c r="D248" i="5"/>
  <c r="E247" i="5"/>
  <c r="D247" i="5"/>
  <c r="H232" i="5"/>
  <c r="G232" i="5"/>
  <c r="F232" i="5"/>
  <c r="E232" i="5"/>
  <c r="D232" i="5"/>
  <c r="H230" i="5"/>
  <c r="G230" i="5"/>
  <c r="I230" i="5" s="1"/>
  <c r="F230" i="5"/>
  <c r="E230" i="5"/>
  <c r="D230" i="5"/>
  <c r="H228" i="5"/>
  <c r="G228" i="5"/>
  <c r="I228" i="5" s="1"/>
  <c r="F228" i="5"/>
  <c r="E228" i="5"/>
  <c r="D228" i="5"/>
  <c r="H213" i="5"/>
  <c r="G213" i="5"/>
  <c r="I213" i="5" s="1"/>
  <c r="F213" i="5"/>
  <c r="E213" i="5"/>
  <c r="D213" i="5"/>
  <c r="H209" i="5"/>
  <c r="G209" i="5"/>
  <c r="F209" i="5"/>
  <c r="E209" i="5"/>
  <c r="D209" i="5"/>
  <c r="H205" i="5"/>
  <c r="G205" i="5"/>
  <c r="I205" i="5" s="1"/>
  <c r="F205" i="5"/>
  <c r="E205" i="5"/>
  <c r="D205" i="5"/>
  <c r="H192" i="5"/>
  <c r="G192" i="5"/>
  <c r="I192" i="5" s="1"/>
  <c r="F192" i="5"/>
  <c r="E192" i="5"/>
  <c r="D192" i="5"/>
  <c r="H187" i="5"/>
  <c r="G187" i="5"/>
  <c r="F187" i="5"/>
  <c r="E187" i="5"/>
  <c r="D187" i="5"/>
  <c r="H173" i="5"/>
  <c r="G173" i="5"/>
  <c r="I173" i="5" s="1"/>
  <c r="F173" i="5"/>
  <c r="E173" i="5"/>
  <c r="D173" i="5"/>
  <c r="H168" i="5"/>
  <c r="G168" i="5"/>
  <c r="F168" i="5"/>
  <c r="E168" i="5"/>
  <c r="D168" i="5"/>
  <c r="H166" i="5"/>
  <c r="G166" i="5"/>
  <c r="I166" i="5" s="1"/>
  <c r="F166" i="5"/>
  <c r="E166" i="5"/>
  <c r="D166" i="5"/>
  <c r="H164" i="5"/>
  <c r="G164" i="5"/>
  <c r="G157" i="5" s="1"/>
  <c r="F164" i="5"/>
  <c r="E164" i="5"/>
  <c r="D164" i="5"/>
  <c r="H161" i="5"/>
  <c r="G161" i="5"/>
  <c r="F161" i="5"/>
  <c r="E161" i="5"/>
  <c r="D161" i="5"/>
  <c r="H158" i="5"/>
  <c r="G158" i="5"/>
  <c r="I158" i="5" s="1"/>
  <c r="F158" i="5"/>
  <c r="E158" i="5"/>
  <c r="D158" i="5"/>
  <c r="D157" i="5" s="1"/>
  <c r="F157" i="5"/>
  <c r="E157" i="5"/>
  <c r="H154" i="5"/>
  <c r="G154" i="5"/>
  <c r="I154" i="5" s="1"/>
  <c r="F154" i="5"/>
  <c r="E154" i="5"/>
  <c r="D154" i="5"/>
  <c r="H149" i="5"/>
  <c r="H139" i="5" s="1"/>
  <c r="G149" i="5"/>
  <c r="G139" i="5" s="1"/>
  <c r="I139" i="5" s="1"/>
  <c r="F149" i="5"/>
  <c r="E149" i="5"/>
  <c r="D149" i="5"/>
  <c r="H146" i="5"/>
  <c r="G146" i="5"/>
  <c r="I146" i="5" s="1"/>
  <c r="F146" i="5"/>
  <c r="E146" i="5"/>
  <c r="D146" i="5"/>
  <c r="D139" i="5" s="1"/>
  <c r="H140" i="5"/>
  <c r="G140" i="5"/>
  <c r="F140" i="5"/>
  <c r="E140" i="5"/>
  <c r="D140" i="5"/>
  <c r="F139" i="5"/>
  <c r="H129" i="5"/>
  <c r="G129" i="5"/>
  <c r="F129" i="5"/>
  <c r="E129" i="5"/>
  <c r="E126" i="5" s="1"/>
  <c r="D129" i="5"/>
  <c r="D126" i="5" s="1"/>
  <c r="H127" i="5"/>
  <c r="H126" i="5" s="1"/>
  <c r="H114" i="5" s="1"/>
  <c r="G127" i="5"/>
  <c r="I127" i="5" s="1"/>
  <c r="F127" i="5"/>
  <c r="E127" i="5"/>
  <c r="D127" i="5"/>
  <c r="H123" i="5"/>
  <c r="G123" i="5"/>
  <c r="F123" i="5"/>
  <c r="E123" i="5"/>
  <c r="D123" i="5"/>
  <c r="H116" i="5"/>
  <c r="G116" i="5"/>
  <c r="F116" i="5"/>
  <c r="E116" i="5"/>
  <c r="E115" i="5" s="1"/>
  <c r="D116" i="5"/>
  <c r="H115" i="5"/>
  <c r="F115" i="5"/>
  <c r="H106" i="5"/>
  <c r="G106" i="5"/>
  <c r="F106" i="5"/>
  <c r="E106" i="5"/>
  <c r="D106" i="5"/>
  <c r="H103" i="5"/>
  <c r="H102" i="5" s="1"/>
  <c r="G103" i="5"/>
  <c r="I103" i="5" s="1"/>
  <c r="F103" i="5"/>
  <c r="E103" i="5"/>
  <c r="D103" i="5"/>
  <c r="F102" i="5"/>
  <c r="E102" i="5"/>
  <c r="E94" i="5" s="1"/>
  <c r="D102" i="5"/>
  <c r="H96" i="5"/>
  <c r="G96" i="5"/>
  <c r="F96" i="5"/>
  <c r="E96" i="5"/>
  <c r="D96" i="5"/>
  <c r="D95" i="5" s="1"/>
  <c r="H95" i="5"/>
  <c r="G95" i="5"/>
  <c r="F95" i="5"/>
  <c r="F94" i="5" s="1"/>
  <c r="E95" i="5"/>
  <c r="H78" i="5"/>
  <c r="G78" i="5"/>
  <c r="G77" i="5" s="1"/>
  <c r="I77" i="5" s="1"/>
  <c r="F78" i="5"/>
  <c r="F77" i="5" s="1"/>
  <c r="E78" i="5"/>
  <c r="E77" i="5" s="1"/>
  <c r="D78" i="5"/>
  <c r="D77" i="5" s="1"/>
  <c r="H77" i="5"/>
  <c r="H69" i="5"/>
  <c r="H68" i="5" s="1"/>
  <c r="G69" i="5"/>
  <c r="G68" i="5" s="1"/>
  <c r="F69" i="5"/>
  <c r="F68" i="5" s="1"/>
  <c r="E69" i="5"/>
  <c r="E68" i="5" s="1"/>
  <c r="D69" i="5"/>
  <c r="D68" i="5"/>
  <c r="H65" i="5"/>
  <c r="H64" i="5" s="1"/>
  <c r="G65" i="5"/>
  <c r="I65" i="5" s="1"/>
  <c r="F65" i="5"/>
  <c r="F64" i="5" s="1"/>
  <c r="E65" i="5"/>
  <c r="D65" i="5"/>
  <c r="E64" i="5"/>
  <c r="D64" i="5"/>
  <c r="H56" i="5"/>
  <c r="H51" i="5" s="1"/>
  <c r="G56" i="5"/>
  <c r="I56" i="5" s="1"/>
  <c r="F56" i="5"/>
  <c r="E56" i="5"/>
  <c r="D56" i="5"/>
  <c r="H54" i="5"/>
  <c r="G54" i="5"/>
  <c r="I54" i="5" s="1"/>
  <c r="F54" i="5"/>
  <c r="F51" i="5" s="1"/>
  <c r="E54" i="5"/>
  <c r="D54" i="5"/>
  <c r="H52" i="5"/>
  <c r="G52" i="5"/>
  <c r="I52" i="5" s="1"/>
  <c r="F52" i="5"/>
  <c r="E52" i="5"/>
  <c r="E51" i="5" s="1"/>
  <c r="D52" i="5"/>
  <c r="D51" i="5" s="1"/>
  <c r="G51" i="5"/>
  <c r="H47" i="5"/>
  <c r="H46" i="5" s="1"/>
  <c r="G47" i="5"/>
  <c r="I47" i="5" s="1"/>
  <c r="F47" i="5"/>
  <c r="F46" i="5" s="1"/>
  <c r="E47" i="5"/>
  <c r="E46" i="5" s="1"/>
  <c r="D47" i="5"/>
  <c r="D46" i="5" s="1"/>
  <c r="H42" i="5"/>
  <c r="G42" i="5"/>
  <c r="G39" i="5" s="1"/>
  <c r="I39" i="5" s="1"/>
  <c r="F42" i="5"/>
  <c r="E42" i="5"/>
  <c r="D42" i="5"/>
  <c r="H40" i="5"/>
  <c r="G40" i="5"/>
  <c r="F40" i="5"/>
  <c r="F39" i="5" s="1"/>
  <c r="E40" i="5"/>
  <c r="E39" i="5" s="1"/>
  <c r="D40" i="5"/>
  <c r="D39" i="5" s="1"/>
  <c r="H39" i="5"/>
  <c r="H34" i="5"/>
  <c r="G34" i="5"/>
  <c r="I34" i="5" s="1"/>
  <c r="F34" i="5"/>
  <c r="E34" i="5"/>
  <c r="D34" i="5"/>
  <c r="H31" i="5"/>
  <c r="G31" i="5"/>
  <c r="F31" i="5"/>
  <c r="E31" i="5"/>
  <c r="D31" i="5"/>
  <c r="H25" i="5"/>
  <c r="G25" i="5"/>
  <c r="I25" i="5" s="1"/>
  <c r="F25" i="5"/>
  <c r="E25" i="5"/>
  <c r="D25" i="5"/>
  <c r="H21" i="5"/>
  <c r="G21" i="5"/>
  <c r="F21" i="5"/>
  <c r="F20" i="5" s="1"/>
  <c r="E21" i="5"/>
  <c r="E20" i="5" s="1"/>
  <c r="D21" i="5"/>
  <c r="D20" i="5" s="1"/>
  <c r="H20" i="5"/>
  <c r="G20" i="5"/>
  <c r="I20" i="5" s="1"/>
  <c r="H389" i="5"/>
  <c r="H382" i="5"/>
  <c r="H393" i="5" s="1"/>
  <c r="H132" i="5"/>
  <c r="H109" i="5"/>
  <c r="G389" i="5"/>
  <c r="I389" i="5" s="1"/>
  <c r="G382" i="5"/>
  <c r="G132" i="5"/>
  <c r="I132" i="5" s="1"/>
  <c r="G109" i="5"/>
  <c r="I109" i="5" s="1"/>
  <c r="F389" i="5"/>
  <c r="F382" i="5"/>
  <c r="F132" i="5"/>
  <c r="F109" i="5"/>
  <c r="E389" i="5"/>
  <c r="E382" i="5"/>
  <c r="E132" i="5"/>
  <c r="E109" i="5"/>
  <c r="I268" i="5" l="1"/>
  <c r="H329" i="5"/>
  <c r="H328" i="5" s="1"/>
  <c r="F369" i="5"/>
  <c r="I51" i="5"/>
  <c r="G328" i="5"/>
  <c r="I68" i="5"/>
  <c r="I157" i="5"/>
  <c r="G94" i="5"/>
  <c r="I95" i="5"/>
  <c r="I69" i="5"/>
  <c r="G102" i="5"/>
  <c r="I102" i="5" s="1"/>
  <c r="I42" i="5"/>
  <c r="I263" i="5"/>
  <c r="I396" i="5"/>
  <c r="E393" i="5"/>
  <c r="E24" i="5"/>
  <c r="E19" i="5" s="1"/>
  <c r="G64" i="5"/>
  <c r="I64" i="5" s="1"/>
  <c r="G247" i="5"/>
  <c r="I247" i="5" s="1"/>
  <c r="H253" i="5"/>
  <c r="E262" i="5"/>
  <c r="G282" i="5"/>
  <c r="I282" i="5" s="1"/>
  <c r="G295" i="5"/>
  <c r="I295" i="5" s="1"/>
  <c r="D295" i="5"/>
  <c r="D261" i="5" s="1"/>
  <c r="G370" i="5"/>
  <c r="I370" i="5" s="1"/>
  <c r="I164" i="5"/>
  <c r="I269" i="5"/>
  <c r="I320" i="5"/>
  <c r="I404" i="5"/>
  <c r="F24" i="5"/>
  <c r="G115" i="5"/>
  <c r="I115" i="5" s="1"/>
  <c r="F126" i="5"/>
  <c r="F114" i="5" s="1"/>
  <c r="H172" i="5"/>
  <c r="E295" i="5"/>
  <c r="E261" i="5" s="1"/>
  <c r="I376" i="5"/>
  <c r="G24" i="5"/>
  <c r="G46" i="5"/>
  <c r="I46" i="5" s="1"/>
  <c r="G126" i="5"/>
  <c r="I126" i="5" s="1"/>
  <c r="H157" i="5"/>
  <c r="I149" i="5"/>
  <c r="H94" i="5"/>
  <c r="D24" i="5"/>
  <c r="G253" i="5"/>
  <c r="I253" i="5" s="1"/>
  <c r="D329" i="5"/>
  <c r="I256" i="5"/>
  <c r="H24" i="5"/>
  <c r="H19" i="5" s="1"/>
  <c r="D115" i="5"/>
  <c r="G172" i="5"/>
  <c r="I232" i="5"/>
  <c r="I401" i="5"/>
  <c r="H408" i="5"/>
  <c r="G408" i="5"/>
  <c r="F408" i="5"/>
  <c r="E408" i="5"/>
  <c r="G393" i="5"/>
  <c r="I393" i="5" s="1"/>
  <c r="F393" i="5"/>
  <c r="G369" i="5"/>
  <c r="I369" i="5" s="1"/>
  <c r="E329" i="5"/>
  <c r="E328" i="5" s="1"/>
  <c r="F261" i="5"/>
  <c r="H261" i="5"/>
  <c r="F172" i="5"/>
  <c r="F138" i="5" s="1"/>
  <c r="E172" i="5"/>
  <c r="D172" i="5"/>
  <c r="D138" i="5" s="1"/>
  <c r="H138" i="5"/>
  <c r="G138" i="5"/>
  <c r="I138" i="5" s="1"/>
  <c r="E139" i="5"/>
  <c r="E114" i="5"/>
  <c r="H50" i="5"/>
  <c r="F50" i="5"/>
  <c r="E50" i="5"/>
  <c r="E18" i="5" s="1"/>
  <c r="E17" i="5" s="1"/>
  <c r="G19" i="5"/>
  <c r="F19" i="5"/>
  <c r="D369" i="5"/>
  <c r="D132" i="5"/>
  <c r="D114" i="5"/>
  <c r="D382" i="5"/>
  <c r="D393" i="5" s="1"/>
  <c r="D19" i="5"/>
  <c r="D50" i="5"/>
  <c r="D94" i="5"/>
  <c r="D109" i="5"/>
  <c r="D328" i="5"/>
  <c r="D389" i="5"/>
  <c r="D395" i="5"/>
  <c r="D400" i="5"/>
  <c r="I329" i="5" l="1"/>
  <c r="I328" i="5"/>
  <c r="I172" i="5"/>
  <c r="G261" i="5"/>
  <c r="I261" i="5" s="1"/>
  <c r="G50" i="5"/>
  <c r="I50" i="5" s="1"/>
  <c r="I94" i="5"/>
  <c r="G114" i="5"/>
  <c r="I114" i="5" s="1"/>
  <c r="I19" i="5"/>
  <c r="I408" i="5"/>
  <c r="I24" i="5"/>
  <c r="F137" i="5"/>
  <c r="H137" i="5"/>
  <c r="G137" i="5"/>
  <c r="I137" i="5" s="1"/>
  <c r="E138" i="5"/>
  <c r="E137" i="5" s="1"/>
  <c r="E380" i="5" s="1"/>
  <c r="E407" i="5" s="1"/>
  <c r="E409" i="5" s="1"/>
  <c r="D137" i="5"/>
  <c r="H18" i="5"/>
  <c r="H17" i="5" s="1"/>
  <c r="G18" i="5"/>
  <c r="F18" i="5"/>
  <c r="F17" i="5" s="1"/>
  <c r="D408" i="5"/>
  <c r="D18" i="5"/>
  <c r="D17" i="5" s="1"/>
  <c r="G17" i="5" l="1"/>
  <c r="I17" i="5" s="1"/>
  <c r="I18" i="5"/>
  <c r="F380" i="5"/>
  <c r="F407" i="5" s="1"/>
  <c r="F409" i="5" s="1"/>
  <c r="H380" i="5"/>
  <c r="H407" i="5" s="1"/>
  <c r="H409" i="5" s="1"/>
  <c r="G380" i="5"/>
  <c r="D380" i="5"/>
  <c r="D407" i="5" s="1"/>
  <c r="D409" i="5" s="1"/>
  <c r="G407" i="5" l="1"/>
  <c r="I380" i="5"/>
  <c r="G409" i="5" l="1"/>
  <c r="I409" i="5" s="1"/>
  <c r="I407" i="5"/>
</calcChain>
</file>

<file path=xl/sharedStrings.xml><?xml version="1.0" encoding="utf-8"?>
<sst xmlns="http://schemas.openxmlformats.org/spreadsheetml/2006/main" count="401" uniqueCount="386">
  <si>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</si>
  <si>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</si>
  <si>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</si>
  <si>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</si>
  <si>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</si>
  <si>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</si>
  <si>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</si>
  <si>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</si>
  <si>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</si>
  <si>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</si>
  <si>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</si>
  <si>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</si>
  <si>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</si>
  <si>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</si>
  <si>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</si>
  <si>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</si>
  <si>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</si>
  <si>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</si>
  <si>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</si>
  <si>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</si>
  <si>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</si>
  <si>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</si>
  <si>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</si>
  <si>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</si>
  <si>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</si>
  <si>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</si>
  <si>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</si>
  <si>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</si>
  <si>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</si>
  <si>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</si>
  <si>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</si>
  <si>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</si>
  <si>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</si>
  <si>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</si>
  <si>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</si>
  <si>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</si>
  <si>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</si>
  <si>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</si>
  <si>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</si>
  <si>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</si>
  <si>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</si>
  <si>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</si>
  <si>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</si>
  <si>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</si>
  <si>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</si>
  <si>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</si>
  <si>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</si>
  <si>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</si>
  <si>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</si>
  <si>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</si>
  <si>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</si>
  <si>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</si>
  <si>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</si>
  <si>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</si>
  <si>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</si>
  <si>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</si>
  <si>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</si>
  <si>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</si>
  <si>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</si>
  <si>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</si>
  <si>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</si>
  <si>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</si>
  <si>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</si>
  <si>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</si>
  <si>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</si>
  <si>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</si>
  <si>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</si>
  <si>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</si>
  <si>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</si>
  <si>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</si>
  <si>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</si>
  <si>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</si>
  <si>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</si>
  <si>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</si>
  <si>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</si>
  <si>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</si>
  <si>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</si>
  <si>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</si>
  <si>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</si>
  <si>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</si>
  <si>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</si>
  <si>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</si>
  <si>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</si>
  <si>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</si>
  <si>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</si>
  <si>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Osnovne plače za delavce občinske uprave</t>
  </si>
  <si>
    <t>Plače za javne delavce</t>
  </si>
  <si>
    <t>Dodatek za delovno delo za občinsko upravo</t>
  </si>
  <si>
    <t>Regres za letni dopust</t>
  </si>
  <si>
    <t>Regres za letni dopust za delavce občinske uprave in JD</t>
  </si>
  <si>
    <t>Povračila in nadomestila</t>
  </si>
  <si>
    <t>Povračilo stroškov prehrane med delom za delavce občinske uprave</t>
  </si>
  <si>
    <t>Povračilo stroškov prehrane za javna dela</t>
  </si>
  <si>
    <t>Povračilo stroškov prevoza na delo in iz dela</t>
  </si>
  <si>
    <t>Drugi izdatki zaposlenim</t>
  </si>
  <si>
    <t>Jubilejne nagrade</t>
  </si>
  <si>
    <t>Prispevek za pokojninsko in invalidsko zavarovanje</t>
  </si>
  <si>
    <t>Prispevki na plačo za župana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</si>
  <si>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</si>
  <si>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</si>
  <si>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</si>
  <si>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</si>
  <si>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</si>
  <si>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pokojninskega zavarovanja, na podlagi ZKDPZJU</t>
  </si>
  <si>
    <t>Premije kolektivnega dodatnega pokojninskega zavarovanja, na podlagi ZKDPZJU za obč. upravo</t>
  </si>
  <si>
    <t>Pisarniški in splošni material in storitve</t>
  </si>
  <si>
    <t>Pisarniški material in storitve</t>
  </si>
  <si>
    <t>Čistilni material in storitve</t>
  </si>
  <si>
    <t>Storitve varovanja zgradb in prostorov</t>
  </si>
  <si>
    <t>Stroški objav sprejetih aktov v UL RS in ILS</t>
  </si>
  <si>
    <t>Tiskanje in oblikovanje izdaje letnega občinskega glasila</t>
  </si>
  <si>
    <t>Časopisi, revije, knjige in strokovna literatura</t>
  </si>
  <si>
    <t>Stroški oglaševalskih storitev in stroški objav</t>
  </si>
  <si>
    <t>Stroški sponzorstev, pokroviteljstev, donacij po odredbi KVIAZ-a</t>
  </si>
  <si>
    <t>Računovodske, revizorske in svetovalne storitve</t>
  </si>
  <si>
    <t>Izdatki za reprezentanco</t>
  </si>
  <si>
    <t>Miklavževanje in dan žena</t>
  </si>
  <si>
    <t>Drugi splošni material in storitve ter stroški javnih del</t>
  </si>
  <si>
    <t>Vračilo komunalnega prispevka</t>
  </si>
  <si>
    <t>Posebni material in storitve</t>
  </si>
  <si>
    <t>Geodetske storitve, parcelacije, cenitve in druge podobne storitve</t>
  </si>
  <si>
    <t>Drugi posebni materiali in storitve-organizacija občinskega praznika</t>
  </si>
  <si>
    <t>Organizacija slovestnosti ob priključitvi Prekmurja k matični domovini</t>
  </si>
  <si>
    <t>Stroški upravljanja stanovanj v lasti občine</t>
  </si>
  <si>
    <t>Energija, voda, komunalne storitve in komunikacije</t>
  </si>
  <si>
    <t>Stroški električne energije za objekte: Klekov dom, kult. dvorana, stari vrtec, ...</t>
  </si>
  <si>
    <t>Stroški električne energije za ČN Trnje in ČN Bistrica</t>
  </si>
  <si>
    <t>Stroški električne energija za sistem javne razsvetljave v občini Črenšovci</t>
  </si>
  <si>
    <t>Stroški električne energije - merilni jašek in vodohran</t>
  </si>
  <si>
    <t>Stroški električne energije - odvajanje odpadnih voda</t>
  </si>
  <si>
    <t>Stroški električne energije za mrliške veže, vaške in gasilske domove</t>
  </si>
  <si>
    <t>Poraba kuriv in stroški ogrevanja</t>
  </si>
  <si>
    <t>Plačilo vodarine za občinske objekte</t>
  </si>
  <si>
    <t>Meritve odpadne vode na ČN Bistrica in ČN Črenšovci</t>
  </si>
  <si>
    <t>Odvoz smeti</t>
  </si>
  <si>
    <t>TK storitve,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</si>
  <si>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</si>
  <si>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</si>
  <si>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</si>
  <si>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</si>
  <si>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Pristojbine za registracijo vozil</t>
  </si>
  <si>
    <t>Izdatki za službena potovanja</t>
  </si>
  <si>
    <t>Dnevnice za službena potovanja v državi</t>
  </si>
  <si>
    <t>Kilometrina za službena potovanja / občinska uprava in ostali</t>
  </si>
  <si>
    <t>Kilometrina za službena potovanja za županjo</t>
  </si>
  <si>
    <t>Tekoče vzdrževanje</t>
  </si>
  <si>
    <t>Tekoče vzdrževanje poslovnih objektov</t>
  </si>
  <si>
    <t>Tekoče vzdrževanje stanovanjskih objektov v lasti občine</t>
  </si>
  <si>
    <t>Tekoče vzdrževanje sistema javne razsvetljave</t>
  </si>
  <si>
    <t>Tekoče vzdrževanje cest in zimska služba</t>
  </si>
  <si>
    <t>Tekoče vzdrževanje kanalizacijskega sistema, ČN in vodovoda</t>
  </si>
  <si>
    <t>Tekoče vzdrževanje vseh objektov v lasti občine</t>
  </si>
  <si>
    <t>Ureditev svetlobne signalizacije na križišču na SB</t>
  </si>
  <si>
    <t>Tekoče vzdrževanje komunikacijske opreme</t>
  </si>
  <si>
    <t>Tekoče vzdrževanje druge opreme</t>
  </si>
  <si>
    <t>Zavarovalne premije za zavarovanje premoženja občine Črenšovci</t>
  </si>
  <si>
    <t>Zavarovanje sistema Pomurski vodovod - Črenšovci</t>
  </si>
  <si>
    <t>Tekoče vzdrževanje licenčne programske opreme</t>
  </si>
  <si>
    <t>Tekoče vzdrževanje operativnega informacijskega okolja</t>
  </si>
  <si>
    <t>Drugi izdatki za tekoče vzdrževanje objektov in okolice</t>
  </si>
  <si>
    <t>Poslovne najemnine in zakupnine</t>
  </si>
  <si>
    <t>Najemnine in zakupnine za poslovne objekte</t>
  </si>
  <si>
    <t>Kazni in odškodnine</t>
  </si>
  <si>
    <t>Druge odškodnine - uporabnina za stojna mesta za luči JR-Elektro Maribor</t>
  </si>
  <si>
    <t>Drugi operativni odhodki</t>
  </si>
  <si>
    <t>Plačila po podjemnih pogodbah</t>
  </si>
  <si>
    <t>Sejnine in pripadajoča povračila stroškov za svetnike in člane odborov, komisij,...</t>
  </si>
  <si>
    <t>Sejnine za Nadzorni odbor občine Črenšovci</t>
  </si>
  <si>
    <t>Izdatki za strokovno izobraževanje zaposlenih</t>
  </si>
  <si>
    <t>Sodni stroški, storitve odvetnikov, sodnih izvedencev, tolmačev, notarjev in drugih</t>
  </si>
  <si>
    <t>Članarine v domačih neprofitnih institucijah</t>
  </si>
  <si>
    <t>Plačila bančnih storitev in storitev plačilnega prometa</t>
  </si>
  <si>
    <t>Stroški, povezani z zadolževanjem</t>
  </si>
  <si>
    <t>Plačila storitev Finančni upravi RS</t>
  </si>
  <si>
    <t>Sredstva za civilno zaščito in Štab CZ</t>
  </si>
  <si>
    <t>Stroški za vodenje stanovanj v občinski lasti - Stan. podjetje Lendava</t>
  </si>
  <si>
    <t>Sof. obrambe pred točo - Letališki center MB</t>
  </si>
  <si>
    <t>Stroški lokalnih volitev in povračila stroškov volilnih kampanij</t>
  </si>
  <si>
    <t>Plačila obresti od kreditov - poslovnim bankam</t>
  </si>
  <si>
    <t>Plačila obresti od dolgoročnih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</si>
  <si>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</si>
  <si>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</si>
  <si>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</si>
  <si>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</si>
  <si>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</si>
  <si>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</si>
  <si>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javnim podjetjem</t>
  </si>
  <si>
    <t>Subvencioniranje cen javnim podjetjem in drugim izvajalcem gospodarskih javnih služb</t>
  </si>
  <si>
    <t>Subvencije privatnim podjetjem in zasebnikom</t>
  </si>
  <si>
    <t>Druge subvencije privatnim podjetjem in zasebnikom</t>
  </si>
  <si>
    <t>Drugi transferi posameznikom</t>
  </si>
  <si>
    <t>Regresiranje prevozov v šolo</t>
  </si>
  <si>
    <t>Stimulacije za študente</t>
  </si>
  <si>
    <t>Oskrbnina za domove starejših, zavetišče za brezdomce in VDC</t>
  </si>
  <si>
    <t>Plačilo razlike med ceno programov v vrtcih in plačili staršev</t>
  </si>
  <si>
    <t>Izplačila družinskemu pomočniku</t>
  </si>
  <si>
    <t>Mrliški ogledi</t>
  </si>
  <si>
    <t>Denarna pomoč za novorojenčke v občini Črenšovci</t>
  </si>
  <si>
    <t>Dotacija društvu Varnega zavetja Ljutomer in Mozaik - Pomoč na vratih</t>
  </si>
  <si>
    <t>Dotacija za Materinski dom Murska Sobota</t>
  </si>
  <si>
    <t>Sof. pomoči za asistenco invalidni osebi - Društvo distrofikov</t>
  </si>
  <si>
    <t>Tekoči transferi nepridobitnim organizacijam in ustanovam</t>
  </si>
  <si>
    <t>Dotacije špotnim društvom</t>
  </si>
  <si>
    <t>Sofinanciranje delovanja JSKD Lendava in ZKD Lendava</t>
  </si>
  <si>
    <t>Sofinanciranje prireditev Jena Mena in Teden duhovnosti</t>
  </si>
  <si>
    <t>Dotacija za KTD Črenšovci za otroški gled. abonma</t>
  </si>
  <si>
    <t>Dotacija za društvo slepih in slabovidnih Pomurja M. Sobota</t>
  </si>
  <si>
    <t>Sof. dela plače za zaposleno v Društvu gluhih MS</t>
  </si>
  <si>
    <t>Dotacija ARO, skavti, ETNO, Black wings, BD, TD in DU</t>
  </si>
  <si>
    <t>Dotacija za kulturna društva</t>
  </si>
  <si>
    <t>Dotacija vojnim veteranom in borcem</t>
  </si>
  <si>
    <t>Financiranje političnih strank</t>
  </si>
  <si>
    <t>Tekoči transferi občinam</t>
  </si>
  <si>
    <t>Sredstva, prenesena drugim občinam - Medobčinski inšpektorat Beltinci</t>
  </si>
  <si>
    <t>Tekoči transferi v sklade socialnega zavarovanja</t>
  </si>
  <si>
    <t>Prispevek v ZZZS za zdravstveno zavarovanje oseb, ki ga plačujejo občine</t>
  </si>
  <si>
    <t>Tekoči transferi v javne zavode</t>
  </si>
  <si>
    <t>Refundacija stroškov za JD za ostale uporabnike</t>
  </si>
  <si>
    <t>Pomoč družini na domu - izvajalec Dom starejših Lendava</t>
  </si>
  <si>
    <t>Redna dejavnost CSD Lendava - skupina za samopomoč</t>
  </si>
  <si>
    <t>Sofinanciranje plače za zaposleno inv. osebo na OŠ Črenšovci</t>
  </si>
  <si>
    <t>Dodatni program OŠ Črenšovci</t>
  </si>
  <si>
    <t>Refundacija stroškov za JD OŠ Črenšovci in Bistrica</t>
  </si>
  <si>
    <t>Tuji jezik za OŠ</t>
  </si>
  <si>
    <t>Dotacija ZOTKS M.Sobota</t>
  </si>
  <si>
    <t>LAS pri dobrih ljudeh - sofinanciranje dejavnosti</t>
  </si>
  <si>
    <t>Dodatni program OŠ Bistrica</t>
  </si>
  <si>
    <t>Dotacija za Knjižnico Lendava</t>
  </si>
  <si>
    <t>Nujna medicinska pomoč ZD Lendava</t>
  </si>
  <si>
    <t>Obdaritev naših otrok v drugih vrtcih ter obdaritev starejših občanov</t>
  </si>
  <si>
    <t>Materialni stroški za OŠ Črenšovci po pogodbi</t>
  </si>
  <si>
    <t>Materialni stroški za OŠ Bistrica po pogodbi</t>
  </si>
  <si>
    <t>Dotacija GŠ Lendava</t>
  </si>
  <si>
    <t>Dotacija DOŠ II Lendava za mat. stroške in dodatni program</t>
  </si>
  <si>
    <t>Dotacija GŠ Beltinci</t>
  </si>
  <si>
    <t>Dotacija GŠ Murska Sobota</t>
  </si>
  <si>
    <t>Tekoča plačila drugim izvajalcem javnih služb, ki niso posredni proračunski uporabniki</t>
  </si>
  <si>
    <t>Mala hiša Tešanovci - sofinanciranje oskrbe za zapuščene živali</t>
  </si>
  <si>
    <t>Dotacija GZ Črenšovci in PGD na območju občine</t>
  </si>
  <si>
    <t>Tekoči transferi v javne agencije</t>
  </si>
  <si>
    <t>Dotacija RA Sinergija Murska Sobota</t>
  </si>
  <si>
    <t>Nakup zgradb in prostorov</t>
  </si>
  <si>
    <t>Nakup drugih zgradb in prostorov</t>
  </si>
  <si>
    <t>Nakup prevoznih sredstev</t>
  </si>
  <si>
    <t>Nakup avtomobila in avtoprikolice</t>
  </si>
  <si>
    <t>Nakup opreme</t>
  </si>
  <si>
    <t>Nakup pisarniškega pohištva</t>
  </si>
  <si>
    <t>Nakup strojne računalniške opreme</t>
  </si>
  <si>
    <t>Nakup računalniške opreme za stari vrtec - projekt Integrast</t>
  </si>
  <si>
    <t>Nakup drugega pohištva - projekt Integrast</t>
  </si>
  <si>
    <t>Nakup opreme za tiskanje in razmnoževanje</t>
  </si>
  <si>
    <t>Nakup opreme za vzdrževanje parkov in vrtov</t>
  </si>
  <si>
    <t>Nakup opreme za varovanje</t>
  </si>
  <si>
    <t>Nakup telekomunikacijske opreme</t>
  </si>
  <si>
    <t>Nakup opreme za igralnice v vrtcih in za otroška igrišča</t>
  </si>
  <si>
    <t>Nakup opreme za knjižnice</t>
  </si>
  <si>
    <t>Nakup druge opreme - ureditev parka Medovita</t>
  </si>
  <si>
    <t>Nakup drugih osnovnih sredstev</t>
  </si>
  <si>
    <t>Novogradnje, rekonstrukcije in adaptacije</t>
  </si>
  <si>
    <t>Izgradnja kanalizacijskega sistema v občini - sekundarni vodi in inves. dela</t>
  </si>
  <si>
    <t>Izgradnja pločnika v Trnju I. - III. faza</t>
  </si>
  <si>
    <t>Ureditev parkirišča pri OŠ Bistrica</t>
  </si>
  <si>
    <t>Izgradnja pločnika Črenšovci - ulica OF</t>
  </si>
  <si>
    <t>Izgradnja nadstreška pri VGD D. Bistrica</t>
  </si>
  <si>
    <t>Nabava klorirne naprave - vodohran Črenšovci</t>
  </si>
  <si>
    <t>Ureditev parkirišča in nakup dveh polnilnic za polnjenje električnih vozil</t>
  </si>
  <si>
    <t>Montaža varčevalnih naprav na JR in gradnja JR</t>
  </si>
  <si>
    <t>Investicijsko vzdrževanje in obnove</t>
  </si>
  <si>
    <t>Sanacija skupnih prostorov - kulturna dvorana Črenšovci</t>
  </si>
  <si>
    <t>Obnova/sanacija objekta Kleklov dom Črenšovci</t>
  </si>
  <si>
    <t>Nakup zemljišč in naravnih bogastev</t>
  </si>
  <si>
    <t>Nakup zemljišč</t>
  </si>
  <si>
    <t>Študije o izvedljivosti projektov, projektna dokumentacija, nadzor in investicijski inženiring</t>
  </si>
  <si>
    <t>Študija o izvedljivosti projekta</t>
  </si>
  <si>
    <t>Načrti in druga projektna dokumentacija ter stroški spremembe OPN in PPN</t>
  </si>
  <si>
    <t>Projektna dokumentacija - pločnik Trnje in ostala inv. dokumentacija</t>
  </si>
  <si>
    <t>LAS projekt - MEDOVITA</t>
  </si>
  <si>
    <t>LAS projekt - INTEG-RAST</t>
  </si>
  <si>
    <t>Investicijski transferi drugim izvajalcem javnih služb, ki niso posredni proračunski uporabniki</t>
  </si>
  <si>
    <t>Sofinanciranje nabave gasilske opreme in objektov</t>
  </si>
  <si>
    <t>Sof. izvedbe parkirišča in izgradnje garaže na SB pri GD</t>
  </si>
  <si>
    <t>Investicijski transferi javnim zavodom</t>
  </si>
  <si>
    <t>Investicijski transferi javnim zavodom - obe OŠ in vrtca</t>
  </si>
  <si>
    <t>Menjava oken - ZP Črenšovci</t>
  </si>
  <si>
    <t>Sof. nabave reševalnega vozila - ZD Lendava</t>
  </si>
  <si>
    <t>Najeti krediti pri drugih domačih kreditodajalcih</t>
  </si>
  <si>
    <t>Najeti krediti pri državnem proračunu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</si>
  <si>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</si>
  <si>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</si>
  <si>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</si>
  <si>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</si>
  <si>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Odplačila kreditov državnemu proračunu - dolgoročni krediti</t>
  </si>
  <si>
    <t>Dohodnina</t>
  </si>
  <si>
    <t>Dohodnina - občinski vir</t>
  </si>
  <si>
    <t>Davki na nepremičnine</t>
  </si>
  <si>
    <t>Davek od premoženja od stavb - od fizičnih oseb</t>
  </si>
  <si>
    <t>Zamudne obresti od davkov na nepremičnine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</si>
  <si>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</si>
  <si>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</si>
  <si>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</si>
  <si>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dediščine in darila</t>
  </si>
  <si>
    <t>Davek na dediščine in darila</t>
  </si>
  <si>
    <t>Zamudne obresti davkov občanov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</si>
  <si>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</si>
  <si>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</si>
  <si>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</si>
  <si>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</si>
  <si>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</si>
  <si>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</si>
  <si>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Drugi davki na uporabo blaga in storitev</t>
  </si>
  <si>
    <t>Okoljska dajatev za onesnaževanje okolja zaradi odvajanja odpadnih voda</t>
  </si>
  <si>
    <t>Pristojbina za vzdrževanje gozdnih cest</t>
  </si>
  <si>
    <t>Drugi davki in prispevki</t>
  </si>
  <si>
    <t>Drugi davki-nerazporejeno</t>
  </si>
  <si>
    <t>Prihodki od udeležbe na dobičku in dividend ter presežkov prihodkov nad odhodki</t>
  </si>
  <si>
    <t>Prihodki od udeležbe na dobičku in dividend nefinančnih družb</t>
  </si>
  <si>
    <t>Prihodki od obresti</t>
  </si>
  <si>
    <t>Prihodki od obresti od vezanih depozitov iz nenamenskih sredstev</t>
  </si>
  <si>
    <t>Prihodki od premoženja</t>
  </si>
  <si>
    <t>Prihodki od najemnin za poslovne prostore</t>
  </si>
  <si>
    <t>Prihodki od najemnin za stanovanja</t>
  </si>
  <si>
    <t>Prihodki od drugih najemnin-odlagališče CERO Puconci</t>
  </si>
  <si>
    <t>Prihodki od najema vodovodnega sistema občine Črenšovci-Eko park d.o.o.</t>
  </si>
  <si>
    <t>Prihodki od zakupnin-od sončnih elektrarn</t>
  </si>
  <si>
    <t>Prihodki iz naslova podeljenih koncesij</t>
  </si>
  <si>
    <t>Upravne takse in pristojbine</t>
  </si>
  <si>
    <t>Upravne takse za dokumente iz upravnih dejanj in drugo</t>
  </si>
  <si>
    <t>Globe in druge denarne kazni</t>
  </si>
  <si>
    <t>Globe za prekrške</t>
  </si>
  <si>
    <t>Denarne kazni v upravnih postopkih</t>
  </si>
  <si>
    <t>Nadomestilo za degradacijo in uzurpacijo prostora</t>
  </si>
  <si>
    <t>Povprečnine oziroma sodne takse ter drugi stroški na podlagi zakona o prekrških</t>
  </si>
  <si>
    <t>Drugi nedavčni prihodki</t>
  </si>
  <si>
    <t>Drugi izredni nedavčni prihodki-prihodki od vodarine</t>
  </si>
  <si>
    <t>Prihodki od kanalščine</t>
  </si>
  <si>
    <t>Drugi izredni prihodki</t>
  </si>
  <si>
    <t>Prispevki za priklop objektov na kanalizacijski sistem in komunalni prispevek</t>
  </si>
  <si>
    <t>Prispevki za grobna mesta</t>
  </si>
  <si>
    <t>Prihodki od Zavarovalnice Triglav - povračila škode</t>
  </si>
  <si>
    <t>Omrežnina - vodovod</t>
  </si>
  <si>
    <t>Omrežnina - odvajanje</t>
  </si>
  <si>
    <t>Povračilo deleža sofin. MORS s strani PGD Črenšovci za nakup cisterne</t>
  </si>
  <si>
    <t>Omrežnina - čiščenje</t>
  </si>
  <si>
    <t>Storitev čiščenje</t>
  </si>
  <si>
    <t>Storitev - odvajanje</t>
  </si>
  <si>
    <t>Prihodki od povračil domske oskrbe po pok. oskrbovancih</t>
  </si>
  <si>
    <t>Vračilo vodnega povračila</t>
  </si>
  <si>
    <t>Prihodki od prodaje zgradb in prostorov</t>
  </si>
  <si>
    <t>Prihodki od prodaje stanovanjskih objektov in stanovanj</t>
  </si>
  <si>
    <t>Prihodki od prodaje drugih zgradb in prostorov</t>
  </si>
  <si>
    <t>Prihodki od prodaje kmetijskih zemljišč in gozdov</t>
  </si>
  <si>
    <t>Prihodki od prodaje kmetijskih zemljišč</t>
  </si>
  <si>
    <t>Prihodki od prodaje gozdov</t>
  </si>
  <si>
    <t>Prihodki od prodaje stavbnih zemljišč</t>
  </si>
  <si>
    <t>Prejeta sredstva iz državnega proračuna</t>
  </si>
  <si>
    <t>Prejeta sredstva iz naslova tekočih obveznosti državnega proračuna</t>
  </si>
  <si>
    <t>Prejeta sredstva MGRT RS - 21. člen ZFO</t>
  </si>
  <si>
    <t>Prejeta sredstva Ekološkega sklada RS</t>
  </si>
  <si>
    <t>Druga prejeta sredstva iz državnega proračuna za tekočo porabo</t>
  </si>
  <si>
    <t>Prejeta sredstva MK RS za organizacijo prireditve</t>
  </si>
  <si>
    <t>Prejeta sredstva iz občinskih proračunov</t>
  </si>
  <si>
    <t>Sofinanciranje občin za svetovalnega inženirja+PGD*</t>
  </si>
  <si>
    <t>Prejeta sredstva iz državnega proračuna iz sredstev proračuna Evropske unije iz strukturnih skladov</t>
  </si>
  <si>
    <t>Prejeta sredstva iz državnega proračuna iz sredstev proračuna Evropske unije iz strukturnih skladov za obdobje 2014 - 2020</t>
  </si>
  <si>
    <t>Prejeta sredstva iz državnega proračuna iz sredstev drugih evropskih institucij in iz drugih držav</t>
  </si>
  <si>
    <t>9232 Črenšovci</t>
  </si>
  <si>
    <t>OBČINA ČRENŠOVCI</t>
  </si>
  <si>
    <t>Ulica Prekmurske čete 20,</t>
  </si>
  <si>
    <t>ZAKLJUČNI RAČUN PRORAČUNA OBČINE ČRENŠOVCI ZA LETO 2018</t>
  </si>
  <si>
    <t>Šifra PU: 75140</t>
  </si>
  <si>
    <t>Realizacija: 2017 
v EUR</t>
  </si>
  <si>
    <t>Sprejeti proračun: 2018/1 _x000D_
v EUR</t>
  </si>
  <si>
    <t>Sprejeti proračun: 2018/2 
v EUR</t>
  </si>
  <si>
    <t>Realizacija: 2018 
v EUR</t>
  </si>
  <si>
    <t>Indeks R18/SP 18_x000D_
v %</t>
  </si>
  <si>
    <t>TABELARNI DEL SPLOŠNEGA DELA PRORAČUNA</t>
  </si>
  <si>
    <t xml:space="preserve">Prispevki za JD in plače za delavce občinske uprave - PIZ </t>
  </si>
  <si>
    <t>Regres za župana</t>
  </si>
  <si>
    <t>Osnovna plača za župana/njo občine Črenšovci</t>
  </si>
  <si>
    <t>Prejeta sredstva iz državnega proračuna za investicije-požarna taksa in delež RS pri projektu: Integrast</t>
  </si>
  <si>
    <t xml:space="preserve">Prejeta sredstva iz državnega proračuna - iz sredstev drugih evropskih institucij-LAS Integrast </t>
  </si>
  <si>
    <t>Drugi transferi posameznikom in gospodinjstvom in dotacija Karitas Črenšovci in RK Lendava</t>
  </si>
  <si>
    <t>Sprejeti proračun: 2018/3 
v EUR - s prerazporeditvami</t>
  </si>
  <si>
    <t>Povračilo prehrane med delom za župana</t>
  </si>
  <si>
    <t>Dodatek za delovno dobo in dodatek za stalnost za župana</t>
  </si>
  <si>
    <t>Premije kolektivnega dodatnega PZ za župana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</si>
</sst>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3" tint="0.39997558519241921"/>
      <name val="Arial Narrow"/>
      <family val="2"/>
      <charset val="238"/>
    </font>
    <font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0" fillId="0" borderId="0" xfId="0" applyFill="1"/>
    <xf numFmtId="3" fontId="3" fillId="0" borderId="0" xfId="0" applyNumberFormat="1" applyFont="1" applyBorder="1" applyAlignment="1">
      <alignment horizontal="center" wrapText="1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7" fillId="0" borderId="0" xfId="0" applyFont="1" applyFill="1"/>
    <xf numFmtId="0" fontId="0" fillId="0" borderId="0" xfId="0" applyFont="1" applyFill="1"/>
    <xf numFmtId="0" fontId="6" fillId="0" borderId="0" xfId="0" applyFont="1" applyAlignment="1">
      <alignment horizontal="left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 wrapText="1"/>
    </xf>
    <xf numFmtId="49" fontId="16" fillId="0" borderId="12" xfId="1" applyNumberFormat="1" applyFont="1" applyBorder="1" applyAlignment="1">
      <alignment horizontal="right"/>
    </xf>
    <xf numFmtId="49" fontId="16" fillId="0" borderId="13" xfId="1" applyNumberFormat="1" applyFont="1" applyBorder="1"/>
    <xf numFmtId="49" fontId="16" fillId="0" borderId="2" xfId="1" applyNumberFormat="1" applyFont="1" applyBorder="1" applyAlignment="1">
      <alignment horizontal="right"/>
    </xf>
    <xf numFmtId="49" fontId="16" fillId="0" borderId="2" xfId="1" applyNumberFormat="1" applyFont="1" applyBorder="1"/>
    <xf numFmtId="0" fontId="15" fillId="4" borderId="1" xfId="0" applyFont="1" applyFill="1" applyBorder="1" applyAlignment="1">
      <alignment horizontal="right" vertical="center"/>
    </xf>
    <xf numFmtId="0" fontId="14" fillId="0" borderId="9" xfId="0" applyFont="1" applyBorder="1" applyAlignment="1">
      <alignment vertical="center"/>
    </xf>
    <xf numFmtId="0" fontId="15" fillId="0" borderId="10" xfId="0" quotePrefix="1" applyFont="1" applyBorder="1" applyAlignment="1">
      <alignment vertical="center" wrapText="1"/>
    </xf>
    <xf numFmtId="4" fontId="17" fillId="5" borderId="8" xfId="0" applyNumberFormat="1" applyFont="1" applyFill="1" applyBorder="1" applyAlignment="1">
      <alignment vertical="center"/>
    </xf>
    <xf numFmtId="4" fontId="17" fillId="0" borderId="8" xfId="0" applyNumberFormat="1" applyFont="1" applyBorder="1" applyAlignment="1">
      <alignment vertical="center"/>
    </xf>
    <xf numFmtId="4" fontId="17" fillId="4" borderId="8" xfId="0" applyNumberFormat="1" applyFont="1" applyFill="1" applyBorder="1" applyAlignment="1">
      <alignment vertical="center"/>
    </xf>
    <xf numFmtId="4" fontId="17" fillId="0" borderId="8" xfId="0" applyNumberFormat="1" applyFont="1" applyBorder="1" applyAlignment="1" applyProtection="1">
      <alignment vertical="center"/>
      <protection locked="0"/>
    </xf>
    <xf numFmtId="4" fontId="17" fillId="0" borderId="8" xfId="0" applyNumberFormat="1" applyFont="1" applyFill="1" applyBorder="1" applyAlignment="1">
      <alignment vertical="center"/>
    </xf>
    <xf numFmtId="4" fontId="17" fillId="0" borderId="11" xfId="0" applyNumberFormat="1" applyFont="1" applyBorder="1" applyAlignment="1" applyProtection="1">
      <alignment vertical="center"/>
      <protection locked="0"/>
    </xf>
    <xf numFmtId="0" fontId="17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8" fillId="0" borderId="0" xfId="0" applyFont="1" applyAlignment="1">
      <alignment horizontal="left"/>
    </xf>
    <xf numFmtId="0" fontId="11" fillId="2" borderId="14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11" fillId="0" borderId="0" xfId="0" applyFont="1" applyFill="1"/>
    <xf numFmtId="0" fontId="11" fillId="2" borderId="1" xfId="0" applyFont="1" applyFill="1" applyBorder="1" applyAlignment="1">
      <alignment horizontal="centerContinuous" vertical="center"/>
    </xf>
    <xf numFmtId="0" fontId="19" fillId="2" borderId="2" xfId="0" applyFont="1" applyFill="1" applyBorder="1" applyAlignment="1">
      <alignment horizontal="centerContinuous" vertical="center"/>
    </xf>
    <xf numFmtId="4" fontId="19" fillId="2" borderId="8" xfId="0" applyNumberFormat="1" applyFont="1" applyFill="1" applyBorder="1" applyAlignment="1">
      <alignment horizontal="centerContinuous" vertical="center"/>
    </xf>
    <xf numFmtId="0" fontId="5" fillId="0" borderId="0" xfId="0" applyFont="1" applyFill="1"/>
    <xf numFmtId="0" fontId="11" fillId="5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9" fillId="0" borderId="0" xfId="0" applyFont="1" applyFill="1"/>
    <xf numFmtId="0" fontId="11" fillId="3" borderId="6" xfId="0" applyFont="1" applyFill="1" applyBorder="1" applyAlignment="1">
      <alignment wrapText="1"/>
    </xf>
    <xf numFmtId="14" fontId="19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19" fillId="0" borderId="0" xfId="0" applyFont="1"/>
    <xf numFmtId="0" fontId="6" fillId="0" borderId="0" xfId="0" applyFont="1" applyAlignment="1">
      <alignment horizontal="lef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139701</xdr:colOff>
      <xdr:row>1</xdr:row>
      <xdr:rowOff>1</xdr:rowOff>
    </xdr:from>
    <xdr:to>
      <xdr:col>2</xdr:col>
      <xdr:colOff>876301</xdr:colOff>
      <xdr:row>4</xdr:row>
      <xdr:rowOff>25400</xdr:rowOff>
    </xdr:to>
    <xdr:pic>
      <xdr:nvPicPr>
        <xdr:cNvPr id="2" name="Slika 1" descr="Ob%C4%8Dina_%C4%8Cren%C5%A1ovci_gr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1" y="254001"/>
          <a:ext cx="736600" cy="787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427"/>
  <sheetViews>
    <sheetView tabSelected="1" zoomScale="75" zoomScaleNormal="120" workbookViewId="0">
      <selection activeCell="G181" sqref="G181"/>
    </sheetView>
  </sheetViews>
  <sheetFormatPr defaultRowHeight="15.75" outlineLevelRow="2" x14ac:dyDescent="0.25"/>
  <cols>
    <col min="1" max="1" width="8" customWidth="1"/>
    <col min="2" max="2" width="3" style="72" customWidth="1"/>
    <col min="3" max="3" width="44.28515625" customWidth="1"/>
    <col min="4" max="4" width="12.140625" customWidth="1"/>
    <col min="5" max="5" width="13.42578125" customWidth="1"/>
    <col min="6" max="6" width="12.85546875" customWidth="1"/>
    <col min="7" max="7" width="12.5703125" customWidth="1"/>
    <col min="8" max="8" width="12.42578125" customWidth="1"/>
    <col min="9" max="9" width="6.7109375" customWidth="1"/>
    <col min="10" max="16384" width="9.140625" style="1"/>
  </cols>
  <sheetData>
    <row r="1" spans="1:9" ht="19.5" customHeight="1" x14ac:dyDescent="0.2">
      <c r="B1" s="73"/>
      <c r="C1" s="73"/>
    </row>
    <row r="2" spans="1:9" ht="19.5" customHeight="1" x14ac:dyDescent="0.25">
      <c r="B2" s="65"/>
      <c r="C2" s="16"/>
    </row>
    <row r="3" spans="1:9" ht="19.5" customHeight="1" x14ac:dyDescent="0.25">
      <c r="B3" s="65"/>
      <c r="C3" s="16"/>
    </row>
    <row r="4" spans="1:9" ht="19.5" customHeight="1" x14ac:dyDescent="0.25">
      <c r="B4" s="65"/>
      <c r="C4" s="16"/>
    </row>
    <row r="5" spans="1:9" ht="19.5" customHeight="1" x14ac:dyDescent="0.25">
      <c r="B5" s="65"/>
      <c r="C5" s="16"/>
    </row>
    <row r="6" spans="1:9" ht="19.5" customHeight="1" x14ac:dyDescent="0.3">
      <c r="B6" s="65"/>
      <c r="C6" s="46" t="s">
        <v>369</v>
      </c>
      <c r="D6" s="47"/>
      <c r="E6" s="47"/>
    </row>
    <row r="7" spans="1:9" ht="19.5" customHeight="1" x14ac:dyDescent="0.3">
      <c r="B7" s="65"/>
      <c r="C7" s="46" t="s">
        <v>366</v>
      </c>
      <c r="D7" s="47"/>
      <c r="E7" s="47"/>
    </row>
    <row r="8" spans="1:9" ht="19.5" customHeight="1" x14ac:dyDescent="0.3">
      <c r="B8" s="65"/>
      <c r="C8" s="46" t="s">
        <v>367</v>
      </c>
      <c r="D8" s="47"/>
      <c r="E8" s="47"/>
    </row>
    <row r="9" spans="1:9" ht="19.5" customHeight="1" x14ac:dyDescent="0.3">
      <c r="B9" s="65"/>
      <c r="C9" s="46" t="s">
        <v>365</v>
      </c>
      <c r="D9" s="47"/>
      <c r="E9" s="47"/>
    </row>
    <row r="10" spans="1:9" ht="19.5" customHeight="1" x14ac:dyDescent="0.3">
      <c r="B10" s="65"/>
      <c r="C10" s="46"/>
      <c r="D10" s="47"/>
      <c r="E10" s="47"/>
    </row>
    <row r="11" spans="1:9" ht="19.5" customHeight="1" x14ac:dyDescent="0.3">
      <c r="B11" s="65"/>
      <c r="C11" s="48" t="s">
        <v>368</v>
      </c>
      <c r="D11" s="47"/>
      <c r="E11" s="47"/>
    </row>
    <row r="12" spans="1:9" ht="19.5" customHeight="1" x14ac:dyDescent="0.3">
      <c r="B12" s="65"/>
      <c r="C12" s="48" t="s">
        <v>375</v>
      </c>
      <c r="D12" s="47"/>
      <c r="E12" s="47"/>
    </row>
    <row r="13" spans="1:9" ht="14.25" customHeight="1" x14ac:dyDescent="0.25">
      <c r="A13" s="1"/>
      <c r="B13" s="66"/>
      <c r="C13" s="4"/>
    </row>
    <row r="14" spans="1:9" ht="19.5" customHeight="1" thickBot="1" x14ac:dyDescent="0.3">
      <c r="A14" s="1"/>
      <c r="B14" s="66"/>
      <c r="C14" s="4"/>
      <c r="D14" s="2"/>
      <c r="E14" s="2"/>
      <c r="F14" s="2"/>
      <c r="G14" s="2"/>
      <c r="H14" s="2"/>
      <c r="I14" s="2"/>
    </row>
    <row r="15" spans="1:9" s="5" customFormat="1" ht="57.75" customHeight="1" thickBot="1" x14ac:dyDescent="0.3">
      <c r="A15" s="17" t="s">
        <v>14</v>
      </c>
      <c r="B15" s="67"/>
      <c r="C15" s="18" t="s">
        <v>4</v>
      </c>
      <c r="D15" s="19" t="s">
        <v>370</v>
      </c>
      <c r="E15" s="19" t="s">
        <v>371</v>
      </c>
      <c r="F15" s="19" t="s">
        <v>372</v>
      </c>
      <c r="G15" s="19" t="s">
        <v>382</v>
      </c>
      <c r="H15" s="19" t="s">
        <v>373</v>
      </c>
      <c r="I15" s="3" t="s">
        <v>374</v>
      </c>
    </row>
    <row r="16" spans="1:9" s="52" customFormat="1" ht="20.25" customHeight="1" x14ac:dyDescent="0.25">
      <c r="A16" s="49" t="s">
        <v>66</v>
      </c>
      <c r="B16" s="50"/>
      <c r="C16" s="50"/>
      <c r="D16" s="51"/>
      <c r="E16" s="51"/>
      <c r="F16" s="51"/>
      <c r="G16" s="51"/>
      <c r="H16" s="51"/>
      <c r="I16" s="51"/>
    </row>
    <row r="17" spans="1:9" s="15" customFormat="1" x14ac:dyDescent="0.2">
      <c r="A17" s="21" t="s">
        <v>15</v>
      </c>
      <c r="B17" s="57" t="s">
        <v>0</v>
      </c>
      <c r="C17" s="44" t="s">
        <v>63</v>
      </c>
      <c r="D17" s="38">
        <f>+D18+D94+D109+D114+D132</f>
        <v>3023695.58</v>
      </c>
      <c r="E17" s="38">
        <f>+E18+E94+E109+E114+E132</f>
        <v>2924828</v>
      </c>
      <c r="F17" s="38">
        <f>+F18+F94+F109+F114+F132</f>
        <v>2966850</v>
      </c>
      <c r="G17" s="38">
        <f>+G18+G94+G109+G114+G132</f>
        <v>2966850</v>
      </c>
      <c r="H17" s="38">
        <f>+H18+H94+H109+H114+H132</f>
        <v>3009830.8</v>
      </c>
      <c r="I17" s="38">
        <f t="shared" ref="I17:I22" si="0">IF(G17&lt;&gt;0,H17/G17*100,"-")</f>
        <v>101.4487014847397</v>
      </c>
    </row>
    <row r="18" spans="1:9" x14ac:dyDescent="0.2">
      <c r="A18" s="22"/>
      <c r="B18" s="58" t="s">
        <v>16</v>
      </c>
      <c r="C18" s="23" t="s">
        <v>67</v>
      </c>
      <c r="D18" s="39">
        <f>+D19+D50</f>
        <v>2721572.04</v>
      </c>
      <c r="E18" s="39">
        <f>+E19+E50</f>
        <v>2665067</v>
      </c>
      <c r="F18" s="39">
        <f>+F19+F50</f>
        <v>2674314</v>
      </c>
      <c r="G18" s="39">
        <f>+G19+G50</f>
        <v>2674314</v>
      </c>
      <c r="H18" s="39">
        <f>+H19+H50</f>
        <v>2733630.55</v>
      </c>
      <c r="I18" s="39">
        <f t="shared" si="0"/>
        <v>102.21800992703174</v>
      </c>
    </row>
    <row r="19" spans="1:9" x14ac:dyDescent="0.2">
      <c r="A19" s="24">
        <v>70</v>
      </c>
      <c r="B19" s="20"/>
      <c r="C19" s="25" t="s">
        <v>64</v>
      </c>
      <c r="D19" s="40">
        <f>D20+D24+D39+D46</f>
        <v>2255912.54</v>
      </c>
      <c r="E19" s="40">
        <f>E20+E24+E39+E46</f>
        <v>2371304</v>
      </c>
      <c r="F19" s="40">
        <f>F20+F24+F39+F46</f>
        <v>2366954</v>
      </c>
      <c r="G19" s="40">
        <f>G20+G24+G39+G46</f>
        <v>2366954</v>
      </c>
      <c r="H19" s="40">
        <f>H20+H24+H39+H46</f>
        <v>2383847.52</v>
      </c>
      <c r="I19" s="40">
        <f t="shared" si="0"/>
        <v>100.71372405209395</v>
      </c>
    </row>
    <row r="20" spans="1:9" ht="15.75" customHeight="1" x14ac:dyDescent="0.2">
      <c r="A20" s="26">
        <v>700</v>
      </c>
      <c r="B20" s="59"/>
      <c r="C20" s="23" t="s">
        <v>5</v>
      </c>
      <c r="D20" s="39">
        <f t="shared" ref="D20:H21" si="1">+D21</f>
        <v>2111060</v>
      </c>
      <c r="E20" s="39">
        <f t="shared" si="1"/>
        <v>2229119</v>
      </c>
      <c r="F20" s="39">
        <f t="shared" si="1"/>
        <v>2229119</v>
      </c>
      <c r="G20" s="39">
        <f t="shared" si="1"/>
        <v>2229119</v>
      </c>
      <c r="H20" s="39">
        <f t="shared" si="1"/>
        <v>2229119</v>
      </c>
      <c r="I20" s="39">
        <f t="shared" si="0"/>
        <v>100</v>
      </c>
    </row>
    <row r="21" spans="1:9" ht="15.75" customHeight="1" outlineLevel="1" x14ac:dyDescent="0.2">
      <c r="A21" s="26">
        <v>7000</v>
      </c>
      <c r="B21" s="59"/>
      <c r="C21" s="23" t="s">
        <v>292</v>
      </c>
      <c r="D21" s="39">
        <f t="shared" si="1"/>
        <v>2111060</v>
      </c>
      <c r="E21" s="39">
        <f t="shared" si="1"/>
        <v>2229119</v>
      </c>
      <c r="F21" s="39">
        <f t="shared" si="1"/>
        <v>2229119</v>
      </c>
      <c r="G21" s="39">
        <f t="shared" si="1"/>
        <v>2229119</v>
      </c>
      <c r="H21" s="39">
        <f t="shared" si="1"/>
        <v>2229119</v>
      </c>
      <c r="I21" s="39">
        <f t="shared" si="0"/>
        <v>100</v>
      </c>
    </row>
    <row r="22" spans="1:9" ht="15.75" customHeight="1" outlineLevel="2" x14ac:dyDescent="0.2">
      <c r="A22" s="26">
        <v>700020</v>
      </c>
      <c r="B22" s="59"/>
      <c r="C22" s="23" t="s">
        <v>293</v>
      </c>
      <c r="D22" s="39">
        <v>2111060</v>
      </c>
      <c r="E22" s="39">
        <v>2229119</v>
      </c>
      <c r="F22" s="39">
        <v>2229119</v>
      </c>
      <c r="G22" s="39">
        <v>2229119</v>
      </c>
      <c r="H22" s="39">
        <v>2229119</v>
      </c>
      <c r="I22" s="39">
        <f t="shared" si="0"/>
        <v>100</v>
      </c>
    </row>
    <row r="23" spans="1:9" ht="15.75" customHeight="1" outlineLevel="2" x14ac:dyDescent="0.2">
      <c r="A23" s="26"/>
      <c r="B23" s="59"/>
      <c r="C23" s="23"/>
      <c r="D23" s="39"/>
      <c r="E23" s="39"/>
      <c r="F23" s="39"/>
      <c r="G23" s="39"/>
      <c r="H23" s="39"/>
      <c r="I23" s="39"/>
    </row>
    <row r="24" spans="1:9" x14ac:dyDescent="0.2">
      <c r="A24" s="26">
        <v>703</v>
      </c>
      <c r="B24" s="59"/>
      <c r="C24" s="23" t="s">
        <v>6</v>
      </c>
      <c r="D24" s="39">
        <f>+D25+D31+D34</f>
        <v>127535.46</v>
      </c>
      <c r="E24" s="39">
        <f>+E25+E31+E34</f>
        <v>124785</v>
      </c>
      <c r="F24" s="39">
        <f>+F25+F31+F34</f>
        <v>124835</v>
      </c>
      <c r="G24" s="39">
        <f>+G25+G31+G34</f>
        <v>124835</v>
      </c>
      <c r="H24" s="39">
        <f>+H25+H31+H34</f>
        <v>140852.99000000002</v>
      </c>
      <c r="I24" s="39">
        <f t="shared" ref="I24:I37" si="2">IF(G24&lt;&gt;0,H24/G24*100,"-")</f>
        <v>112.83132935474829</v>
      </c>
    </row>
    <row r="25" spans="1:9" outlineLevel="1" x14ac:dyDescent="0.2">
      <c r="A25" s="26">
        <v>7030</v>
      </c>
      <c r="B25" s="59"/>
      <c r="C25" s="23" t="s">
        <v>294</v>
      </c>
      <c r="D25" s="39">
        <f>+D26+D27+D28+D29+D30</f>
        <v>101662.26000000001</v>
      </c>
      <c r="E25" s="39">
        <f>+E26+E27+E28+E29+E30</f>
        <v>99055</v>
      </c>
      <c r="F25" s="39">
        <f>+F26+F27+F28+F29+F30</f>
        <v>99705</v>
      </c>
      <c r="G25" s="39">
        <f>+G26+G27+G28+G29+G30</f>
        <v>99705</v>
      </c>
      <c r="H25" s="39">
        <f>+H26+H27+H28+H29+H30</f>
        <v>104640.21</v>
      </c>
      <c r="I25" s="39">
        <f t="shared" si="2"/>
        <v>104.94981194523847</v>
      </c>
    </row>
    <row r="26" spans="1:9" outlineLevel="2" x14ac:dyDescent="0.2">
      <c r="A26" s="26">
        <v>703000</v>
      </c>
      <c r="B26" s="59"/>
      <c r="C26" s="23" t="s">
        <v>295</v>
      </c>
      <c r="D26" s="39">
        <v>470.76</v>
      </c>
      <c r="E26" s="39">
        <v>50</v>
      </c>
      <c r="F26" s="39">
        <v>700</v>
      </c>
      <c r="G26" s="39">
        <v>700</v>
      </c>
      <c r="H26" s="39">
        <v>2137.15</v>
      </c>
      <c r="I26" s="39">
        <f t="shared" si="2"/>
        <v>305.30714285714288</v>
      </c>
    </row>
    <row r="27" spans="1:9" outlineLevel="2" x14ac:dyDescent="0.2">
      <c r="A27" s="26">
        <v>703002</v>
      </c>
      <c r="B27" s="59"/>
      <c r="C27" s="23" t="s">
        <v>296</v>
      </c>
      <c r="D27" s="39">
        <v>0.13</v>
      </c>
      <c r="E27" s="39">
        <v>5</v>
      </c>
      <c r="F27" s="39">
        <v>5</v>
      </c>
      <c r="G27" s="39">
        <v>5</v>
      </c>
      <c r="H27" s="39">
        <v>2.42</v>
      </c>
      <c r="I27" s="39">
        <f t="shared" si="2"/>
        <v>48.4</v>
      </c>
    </row>
    <row r="28" spans="1:9" outlineLevel="2" x14ac:dyDescent="0.2">
      <c r="A28" s="26">
        <v>703003</v>
      </c>
      <c r="B28" s="59"/>
      <c r="C28" s="23" t="s">
        <v>297</v>
      </c>
      <c r="D28" s="39">
        <v>4499.4399999999996</v>
      </c>
      <c r="E28" s="39">
        <v>4300</v>
      </c>
      <c r="F28" s="39">
        <v>4300</v>
      </c>
      <c r="G28" s="39">
        <v>4300</v>
      </c>
      <c r="H28" s="39">
        <v>4750.6099999999997</v>
      </c>
      <c r="I28" s="39">
        <f t="shared" si="2"/>
        <v>110.47930232558139</v>
      </c>
    </row>
    <row r="29" spans="1:9" outlineLevel="2" x14ac:dyDescent="0.2">
      <c r="A29" s="26">
        <v>703004</v>
      </c>
      <c r="B29" s="59"/>
      <c r="C29" s="23" t="s">
        <v>298</v>
      </c>
      <c r="D29" s="39">
        <v>96142.8</v>
      </c>
      <c r="E29" s="39">
        <v>94000</v>
      </c>
      <c r="F29" s="39">
        <v>94000</v>
      </c>
      <c r="G29" s="39">
        <v>94000</v>
      </c>
      <c r="H29" s="39">
        <v>96994.98</v>
      </c>
      <c r="I29" s="39">
        <f t="shared" si="2"/>
        <v>103.18614893617021</v>
      </c>
    </row>
    <row r="30" spans="1:9" outlineLevel="2" x14ac:dyDescent="0.2">
      <c r="A30" s="26">
        <v>703005</v>
      </c>
      <c r="B30" s="59"/>
      <c r="C30" s="23" t="s">
        <v>299</v>
      </c>
      <c r="D30" s="39">
        <v>549.13</v>
      </c>
      <c r="E30" s="39">
        <v>700</v>
      </c>
      <c r="F30" s="39">
        <v>700</v>
      </c>
      <c r="G30" s="39">
        <v>700</v>
      </c>
      <c r="H30" s="39">
        <v>755.05</v>
      </c>
      <c r="I30" s="39">
        <f t="shared" si="2"/>
        <v>107.8642857142857</v>
      </c>
    </row>
    <row r="31" spans="1:9" outlineLevel="1" x14ac:dyDescent="0.2">
      <c r="A31" s="26">
        <v>7032</v>
      </c>
      <c r="B31" s="59"/>
      <c r="C31" s="23" t="s">
        <v>300</v>
      </c>
      <c r="D31" s="39">
        <f>+D32+D33</f>
        <v>6434.93</v>
      </c>
      <c r="E31" s="39">
        <f>+E32+E33</f>
        <v>8300</v>
      </c>
      <c r="F31" s="39">
        <f>+F32+F33</f>
        <v>5100</v>
      </c>
      <c r="G31" s="39">
        <f>+G32+G33</f>
        <v>5100</v>
      </c>
      <c r="H31" s="39">
        <f>+H32+H33</f>
        <v>6114.91</v>
      </c>
      <c r="I31" s="39">
        <f t="shared" si="2"/>
        <v>119.90019607843136</v>
      </c>
    </row>
    <row r="32" spans="1:9" outlineLevel="2" x14ac:dyDescent="0.2">
      <c r="A32" s="26">
        <v>703200</v>
      </c>
      <c r="B32" s="59"/>
      <c r="C32" s="23" t="s">
        <v>301</v>
      </c>
      <c r="D32" s="39">
        <v>6424.81</v>
      </c>
      <c r="E32" s="39">
        <v>8000</v>
      </c>
      <c r="F32" s="39">
        <v>5000</v>
      </c>
      <c r="G32" s="39">
        <v>5000</v>
      </c>
      <c r="H32" s="39">
        <v>6055.33</v>
      </c>
      <c r="I32" s="39">
        <f t="shared" si="2"/>
        <v>121.1066</v>
      </c>
    </row>
    <row r="33" spans="1:9" outlineLevel="2" x14ac:dyDescent="0.2">
      <c r="A33" s="26">
        <v>703201</v>
      </c>
      <c r="B33" s="59"/>
      <c r="C33" s="23" t="s">
        <v>302</v>
      </c>
      <c r="D33" s="39">
        <v>10.119999999999999</v>
      </c>
      <c r="E33" s="39">
        <v>300</v>
      </c>
      <c r="F33" s="39">
        <v>100</v>
      </c>
      <c r="G33" s="39">
        <v>100</v>
      </c>
      <c r="H33" s="39">
        <v>59.58</v>
      </c>
      <c r="I33" s="39">
        <f t="shared" si="2"/>
        <v>59.58</v>
      </c>
    </row>
    <row r="34" spans="1:9" outlineLevel="1" x14ac:dyDescent="0.2">
      <c r="A34" s="26">
        <v>7033</v>
      </c>
      <c r="B34" s="59"/>
      <c r="C34" s="23" t="s">
        <v>303</v>
      </c>
      <c r="D34" s="39">
        <f>+D35+D36+D37</f>
        <v>19438.27</v>
      </c>
      <c r="E34" s="39">
        <f>+E35+E36+E37</f>
        <v>17430</v>
      </c>
      <c r="F34" s="39">
        <f>+F35+F36+F37</f>
        <v>20030</v>
      </c>
      <c r="G34" s="39">
        <f>+G35+G36+G37</f>
        <v>20030</v>
      </c>
      <c r="H34" s="39">
        <f>+H35+H36+H37</f>
        <v>30097.87</v>
      </c>
      <c r="I34" s="39">
        <f t="shared" si="2"/>
        <v>150.26395406889665</v>
      </c>
    </row>
    <row r="35" spans="1:9" outlineLevel="2" x14ac:dyDescent="0.2">
      <c r="A35" s="26">
        <v>703300</v>
      </c>
      <c r="B35" s="59"/>
      <c r="C35" s="23" t="s">
        <v>304</v>
      </c>
      <c r="D35" s="39">
        <v>3291.45</v>
      </c>
      <c r="E35" s="39">
        <v>3400</v>
      </c>
      <c r="F35" s="39">
        <v>6000</v>
      </c>
      <c r="G35" s="39">
        <v>6000</v>
      </c>
      <c r="H35" s="39">
        <v>6473.92</v>
      </c>
      <c r="I35" s="39">
        <f t="shared" si="2"/>
        <v>107.89866666666667</v>
      </c>
    </row>
    <row r="36" spans="1:9" outlineLevel="2" x14ac:dyDescent="0.2">
      <c r="A36" s="26">
        <v>703301</v>
      </c>
      <c r="B36" s="59"/>
      <c r="C36" s="23" t="s">
        <v>305</v>
      </c>
      <c r="D36" s="39">
        <v>16123.01</v>
      </c>
      <c r="E36" s="39">
        <v>14000</v>
      </c>
      <c r="F36" s="39">
        <v>14000</v>
      </c>
      <c r="G36" s="39">
        <v>14000</v>
      </c>
      <c r="H36" s="39">
        <v>23620.44</v>
      </c>
      <c r="I36" s="39">
        <f t="shared" si="2"/>
        <v>168.71742857142854</v>
      </c>
    </row>
    <row r="37" spans="1:9" outlineLevel="2" x14ac:dyDescent="0.2">
      <c r="A37" s="26">
        <v>703303</v>
      </c>
      <c r="B37" s="59"/>
      <c r="C37" s="23" t="s">
        <v>306</v>
      </c>
      <c r="D37" s="39">
        <v>23.81</v>
      </c>
      <c r="E37" s="39">
        <v>30</v>
      </c>
      <c r="F37" s="39">
        <v>30</v>
      </c>
      <c r="G37" s="39">
        <v>30</v>
      </c>
      <c r="H37" s="39">
        <v>3.51</v>
      </c>
      <c r="I37" s="39">
        <f t="shared" si="2"/>
        <v>11.7</v>
      </c>
    </row>
    <row r="38" spans="1:9" outlineLevel="2" x14ac:dyDescent="0.2">
      <c r="A38" s="26"/>
      <c r="B38" s="59"/>
      <c r="C38" s="23"/>
      <c r="D38" s="39"/>
      <c r="E38" s="39"/>
      <c r="F38" s="39"/>
      <c r="G38" s="39"/>
      <c r="H38" s="39"/>
      <c r="I38" s="39"/>
    </row>
    <row r="39" spans="1:9" x14ac:dyDescent="0.2">
      <c r="A39" s="26">
        <v>704</v>
      </c>
      <c r="B39" s="59"/>
      <c r="C39" s="23" t="s">
        <v>7</v>
      </c>
      <c r="D39" s="39">
        <f>+D40+D42</f>
        <v>17317.079999999998</v>
      </c>
      <c r="E39" s="39">
        <f>+E40+E42</f>
        <v>17400</v>
      </c>
      <c r="F39" s="39">
        <f>+F40+F42</f>
        <v>13000</v>
      </c>
      <c r="G39" s="39">
        <f>+G40+G42</f>
        <v>13000</v>
      </c>
      <c r="H39" s="39">
        <f>+H40+H42</f>
        <v>13731.730000000001</v>
      </c>
      <c r="I39" s="39">
        <f t="shared" ref="I39:I44" si="3">IF(G39&lt;&gt;0,H39/G39*100,"-")</f>
        <v>105.62869230769232</v>
      </c>
    </row>
    <row r="40" spans="1:9" outlineLevel="1" x14ac:dyDescent="0.2">
      <c r="A40" s="26">
        <v>7044</v>
      </c>
      <c r="B40" s="59"/>
      <c r="C40" s="23" t="s">
        <v>307</v>
      </c>
      <c r="D40" s="39">
        <f>+D41</f>
        <v>5430.78</v>
      </c>
      <c r="E40" s="39">
        <f>+E41</f>
        <v>5400</v>
      </c>
      <c r="F40" s="39">
        <f>+F41</f>
        <v>1000</v>
      </c>
      <c r="G40" s="39">
        <f>+G41</f>
        <v>1000</v>
      </c>
      <c r="H40" s="39">
        <f>+H41</f>
        <v>1319.95</v>
      </c>
      <c r="I40" s="39">
        <f t="shared" si="3"/>
        <v>131.995</v>
      </c>
    </row>
    <row r="41" spans="1:9" outlineLevel="2" x14ac:dyDescent="0.2">
      <c r="A41" s="26">
        <v>704403</v>
      </c>
      <c r="B41" s="59"/>
      <c r="C41" s="23" t="s">
        <v>308</v>
      </c>
      <c r="D41" s="39">
        <v>5430.78</v>
      </c>
      <c r="E41" s="39">
        <v>5400</v>
      </c>
      <c r="F41" s="39">
        <v>1000</v>
      </c>
      <c r="G41" s="39">
        <v>1000</v>
      </c>
      <c r="H41" s="39">
        <v>1319.95</v>
      </c>
      <c r="I41" s="39">
        <f t="shared" si="3"/>
        <v>131.995</v>
      </c>
    </row>
    <row r="42" spans="1:9" outlineLevel="1" x14ac:dyDescent="0.2">
      <c r="A42" s="26">
        <v>7047</v>
      </c>
      <c r="B42" s="59"/>
      <c r="C42" s="23" t="s">
        <v>309</v>
      </c>
      <c r="D42" s="39">
        <f>+D43+D44</f>
        <v>11886.3</v>
      </c>
      <c r="E42" s="39">
        <f>+E43+E44</f>
        <v>12000</v>
      </c>
      <c r="F42" s="39">
        <f>+F43+F44</f>
        <v>12000</v>
      </c>
      <c r="G42" s="39">
        <f>+G43+G44</f>
        <v>12000</v>
      </c>
      <c r="H42" s="39">
        <f>+H43+H44</f>
        <v>12411.78</v>
      </c>
      <c r="I42" s="39">
        <f t="shared" si="3"/>
        <v>103.43150000000001</v>
      </c>
    </row>
    <row r="43" spans="1:9" outlineLevel="2" x14ac:dyDescent="0.2">
      <c r="A43" s="26">
        <v>704700</v>
      </c>
      <c r="B43" s="59"/>
      <c r="C43" s="23" t="s">
        <v>310</v>
      </c>
      <c r="D43" s="39">
        <v>9810.98</v>
      </c>
      <c r="E43" s="39">
        <v>10000</v>
      </c>
      <c r="F43" s="39">
        <v>10000</v>
      </c>
      <c r="G43" s="39">
        <v>10000</v>
      </c>
      <c r="H43" s="39">
        <v>9717.18</v>
      </c>
      <c r="I43" s="39">
        <f t="shared" si="3"/>
        <v>97.171800000000005</v>
      </c>
    </row>
    <row r="44" spans="1:9" outlineLevel="2" x14ac:dyDescent="0.2">
      <c r="A44" s="26">
        <v>704708</v>
      </c>
      <c r="B44" s="59"/>
      <c r="C44" s="23" t="s">
        <v>311</v>
      </c>
      <c r="D44" s="39">
        <v>2075.3200000000002</v>
      </c>
      <c r="E44" s="39">
        <v>2000</v>
      </c>
      <c r="F44" s="39">
        <v>2000</v>
      </c>
      <c r="G44" s="39">
        <v>2000</v>
      </c>
      <c r="H44" s="39">
        <v>2694.6</v>
      </c>
      <c r="I44" s="39">
        <f t="shared" si="3"/>
        <v>134.72999999999999</v>
      </c>
    </row>
    <row r="45" spans="1:9" outlineLevel="2" x14ac:dyDescent="0.2">
      <c r="A45" s="26"/>
      <c r="B45" s="59"/>
      <c r="C45" s="23"/>
      <c r="D45" s="39"/>
      <c r="E45" s="39"/>
      <c r="F45" s="39"/>
      <c r="G45" s="39"/>
      <c r="H45" s="39"/>
      <c r="I45" s="39"/>
    </row>
    <row r="46" spans="1:9" x14ac:dyDescent="0.2">
      <c r="A46" s="26">
        <v>706</v>
      </c>
      <c r="B46" s="59"/>
      <c r="C46" s="23" t="s">
        <v>17</v>
      </c>
      <c r="D46" s="39">
        <f t="shared" ref="D46:H47" si="4">+D47</f>
        <v>0</v>
      </c>
      <c r="E46" s="39">
        <f t="shared" si="4"/>
        <v>0</v>
      </c>
      <c r="F46" s="39">
        <f t="shared" si="4"/>
        <v>0</v>
      </c>
      <c r="G46" s="39">
        <f t="shared" si="4"/>
        <v>0</v>
      </c>
      <c r="H46" s="39">
        <f t="shared" si="4"/>
        <v>143.80000000000001</v>
      </c>
      <c r="I46" s="39" t="str">
        <f>IF(G46&lt;&gt;0,H46/G46*100,"-")</f>
        <v>-</v>
      </c>
    </row>
    <row r="47" spans="1:9" outlineLevel="1" x14ac:dyDescent="0.2">
      <c r="A47" s="26">
        <v>7060</v>
      </c>
      <c r="B47" s="59"/>
      <c r="C47" s="23" t="s">
        <v>312</v>
      </c>
      <c r="D47" s="39">
        <f t="shared" si="4"/>
        <v>0</v>
      </c>
      <c r="E47" s="39">
        <f t="shared" si="4"/>
        <v>0</v>
      </c>
      <c r="F47" s="39">
        <f t="shared" si="4"/>
        <v>0</v>
      </c>
      <c r="G47" s="39">
        <f t="shared" si="4"/>
        <v>0</v>
      </c>
      <c r="H47" s="39">
        <f t="shared" si="4"/>
        <v>143.80000000000001</v>
      </c>
      <c r="I47" s="39" t="str">
        <f>IF(G47&lt;&gt;0,H47/G47*100,"-")</f>
        <v>-</v>
      </c>
    </row>
    <row r="48" spans="1:9" outlineLevel="2" x14ac:dyDescent="0.2">
      <c r="A48" s="26">
        <v>7060998</v>
      </c>
      <c r="B48" s="59"/>
      <c r="C48" s="23" t="s">
        <v>313</v>
      </c>
      <c r="D48" s="39">
        <v>0</v>
      </c>
      <c r="E48" s="39">
        <v>0</v>
      </c>
      <c r="F48" s="39">
        <v>0</v>
      </c>
      <c r="G48" s="39">
        <v>0</v>
      </c>
      <c r="H48" s="39">
        <v>143.80000000000001</v>
      </c>
      <c r="I48" s="39" t="str">
        <f>IF(G48&lt;&gt;0,H48/G48*100,"-")</f>
        <v>-</v>
      </c>
    </row>
    <row r="49" spans="1:9" outlineLevel="2" x14ac:dyDescent="0.2">
      <c r="A49" s="26"/>
      <c r="B49" s="59"/>
      <c r="C49" s="23"/>
      <c r="D49" s="39"/>
      <c r="E49" s="39"/>
      <c r="F49" s="39"/>
      <c r="G49" s="39"/>
      <c r="H49" s="39"/>
      <c r="I49" s="39"/>
    </row>
    <row r="50" spans="1:9" x14ac:dyDescent="0.2">
      <c r="A50" s="24">
        <v>71</v>
      </c>
      <c r="B50" s="20"/>
      <c r="C50" s="25" t="s">
        <v>68</v>
      </c>
      <c r="D50" s="40">
        <f>+D51+D64+D68+D75+D77</f>
        <v>465659.49999999988</v>
      </c>
      <c r="E50" s="40">
        <f>+E51+E64+E68+E75+E77</f>
        <v>293763</v>
      </c>
      <c r="F50" s="40">
        <f>+F51+F64+F68+F75+F77</f>
        <v>307360</v>
      </c>
      <c r="G50" s="40">
        <f>+G51+G64+G68+G75+G77</f>
        <v>307360</v>
      </c>
      <c r="H50" s="40">
        <f>+H51+H64+H68+H75+H77</f>
        <v>349783.03</v>
      </c>
      <c r="I50" s="40">
        <f t="shared" ref="I50:I62" si="5">IF(G50&lt;&gt;0,H50/G50*100,"-")</f>
        <v>113.80239133263925</v>
      </c>
    </row>
    <row r="51" spans="1:9" x14ac:dyDescent="0.2">
      <c r="A51" s="26">
        <v>710</v>
      </c>
      <c r="B51" s="59"/>
      <c r="C51" s="23" t="s">
        <v>18</v>
      </c>
      <c r="D51" s="39">
        <f>+D52+D54+D56</f>
        <v>157840.84999999998</v>
      </c>
      <c r="E51" s="39">
        <f>+E52+E54+E56</f>
        <v>82100</v>
      </c>
      <c r="F51" s="39">
        <f>+F52+F54+F56</f>
        <v>121610</v>
      </c>
      <c r="G51" s="39">
        <f>+G52+G54+G56</f>
        <v>121610</v>
      </c>
      <c r="H51" s="39">
        <f>+H52+H54+H56</f>
        <v>140639.21999999997</v>
      </c>
      <c r="I51" s="39">
        <f t="shared" si="5"/>
        <v>115.64774278431047</v>
      </c>
    </row>
    <row r="52" spans="1:9" outlineLevel="1" x14ac:dyDescent="0.2">
      <c r="A52" s="26">
        <v>7100</v>
      </c>
      <c r="B52" s="59"/>
      <c r="C52" s="23" t="s">
        <v>314</v>
      </c>
      <c r="D52" s="39">
        <f>+D53</f>
        <v>64980</v>
      </c>
      <c r="E52" s="39">
        <f>+E53</f>
        <v>0</v>
      </c>
      <c r="F52" s="39">
        <f>+F53</f>
        <v>0</v>
      </c>
      <c r="G52" s="39">
        <f>+G53</f>
        <v>0</v>
      </c>
      <c r="H52" s="39">
        <f>+H53</f>
        <v>0</v>
      </c>
      <c r="I52" s="39" t="str">
        <f t="shared" si="5"/>
        <v>-</v>
      </c>
    </row>
    <row r="53" spans="1:9" outlineLevel="2" x14ac:dyDescent="0.2">
      <c r="A53" s="26">
        <v>710004</v>
      </c>
      <c r="B53" s="59"/>
      <c r="C53" s="23" t="s">
        <v>315</v>
      </c>
      <c r="D53" s="39">
        <v>64980</v>
      </c>
      <c r="E53" s="39">
        <v>0</v>
      </c>
      <c r="F53" s="39">
        <v>0</v>
      </c>
      <c r="G53" s="39">
        <v>0</v>
      </c>
      <c r="H53" s="39">
        <v>0</v>
      </c>
      <c r="I53" s="39" t="str">
        <f t="shared" si="5"/>
        <v>-</v>
      </c>
    </row>
    <row r="54" spans="1:9" outlineLevel="1" x14ac:dyDescent="0.2">
      <c r="A54" s="26">
        <v>7102</v>
      </c>
      <c r="B54" s="59"/>
      <c r="C54" s="23" t="s">
        <v>316</v>
      </c>
      <c r="D54" s="39">
        <f>+D55</f>
        <v>0</v>
      </c>
      <c r="E54" s="39">
        <f>+E55</f>
        <v>0</v>
      </c>
      <c r="F54" s="39">
        <f>+F55</f>
        <v>10</v>
      </c>
      <c r="G54" s="39">
        <f>+G55</f>
        <v>10</v>
      </c>
      <c r="H54" s="39">
        <f>+H55</f>
        <v>10.33</v>
      </c>
      <c r="I54" s="39">
        <f t="shared" si="5"/>
        <v>103.3</v>
      </c>
    </row>
    <row r="55" spans="1:9" outlineLevel="2" x14ac:dyDescent="0.2">
      <c r="A55" s="26">
        <v>710201</v>
      </c>
      <c r="B55" s="59"/>
      <c r="C55" s="23" t="s">
        <v>317</v>
      </c>
      <c r="D55" s="39">
        <v>0</v>
      </c>
      <c r="E55" s="39">
        <v>0</v>
      </c>
      <c r="F55" s="39">
        <v>10</v>
      </c>
      <c r="G55" s="39">
        <v>10</v>
      </c>
      <c r="H55" s="39">
        <v>10.33</v>
      </c>
      <c r="I55" s="39">
        <f t="shared" si="5"/>
        <v>103.3</v>
      </c>
    </row>
    <row r="56" spans="1:9" outlineLevel="1" x14ac:dyDescent="0.2">
      <c r="A56" s="26">
        <v>7103</v>
      </c>
      <c r="B56" s="59"/>
      <c r="C56" s="23" t="s">
        <v>318</v>
      </c>
      <c r="D56" s="39">
        <f>+D57+D58+D59+D60+D61+D62</f>
        <v>92860.849999999991</v>
      </c>
      <c r="E56" s="39">
        <f>+E57+E58+E59+E60+E61+E62</f>
        <v>82100</v>
      </c>
      <c r="F56" s="39">
        <f>+F57+F58+F59+F60+F61+F62</f>
        <v>121600</v>
      </c>
      <c r="G56" s="39">
        <f>+G57+G58+G59+G60+G61+G62</f>
        <v>121600</v>
      </c>
      <c r="H56" s="39">
        <f>+H57+H58+H59+H60+H61+H62</f>
        <v>140628.88999999998</v>
      </c>
      <c r="I56" s="39">
        <f t="shared" si="5"/>
        <v>115.64875822368418</v>
      </c>
    </row>
    <row r="57" spans="1:9" outlineLevel="2" x14ac:dyDescent="0.2">
      <c r="A57" s="26">
        <v>710301</v>
      </c>
      <c r="B57" s="59"/>
      <c r="C57" s="23" t="s">
        <v>319</v>
      </c>
      <c r="D57" s="39">
        <v>4948.5200000000004</v>
      </c>
      <c r="E57" s="39">
        <v>4000</v>
      </c>
      <c r="F57" s="39">
        <v>4000</v>
      </c>
      <c r="G57" s="39">
        <v>4000</v>
      </c>
      <c r="H57" s="39">
        <v>4995.21</v>
      </c>
      <c r="I57" s="39">
        <f t="shared" si="5"/>
        <v>124.88025</v>
      </c>
    </row>
    <row r="58" spans="1:9" outlineLevel="2" x14ac:dyDescent="0.2">
      <c r="A58" s="26">
        <v>710302</v>
      </c>
      <c r="B58" s="59"/>
      <c r="C58" s="23" t="s">
        <v>320</v>
      </c>
      <c r="D58" s="39">
        <v>40802.199999999997</v>
      </c>
      <c r="E58" s="39">
        <v>35000</v>
      </c>
      <c r="F58" s="39">
        <v>35000</v>
      </c>
      <c r="G58" s="39">
        <v>35000</v>
      </c>
      <c r="H58" s="39">
        <v>41273.33</v>
      </c>
      <c r="I58" s="39">
        <f t="shared" si="5"/>
        <v>117.9238</v>
      </c>
    </row>
    <row r="59" spans="1:9" outlineLevel="2" x14ac:dyDescent="0.2">
      <c r="A59" s="26">
        <v>710304</v>
      </c>
      <c r="B59" s="59"/>
      <c r="C59" s="23" t="s">
        <v>321</v>
      </c>
      <c r="D59" s="39">
        <v>41993.24</v>
      </c>
      <c r="E59" s="39">
        <v>38000</v>
      </c>
      <c r="F59" s="39">
        <v>35000</v>
      </c>
      <c r="G59" s="39">
        <v>35000</v>
      </c>
      <c r="H59" s="39">
        <v>50298.65</v>
      </c>
      <c r="I59" s="39">
        <f t="shared" si="5"/>
        <v>143.71042857142857</v>
      </c>
    </row>
    <row r="60" spans="1:9" outlineLevel="2" x14ac:dyDescent="0.2">
      <c r="A60" s="26">
        <v>7103040</v>
      </c>
      <c r="B60" s="59"/>
      <c r="C60" s="23" t="s">
        <v>322</v>
      </c>
      <c r="D60" s="39">
        <v>0</v>
      </c>
      <c r="E60" s="39">
        <v>0</v>
      </c>
      <c r="F60" s="39">
        <v>42500</v>
      </c>
      <c r="G60" s="39">
        <v>42500</v>
      </c>
      <c r="H60" s="39">
        <v>39007.870000000003</v>
      </c>
      <c r="I60" s="39">
        <f t="shared" si="5"/>
        <v>91.783223529411771</v>
      </c>
    </row>
    <row r="61" spans="1:9" outlineLevel="2" x14ac:dyDescent="0.2">
      <c r="A61" s="26">
        <v>710305</v>
      </c>
      <c r="B61" s="59"/>
      <c r="C61" s="23" t="s">
        <v>323</v>
      </c>
      <c r="D61" s="39">
        <v>5023.96</v>
      </c>
      <c r="E61" s="39">
        <v>5000</v>
      </c>
      <c r="F61" s="39">
        <v>5000</v>
      </c>
      <c r="G61" s="39">
        <v>5000</v>
      </c>
      <c r="H61" s="39">
        <v>5053.83</v>
      </c>
      <c r="I61" s="39">
        <f t="shared" si="5"/>
        <v>101.0766</v>
      </c>
    </row>
    <row r="62" spans="1:9" outlineLevel="2" x14ac:dyDescent="0.2">
      <c r="A62" s="26">
        <v>710306</v>
      </c>
      <c r="B62" s="59"/>
      <c r="C62" s="23" t="s">
        <v>324</v>
      </c>
      <c r="D62" s="39">
        <v>92.93</v>
      </c>
      <c r="E62" s="39">
        <v>100</v>
      </c>
      <c r="F62" s="39">
        <v>100</v>
      </c>
      <c r="G62" s="39">
        <v>100</v>
      </c>
      <c r="H62" s="39">
        <v>0</v>
      </c>
      <c r="I62" s="39">
        <f t="shared" si="5"/>
        <v>0</v>
      </c>
    </row>
    <row r="63" spans="1:9" outlineLevel="2" x14ac:dyDescent="0.2">
      <c r="A63" s="26"/>
      <c r="B63" s="59"/>
      <c r="C63" s="23"/>
      <c r="D63" s="39"/>
      <c r="E63" s="39"/>
      <c r="F63" s="39"/>
      <c r="G63" s="39"/>
      <c r="H63" s="39"/>
      <c r="I63" s="39"/>
    </row>
    <row r="64" spans="1:9" x14ac:dyDescent="0.2">
      <c r="A64" s="26">
        <v>711</v>
      </c>
      <c r="B64" s="59"/>
      <c r="C64" s="23" t="s">
        <v>8</v>
      </c>
      <c r="D64" s="39">
        <f t="shared" ref="D64:H65" si="6">+D65</f>
        <v>5153.3</v>
      </c>
      <c r="E64" s="39">
        <f t="shared" si="6"/>
        <v>4500</v>
      </c>
      <c r="F64" s="39">
        <f t="shared" si="6"/>
        <v>4500</v>
      </c>
      <c r="G64" s="39">
        <f t="shared" si="6"/>
        <v>4500</v>
      </c>
      <c r="H64" s="39">
        <f t="shared" si="6"/>
        <v>4358.7</v>
      </c>
      <c r="I64" s="39">
        <f>IF(G64&lt;&gt;0,H64/G64*100,"-")</f>
        <v>96.859999999999985</v>
      </c>
    </row>
    <row r="65" spans="1:9" outlineLevel="1" x14ac:dyDescent="0.2">
      <c r="A65" s="26">
        <v>7111</v>
      </c>
      <c r="B65" s="59"/>
      <c r="C65" s="23" t="s">
        <v>325</v>
      </c>
      <c r="D65" s="39">
        <f t="shared" si="6"/>
        <v>5153.3</v>
      </c>
      <c r="E65" s="39">
        <f t="shared" si="6"/>
        <v>4500</v>
      </c>
      <c r="F65" s="39">
        <f t="shared" si="6"/>
        <v>4500</v>
      </c>
      <c r="G65" s="39">
        <f t="shared" si="6"/>
        <v>4500</v>
      </c>
      <c r="H65" s="39">
        <f t="shared" si="6"/>
        <v>4358.7</v>
      </c>
      <c r="I65" s="39">
        <f>IF(G65&lt;&gt;0,H65/G65*100,"-")</f>
        <v>96.859999999999985</v>
      </c>
    </row>
    <row r="66" spans="1:9" outlineLevel="2" x14ac:dyDescent="0.2">
      <c r="A66" s="26">
        <v>711100</v>
      </c>
      <c r="B66" s="59"/>
      <c r="C66" s="23" t="s">
        <v>326</v>
      </c>
      <c r="D66" s="39">
        <v>5153.3</v>
      </c>
      <c r="E66" s="39">
        <v>4500</v>
      </c>
      <c r="F66" s="39">
        <v>4500</v>
      </c>
      <c r="G66" s="39">
        <v>4500</v>
      </c>
      <c r="H66" s="39">
        <v>4358.7</v>
      </c>
      <c r="I66" s="39">
        <f>IF(G66&lt;&gt;0,H66/G66*100,"-")</f>
        <v>96.859999999999985</v>
      </c>
    </row>
    <row r="67" spans="1:9" outlineLevel="2" x14ac:dyDescent="0.2">
      <c r="A67" s="26"/>
      <c r="B67" s="59"/>
      <c r="C67" s="23"/>
      <c r="D67" s="39"/>
      <c r="E67" s="39"/>
      <c r="F67" s="39"/>
      <c r="G67" s="39"/>
      <c r="H67" s="39"/>
      <c r="I67" s="39"/>
    </row>
    <row r="68" spans="1:9" x14ac:dyDescent="0.2">
      <c r="A68" s="26">
        <v>712</v>
      </c>
      <c r="B68" s="59"/>
      <c r="C68" s="23" t="s">
        <v>57</v>
      </c>
      <c r="D68" s="39">
        <f>+D69</f>
        <v>2308.33</v>
      </c>
      <c r="E68" s="39">
        <f>+E69</f>
        <v>950</v>
      </c>
      <c r="F68" s="39">
        <f>+F69</f>
        <v>3050</v>
      </c>
      <c r="G68" s="39">
        <f>+G69</f>
        <v>3050</v>
      </c>
      <c r="H68" s="39">
        <f>+H69</f>
        <v>6451.57</v>
      </c>
      <c r="I68" s="39">
        <f t="shared" ref="I68:I73" si="7">IF(G68&lt;&gt;0,H68/G68*100,"-")</f>
        <v>211.52688524590161</v>
      </c>
    </row>
    <row r="69" spans="1:9" outlineLevel="1" x14ac:dyDescent="0.2">
      <c r="A69" s="26">
        <v>7120</v>
      </c>
      <c r="B69" s="59"/>
      <c r="C69" s="23" t="s">
        <v>327</v>
      </c>
      <c r="D69" s="39">
        <f>+D70+D71+D72+D73</f>
        <v>2308.33</v>
      </c>
      <c r="E69" s="39">
        <f>+E70+E71+E72+E73</f>
        <v>950</v>
      </c>
      <c r="F69" s="39">
        <f>+F70+F71+F72+F73</f>
        <v>3050</v>
      </c>
      <c r="G69" s="39">
        <f>+G70+G71+G72+G73</f>
        <v>3050</v>
      </c>
      <c r="H69" s="39">
        <f>+H70+H71+H72+H73</f>
        <v>6451.57</v>
      </c>
      <c r="I69" s="39">
        <f t="shared" si="7"/>
        <v>211.52688524590161</v>
      </c>
    </row>
    <row r="70" spans="1:9" outlineLevel="2" x14ac:dyDescent="0.2">
      <c r="A70" s="26">
        <v>712001</v>
      </c>
      <c r="B70" s="59"/>
      <c r="C70" s="23" t="s">
        <v>328</v>
      </c>
      <c r="D70" s="39">
        <v>370</v>
      </c>
      <c r="E70" s="39">
        <v>400</v>
      </c>
      <c r="F70" s="39">
        <v>400</v>
      </c>
      <c r="G70" s="39">
        <v>400</v>
      </c>
      <c r="H70" s="39">
        <v>1465.39</v>
      </c>
      <c r="I70" s="39">
        <f t="shared" si="7"/>
        <v>366.34750000000003</v>
      </c>
    </row>
    <row r="71" spans="1:9" outlineLevel="2" x14ac:dyDescent="0.2">
      <c r="A71" s="26">
        <v>712005</v>
      </c>
      <c r="B71" s="59"/>
      <c r="C71" s="23" t="s">
        <v>329</v>
      </c>
      <c r="D71" s="39">
        <v>77.97</v>
      </c>
      <c r="E71" s="39">
        <v>0</v>
      </c>
      <c r="F71" s="39">
        <v>2000</v>
      </c>
      <c r="G71" s="39">
        <v>2000</v>
      </c>
      <c r="H71" s="39">
        <v>2905.41</v>
      </c>
      <c r="I71" s="39">
        <f t="shared" si="7"/>
        <v>145.2705</v>
      </c>
    </row>
    <row r="72" spans="1:9" outlineLevel="2" x14ac:dyDescent="0.2">
      <c r="A72" s="26">
        <v>712007</v>
      </c>
      <c r="B72" s="59"/>
      <c r="C72" s="23" t="s">
        <v>330</v>
      </c>
      <c r="D72" s="39">
        <v>1860.36</v>
      </c>
      <c r="E72" s="39">
        <v>500</v>
      </c>
      <c r="F72" s="39">
        <v>600</v>
      </c>
      <c r="G72" s="39">
        <v>600</v>
      </c>
      <c r="H72" s="39">
        <v>1950.77</v>
      </c>
      <c r="I72" s="39">
        <f t="shared" si="7"/>
        <v>325.12833333333333</v>
      </c>
    </row>
    <row r="73" spans="1:9" outlineLevel="2" x14ac:dyDescent="0.2">
      <c r="A73" s="26">
        <v>712008</v>
      </c>
      <c r="B73" s="59"/>
      <c r="C73" s="23" t="s">
        <v>331</v>
      </c>
      <c r="D73" s="39">
        <v>0</v>
      </c>
      <c r="E73" s="39">
        <v>50</v>
      </c>
      <c r="F73" s="39">
        <v>50</v>
      </c>
      <c r="G73" s="39">
        <v>50</v>
      </c>
      <c r="H73" s="39">
        <v>130</v>
      </c>
      <c r="I73" s="39">
        <f t="shared" si="7"/>
        <v>260</v>
      </c>
    </row>
    <row r="74" spans="1:9" outlineLevel="2" x14ac:dyDescent="0.2">
      <c r="A74" s="26"/>
      <c r="B74" s="59"/>
      <c r="C74" s="23"/>
      <c r="D74" s="39"/>
      <c r="E74" s="39"/>
      <c r="F74" s="39"/>
      <c r="G74" s="39"/>
      <c r="H74" s="39"/>
      <c r="I74" s="39"/>
    </row>
    <row r="75" spans="1:9" x14ac:dyDescent="0.2">
      <c r="A75" s="26">
        <v>713</v>
      </c>
      <c r="B75" s="59"/>
      <c r="C75" s="23" t="s">
        <v>9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 t="str">
        <f>IF(G75&lt;&gt;0,H75/G75*100,"-")</f>
        <v>-</v>
      </c>
    </row>
    <row r="76" spans="1:9" x14ac:dyDescent="0.2">
      <c r="A76" s="26"/>
      <c r="B76" s="59"/>
      <c r="C76" s="23"/>
      <c r="D76" s="39"/>
      <c r="E76" s="39"/>
      <c r="F76" s="39"/>
      <c r="G76" s="39"/>
      <c r="H76" s="39"/>
      <c r="I76" s="39"/>
    </row>
    <row r="77" spans="1:9" x14ac:dyDescent="0.2">
      <c r="A77" s="26">
        <v>714</v>
      </c>
      <c r="B77" s="59"/>
      <c r="C77" s="23" t="s">
        <v>10</v>
      </c>
      <c r="D77" s="39">
        <f>+D78</f>
        <v>300357.01999999996</v>
      </c>
      <c r="E77" s="39">
        <f>+E78</f>
        <v>206213</v>
      </c>
      <c r="F77" s="39">
        <f>+F78</f>
        <v>178200</v>
      </c>
      <c r="G77" s="39">
        <f>+G78</f>
        <v>178200</v>
      </c>
      <c r="H77" s="39">
        <f>+H78</f>
        <v>198333.54</v>
      </c>
      <c r="I77" s="39">
        <f t="shared" ref="I77:I92" si="8">IF(G77&lt;&gt;0,H77/G77*100,"-")</f>
        <v>111.29828282828282</v>
      </c>
    </row>
    <row r="78" spans="1:9" outlineLevel="1" x14ac:dyDescent="0.2">
      <c r="A78" s="26">
        <v>7141</v>
      </c>
      <c r="B78" s="59"/>
      <c r="C78" s="23" t="s">
        <v>332</v>
      </c>
      <c r="D78" s="39">
        <f>+D79+D80+D81+D82+D83+D84+D85+D86+D87+D88+D89+D90+D91+D92</f>
        <v>300357.01999999996</v>
      </c>
      <c r="E78" s="39">
        <f>+E79+E80+E81+E82+E83+E84+E85+E86+E87+E88+E89+E90+E91+E92</f>
        <v>206213</v>
      </c>
      <c r="F78" s="39">
        <f>+F79+F80+F81+F82+F83+F84+F85+F86+F87+F88+F89+F90+F91+F92</f>
        <v>178200</v>
      </c>
      <c r="G78" s="39">
        <f>+G79+G80+G81+G82+G83+G84+G85+G86+G87+G88+G89+G90+G91+G92</f>
        <v>178200</v>
      </c>
      <c r="H78" s="39">
        <f>+H79+H80+H81+H82+H83+H84+H85+H86+H87+H88+H89+H90+H91+H92</f>
        <v>198333.54</v>
      </c>
      <c r="I78" s="39">
        <f t="shared" si="8"/>
        <v>111.29828282828282</v>
      </c>
    </row>
    <row r="79" spans="1:9" outlineLevel="2" x14ac:dyDescent="0.2">
      <c r="A79" s="26">
        <v>714199</v>
      </c>
      <c r="B79" s="59"/>
      <c r="C79" s="23" t="s">
        <v>333</v>
      </c>
      <c r="D79" s="39">
        <v>63087.6</v>
      </c>
      <c r="E79" s="39">
        <v>5013</v>
      </c>
      <c r="F79" s="39">
        <v>5000</v>
      </c>
      <c r="G79" s="39">
        <v>5000</v>
      </c>
      <c r="H79" s="39">
        <v>4023.98</v>
      </c>
      <c r="I79" s="39">
        <f t="shared" si="8"/>
        <v>80.479599999999991</v>
      </c>
    </row>
    <row r="80" spans="1:9" outlineLevel="2" x14ac:dyDescent="0.2">
      <c r="A80" s="26">
        <v>7141990</v>
      </c>
      <c r="B80" s="59"/>
      <c r="C80" s="23" t="s">
        <v>334</v>
      </c>
      <c r="D80" s="39">
        <v>265.55</v>
      </c>
      <c r="E80" s="39">
        <v>200</v>
      </c>
      <c r="F80" s="39">
        <v>200</v>
      </c>
      <c r="G80" s="39">
        <v>200</v>
      </c>
      <c r="H80" s="39">
        <v>408.09</v>
      </c>
      <c r="I80" s="39">
        <f t="shared" si="8"/>
        <v>204.04499999999999</v>
      </c>
    </row>
    <row r="81" spans="1:9" outlineLevel="2" x14ac:dyDescent="0.2">
      <c r="A81" s="26">
        <v>7141991</v>
      </c>
      <c r="B81" s="59"/>
      <c r="C81" s="23" t="s">
        <v>335</v>
      </c>
      <c r="D81" s="39">
        <v>9850.77</v>
      </c>
      <c r="E81" s="39">
        <v>7000</v>
      </c>
      <c r="F81" s="39">
        <v>8000</v>
      </c>
      <c r="G81" s="39">
        <v>8000</v>
      </c>
      <c r="H81" s="39">
        <v>13337.99</v>
      </c>
      <c r="I81" s="39">
        <f t="shared" si="8"/>
        <v>166.724875</v>
      </c>
    </row>
    <row r="82" spans="1:9" outlineLevel="2" x14ac:dyDescent="0.2">
      <c r="A82" s="26">
        <v>7141992</v>
      </c>
      <c r="B82" s="59"/>
      <c r="C82" s="23" t="s">
        <v>336</v>
      </c>
      <c r="D82" s="39">
        <v>25741.83</v>
      </c>
      <c r="E82" s="39">
        <v>21000</v>
      </c>
      <c r="F82" s="39">
        <v>35000</v>
      </c>
      <c r="G82" s="39">
        <v>35000</v>
      </c>
      <c r="H82" s="39">
        <v>50840.84</v>
      </c>
      <c r="I82" s="39">
        <f t="shared" si="8"/>
        <v>145.25954285714283</v>
      </c>
    </row>
    <row r="83" spans="1:9" outlineLevel="2" x14ac:dyDescent="0.2">
      <c r="A83" s="26">
        <v>7141993</v>
      </c>
      <c r="B83" s="59"/>
      <c r="C83" s="23" t="s">
        <v>337</v>
      </c>
      <c r="D83" s="39">
        <v>11806.23</v>
      </c>
      <c r="E83" s="39">
        <v>12000</v>
      </c>
      <c r="F83" s="39">
        <v>12000</v>
      </c>
      <c r="G83" s="39">
        <v>12000</v>
      </c>
      <c r="H83" s="39">
        <v>12013.89</v>
      </c>
      <c r="I83" s="39">
        <f t="shared" si="8"/>
        <v>100.11574999999999</v>
      </c>
    </row>
    <row r="84" spans="1:9" outlineLevel="2" x14ac:dyDescent="0.2">
      <c r="A84" s="26">
        <v>7141996</v>
      </c>
      <c r="B84" s="59"/>
      <c r="C84" s="23" t="s">
        <v>338</v>
      </c>
      <c r="D84" s="39">
        <v>7549.19</v>
      </c>
      <c r="E84" s="39">
        <v>7000</v>
      </c>
      <c r="F84" s="39">
        <v>7000</v>
      </c>
      <c r="G84" s="39">
        <v>7000</v>
      </c>
      <c r="H84" s="39">
        <v>10122.27</v>
      </c>
      <c r="I84" s="39">
        <f t="shared" si="8"/>
        <v>144.60385714285715</v>
      </c>
    </row>
    <row r="85" spans="1:9" outlineLevel="2" x14ac:dyDescent="0.2">
      <c r="A85" s="26">
        <v>7141997</v>
      </c>
      <c r="B85" s="59"/>
      <c r="C85" s="23" t="s">
        <v>339</v>
      </c>
      <c r="D85" s="39">
        <v>17617.93</v>
      </c>
      <c r="E85" s="39">
        <v>55500</v>
      </c>
      <c r="F85" s="39">
        <v>1500</v>
      </c>
      <c r="G85" s="39">
        <v>1500</v>
      </c>
      <c r="H85" s="39">
        <v>1056.97</v>
      </c>
      <c r="I85" s="39">
        <f t="shared" si="8"/>
        <v>70.464666666666659</v>
      </c>
    </row>
    <row r="86" spans="1:9" outlineLevel="2" x14ac:dyDescent="0.2">
      <c r="A86" s="26">
        <v>7141998</v>
      </c>
      <c r="B86" s="59"/>
      <c r="C86" s="23" t="s">
        <v>340</v>
      </c>
      <c r="D86" s="39">
        <v>28980.93</v>
      </c>
      <c r="E86" s="39">
        <v>23000</v>
      </c>
      <c r="F86" s="39">
        <v>23000</v>
      </c>
      <c r="G86" s="39">
        <v>23000</v>
      </c>
      <c r="H86" s="39">
        <v>22436</v>
      </c>
      <c r="I86" s="39">
        <f t="shared" si="8"/>
        <v>97.547826086956519</v>
      </c>
    </row>
    <row r="87" spans="1:9" outlineLevel="2" x14ac:dyDescent="0.2">
      <c r="A87" s="26">
        <v>7141999</v>
      </c>
      <c r="B87" s="59"/>
      <c r="C87" s="23" t="s">
        <v>341</v>
      </c>
      <c r="D87" s="39">
        <v>28015.21</v>
      </c>
      <c r="E87" s="39">
        <v>0</v>
      </c>
      <c r="F87" s="39">
        <v>0</v>
      </c>
      <c r="G87" s="39">
        <v>0</v>
      </c>
      <c r="H87" s="39">
        <v>0</v>
      </c>
      <c r="I87" s="39" t="str">
        <f t="shared" si="8"/>
        <v>-</v>
      </c>
    </row>
    <row r="88" spans="1:9" outlineLevel="2" x14ac:dyDescent="0.2">
      <c r="A88" s="26">
        <v>71419991</v>
      </c>
      <c r="B88" s="59"/>
      <c r="C88" s="23" t="s">
        <v>342</v>
      </c>
      <c r="D88" s="39">
        <v>31175.42</v>
      </c>
      <c r="E88" s="39">
        <v>27000</v>
      </c>
      <c r="F88" s="39">
        <v>27000</v>
      </c>
      <c r="G88" s="39">
        <v>27000</v>
      </c>
      <c r="H88" s="39">
        <v>24075.41</v>
      </c>
      <c r="I88" s="39">
        <f t="shared" si="8"/>
        <v>89.168185185185195</v>
      </c>
    </row>
    <row r="89" spans="1:9" outlineLevel="2" x14ac:dyDescent="0.2">
      <c r="A89" s="26">
        <v>71419992</v>
      </c>
      <c r="B89" s="59"/>
      <c r="C89" s="23" t="s">
        <v>343</v>
      </c>
      <c r="D89" s="39">
        <v>36294.47</v>
      </c>
      <c r="E89" s="39">
        <v>31000</v>
      </c>
      <c r="F89" s="39">
        <v>31000</v>
      </c>
      <c r="G89" s="39">
        <v>31000</v>
      </c>
      <c r="H89" s="39">
        <v>31875.29</v>
      </c>
      <c r="I89" s="39">
        <f t="shared" si="8"/>
        <v>102.82351612903227</v>
      </c>
    </row>
    <row r="90" spans="1:9" outlineLevel="2" x14ac:dyDescent="0.2">
      <c r="A90" s="26">
        <v>71419993</v>
      </c>
      <c r="B90" s="59"/>
      <c r="C90" s="23" t="s">
        <v>344</v>
      </c>
      <c r="D90" s="39">
        <v>16639.64</v>
      </c>
      <c r="E90" s="39">
        <v>14500</v>
      </c>
      <c r="F90" s="39">
        <v>14500</v>
      </c>
      <c r="G90" s="39">
        <v>14500</v>
      </c>
      <c r="H90" s="39">
        <v>14607.9</v>
      </c>
      <c r="I90" s="39">
        <f t="shared" si="8"/>
        <v>100.74413793103447</v>
      </c>
    </row>
    <row r="91" spans="1:9" outlineLevel="2" x14ac:dyDescent="0.2">
      <c r="A91" s="26">
        <v>71419994</v>
      </c>
      <c r="B91" s="59"/>
      <c r="C91" s="23" t="s">
        <v>345</v>
      </c>
      <c r="D91" s="39">
        <v>15350.07</v>
      </c>
      <c r="E91" s="39">
        <v>3000</v>
      </c>
      <c r="F91" s="39">
        <v>14000</v>
      </c>
      <c r="G91" s="39">
        <v>14000</v>
      </c>
      <c r="H91" s="39">
        <v>13534.91</v>
      </c>
      <c r="I91" s="39">
        <f t="shared" si="8"/>
        <v>96.677928571428566</v>
      </c>
    </row>
    <row r="92" spans="1:9" outlineLevel="2" x14ac:dyDescent="0.2">
      <c r="A92" s="26">
        <v>71419995</v>
      </c>
      <c r="B92" s="59"/>
      <c r="C92" s="23" t="s">
        <v>346</v>
      </c>
      <c r="D92" s="39">
        <v>7982.18</v>
      </c>
      <c r="E92" s="39">
        <v>0</v>
      </c>
      <c r="F92" s="39">
        <v>0</v>
      </c>
      <c r="G92" s="39">
        <v>0</v>
      </c>
      <c r="H92" s="39">
        <v>0</v>
      </c>
      <c r="I92" s="39" t="str">
        <f t="shared" si="8"/>
        <v>-</v>
      </c>
    </row>
    <row r="93" spans="1:9" outlineLevel="2" x14ac:dyDescent="0.2">
      <c r="A93" s="26"/>
      <c r="B93" s="59"/>
      <c r="C93" s="23"/>
      <c r="D93" s="39"/>
      <c r="E93" s="39"/>
      <c r="F93" s="39"/>
      <c r="G93" s="39"/>
      <c r="H93" s="39"/>
      <c r="I93" s="39"/>
    </row>
    <row r="94" spans="1:9" x14ac:dyDescent="0.2">
      <c r="A94" s="24">
        <v>72</v>
      </c>
      <c r="B94" s="20" t="s">
        <v>19</v>
      </c>
      <c r="C94" s="25" t="s">
        <v>70</v>
      </c>
      <c r="D94" s="40">
        <f>+D95+D100+D102</f>
        <v>122604.33</v>
      </c>
      <c r="E94" s="40">
        <f>+E95+E100+E102</f>
        <v>57600</v>
      </c>
      <c r="F94" s="40">
        <f>+F95+F100+F102</f>
        <v>94375</v>
      </c>
      <c r="G94" s="40">
        <f>+G95+G100+G102</f>
        <v>94375</v>
      </c>
      <c r="H94" s="40">
        <f>+H95+H100+H102</f>
        <v>102156.3</v>
      </c>
      <c r="I94" s="40">
        <f>IF(G94&lt;&gt;0,H94/G94*100,"-")</f>
        <v>108.24508609271524</v>
      </c>
    </row>
    <row r="95" spans="1:9" x14ac:dyDescent="0.2">
      <c r="A95" s="26">
        <v>720</v>
      </c>
      <c r="B95" s="59"/>
      <c r="C95" s="23" t="s">
        <v>11</v>
      </c>
      <c r="D95" s="39">
        <f>+D96</f>
        <v>24000</v>
      </c>
      <c r="E95" s="39">
        <f>+E96</f>
        <v>24000</v>
      </c>
      <c r="F95" s="39">
        <f>+F96</f>
        <v>24000</v>
      </c>
      <c r="G95" s="39">
        <f>+G96</f>
        <v>24000</v>
      </c>
      <c r="H95" s="39">
        <f>+H96</f>
        <v>24000</v>
      </c>
      <c r="I95" s="39">
        <f>IF(G95&lt;&gt;0,H95/G95*100,"-")</f>
        <v>100</v>
      </c>
    </row>
    <row r="96" spans="1:9" outlineLevel="1" x14ac:dyDescent="0.2">
      <c r="A96" s="26">
        <v>7200</v>
      </c>
      <c r="B96" s="59"/>
      <c r="C96" s="23" t="s">
        <v>347</v>
      </c>
      <c r="D96" s="39">
        <f>+D97+D98</f>
        <v>24000</v>
      </c>
      <c r="E96" s="39">
        <f>+E97+E98</f>
        <v>24000</v>
      </c>
      <c r="F96" s="39">
        <f>+F97+F98</f>
        <v>24000</v>
      </c>
      <c r="G96" s="39">
        <f>+G97+G98</f>
        <v>24000</v>
      </c>
      <c r="H96" s="39">
        <f>+H97+H98</f>
        <v>24000</v>
      </c>
      <c r="I96" s="39">
        <f>IF(G96&lt;&gt;0,H96/G96*100,"-")</f>
        <v>100</v>
      </c>
    </row>
    <row r="97" spans="1:9" outlineLevel="2" x14ac:dyDescent="0.2">
      <c r="A97" s="26">
        <v>720001</v>
      </c>
      <c r="B97" s="59"/>
      <c r="C97" s="23" t="s">
        <v>348</v>
      </c>
      <c r="D97" s="39">
        <v>0</v>
      </c>
      <c r="E97" s="39">
        <v>24000</v>
      </c>
      <c r="F97" s="39">
        <v>24000</v>
      </c>
      <c r="G97" s="39">
        <v>24000</v>
      </c>
      <c r="H97" s="39">
        <v>24000</v>
      </c>
      <c r="I97" s="39">
        <f>IF(G97&lt;&gt;0,H97/G97*100,"-")</f>
        <v>100</v>
      </c>
    </row>
    <row r="98" spans="1:9" outlineLevel="2" x14ac:dyDescent="0.2">
      <c r="A98" s="26">
        <v>720099</v>
      </c>
      <c r="B98" s="59"/>
      <c r="C98" s="23" t="s">
        <v>349</v>
      </c>
      <c r="D98" s="39">
        <v>24000</v>
      </c>
      <c r="E98" s="39">
        <v>0</v>
      </c>
      <c r="F98" s="39">
        <v>0</v>
      </c>
      <c r="G98" s="39">
        <v>0</v>
      </c>
      <c r="H98" s="39">
        <v>0</v>
      </c>
      <c r="I98" s="39" t="str">
        <f>IF(G98&lt;&gt;0,H98/G98*100,"-")</f>
        <v>-</v>
      </c>
    </row>
    <row r="99" spans="1:9" outlineLevel="2" x14ac:dyDescent="0.2">
      <c r="A99" s="26"/>
      <c r="B99" s="59"/>
      <c r="C99" s="23"/>
      <c r="D99" s="39"/>
      <c r="E99" s="39"/>
      <c r="F99" s="39"/>
      <c r="G99" s="39"/>
      <c r="H99" s="39"/>
      <c r="I99" s="39"/>
    </row>
    <row r="100" spans="1:9" x14ac:dyDescent="0.2">
      <c r="A100" s="26">
        <v>721</v>
      </c>
      <c r="B100" s="59"/>
      <c r="C100" s="23" t="s">
        <v>20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 t="str">
        <f>IF(G100&lt;&gt;0,H100/G100*100,"-")</f>
        <v>-</v>
      </c>
    </row>
    <row r="101" spans="1:9" x14ac:dyDescent="0.2">
      <c r="A101" s="26"/>
      <c r="B101" s="59"/>
      <c r="C101" s="23"/>
      <c r="D101" s="39"/>
      <c r="E101" s="39"/>
      <c r="F101" s="39"/>
      <c r="G101" s="39"/>
      <c r="H101" s="39"/>
      <c r="I101" s="39"/>
    </row>
    <row r="102" spans="1:9" ht="27" x14ac:dyDescent="0.2">
      <c r="A102" s="26">
        <v>722</v>
      </c>
      <c r="B102" s="59"/>
      <c r="C102" s="27" t="s">
        <v>60</v>
      </c>
      <c r="D102" s="39">
        <f>+D103+D106</f>
        <v>98604.33</v>
      </c>
      <c r="E102" s="39">
        <f>+E103+E106</f>
        <v>33600</v>
      </c>
      <c r="F102" s="39">
        <f>+F103+F106</f>
        <v>70375</v>
      </c>
      <c r="G102" s="39">
        <f>+G103+G106</f>
        <v>70375</v>
      </c>
      <c r="H102" s="39">
        <f>+H103+H106</f>
        <v>78156.3</v>
      </c>
      <c r="I102" s="39">
        <f t="shared" ref="I102:I107" si="9">IF(G102&lt;&gt;0,H102/G102*100,"-")</f>
        <v>111.05690941385436</v>
      </c>
    </row>
    <row r="103" spans="1:9" ht="16.5" customHeight="1" outlineLevel="1" x14ac:dyDescent="0.2">
      <c r="A103" s="26">
        <v>7220</v>
      </c>
      <c r="B103" s="59"/>
      <c r="C103" s="27" t="s">
        <v>350</v>
      </c>
      <c r="D103" s="39">
        <f>+D104+D105</f>
        <v>6874.47</v>
      </c>
      <c r="E103" s="39">
        <f>+E104+E105</f>
        <v>0</v>
      </c>
      <c r="F103" s="39">
        <f>+F104+F105</f>
        <v>440</v>
      </c>
      <c r="G103" s="39">
        <f>+G104+G105</f>
        <v>440</v>
      </c>
      <c r="H103" s="39">
        <f>+H104+H105</f>
        <v>1868.98</v>
      </c>
      <c r="I103" s="39">
        <f t="shared" si="9"/>
        <v>424.76818181818186</v>
      </c>
    </row>
    <row r="104" spans="1:9" ht="16.5" customHeight="1" outlineLevel="2" x14ac:dyDescent="0.2">
      <c r="A104" s="26">
        <v>722000</v>
      </c>
      <c r="B104" s="59"/>
      <c r="C104" s="27" t="s">
        <v>351</v>
      </c>
      <c r="D104" s="39">
        <v>6389.67</v>
      </c>
      <c r="E104" s="39">
        <v>0</v>
      </c>
      <c r="F104" s="39">
        <v>0</v>
      </c>
      <c r="G104" s="39">
        <v>0</v>
      </c>
      <c r="H104" s="39">
        <v>1429.85</v>
      </c>
      <c r="I104" s="39" t="str">
        <f t="shared" si="9"/>
        <v>-</v>
      </c>
    </row>
    <row r="105" spans="1:9" ht="16.5" customHeight="1" outlineLevel="2" x14ac:dyDescent="0.2">
      <c r="A105" s="26">
        <v>722001</v>
      </c>
      <c r="B105" s="59"/>
      <c r="C105" s="27" t="s">
        <v>352</v>
      </c>
      <c r="D105" s="39">
        <v>484.8</v>
      </c>
      <c r="E105" s="39">
        <v>0</v>
      </c>
      <c r="F105" s="39">
        <v>440</v>
      </c>
      <c r="G105" s="39">
        <v>440</v>
      </c>
      <c r="H105" s="39">
        <v>439.13</v>
      </c>
      <c r="I105" s="39">
        <f t="shared" si="9"/>
        <v>99.802272727272722</v>
      </c>
    </row>
    <row r="106" spans="1:9" ht="16.5" customHeight="1" outlineLevel="1" x14ac:dyDescent="0.2">
      <c r="A106" s="26">
        <v>7221</v>
      </c>
      <c r="B106" s="59"/>
      <c r="C106" s="27" t="s">
        <v>353</v>
      </c>
      <c r="D106" s="39">
        <f>+D107</f>
        <v>91729.86</v>
      </c>
      <c r="E106" s="39">
        <f>+E107</f>
        <v>33600</v>
      </c>
      <c r="F106" s="39">
        <f>+F107</f>
        <v>69935</v>
      </c>
      <c r="G106" s="39">
        <f>+G107</f>
        <v>69935</v>
      </c>
      <c r="H106" s="39">
        <f>+H107</f>
        <v>76287.320000000007</v>
      </c>
      <c r="I106" s="39">
        <f t="shared" si="9"/>
        <v>109.08317723600487</v>
      </c>
    </row>
    <row r="107" spans="1:9" ht="16.5" customHeight="1" outlineLevel="2" x14ac:dyDescent="0.2">
      <c r="A107" s="26">
        <v>722100</v>
      </c>
      <c r="B107" s="59"/>
      <c r="C107" s="27" t="s">
        <v>353</v>
      </c>
      <c r="D107" s="39">
        <v>91729.86</v>
      </c>
      <c r="E107" s="39">
        <v>33600</v>
      </c>
      <c r="F107" s="39">
        <v>69935</v>
      </c>
      <c r="G107" s="39">
        <v>69935</v>
      </c>
      <c r="H107" s="39">
        <v>76287.320000000007</v>
      </c>
      <c r="I107" s="39">
        <f t="shared" si="9"/>
        <v>109.08317723600487</v>
      </c>
    </row>
    <row r="108" spans="1:9" ht="16.5" customHeight="1" outlineLevel="2" x14ac:dyDescent="0.2">
      <c r="A108" s="26"/>
      <c r="B108" s="59"/>
      <c r="C108" s="27"/>
      <c r="D108" s="39"/>
      <c r="E108" s="39"/>
      <c r="F108" s="39"/>
      <c r="G108" s="39"/>
      <c r="H108" s="39"/>
      <c r="I108" s="39"/>
    </row>
    <row r="109" spans="1:9" x14ac:dyDescent="0.2">
      <c r="A109" s="24">
        <v>73</v>
      </c>
      <c r="B109" s="20" t="s">
        <v>16</v>
      </c>
      <c r="C109" s="25" t="s">
        <v>71</v>
      </c>
      <c r="D109" s="40">
        <f>+D110+D112</f>
        <v>0</v>
      </c>
      <c r="E109" s="40">
        <f>+E110+E112</f>
        <v>0</v>
      </c>
      <c r="F109" s="40">
        <f>+F110+F112</f>
        <v>0</v>
      </c>
      <c r="G109" s="40">
        <f>+G110+G112</f>
        <v>0</v>
      </c>
      <c r="H109" s="40">
        <f>+H110+H112</f>
        <v>0</v>
      </c>
      <c r="I109" s="40" t="str">
        <f>IF(G109&lt;&gt;0,H109/G109*100,"-")</f>
        <v>-</v>
      </c>
    </row>
    <row r="110" spans="1:9" x14ac:dyDescent="0.2">
      <c r="A110" s="26">
        <v>730</v>
      </c>
      <c r="B110" s="59"/>
      <c r="C110" s="23" t="s">
        <v>21</v>
      </c>
      <c r="D110" s="39">
        <v>0</v>
      </c>
      <c r="E110" s="39">
        <v>0</v>
      </c>
      <c r="F110" s="39">
        <v>0</v>
      </c>
      <c r="G110" s="39">
        <v>0</v>
      </c>
      <c r="H110" s="39">
        <v>0</v>
      </c>
      <c r="I110" s="39" t="str">
        <f>IF(G110&lt;&gt;0,H110/G110*100,"-")</f>
        <v>-</v>
      </c>
    </row>
    <row r="111" spans="1:9" x14ac:dyDescent="0.2">
      <c r="A111" s="26"/>
      <c r="B111" s="59"/>
      <c r="C111" s="23"/>
      <c r="D111" s="39"/>
      <c r="E111" s="39"/>
      <c r="F111" s="39"/>
      <c r="G111" s="39"/>
      <c r="H111" s="39"/>
      <c r="I111" s="39"/>
    </row>
    <row r="112" spans="1:9" x14ac:dyDescent="0.2">
      <c r="A112" s="26">
        <v>731</v>
      </c>
      <c r="B112" s="59"/>
      <c r="C112" s="23" t="s">
        <v>12</v>
      </c>
      <c r="D112" s="39">
        <v>0</v>
      </c>
      <c r="E112" s="39">
        <v>0</v>
      </c>
      <c r="F112" s="39">
        <v>0</v>
      </c>
      <c r="G112" s="39">
        <v>0</v>
      </c>
      <c r="H112" s="39">
        <v>0</v>
      </c>
      <c r="I112" s="39" t="str">
        <f>IF(G112&lt;&gt;0,H112/G112*100,"-")</f>
        <v>-</v>
      </c>
    </row>
    <row r="113" spans="1:9" x14ac:dyDescent="0.2">
      <c r="A113" s="26"/>
      <c r="B113" s="59"/>
      <c r="C113" s="23"/>
      <c r="D113" s="39"/>
      <c r="E113" s="39"/>
      <c r="F113" s="39"/>
      <c r="G113" s="39"/>
      <c r="H113" s="39"/>
      <c r="I113" s="39"/>
    </row>
    <row r="114" spans="1:9" x14ac:dyDescent="0.2">
      <c r="A114" s="24">
        <v>74</v>
      </c>
      <c r="B114" s="20" t="s">
        <v>16</v>
      </c>
      <c r="C114" s="25" t="s">
        <v>72</v>
      </c>
      <c r="D114" s="40">
        <f>+D115+D126</f>
        <v>179519.21000000002</v>
      </c>
      <c r="E114" s="40">
        <f>+E115+E126</f>
        <v>202161</v>
      </c>
      <c r="F114" s="40">
        <f>+F115+F126</f>
        <v>198161</v>
      </c>
      <c r="G114" s="40">
        <f>+G115+G126</f>
        <v>198161</v>
      </c>
      <c r="H114" s="40">
        <f>+H115+H126</f>
        <v>174043.94999999998</v>
      </c>
      <c r="I114" s="40">
        <f t="shared" ref="I114:I124" si="10">IF(G114&lt;&gt;0,H114/G114*100,"-")</f>
        <v>87.829567876625561</v>
      </c>
    </row>
    <row r="115" spans="1:9" ht="27" x14ac:dyDescent="0.2">
      <c r="A115" s="26">
        <v>740</v>
      </c>
      <c r="B115" s="59"/>
      <c r="C115" s="27" t="s">
        <v>13</v>
      </c>
      <c r="D115" s="39">
        <f>+D116+D123</f>
        <v>179519.21000000002</v>
      </c>
      <c r="E115" s="39">
        <f>+E116+E123</f>
        <v>146131</v>
      </c>
      <c r="F115" s="39">
        <f>+F116+F123</f>
        <v>142131</v>
      </c>
      <c r="G115" s="39">
        <f>+G116+G123</f>
        <v>142131</v>
      </c>
      <c r="H115" s="39">
        <f>+H116+H123</f>
        <v>158616.16999999998</v>
      </c>
      <c r="I115" s="39">
        <f t="shared" si="10"/>
        <v>111.59857455446031</v>
      </c>
    </row>
    <row r="116" spans="1:9" ht="15.75" customHeight="1" outlineLevel="1" x14ac:dyDescent="0.2">
      <c r="A116" s="26">
        <v>7400</v>
      </c>
      <c r="B116" s="59"/>
      <c r="C116" s="27" t="s">
        <v>354</v>
      </c>
      <c r="D116" s="39">
        <f>+D117+D118+D119+D120+D121+D122</f>
        <v>179519.21000000002</v>
      </c>
      <c r="E116" s="39">
        <f>+E117+E118+E119+E120+E121+E122</f>
        <v>146131</v>
      </c>
      <c r="F116" s="39">
        <f>+F117+F118+F119+F120+F121+F122</f>
        <v>142131</v>
      </c>
      <c r="G116" s="39">
        <f>+G117+G118+G119+G120+G121+G122</f>
        <v>142131</v>
      </c>
      <c r="H116" s="39">
        <f>+H117+H118+H119+H120+H121+H122</f>
        <v>158616.16999999998</v>
      </c>
      <c r="I116" s="39">
        <f t="shared" si="10"/>
        <v>111.59857455446031</v>
      </c>
    </row>
    <row r="117" spans="1:9" ht="27" outlineLevel="2" x14ac:dyDescent="0.2">
      <c r="A117" s="26">
        <v>740000</v>
      </c>
      <c r="B117" s="59"/>
      <c r="C117" s="27" t="s">
        <v>355</v>
      </c>
      <c r="D117" s="39">
        <v>45377</v>
      </c>
      <c r="E117" s="39">
        <v>0</v>
      </c>
      <c r="F117" s="39">
        <v>0</v>
      </c>
      <c r="G117" s="39">
        <v>0</v>
      </c>
      <c r="H117" s="39">
        <v>0</v>
      </c>
      <c r="I117" s="39" t="str">
        <f t="shared" si="10"/>
        <v>-</v>
      </c>
    </row>
    <row r="118" spans="1:9" ht="27" outlineLevel="2" x14ac:dyDescent="0.2">
      <c r="A118" s="26">
        <v>740001</v>
      </c>
      <c r="B118" s="59"/>
      <c r="C118" s="27" t="s">
        <v>379</v>
      </c>
      <c r="D118" s="39">
        <v>51631</v>
      </c>
      <c r="E118" s="39">
        <v>6500</v>
      </c>
      <c r="F118" s="39">
        <v>6500</v>
      </c>
      <c r="G118" s="39">
        <v>6500</v>
      </c>
      <c r="H118" s="39">
        <v>11283.75</v>
      </c>
      <c r="I118" s="39">
        <f t="shared" si="10"/>
        <v>173.59615384615387</v>
      </c>
    </row>
    <row r="119" spans="1:9" ht="15.75" customHeight="1" outlineLevel="2" x14ac:dyDescent="0.2">
      <c r="A119" s="26">
        <v>7400013</v>
      </c>
      <c r="B119" s="59"/>
      <c r="C119" s="27" t="s">
        <v>356</v>
      </c>
      <c r="D119" s="39">
        <v>0</v>
      </c>
      <c r="E119" s="39">
        <v>69631</v>
      </c>
      <c r="F119" s="39">
        <v>69631</v>
      </c>
      <c r="G119" s="39">
        <v>69631</v>
      </c>
      <c r="H119" s="39">
        <v>69631</v>
      </c>
      <c r="I119" s="39">
        <f t="shared" si="10"/>
        <v>100</v>
      </c>
    </row>
    <row r="120" spans="1:9" ht="15.75" customHeight="1" outlineLevel="2" x14ac:dyDescent="0.2">
      <c r="A120" s="26">
        <v>7400014</v>
      </c>
      <c r="B120" s="59"/>
      <c r="C120" s="27" t="s">
        <v>357</v>
      </c>
      <c r="D120" s="39">
        <v>0</v>
      </c>
      <c r="E120" s="39">
        <v>0</v>
      </c>
      <c r="F120" s="39">
        <v>8000</v>
      </c>
      <c r="G120" s="39">
        <v>8000</v>
      </c>
      <c r="H120" s="39">
        <v>0</v>
      </c>
      <c r="I120" s="39">
        <f t="shared" si="10"/>
        <v>0</v>
      </c>
    </row>
    <row r="121" spans="1:9" ht="27" outlineLevel="2" x14ac:dyDescent="0.2">
      <c r="A121" s="26">
        <v>740004</v>
      </c>
      <c r="B121" s="59"/>
      <c r="C121" s="27" t="s">
        <v>358</v>
      </c>
      <c r="D121" s="39">
        <v>82511.210000000006</v>
      </c>
      <c r="E121" s="39">
        <v>70000</v>
      </c>
      <c r="F121" s="39">
        <v>52000</v>
      </c>
      <c r="G121" s="39">
        <v>52000</v>
      </c>
      <c r="H121" s="39">
        <v>71701.42</v>
      </c>
      <c r="I121" s="39">
        <f t="shared" si="10"/>
        <v>137.88734615384615</v>
      </c>
    </row>
    <row r="122" spans="1:9" outlineLevel="2" x14ac:dyDescent="0.2">
      <c r="A122" s="26">
        <v>7400040</v>
      </c>
      <c r="B122" s="59"/>
      <c r="C122" s="27" t="s">
        <v>359</v>
      </c>
      <c r="D122" s="39">
        <v>0</v>
      </c>
      <c r="E122" s="39">
        <v>0</v>
      </c>
      <c r="F122" s="39">
        <v>6000</v>
      </c>
      <c r="G122" s="39">
        <v>6000</v>
      </c>
      <c r="H122" s="39">
        <v>6000</v>
      </c>
      <c r="I122" s="39">
        <f t="shared" si="10"/>
        <v>100</v>
      </c>
    </row>
    <row r="123" spans="1:9" ht="15.75" customHeight="1" outlineLevel="1" x14ac:dyDescent="0.2">
      <c r="A123" s="26">
        <v>7401</v>
      </c>
      <c r="B123" s="59"/>
      <c r="C123" s="27" t="s">
        <v>360</v>
      </c>
      <c r="D123" s="39">
        <f>+D124</f>
        <v>0</v>
      </c>
      <c r="E123" s="39">
        <f>+E124</f>
        <v>0</v>
      </c>
      <c r="F123" s="39">
        <f>+F124</f>
        <v>0</v>
      </c>
      <c r="G123" s="39">
        <f>+G124</f>
        <v>0</v>
      </c>
      <c r="H123" s="39">
        <f>+H124</f>
        <v>0</v>
      </c>
      <c r="I123" s="39" t="str">
        <f t="shared" si="10"/>
        <v>-</v>
      </c>
    </row>
    <row r="124" spans="1:9" ht="15.75" customHeight="1" outlineLevel="2" x14ac:dyDescent="0.2">
      <c r="A124" s="26">
        <v>7401010</v>
      </c>
      <c r="B124" s="59"/>
      <c r="C124" s="27" t="s">
        <v>361</v>
      </c>
      <c r="D124" s="39">
        <v>0</v>
      </c>
      <c r="E124" s="39">
        <v>0</v>
      </c>
      <c r="F124" s="39">
        <v>0</v>
      </c>
      <c r="G124" s="39">
        <v>0</v>
      </c>
      <c r="H124" s="39">
        <v>0</v>
      </c>
      <c r="I124" s="39" t="str">
        <f t="shared" si="10"/>
        <v>-</v>
      </c>
    </row>
    <row r="125" spans="1:9" ht="15.75" customHeight="1" outlineLevel="2" x14ac:dyDescent="0.2">
      <c r="A125" s="26"/>
      <c r="B125" s="59"/>
      <c r="C125" s="27"/>
      <c r="D125" s="39"/>
      <c r="E125" s="39"/>
      <c r="F125" s="39"/>
      <c r="G125" s="39"/>
      <c r="H125" s="39"/>
      <c r="I125" s="39"/>
    </row>
    <row r="126" spans="1:9" ht="27" x14ac:dyDescent="0.2">
      <c r="A126" s="26">
        <v>741</v>
      </c>
      <c r="B126" s="59"/>
      <c r="C126" s="27" t="s">
        <v>54</v>
      </c>
      <c r="D126" s="39">
        <f>+D127+D129</f>
        <v>0</v>
      </c>
      <c r="E126" s="39">
        <f>+E127+E129</f>
        <v>56030</v>
      </c>
      <c r="F126" s="39">
        <f>+F127+F129</f>
        <v>56030</v>
      </c>
      <c r="G126" s="39">
        <f>+G127+G129</f>
        <v>56030</v>
      </c>
      <c r="H126" s="39">
        <f>+H127+H129</f>
        <v>15427.78</v>
      </c>
      <c r="I126" s="39">
        <f>IF(G126&lt;&gt;0,H126/G126*100,"-")</f>
        <v>27.534856326967699</v>
      </c>
    </row>
    <row r="127" spans="1:9" ht="27" outlineLevel="1" x14ac:dyDescent="0.2">
      <c r="A127" s="26">
        <v>7412</v>
      </c>
      <c r="B127" s="59"/>
      <c r="C127" s="27" t="s">
        <v>362</v>
      </c>
      <c r="D127" s="39">
        <f>+D128</f>
        <v>0</v>
      </c>
      <c r="E127" s="39">
        <f>+E128</f>
        <v>0</v>
      </c>
      <c r="F127" s="39">
        <f>+F128</f>
        <v>0</v>
      </c>
      <c r="G127" s="39">
        <f>+G128</f>
        <v>0</v>
      </c>
      <c r="H127" s="39">
        <f>+H128</f>
        <v>1000</v>
      </c>
      <c r="I127" s="39" t="str">
        <f>IF(G127&lt;&gt;0,H127/G127*100,"-")</f>
        <v>-</v>
      </c>
    </row>
    <row r="128" spans="1:9" ht="27" outlineLevel="2" x14ac:dyDescent="0.2">
      <c r="A128" s="26">
        <v>741201</v>
      </c>
      <c r="B128" s="59"/>
      <c r="C128" s="27" t="s">
        <v>363</v>
      </c>
      <c r="D128" s="39">
        <v>0</v>
      </c>
      <c r="E128" s="39">
        <v>0</v>
      </c>
      <c r="F128" s="39">
        <v>0</v>
      </c>
      <c r="G128" s="39">
        <v>0</v>
      </c>
      <c r="H128" s="39">
        <v>1000</v>
      </c>
      <c r="I128" s="39" t="str">
        <f>IF(G128&lt;&gt;0,H128/G128*100,"-")</f>
        <v>-</v>
      </c>
    </row>
    <row r="129" spans="1:9" ht="27" outlineLevel="1" x14ac:dyDescent="0.2">
      <c r="A129" s="26">
        <v>7417</v>
      </c>
      <c r="B129" s="59"/>
      <c r="C129" s="27" t="s">
        <v>364</v>
      </c>
      <c r="D129" s="39">
        <f>+D130</f>
        <v>0</v>
      </c>
      <c r="E129" s="39">
        <f>+E130</f>
        <v>56030</v>
      </c>
      <c r="F129" s="39">
        <f>+F130</f>
        <v>56030</v>
      </c>
      <c r="G129" s="39">
        <f>+G130</f>
        <v>56030</v>
      </c>
      <c r="H129" s="39">
        <f>+H130</f>
        <v>14427.78</v>
      </c>
      <c r="I129" s="39">
        <f>IF(G129&lt;&gt;0,H129/G129*100,"-")</f>
        <v>25.750098161699093</v>
      </c>
    </row>
    <row r="130" spans="1:9" ht="27" outlineLevel="2" x14ac:dyDescent="0.2">
      <c r="A130" s="26">
        <v>741700</v>
      </c>
      <c r="B130" s="59"/>
      <c r="C130" s="27" t="s">
        <v>380</v>
      </c>
      <c r="D130" s="39">
        <v>0</v>
      </c>
      <c r="E130" s="39">
        <v>56030</v>
      </c>
      <c r="F130" s="39">
        <v>56030</v>
      </c>
      <c r="G130" s="39">
        <v>56030</v>
      </c>
      <c r="H130" s="39">
        <v>14427.78</v>
      </c>
      <c r="I130" s="39">
        <f>IF(G130&lt;&gt;0,H130/G130*100,"-")</f>
        <v>25.750098161699093</v>
      </c>
    </row>
    <row r="131" spans="1:9" ht="21" customHeight="1" outlineLevel="2" x14ac:dyDescent="0.2">
      <c r="A131" s="26"/>
      <c r="B131" s="59"/>
      <c r="C131" s="27"/>
      <c r="D131" s="39"/>
      <c r="E131" s="39"/>
      <c r="F131" s="39"/>
      <c r="G131" s="39"/>
      <c r="H131" s="39"/>
      <c r="I131" s="39"/>
    </row>
    <row r="132" spans="1:9" ht="15.75" customHeight="1" x14ac:dyDescent="0.2">
      <c r="A132" s="24">
        <v>78</v>
      </c>
      <c r="B132" s="20" t="s">
        <v>16</v>
      </c>
      <c r="C132" s="25" t="s">
        <v>69</v>
      </c>
      <c r="D132" s="40">
        <f>+D133+D135</f>
        <v>0</v>
      </c>
      <c r="E132" s="40">
        <f>+E133+E135</f>
        <v>0</v>
      </c>
      <c r="F132" s="40">
        <f>+F133+F135</f>
        <v>0</v>
      </c>
      <c r="G132" s="40">
        <f>+G133+G135</f>
        <v>0</v>
      </c>
      <c r="H132" s="40">
        <f>+H133+H135</f>
        <v>0</v>
      </c>
      <c r="I132" s="40" t="str">
        <f>IF(G132&lt;&gt;0,H132/G132*100,"-")</f>
        <v>-</v>
      </c>
    </row>
    <row r="133" spans="1:9" ht="27" x14ac:dyDescent="0.2">
      <c r="A133" s="26">
        <v>786</v>
      </c>
      <c r="B133" s="59"/>
      <c r="C133" s="27" t="s">
        <v>51</v>
      </c>
      <c r="D133" s="39">
        <v>0</v>
      </c>
      <c r="E133" s="39">
        <v>0</v>
      </c>
      <c r="F133" s="39">
        <v>0</v>
      </c>
      <c r="G133" s="39">
        <v>0</v>
      </c>
      <c r="H133" s="39">
        <v>0</v>
      </c>
      <c r="I133" s="39" t="str">
        <f>IF(G133&lt;&gt;0,H133/G133*100,"-")</f>
        <v>-</v>
      </c>
    </row>
    <row r="134" spans="1:9" ht="15.75" customHeight="1" x14ac:dyDescent="0.2">
      <c r="A134" s="26"/>
      <c r="B134" s="59"/>
      <c r="C134" s="27"/>
      <c r="D134" s="39"/>
      <c r="E134" s="39"/>
      <c r="F134" s="39"/>
      <c r="G134" s="39"/>
      <c r="H134" s="39"/>
      <c r="I134" s="39"/>
    </row>
    <row r="135" spans="1:9" ht="15.75" customHeight="1" x14ac:dyDescent="0.2">
      <c r="A135" s="26">
        <v>787</v>
      </c>
      <c r="B135" s="59"/>
      <c r="C135" s="27" t="s">
        <v>56</v>
      </c>
      <c r="D135" s="39">
        <v>0</v>
      </c>
      <c r="E135" s="39">
        <v>0</v>
      </c>
      <c r="F135" s="39">
        <v>0</v>
      </c>
      <c r="G135" s="39">
        <v>0</v>
      </c>
      <c r="H135" s="39">
        <v>0</v>
      </c>
      <c r="I135" s="39" t="str">
        <f>IF(G135&lt;&gt;0,H135/G135*100,"-")</f>
        <v>-</v>
      </c>
    </row>
    <row r="136" spans="1:9" ht="15.75" customHeight="1" x14ac:dyDescent="0.2">
      <c r="A136" s="26"/>
      <c r="B136" s="59"/>
      <c r="C136" s="27"/>
      <c r="D136" s="39"/>
      <c r="E136" s="39"/>
      <c r="F136" s="39"/>
      <c r="G136" s="39"/>
      <c r="H136" s="39"/>
      <c r="I136" s="39"/>
    </row>
    <row r="137" spans="1:9" x14ac:dyDescent="0.2">
      <c r="A137" s="21" t="s">
        <v>15</v>
      </c>
      <c r="B137" s="57" t="s">
        <v>1</v>
      </c>
      <c r="C137" s="45" t="s">
        <v>22</v>
      </c>
      <c r="D137" s="38">
        <f>D138+D261+D328+D369</f>
        <v>2812588.0199999996</v>
      </c>
      <c r="E137" s="38">
        <f>E138+E261+E328+E369</f>
        <v>3447087.19</v>
      </c>
      <c r="F137" s="38">
        <f>F138+F261+F328+F369</f>
        <v>3489109.19</v>
      </c>
      <c r="G137" s="38">
        <f>G138+G261+G328+G369</f>
        <v>3489109.19</v>
      </c>
      <c r="H137" s="38">
        <f>H138+H261+H328+H369</f>
        <v>3236088.45</v>
      </c>
      <c r="I137" s="38">
        <f t="shared" ref="I137:I155" si="11">IF(G137&lt;&gt;0,H137/G137*100,"-")</f>
        <v>92.748271085204991</v>
      </c>
    </row>
    <row r="138" spans="1:9" x14ac:dyDescent="0.2">
      <c r="A138" s="24">
        <v>40</v>
      </c>
      <c r="B138" s="20" t="s">
        <v>19</v>
      </c>
      <c r="C138" s="25" t="s">
        <v>23</v>
      </c>
      <c r="D138" s="40">
        <f>+D139+D157+D172+D247+D253</f>
        <v>1131038.3499999999</v>
      </c>
      <c r="E138" s="40">
        <f>+E139+E157+E172+E247+E253</f>
        <v>1131870</v>
      </c>
      <c r="F138" s="40">
        <f>+F139+F157+F172+F247+F253</f>
        <v>1218297</v>
      </c>
      <c r="G138" s="40">
        <f>+G139+G157+G172+G247+G253</f>
        <v>1218297</v>
      </c>
      <c r="H138" s="40">
        <f>+H139+H157+H172+H247+H253</f>
        <v>1109290.22</v>
      </c>
      <c r="I138" s="40">
        <f t="shared" si="11"/>
        <v>91.052528242292311</v>
      </c>
    </row>
    <row r="139" spans="1:9" x14ac:dyDescent="0.2">
      <c r="A139" s="26">
        <v>400</v>
      </c>
      <c r="B139" s="59"/>
      <c r="C139" s="23" t="s">
        <v>24</v>
      </c>
      <c r="D139" s="41">
        <f>+D140+D146+D149+D154</f>
        <v>236493.55</v>
      </c>
      <c r="E139" s="41">
        <f>+E140+E146+E149+E154</f>
        <v>237869</v>
      </c>
      <c r="F139" s="41">
        <f>+F140+F146+F149+F154</f>
        <v>232223</v>
      </c>
      <c r="G139" s="41">
        <f>+G140+G146+G149+G154</f>
        <v>232223</v>
      </c>
      <c r="H139" s="41">
        <f>+H140+H146+H149+H154</f>
        <v>220889.91999999998</v>
      </c>
      <c r="I139" s="41">
        <f t="shared" si="11"/>
        <v>95.119742661148976</v>
      </c>
    </row>
    <row r="140" spans="1:9" outlineLevel="1" x14ac:dyDescent="0.2">
      <c r="A140" s="26">
        <v>4000</v>
      </c>
      <c r="B140" s="59"/>
      <c r="C140" s="23" t="s">
        <v>84</v>
      </c>
      <c r="D140" s="41">
        <f>+D141+D142+D143+D144+D145</f>
        <v>210011.27</v>
      </c>
      <c r="E140" s="41">
        <f>+E141+E142+E143+E144+E145</f>
        <v>210100</v>
      </c>
      <c r="F140" s="41">
        <f>+F141+F142+F143+F144+F145</f>
        <v>205100</v>
      </c>
      <c r="G140" s="41">
        <f>+G141+G142+G143+G144+G145</f>
        <v>205100</v>
      </c>
      <c r="H140" s="41">
        <f>+H141+H142+H143+H144+H145</f>
        <v>197173.85</v>
      </c>
      <c r="I140" s="41">
        <f t="shared" si="11"/>
        <v>96.135470502194053</v>
      </c>
    </row>
    <row r="141" spans="1:9" outlineLevel="2" x14ac:dyDescent="0.2">
      <c r="A141" s="26">
        <v>400000</v>
      </c>
      <c r="B141" s="59"/>
      <c r="C141" s="23" t="s">
        <v>85</v>
      </c>
      <c r="D141" s="41">
        <v>101626.04</v>
      </c>
      <c r="E141" s="41">
        <v>104000</v>
      </c>
      <c r="F141" s="41">
        <v>104000</v>
      </c>
      <c r="G141" s="41">
        <v>104000</v>
      </c>
      <c r="H141" s="41">
        <v>103368.32000000001</v>
      </c>
      <c r="I141" s="41">
        <f t="shared" si="11"/>
        <v>99.392615384615397</v>
      </c>
    </row>
    <row r="142" spans="1:9" outlineLevel="2" x14ac:dyDescent="0.2">
      <c r="A142" s="26">
        <v>4000000</v>
      </c>
      <c r="B142" s="59"/>
      <c r="C142" s="23" t="s">
        <v>378</v>
      </c>
      <c r="D142" s="41">
        <v>35280.199999999997</v>
      </c>
      <c r="E142" s="41">
        <v>35500</v>
      </c>
      <c r="F142" s="41">
        <v>35500</v>
      </c>
      <c r="G142" s="41">
        <v>35500</v>
      </c>
      <c r="H142" s="41">
        <v>35309.620000000003</v>
      </c>
      <c r="I142" s="41">
        <f t="shared" si="11"/>
        <v>99.463718309859161</v>
      </c>
    </row>
    <row r="143" spans="1:9" outlineLevel="2" x14ac:dyDescent="0.2">
      <c r="A143" s="26">
        <v>4000001</v>
      </c>
      <c r="B143" s="59"/>
      <c r="C143" s="23" t="s">
        <v>86</v>
      </c>
      <c r="D143" s="41">
        <v>62675.78</v>
      </c>
      <c r="E143" s="41">
        <v>60000</v>
      </c>
      <c r="F143" s="41">
        <v>55000</v>
      </c>
      <c r="G143" s="41">
        <v>55000</v>
      </c>
      <c r="H143" s="41">
        <v>47512.75</v>
      </c>
      <c r="I143" s="41">
        <f t="shared" si="11"/>
        <v>86.386818181818185</v>
      </c>
    </row>
    <row r="144" spans="1:9" outlineLevel="2" x14ac:dyDescent="0.2">
      <c r="A144" s="26">
        <v>400001</v>
      </c>
      <c r="B144" s="59"/>
      <c r="C144" s="23" t="s">
        <v>384</v>
      </c>
      <c r="D144" s="41">
        <v>3260.01</v>
      </c>
      <c r="E144" s="41">
        <v>3400</v>
      </c>
      <c r="F144" s="41">
        <v>3400</v>
      </c>
      <c r="G144" s="41">
        <v>3400</v>
      </c>
      <c r="H144" s="41">
        <v>3345.62</v>
      </c>
      <c r="I144" s="41">
        <f t="shared" si="11"/>
        <v>98.400588235294123</v>
      </c>
    </row>
    <row r="145" spans="1:9" outlineLevel="2" x14ac:dyDescent="0.2">
      <c r="A145" s="26">
        <v>4000010</v>
      </c>
      <c r="B145" s="59"/>
      <c r="C145" s="23" t="s">
        <v>87</v>
      </c>
      <c r="D145" s="41">
        <v>7169.24</v>
      </c>
      <c r="E145" s="41">
        <v>7200</v>
      </c>
      <c r="F145" s="41">
        <v>7200</v>
      </c>
      <c r="G145" s="41">
        <v>7200</v>
      </c>
      <c r="H145" s="41">
        <v>7637.54</v>
      </c>
      <c r="I145" s="41">
        <f t="shared" si="11"/>
        <v>106.07694444444445</v>
      </c>
    </row>
    <row r="146" spans="1:9" outlineLevel="1" x14ac:dyDescent="0.2">
      <c r="A146" s="26">
        <v>4001</v>
      </c>
      <c r="B146" s="59"/>
      <c r="C146" s="23" t="s">
        <v>88</v>
      </c>
      <c r="D146" s="41">
        <f>+D147+D148</f>
        <v>12424.83</v>
      </c>
      <c r="E146" s="41">
        <f>+E147+E148</f>
        <v>12600</v>
      </c>
      <c r="F146" s="41">
        <f>+F147+F148</f>
        <v>12843</v>
      </c>
      <c r="G146" s="41">
        <f>+G147+G148</f>
        <v>12843</v>
      </c>
      <c r="H146" s="41">
        <f>+H147+H148</f>
        <v>11074.3</v>
      </c>
      <c r="I146" s="41">
        <f t="shared" si="11"/>
        <v>86.228295569570975</v>
      </c>
    </row>
    <row r="147" spans="1:9" outlineLevel="2" x14ac:dyDescent="0.2">
      <c r="A147" s="26">
        <v>400100</v>
      </c>
      <c r="B147" s="59"/>
      <c r="C147" s="23" t="s">
        <v>89</v>
      </c>
      <c r="D147" s="41">
        <v>11824.83</v>
      </c>
      <c r="E147" s="41">
        <v>12000</v>
      </c>
      <c r="F147" s="41">
        <v>12000</v>
      </c>
      <c r="G147" s="41">
        <v>12000</v>
      </c>
      <c r="H147" s="41">
        <v>10231.51</v>
      </c>
      <c r="I147" s="41">
        <f t="shared" si="11"/>
        <v>85.262583333333325</v>
      </c>
    </row>
    <row r="148" spans="1:9" outlineLevel="2" x14ac:dyDescent="0.2">
      <c r="A148" s="26">
        <v>4001000</v>
      </c>
      <c r="B148" s="59"/>
      <c r="C148" s="23" t="s">
        <v>377</v>
      </c>
      <c r="D148" s="41">
        <v>600</v>
      </c>
      <c r="E148" s="41">
        <v>600</v>
      </c>
      <c r="F148" s="41">
        <v>843</v>
      </c>
      <c r="G148" s="41">
        <v>843</v>
      </c>
      <c r="H148" s="41">
        <v>842.79</v>
      </c>
      <c r="I148" s="41">
        <f t="shared" si="11"/>
        <v>99.97508896797153</v>
      </c>
    </row>
    <row r="149" spans="1:9" outlineLevel="1" x14ac:dyDescent="0.2">
      <c r="A149" s="26">
        <v>4002</v>
      </c>
      <c r="B149" s="59"/>
      <c r="C149" s="23" t="s">
        <v>90</v>
      </c>
      <c r="D149" s="41">
        <f>+D150+D151+D152+D153</f>
        <v>14057.45</v>
      </c>
      <c r="E149" s="41">
        <f>+E150+E151+E152+E153</f>
        <v>14880</v>
      </c>
      <c r="F149" s="41">
        <f>+F150+F151+F152+F153</f>
        <v>14280</v>
      </c>
      <c r="G149" s="41">
        <f>+G150+G151+G152+G153</f>
        <v>14280</v>
      </c>
      <c r="H149" s="41">
        <f>+H150+H151+H152+H153</f>
        <v>12641.769999999999</v>
      </c>
      <c r="I149" s="41">
        <f t="shared" si="11"/>
        <v>88.527801120448174</v>
      </c>
    </row>
    <row r="150" spans="1:9" outlineLevel="2" x14ac:dyDescent="0.2">
      <c r="A150" s="26">
        <v>400202</v>
      </c>
      <c r="B150" s="59"/>
      <c r="C150" s="23" t="s">
        <v>91</v>
      </c>
      <c r="D150" s="41">
        <v>4786.42</v>
      </c>
      <c r="E150" s="41">
        <v>5060</v>
      </c>
      <c r="F150" s="41">
        <v>5060</v>
      </c>
      <c r="G150" s="41">
        <v>5060</v>
      </c>
      <c r="H150" s="41">
        <v>4974.12</v>
      </c>
      <c r="I150" s="41">
        <f t="shared" si="11"/>
        <v>98.302766798418972</v>
      </c>
    </row>
    <row r="151" spans="1:9" outlineLevel="2" x14ac:dyDescent="0.2">
      <c r="A151" s="26">
        <v>4002020</v>
      </c>
      <c r="B151" s="59"/>
      <c r="C151" s="23" t="s">
        <v>383</v>
      </c>
      <c r="D151" s="41">
        <v>784.96</v>
      </c>
      <c r="E151" s="41">
        <v>820</v>
      </c>
      <c r="F151" s="41">
        <v>820</v>
      </c>
      <c r="G151" s="41">
        <v>820</v>
      </c>
      <c r="H151" s="41">
        <v>781.44</v>
      </c>
      <c r="I151" s="41">
        <f t="shared" si="11"/>
        <v>95.29756097560977</v>
      </c>
    </row>
    <row r="152" spans="1:9" outlineLevel="2" x14ac:dyDescent="0.2">
      <c r="A152" s="26">
        <v>4002021</v>
      </c>
      <c r="B152" s="59"/>
      <c r="C152" s="23" t="s">
        <v>92</v>
      </c>
      <c r="D152" s="41">
        <v>5877.98</v>
      </c>
      <c r="E152" s="41">
        <v>6000</v>
      </c>
      <c r="F152" s="41">
        <v>5500</v>
      </c>
      <c r="G152" s="41">
        <v>5500</v>
      </c>
      <c r="H152" s="41">
        <v>4249.88</v>
      </c>
      <c r="I152" s="41">
        <f t="shared" si="11"/>
        <v>77.270545454545456</v>
      </c>
    </row>
    <row r="153" spans="1:9" outlineLevel="2" x14ac:dyDescent="0.2">
      <c r="A153" s="26">
        <v>400203</v>
      </c>
      <c r="B153" s="59"/>
      <c r="C153" s="23" t="s">
        <v>93</v>
      </c>
      <c r="D153" s="41">
        <v>2608.09</v>
      </c>
      <c r="E153" s="41">
        <v>3000</v>
      </c>
      <c r="F153" s="41">
        <v>2900</v>
      </c>
      <c r="G153" s="41">
        <v>2900</v>
      </c>
      <c r="H153" s="41">
        <v>2636.33</v>
      </c>
      <c r="I153" s="41">
        <f t="shared" si="11"/>
        <v>90.907931034482758</v>
      </c>
    </row>
    <row r="154" spans="1:9" outlineLevel="1" x14ac:dyDescent="0.2">
      <c r="A154" s="26">
        <v>4009</v>
      </c>
      <c r="B154" s="59"/>
      <c r="C154" s="23" t="s">
        <v>94</v>
      </c>
      <c r="D154" s="41">
        <f>+D155</f>
        <v>0</v>
      </c>
      <c r="E154" s="41">
        <f>+E155</f>
        <v>289</v>
      </c>
      <c r="F154" s="41">
        <f>+F155</f>
        <v>0</v>
      </c>
      <c r="G154" s="41">
        <f>+G155</f>
        <v>0</v>
      </c>
      <c r="H154" s="41">
        <f>+H155</f>
        <v>0</v>
      </c>
      <c r="I154" s="41" t="str">
        <f t="shared" si="11"/>
        <v>-</v>
      </c>
    </row>
    <row r="155" spans="1:9" outlineLevel="2" x14ac:dyDescent="0.2">
      <c r="A155" s="26">
        <v>400900</v>
      </c>
      <c r="B155" s="59"/>
      <c r="C155" s="23" t="s">
        <v>95</v>
      </c>
      <c r="D155" s="41">
        <v>0</v>
      </c>
      <c r="E155" s="41">
        <v>289</v>
      </c>
      <c r="F155" s="41">
        <v>0</v>
      </c>
      <c r="G155" s="41">
        <v>0</v>
      </c>
      <c r="H155" s="41">
        <v>0</v>
      </c>
      <c r="I155" s="41" t="str">
        <f t="shared" si="11"/>
        <v>-</v>
      </c>
    </row>
    <row r="156" spans="1:9" outlineLevel="2" x14ac:dyDescent="0.2">
      <c r="A156" s="26"/>
      <c r="B156" s="59"/>
      <c r="C156" s="23"/>
      <c r="D156" s="41"/>
      <c r="E156" s="41"/>
      <c r="F156" s="41"/>
      <c r="G156" s="41"/>
      <c r="H156" s="41"/>
      <c r="I156" s="41"/>
    </row>
    <row r="157" spans="1:9" x14ac:dyDescent="0.2">
      <c r="A157" s="26">
        <v>401</v>
      </c>
      <c r="B157" s="59"/>
      <c r="C157" s="23" t="s">
        <v>25</v>
      </c>
      <c r="D157" s="41">
        <f>+D158+D161+D164+D166+D168</f>
        <v>39291.189999999995</v>
      </c>
      <c r="E157" s="41">
        <f>+E158+E161+E164+E166+E168</f>
        <v>39990</v>
      </c>
      <c r="F157" s="41">
        <f>+F158+F161+F164+F166+F168</f>
        <v>39780</v>
      </c>
      <c r="G157" s="41">
        <f>+G158+G161+G164+G166+G168</f>
        <v>39780</v>
      </c>
      <c r="H157" s="41">
        <f>+H158+H161+H164+H166+H168</f>
        <v>38455.370000000003</v>
      </c>
      <c r="I157" s="41">
        <f t="shared" ref="I157:I170" si="12">IF(G157&lt;&gt;0,H157/G157*100,"-")</f>
        <v>96.670110608345908</v>
      </c>
    </row>
    <row r="158" spans="1:9" outlineLevel="1" x14ac:dyDescent="0.2">
      <c r="A158" s="26">
        <v>4010</v>
      </c>
      <c r="B158" s="59"/>
      <c r="C158" s="23" t="s">
        <v>96</v>
      </c>
      <c r="D158" s="41">
        <f>+D159+D160</f>
        <v>21262.52</v>
      </c>
      <c r="E158" s="41">
        <f>+E159+E160</f>
        <v>21800</v>
      </c>
      <c r="F158" s="41">
        <f>+F159+F160</f>
        <v>20800</v>
      </c>
      <c r="G158" s="41">
        <f>+G159+G160</f>
        <v>20800</v>
      </c>
      <c r="H158" s="41">
        <f>+H159+H160</f>
        <v>19984.25</v>
      </c>
      <c r="I158" s="41">
        <f t="shared" si="12"/>
        <v>96.078125</v>
      </c>
    </row>
    <row r="159" spans="1:9" outlineLevel="2" x14ac:dyDescent="0.2">
      <c r="A159" s="26">
        <v>4010010</v>
      </c>
      <c r="B159" s="59"/>
      <c r="C159" s="23" t="s">
        <v>376</v>
      </c>
      <c r="D159" s="41">
        <v>17838.830000000002</v>
      </c>
      <c r="E159" s="41">
        <v>18200</v>
      </c>
      <c r="F159" s="41">
        <v>17200</v>
      </c>
      <c r="G159" s="41">
        <v>17200</v>
      </c>
      <c r="H159" s="41">
        <v>16563.28</v>
      </c>
      <c r="I159" s="41">
        <f t="shared" si="12"/>
        <v>96.298139534883703</v>
      </c>
    </row>
    <row r="160" spans="1:9" outlineLevel="2" x14ac:dyDescent="0.2">
      <c r="A160" s="26">
        <v>4010011</v>
      </c>
      <c r="B160" s="59"/>
      <c r="C160" s="23" t="s">
        <v>97</v>
      </c>
      <c r="D160" s="41">
        <v>3423.69</v>
      </c>
      <c r="E160" s="41">
        <v>3600</v>
      </c>
      <c r="F160" s="41">
        <v>3600</v>
      </c>
      <c r="G160" s="41">
        <v>3600</v>
      </c>
      <c r="H160" s="41">
        <v>3420.97</v>
      </c>
      <c r="I160" s="41">
        <f t="shared" si="12"/>
        <v>95.026944444444439</v>
      </c>
    </row>
    <row r="161" spans="1:9" outlineLevel="1" x14ac:dyDescent="0.2">
      <c r="A161" s="26">
        <v>4011</v>
      </c>
      <c r="B161" s="59"/>
      <c r="C161" s="23" t="s">
        <v>98</v>
      </c>
      <c r="D161" s="41">
        <f>+D162+D163</f>
        <v>16370.71</v>
      </c>
      <c r="E161" s="41">
        <f>+E162+E163</f>
        <v>16415</v>
      </c>
      <c r="F161" s="41">
        <f>+F162+F163</f>
        <v>15820</v>
      </c>
      <c r="G161" s="41">
        <f>+G162+G163</f>
        <v>15820</v>
      </c>
      <c r="H161" s="41">
        <f>+H162+H163</f>
        <v>15290.3</v>
      </c>
      <c r="I161" s="41">
        <f t="shared" si="12"/>
        <v>96.651706700379265</v>
      </c>
    </row>
    <row r="162" spans="1:9" outlineLevel="2" x14ac:dyDescent="0.2">
      <c r="A162" s="26">
        <v>401100</v>
      </c>
      <c r="B162" s="59"/>
      <c r="C162" s="23" t="s">
        <v>99</v>
      </c>
      <c r="D162" s="41">
        <v>15203.99</v>
      </c>
      <c r="E162" s="41">
        <v>15260</v>
      </c>
      <c r="F162" s="41">
        <v>14700</v>
      </c>
      <c r="G162" s="41">
        <v>14700</v>
      </c>
      <c r="H162" s="41">
        <v>14189.92</v>
      </c>
      <c r="I162" s="41">
        <f t="shared" si="12"/>
        <v>96.530068027210874</v>
      </c>
    </row>
    <row r="163" spans="1:9" outlineLevel="2" x14ac:dyDescent="0.2">
      <c r="A163" s="26">
        <v>401101</v>
      </c>
      <c r="B163" s="59"/>
      <c r="C163" s="23" t="s">
        <v>100</v>
      </c>
      <c r="D163" s="41">
        <v>1166.72</v>
      </c>
      <c r="E163" s="41">
        <v>1155</v>
      </c>
      <c r="F163" s="41">
        <v>1120</v>
      </c>
      <c r="G163" s="41">
        <v>1120</v>
      </c>
      <c r="H163" s="41">
        <v>1100.3800000000001</v>
      </c>
      <c r="I163" s="41">
        <f t="shared" si="12"/>
        <v>98.248214285714297</v>
      </c>
    </row>
    <row r="164" spans="1:9" outlineLevel="1" x14ac:dyDescent="0.2">
      <c r="A164" s="26">
        <v>4012</v>
      </c>
      <c r="B164" s="59"/>
      <c r="C164" s="23" t="s">
        <v>101</v>
      </c>
      <c r="D164" s="41">
        <f>+D165</f>
        <v>132.93</v>
      </c>
      <c r="E164" s="41">
        <f>+E165</f>
        <v>150</v>
      </c>
      <c r="F164" s="41">
        <f>+F165</f>
        <v>140</v>
      </c>
      <c r="G164" s="41">
        <f>+G165</f>
        <v>140</v>
      </c>
      <c r="H164" s="41">
        <f>+H165</f>
        <v>124.51</v>
      </c>
      <c r="I164" s="41">
        <f t="shared" si="12"/>
        <v>88.935714285714283</v>
      </c>
    </row>
    <row r="165" spans="1:9" outlineLevel="2" x14ac:dyDescent="0.2">
      <c r="A165" s="26">
        <v>401200</v>
      </c>
      <c r="B165" s="59"/>
      <c r="C165" s="23" t="s">
        <v>101</v>
      </c>
      <c r="D165" s="41">
        <v>132.93</v>
      </c>
      <c r="E165" s="41">
        <v>150</v>
      </c>
      <c r="F165" s="41">
        <v>140</v>
      </c>
      <c r="G165" s="41">
        <v>140</v>
      </c>
      <c r="H165" s="41">
        <v>124.51</v>
      </c>
      <c r="I165" s="41">
        <f t="shared" si="12"/>
        <v>88.935714285714283</v>
      </c>
    </row>
    <row r="166" spans="1:9" outlineLevel="1" x14ac:dyDescent="0.2">
      <c r="A166" s="26">
        <v>4013</v>
      </c>
      <c r="B166" s="59"/>
      <c r="C166" s="23" t="s">
        <v>102</v>
      </c>
      <c r="D166" s="41">
        <f>+D167</f>
        <v>220.57</v>
      </c>
      <c r="E166" s="41">
        <f>+E167</f>
        <v>255</v>
      </c>
      <c r="F166" s="41">
        <f>+F167</f>
        <v>250</v>
      </c>
      <c r="G166" s="41">
        <f>+G167</f>
        <v>250</v>
      </c>
      <c r="H166" s="41">
        <f>+H167</f>
        <v>207.42</v>
      </c>
      <c r="I166" s="41">
        <f t="shared" si="12"/>
        <v>82.968000000000004</v>
      </c>
    </row>
    <row r="167" spans="1:9" outlineLevel="2" x14ac:dyDescent="0.2">
      <c r="A167" s="26">
        <v>401300</v>
      </c>
      <c r="B167" s="59"/>
      <c r="C167" s="23" t="s">
        <v>102</v>
      </c>
      <c r="D167" s="41">
        <v>220.57</v>
      </c>
      <c r="E167" s="41">
        <v>255</v>
      </c>
      <c r="F167" s="41">
        <v>250</v>
      </c>
      <c r="G167" s="41">
        <v>250</v>
      </c>
      <c r="H167" s="41">
        <v>207.42</v>
      </c>
      <c r="I167" s="41">
        <f t="shared" si="12"/>
        <v>82.968000000000004</v>
      </c>
    </row>
    <row r="168" spans="1:9" outlineLevel="1" x14ac:dyDescent="0.2">
      <c r="A168" s="26">
        <v>4015</v>
      </c>
      <c r="B168" s="59"/>
      <c r="C168" s="23" t="s">
        <v>103</v>
      </c>
      <c r="D168" s="41">
        <f>+D169+D170</f>
        <v>1304.46</v>
      </c>
      <c r="E168" s="41">
        <f>+E169+E170</f>
        <v>1370</v>
      </c>
      <c r="F168" s="41">
        <f>+F169+F170</f>
        <v>2770</v>
      </c>
      <c r="G168" s="41">
        <f>+G169+G170</f>
        <v>2770</v>
      </c>
      <c r="H168" s="41">
        <f>+H169+H170</f>
        <v>2848.89</v>
      </c>
      <c r="I168" s="41">
        <f t="shared" si="12"/>
        <v>102.84801444043322</v>
      </c>
    </row>
    <row r="169" spans="1:9" outlineLevel="2" x14ac:dyDescent="0.2">
      <c r="A169" s="26">
        <v>401500</v>
      </c>
      <c r="B169" s="59"/>
      <c r="C169" s="23" t="s">
        <v>104</v>
      </c>
      <c r="D169" s="41">
        <v>1085.01</v>
      </c>
      <c r="E169" s="41">
        <v>1140</v>
      </c>
      <c r="F169" s="41">
        <v>2300</v>
      </c>
      <c r="G169" s="41">
        <v>2300</v>
      </c>
      <c r="H169" s="41">
        <v>2364.81</v>
      </c>
      <c r="I169" s="41">
        <f t="shared" si="12"/>
        <v>102.81782608695652</v>
      </c>
    </row>
    <row r="170" spans="1:9" outlineLevel="2" x14ac:dyDescent="0.2">
      <c r="A170" s="26">
        <v>4015000</v>
      </c>
      <c r="B170" s="59"/>
      <c r="C170" s="23" t="s">
        <v>385</v>
      </c>
      <c r="D170" s="41">
        <v>219.45</v>
      </c>
      <c r="E170" s="41">
        <v>230</v>
      </c>
      <c r="F170" s="41">
        <v>470</v>
      </c>
      <c r="G170" s="41">
        <v>470</v>
      </c>
      <c r="H170" s="41">
        <v>484.08</v>
      </c>
      <c r="I170" s="41">
        <f t="shared" si="12"/>
        <v>102.99574468085106</v>
      </c>
    </row>
    <row r="171" spans="1:9" outlineLevel="2" x14ac:dyDescent="0.2">
      <c r="A171" s="26"/>
      <c r="B171" s="59"/>
      <c r="C171" s="23"/>
      <c r="D171" s="41"/>
      <c r="E171" s="41"/>
      <c r="F171" s="41"/>
      <c r="G171" s="41"/>
      <c r="H171" s="41"/>
      <c r="I171" s="41"/>
    </row>
    <row r="172" spans="1:9" x14ac:dyDescent="0.2">
      <c r="A172" s="26">
        <v>402</v>
      </c>
      <c r="B172" s="59"/>
      <c r="C172" s="23" t="s">
        <v>26</v>
      </c>
      <c r="D172" s="39">
        <f>+D173+D187+D192+D205+D209+D213+D228+D230+D232</f>
        <v>821583.75</v>
      </c>
      <c r="E172" s="39">
        <f>+E173+E187+E192+E205+E209+E213+E228+E230+E232</f>
        <v>794744</v>
      </c>
      <c r="F172" s="39">
        <f>+F173+F187+F192+F205+F209+F213+F228+F230+F232</f>
        <v>887377</v>
      </c>
      <c r="G172" s="39">
        <f>+G173+G187+G192+G205+G209+G213+G228+G230+G232</f>
        <v>903294</v>
      </c>
      <c r="H172" s="39">
        <f>+H173+H187+H192+H205+H209+H213+H228+H230+H232</f>
        <v>822652.43</v>
      </c>
      <c r="I172" s="39">
        <f t="shared" ref="I172:I203" si="13">IF(G172&lt;&gt;0,H172/G172*100,"-")</f>
        <v>91.072500204805976</v>
      </c>
    </row>
    <row r="173" spans="1:9" outlineLevel="1" x14ac:dyDescent="0.2">
      <c r="A173" s="26">
        <v>4020</v>
      </c>
      <c r="B173" s="59"/>
      <c r="C173" s="23" t="s">
        <v>105</v>
      </c>
      <c r="D173" s="39">
        <f>+D174+D175+D176+D177+D178+D179+D180+D181+D182+D183+D184+D185+D186</f>
        <v>66093.510000000009</v>
      </c>
      <c r="E173" s="39">
        <f>+E174+E175+E176+E177+E178+E179+E180+E181+E182+E183+E184+E185+E186</f>
        <v>76400</v>
      </c>
      <c r="F173" s="39">
        <f>+F174+F175+F176+F177+F178+F179+F180+F181+F182+F183+F184+F185+F186</f>
        <v>79900</v>
      </c>
      <c r="G173" s="39">
        <f>+G174+G175+G176+G177+G178+G179+G180+G181+G182+G183+G184+G185+G186</f>
        <v>89817</v>
      </c>
      <c r="H173" s="39">
        <f>+H174+H175+H176+H177+H178+H179+H180+H181+H182+H183+H184+H185+H186</f>
        <v>78337.97</v>
      </c>
      <c r="I173" s="39">
        <f t="shared" si="13"/>
        <v>87.219535277286042</v>
      </c>
    </row>
    <row r="174" spans="1:9" outlineLevel="2" x14ac:dyDescent="0.2">
      <c r="A174" s="26">
        <v>402000</v>
      </c>
      <c r="B174" s="59"/>
      <c r="C174" s="23" t="s">
        <v>106</v>
      </c>
      <c r="D174" s="39">
        <v>8283.81</v>
      </c>
      <c r="E174" s="39">
        <v>8000</v>
      </c>
      <c r="F174" s="39">
        <v>8500</v>
      </c>
      <c r="G174" s="39">
        <v>8500</v>
      </c>
      <c r="H174" s="39">
        <v>6285.48</v>
      </c>
      <c r="I174" s="39">
        <f t="shared" si="13"/>
        <v>73.946823529411759</v>
      </c>
    </row>
    <row r="175" spans="1:9" outlineLevel="2" x14ac:dyDescent="0.2">
      <c r="A175" s="26">
        <v>402001</v>
      </c>
      <c r="B175" s="59"/>
      <c r="C175" s="23" t="s">
        <v>107</v>
      </c>
      <c r="D175" s="39">
        <v>1665.15</v>
      </c>
      <c r="E175" s="39">
        <v>2300</v>
      </c>
      <c r="F175" s="39">
        <v>2300</v>
      </c>
      <c r="G175" s="39">
        <v>2300</v>
      </c>
      <c r="H175" s="39">
        <v>2099.9</v>
      </c>
      <c r="I175" s="39">
        <f t="shared" si="13"/>
        <v>91.3</v>
      </c>
    </row>
    <row r="176" spans="1:9" outlineLevel="2" x14ac:dyDescent="0.2">
      <c r="A176" s="26">
        <v>402002</v>
      </c>
      <c r="B176" s="59"/>
      <c r="C176" s="23" t="s">
        <v>108</v>
      </c>
      <c r="D176" s="39">
        <v>645.01</v>
      </c>
      <c r="E176" s="39">
        <v>650</v>
      </c>
      <c r="F176" s="39">
        <v>650</v>
      </c>
      <c r="G176" s="39">
        <v>650</v>
      </c>
      <c r="H176" s="39">
        <v>640.39</v>
      </c>
      <c r="I176" s="39">
        <f t="shared" si="13"/>
        <v>98.521538461538455</v>
      </c>
    </row>
    <row r="177" spans="1:9" outlineLevel="2" x14ac:dyDescent="0.2">
      <c r="A177" s="26">
        <v>402003</v>
      </c>
      <c r="B177" s="59"/>
      <c r="C177" s="23" t="s">
        <v>109</v>
      </c>
      <c r="D177" s="39">
        <v>1595.25</v>
      </c>
      <c r="E177" s="39">
        <v>2000</v>
      </c>
      <c r="F177" s="39">
        <v>3000</v>
      </c>
      <c r="G177" s="39">
        <v>3000</v>
      </c>
      <c r="H177" s="39">
        <v>2455.7600000000002</v>
      </c>
      <c r="I177" s="39">
        <f t="shared" si="13"/>
        <v>81.858666666666664</v>
      </c>
    </row>
    <row r="178" spans="1:9" outlineLevel="2" x14ac:dyDescent="0.2">
      <c r="A178" s="26">
        <v>4020030</v>
      </c>
      <c r="B178" s="59"/>
      <c r="C178" s="23" t="s">
        <v>110</v>
      </c>
      <c r="D178" s="39">
        <v>2532.0500000000002</v>
      </c>
      <c r="E178" s="39">
        <v>3000</v>
      </c>
      <c r="F178" s="39">
        <v>4000</v>
      </c>
      <c r="G178" s="39">
        <v>4000</v>
      </c>
      <c r="H178" s="39">
        <v>2671.8</v>
      </c>
      <c r="I178" s="39">
        <f t="shared" si="13"/>
        <v>66.795000000000002</v>
      </c>
    </row>
    <row r="179" spans="1:9" outlineLevel="2" x14ac:dyDescent="0.2">
      <c r="A179" s="26">
        <v>402004</v>
      </c>
      <c r="B179" s="59"/>
      <c r="C179" s="23" t="s">
        <v>111</v>
      </c>
      <c r="D179" s="39">
        <v>1197.8399999999999</v>
      </c>
      <c r="E179" s="39">
        <v>1250</v>
      </c>
      <c r="F179" s="39">
        <v>1250</v>
      </c>
      <c r="G179" s="39">
        <v>1250</v>
      </c>
      <c r="H179" s="39">
        <v>1214.95</v>
      </c>
      <c r="I179" s="39">
        <f t="shared" si="13"/>
        <v>97.195999999999998</v>
      </c>
    </row>
    <row r="180" spans="1:9" outlineLevel="2" x14ac:dyDescent="0.2">
      <c r="A180" s="26">
        <v>402006</v>
      </c>
      <c r="B180" s="59"/>
      <c r="C180" s="23" t="s">
        <v>112</v>
      </c>
      <c r="D180" s="39">
        <v>2842.6</v>
      </c>
      <c r="E180" s="39">
        <v>3000</v>
      </c>
      <c r="F180" s="39">
        <v>4000</v>
      </c>
      <c r="G180" s="39">
        <v>4000</v>
      </c>
      <c r="H180" s="39">
        <v>4023.56</v>
      </c>
      <c r="I180" s="39">
        <f t="shared" si="13"/>
        <v>100.589</v>
      </c>
    </row>
    <row r="181" spans="1:9" outlineLevel="2" x14ac:dyDescent="0.2">
      <c r="A181" s="26">
        <v>4020060</v>
      </c>
      <c r="B181" s="59"/>
      <c r="C181" s="23" t="s">
        <v>113</v>
      </c>
      <c r="D181" s="39">
        <v>6050</v>
      </c>
      <c r="E181" s="39">
        <v>7000</v>
      </c>
      <c r="F181" s="39">
        <v>7000</v>
      </c>
      <c r="G181" s="39">
        <v>7784.17</v>
      </c>
      <c r="H181" s="39">
        <v>6916.17</v>
      </c>
      <c r="I181" s="39">
        <f t="shared" si="13"/>
        <v>88.849164393891712</v>
      </c>
    </row>
    <row r="182" spans="1:9" outlineLevel="2" x14ac:dyDescent="0.2">
      <c r="A182" s="26">
        <v>402008</v>
      </c>
      <c r="B182" s="59"/>
      <c r="C182" s="23" t="s">
        <v>114</v>
      </c>
      <c r="D182" s="39">
        <v>244</v>
      </c>
      <c r="E182" s="39">
        <v>12000</v>
      </c>
      <c r="F182" s="39">
        <v>12000</v>
      </c>
      <c r="G182" s="39">
        <v>12000</v>
      </c>
      <c r="H182" s="39">
        <v>8906</v>
      </c>
      <c r="I182" s="39">
        <f t="shared" si="13"/>
        <v>74.216666666666669</v>
      </c>
    </row>
    <row r="183" spans="1:9" outlineLevel="2" x14ac:dyDescent="0.2">
      <c r="A183" s="26">
        <v>402009</v>
      </c>
      <c r="B183" s="59"/>
      <c r="C183" s="23" t="s">
        <v>115</v>
      </c>
      <c r="D183" s="39">
        <v>7848.59</v>
      </c>
      <c r="E183" s="39">
        <v>8000</v>
      </c>
      <c r="F183" s="39">
        <v>8000</v>
      </c>
      <c r="G183" s="39">
        <v>8000</v>
      </c>
      <c r="H183" s="39">
        <v>5435.77</v>
      </c>
      <c r="I183" s="39">
        <f t="shared" si="13"/>
        <v>67.947125000000014</v>
      </c>
    </row>
    <row r="184" spans="1:9" outlineLevel="2" x14ac:dyDescent="0.2">
      <c r="A184" s="26">
        <v>4020091</v>
      </c>
      <c r="B184" s="59"/>
      <c r="C184" s="23" t="s">
        <v>116</v>
      </c>
      <c r="D184" s="39">
        <v>11355.44</v>
      </c>
      <c r="E184" s="39">
        <v>11200</v>
      </c>
      <c r="F184" s="39">
        <v>11200</v>
      </c>
      <c r="G184" s="39">
        <v>11200</v>
      </c>
      <c r="H184" s="39">
        <v>11018.64</v>
      </c>
      <c r="I184" s="39">
        <f t="shared" si="13"/>
        <v>98.380714285714276</v>
      </c>
    </row>
    <row r="185" spans="1:9" outlineLevel="2" x14ac:dyDescent="0.2">
      <c r="A185" s="26">
        <v>402099</v>
      </c>
      <c r="B185" s="59"/>
      <c r="C185" s="23" t="s">
        <v>117</v>
      </c>
      <c r="D185" s="39">
        <v>15008.99</v>
      </c>
      <c r="E185" s="39">
        <v>18000</v>
      </c>
      <c r="F185" s="39">
        <v>18000</v>
      </c>
      <c r="G185" s="39">
        <v>27132.83</v>
      </c>
      <c r="H185" s="39">
        <v>26669.55</v>
      </c>
      <c r="I185" s="39">
        <f t="shared" si="13"/>
        <v>98.292548178719272</v>
      </c>
    </row>
    <row r="186" spans="1:9" outlineLevel="2" x14ac:dyDescent="0.2">
      <c r="A186" s="26">
        <v>4020995</v>
      </c>
      <c r="B186" s="59"/>
      <c r="C186" s="23" t="s">
        <v>118</v>
      </c>
      <c r="D186" s="39">
        <v>6824.78</v>
      </c>
      <c r="E186" s="39">
        <v>0</v>
      </c>
      <c r="F186" s="39">
        <v>0</v>
      </c>
      <c r="G186" s="39">
        <v>0</v>
      </c>
      <c r="H186" s="39">
        <v>0</v>
      </c>
      <c r="I186" s="39" t="str">
        <f t="shared" si="13"/>
        <v>-</v>
      </c>
    </row>
    <row r="187" spans="1:9" outlineLevel="1" x14ac:dyDescent="0.2">
      <c r="A187" s="26">
        <v>4021</v>
      </c>
      <c r="B187" s="59"/>
      <c r="C187" s="23" t="s">
        <v>119</v>
      </c>
      <c r="D187" s="39">
        <f>+D188+D189+D190+D191</f>
        <v>28007.93</v>
      </c>
      <c r="E187" s="39">
        <f>+E188+E189+E190+E191</f>
        <v>27000</v>
      </c>
      <c r="F187" s="39">
        <f>+F188+F189+F190+F191</f>
        <v>43000</v>
      </c>
      <c r="G187" s="39">
        <f>+G188+G189+G190+G191</f>
        <v>43000</v>
      </c>
      <c r="H187" s="39">
        <f>+H188+H189+H190+H191</f>
        <v>50186.3</v>
      </c>
      <c r="I187" s="39">
        <f t="shared" si="13"/>
        <v>116.71232558139535</v>
      </c>
    </row>
    <row r="188" spans="1:9" outlineLevel="2" x14ac:dyDescent="0.2">
      <c r="A188" s="26">
        <v>402113</v>
      </c>
      <c r="B188" s="59"/>
      <c r="C188" s="23" t="s">
        <v>120</v>
      </c>
      <c r="D188" s="39">
        <v>5501.98</v>
      </c>
      <c r="E188" s="39">
        <v>4500</v>
      </c>
      <c r="F188" s="39">
        <v>4500</v>
      </c>
      <c r="G188" s="39">
        <v>4500</v>
      </c>
      <c r="H188" s="39">
        <v>4451.0600000000004</v>
      </c>
      <c r="I188" s="39">
        <f t="shared" si="13"/>
        <v>98.912444444444461</v>
      </c>
    </row>
    <row r="189" spans="1:9" outlineLevel="2" x14ac:dyDescent="0.2">
      <c r="A189" s="26">
        <v>402199</v>
      </c>
      <c r="B189" s="59"/>
      <c r="C189" s="23" t="s">
        <v>121</v>
      </c>
      <c r="D189" s="39">
        <v>9739.76</v>
      </c>
      <c r="E189" s="39">
        <v>9500</v>
      </c>
      <c r="F189" s="39">
        <v>9500</v>
      </c>
      <c r="G189" s="39">
        <v>9500</v>
      </c>
      <c r="H189" s="39">
        <v>9102.0400000000009</v>
      </c>
      <c r="I189" s="39">
        <f t="shared" si="13"/>
        <v>95.810947368421068</v>
      </c>
    </row>
    <row r="190" spans="1:9" outlineLevel="2" x14ac:dyDescent="0.2">
      <c r="A190" s="26">
        <v>4021990</v>
      </c>
      <c r="B190" s="59"/>
      <c r="C190" s="23" t="s">
        <v>122</v>
      </c>
      <c r="D190" s="39">
        <v>0</v>
      </c>
      <c r="E190" s="39">
        <v>0</v>
      </c>
      <c r="F190" s="39">
        <v>19000</v>
      </c>
      <c r="G190" s="39">
        <v>19000</v>
      </c>
      <c r="H190" s="39">
        <v>22234.66</v>
      </c>
      <c r="I190" s="39">
        <f t="shared" si="13"/>
        <v>117.02452631578947</v>
      </c>
    </row>
    <row r="191" spans="1:9" outlineLevel="2" x14ac:dyDescent="0.2">
      <c r="A191" s="26">
        <v>4021991</v>
      </c>
      <c r="B191" s="59"/>
      <c r="C191" s="23" t="s">
        <v>123</v>
      </c>
      <c r="D191" s="39">
        <v>12766.19</v>
      </c>
      <c r="E191" s="39">
        <v>13000</v>
      </c>
      <c r="F191" s="39">
        <v>10000</v>
      </c>
      <c r="G191" s="39">
        <v>10000</v>
      </c>
      <c r="H191" s="39">
        <v>14398.54</v>
      </c>
      <c r="I191" s="39">
        <f t="shared" si="13"/>
        <v>143.98540000000003</v>
      </c>
    </row>
    <row r="192" spans="1:9" outlineLevel="1" x14ac:dyDescent="0.2">
      <c r="A192" s="26">
        <v>4022</v>
      </c>
      <c r="B192" s="59"/>
      <c r="C192" s="23" t="s">
        <v>124</v>
      </c>
      <c r="D192" s="39">
        <f>+D193+D194+D195+D196+D197+D198+D199+D200+D201+D202+D203+D204</f>
        <v>194582.2</v>
      </c>
      <c r="E192" s="39">
        <f>+E193+E194+E195+E196+E197+E198+E199+E200+E201+E202+E203+E204</f>
        <v>144300</v>
      </c>
      <c r="F192" s="39">
        <f>+F193+F194+F195+F196+F197+F198+F199+F200+F201+F202+F203+F204</f>
        <v>147800</v>
      </c>
      <c r="G192" s="39">
        <f>+G193+G194+G195+G196+G197+G198+G199+G200+G201+G202+G203+G204</f>
        <v>147800</v>
      </c>
      <c r="H192" s="39">
        <f>+H193+H194+H195+H196+H197+H198+H199+H200+H201+H202+H203+H204</f>
        <v>137895.11000000002</v>
      </c>
      <c r="I192" s="39">
        <f t="shared" si="13"/>
        <v>93.298450608930992</v>
      </c>
    </row>
    <row r="193" spans="1:9" outlineLevel="2" x14ac:dyDescent="0.2">
      <c r="A193" s="26">
        <v>402200</v>
      </c>
      <c r="B193" s="59"/>
      <c r="C193" s="23" t="s">
        <v>125</v>
      </c>
      <c r="D193" s="39">
        <v>8939.9699999999993</v>
      </c>
      <c r="E193" s="39">
        <v>9000</v>
      </c>
      <c r="F193" s="39">
        <v>9000</v>
      </c>
      <c r="G193" s="39">
        <v>9000</v>
      </c>
      <c r="H193" s="39">
        <v>7878.44</v>
      </c>
      <c r="I193" s="39">
        <f t="shared" si="13"/>
        <v>87.538222222222217</v>
      </c>
    </row>
    <row r="194" spans="1:9" outlineLevel="2" x14ac:dyDescent="0.2">
      <c r="A194" s="26">
        <v>4022000</v>
      </c>
      <c r="B194" s="59"/>
      <c r="C194" s="23" t="s">
        <v>126</v>
      </c>
      <c r="D194" s="39">
        <v>11600.01</v>
      </c>
      <c r="E194" s="39">
        <v>13500</v>
      </c>
      <c r="F194" s="39">
        <v>13500</v>
      </c>
      <c r="G194" s="39">
        <v>13500</v>
      </c>
      <c r="H194" s="39">
        <v>13530.08</v>
      </c>
      <c r="I194" s="39">
        <f t="shared" si="13"/>
        <v>100.22281481481481</v>
      </c>
    </row>
    <row r="195" spans="1:9" outlineLevel="2" x14ac:dyDescent="0.2">
      <c r="A195" s="26">
        <v>4022001</v>
      </c>
      <c r="B195" s="59"/>
      <c r="C195" s="23" t="s">
        <v>127</v>
      </c>
      <c r="D195" s="39">
        <v>25300.87</v>
      </c>
      <c r="E195" s="39">
        <v>29000</v>
      </c>
      <c r="F195" s="39">
        <v>29000</v>
      </c>
      <c r="G195" s="39">
        <v>29000</v>
      </c>
      <c r="H195" s="39">
        <v>22565.5</v>
      </c>
      <c r="I195" s="39">
        <f t="shared" si="13"/>
        <v>77.812068965517241</v>
      </c>
    </row>
    <row r="196" spans="1:9" outlineLevel="2" x14ac:dyDescent="0.2">
      <c r="A196" s="26">
        <v>40220012</v>
      </c>
      <c r="B196" s="59"/>
      <c r="C196" s="23" t="s">
        <v>128</v>
      </c>
      <c r="D196" s="39">
        <v>1841.89</v>
      </c>
      <c r="E196" s="39">
        <v>3000</v>
      </c>
      <c r="F196" s="39">
        <v>2000</v>
      </c>
      <c r="G196" s="39">
        <v>2000</v>
      </c>
      <c r="H196" s="39">
        <v>1589.72</v>
      </c>
      <c r="I196" s="39">
        <f t="shared" si="13"/>
        <v>79.486000000000004</v>
      </c>
    </row>
    <row r="197" spans="1:9" outlineLevel="2" x14ac:dyDescent="0.2">
      <c r="A197" s="26">
        <v>40220013</v>
      </c>
      <c r="B197" s="59"/>
      <c r="C197" s="23" t="s">
        <v>129</v>
      </c>
      <c r="D197" s="39">
        <v>8411.84</v>
      </c>
      <c r="E197" s="39">
        <v>8000</v>
      </c>
      <c r="F197" s="39">
        <v>7000</v>
      </c>
      <c r="G197" s="39">
        <v>7000</v>
      </c>
      <c r="H197" s="39">
        <v>9487.19</v>
      </c>
      <c r="I197" s="39">
        <f t="shared" si="13"/>
        <v>135.53128571428573</v>
      </c>
    </row>
    <row r="198" spans="1:9" outlineLevel="2" x14ac:dyDescent="0.2">
      <c r="A198" s="26">
        <v>4022004</v>
      </c>
      <c r="B198" s="59"/>
      <c r="C198" s="23" t="s">
        <v>130</v>
      </c>
      <c r="D198" s="39">
        <v>15896.8</v>
      </c>
      <c r="E198" s="39">
        <v>19000</v>
      </c>
      <c r="F198" s="39">
        <v>19000</v>
      </c>
      <c r="G198" s="39">
        <v>19000</v>
      </c>
      <c r="H198" s="39">
        <v>15282.55</v>
      </c>
      <c r="I198" s="39">
        <f t="shared" si="13"/>
        <v>80.434473684210531</v>
      </c>
    </row>
    <row r="199" spans="1:9" outlineLevel="2" x14ac:dyDescent="0.2">
      <c r="A199" s="26">
        <v>402201</v>
      </c>
      <c r="B199" s="59"/>
      <c r="C199" s="23" t="s">
        <v>131</v>
      </c>
      <c r="D199" s="39">
        <v>18040.96</v>
      </c>
      <c r="E199" s="39">
        <v>19000</v>
      </c>
      <c r="F199" s="39">
        <v>19000</v>
      </c>
      <c r="G199" s="39">
        <v>19000</v>
      </c>
      <c r="H199" s="39">
        <v>18994.03</v>
      </c>
      <c r="I199" s="39">
        <f t="shared" si="13"/>
        <v>99.968578947368414</v>
      </c>
    </row>
    <row r="200" spans="1:9" outlineLevel="2" x14ac:dyDescent="0.2">
      <c r="A200" s="26">
        <v>4022030</v>
      </c>
      <c r="B200" s="59"/>
      <c r="C200" s="23" t="s">
        <v>132</v>
      </c>
      <c r="D200" s="39">
        <v>69517.66</v>
      </c>
      <c r="E200" s="39">
        <v>5500</v>
      </c>
      <c r="F200" s="39">
        <v>10000</v>
      </c>
      <c r="G200" s="39">
        <v>10000</v>
      </c>
      <c r="H200" s="39">
        <v>10198.57</v>
      </c>
      <c r="I200" s="39">
        <f t="shared" si="13"/>
        <v>101.98570000000001</v>
      </c>
    </row>
    <row r="201" spans="1:9" outlineLevel="2" x14ac:dyDescent="0.2">
      <c r="A201" s="26">
        <v>4022031</v>
      </c>
      <c r="B201" s="59"/>
      <c r="C201" s="23" t="s">
        <v>133</v>
      </c>
      <c r="D201" s="39">
        <v>15892.28</v>
      </c>
      <c r="E201" s="39">
        <v>16000</v>
      </c>
      <c r="F201" s="39">
        <v>16000</v>
      </c>
      <c r="G201" s="39">
        <v>16000</v>
      </c>
      <c r="H201" s="39">
        <v>15937.52</v>
      </c>
      <c r="I201" s="39">
        <f t="shared" si="13"/>
        <v>99.609500000000011</v>
      </c>
    </row>
    <row r="202" spans="1:9" outlineLevel="2" x14ac:dyDescent="0.2">
      <c r="A202" s="26">
        <v>402204</v>
      </c>
      <c r="B202" s="59"/>
      <c r="C202" s="23" t="s">
        <v>134</v>
      </c>
      <c r="D202" s="39">
        <v>8725.86</v>
      </c>
      <c r="E202" s="39">
        <v>10000</v>
      </c>
      <c r="F202" s="39">
        <v>11000</v>
      </c>
      <c r="G202" s="39">
        <v>11000</v>
      </c>
      <c r="H202" s="39">
        <v>11978.99</v>
      </c>
      <c r="I202" s="39">
        <f t="shared" si="13"/>
        <v>108.89990909090909</v>
      </c>
    </row>
    <row r="203" spans="1:9" outlineLevel="2" x14ac:dyDescent="0.2">
      <c r="A203" s="26">
        <v>402205</v>
      </c>
      <c r="B203" s="59"/>
      <c r="C203" s="23" t="s">
        <v>135</v>
      </c>
      <c r="D203" s="39">
        <v>4162.8100000000004</v>
      </c>
      <c r="E203" s="39">
        <v>5300</v>
      </c>
      <c r="F203" s="39">
        <v>5300</v>
      </c>
      <c r="G203" s="39">
        <v>5300</v>
      </c>
      <c r="H203" s="39">
        <v>4645.93</v>
      </c>
      <c r="I203" s="39">
        <f t="shared" si="13"/>
        <v>87.659056603773593</v>
      </c>
    </row>
    <row r="204" spans="1:9" outlineLevel="2" x14ac:dyDescent="0.2">
      <c r="A204" s="26">
        <v>402206</v>
      </c>
      <c r="B204" s="59"/>
      <c r="C204" s="23" t="s">
        <v>136</v>
      </c>
      <c r="D204" s="39">
        <v>6251.25</v>
      </c>
      <c r="E204" s="39">
        <v>7000</v>
      </c>
      <c r="F204" s="39">
        <v>7000</v>
      </c>
      <c r="G204" s="39">
        <v>7000</v>
      </c>
      <c r="H204" s="39">
        <v>5806.59</v>
      </c>
      <c r="I204" s="39">
        <f t="shared" ref="I204:I235" si="14">IF(G204&lt;&gt;0,H204/G204*100,"-")</f>
        <v>82.951285714285717</v>
      </c>
    </row>
    <row r="205" spans="1:9" outlineLevel="1" x14ac:dyDescent="0.2">
      <c r="A205" s="26">
        <v>4023</v>
      </c>
      <c r="B205" s="59"/>
      <c r="C205" s="23" t="s">
        <v>137</v>
      </c>
      <c r="D205" s="39">
        <f>+D206+D207+D208</f>
        <v>9475.5</v>
      </c>
      <c r="E205" s="39">
        <f>+E206+E207+E208</f>
        <v>10750</v>
      </c>
      <c r="F205" s="39">
        <f>+F206+F207+F208</f>
        <v>10750</v>
      </c>
      <c r="G205" s="39">
        <f>+G206+G207+G208</f>
        <v>10750</v>
      </c>
      <c r="H205" s="39">
        <f>+H206+H207+H208</f>
        <v>9924.23</v>
      </c>
      <c r="I205" s="39">
        <f t="shared" si="14"/>
        <v>92.318418604651157</v>
      </c>
    </row>
    <row r="206" spans="1:9" outlineLevel="2" x14ac:dyDescent="0.2">
      <c r="A206" s="26">
        <v>402300</v>
      </c>
      <c r="B206" s="59"/>
      <c r="C206" s="23" t="s">
        <v>138</v>
      </c>
      <c r="D206" s="39">
        <v>7737</v>
      </c>
      <c r="E206" s="39">
        <v>8400</v>
      </c>
      <c r="F206" s="39">
        <v>8400</v>
      </c>
      <c r="G206" s="39">
        <v>8400</v>
      </c>
      <c r="H206" s="39">
        <v>8060.63</v>
      </c>
      <c r="I206" s="39">
        <f t="shared" si="14"/>
        <v>95.959880952380956</v>
      </c>
    </row>
    <row r="207" spans="1:9" outlineLevel="2" x14ac:dyDescent="0.2">
      <c r="A207" s="26">
        <v>402301</v>
      </c>
      <c r="B207" s="59"/>
      <c r="C207" s="23" t="s">
        <v>139</v>
      </c>
      <c r="D207" s="39">
        <v>1446.47</v>
      </c>
      <c r="E207" s="39">
        <v>2000</v>
      </c>
      <c r="F207" s="39">
        <v>2000</v>
      </c>
      <c r="G207" s="39">
        <v>2000</v>
      </c>
      <c r="H207" s="39">
        <v>1569.61</v>
      </c>
      <c r="I207" s="39">
        <f t="shared" si="14"/>
        <v>78.480499999999992</v>
      </c>
    </row>
    <row r="208" spans="1:9" outlineLevel="2" x14ac:dyDescent="0.2">
      <c r="A208" s="26">
        <v>402304</v>
      </c>
      <c r="B208" s="59"/>
      <c r="C208" s="23" t="s">
        <v>140</v>
      </c>
      <c r="D208" s="39">
        <v>292.02999999999997</v>
      </c>
      <c r="E208" s="39">
        <v>350</v>
      </c>
      <c r="F208" s="39">
        <v>350</v>
      </c>
      <c r="G208" s="39">
        <v>350</v>
      </c>
      <c r="H208" s="39">
        <v>293.99</v>
      </c>
      <c r="I208" s="39">
        <f t="shared" si="14"/>
        <v>83.997142857142862</v>
      </c>
    </row>
    <row r="209" spans="1:9" outlineLevel="1" x14ac:dyDescent="0.2">
      <c r="A209" s="26">
        <v>4024</v>
      </c>
      <c r="B209" s="59"/>
      <c r="C209" s="23" t="s">
        <v>141</v>
      </c>
      <c r="D209" s="39">
        <f>+D210+D211+D212</f>
        <v>5748.32</v>
      </c>
      <c r="E209" s="39">
        <f>+E210+E211+E212</f>
        <v>7000</v>
      </c>
      <c r="F209" s="39">
        <f>+F210+F211+F212</f>
        <v>7010</v>
      </c>
      <c r="G209" s="39">
        <f>+G210+G211+G212</f>
        <v>7010</v>
      </c>
      <c r="H209" s="39">
        <f>+H210+H211+H212</f>
        <v>5500.79</v>
      </c>
      <c r="I209" s="39">
        <f t="shared" si="14"/>
        <v>78.470613409415122</v>
      </c>
    </row>
    <row r="210" spans="1:9" outlineLevel="2" x14ac:dyDescent="0.2">
      <c r="A210" s="26">
        <v>402400</v>
      </c>
      <c r="B210" s="59"/>
      <c r="C210" s="23" t="s">
        <v>142</v>
      </c>
      <c r="D210" s="39">
        <v>0</v>
      </c>
      <c r="E210" s="39">
        <v>0</v>
      </c>
      <c r="F210" s="39">
        <v>10</v>
      </c>
      <c r="G210" s="39">
        <v>10</v>
      </c>
      <c r="H210" s="39">
        <v>7.58</v>
      </c>
      <c r="I210" s="39">
        <f t="shared" si="14"/>
        <v>75.8</v>
      </c>
    </row>
    <row r="211" spans="1:9" outlineLevel="2" x14ac:dyDescent="0.2">
      <c r="A211" s="26">
        <v>402402</v>
      </c>
      <c r="B211" s="59"/>
      <c r="C211" s="23" t="s">
        <v>143</v>
      </c>
      <c r="D211" s="39">
        <v>2231.8200000000002</v>
      </c>
      <c r="E211" s="39">
        <v>3000</v>
      </c>
      <c r="F211" s="39">
        <v>3000</v>
      </c>
      <c r="G211" s="39">
        <v>3000</v>
      </c>
      <c r="H211" s="39">
        <v>2003.47</v>
      </c>
      <c r="I211" s="39">
        <f t="shared" si="14"/>
        <v>66.782333333333327</v>
      </c>
    </row>
    <row r="212" spans="1:9" outlineLevel="2" x14ac:dyDescent="0.2">
      <c r="A212" s="26">
        <v>4024020</v>
      </c>
      <c r="B212" s="59"/>
      <c r="C212" s="23" t="s">
        <v>144</v>
      </c>
      <c r="D212" s="39">
        <v>3516.5</v>
      </c>
      <c r="E212" s="39">
        <v>4000</v>
      </c>
      <c r="F212" s="39">
        <v>4000</v>
      </c>
      <c r="G212" s="39">
        <v>4000</v>
      </c>
      <c r="H212" s="39">
        <v>3489.74</v>
      </c>
      <c r="I212" s="39">
        <f t="shared" si="14"/>
        <v>87.243499999999997</v>
      </c>
    </row>
    <row r="213" spans="1:9" outlineLevel="1" x14ac:dyDescent="0.2">
      <c r="A213" s="26">
        <v>4025</v>
      </c>
      <c r="B213" s="59"/>
      <c r="C213" s="23" t="s">
        <v>145</v>
      </c>
      <c r="D213" s="39">
        <f>+D214+D215+D216+D217+D218+D219+D220+D221+D222+D223+D224+D225+D226+D227</f>
        <v>458834.18</v>
      </c>
      <c r="E213" s="39">
        <f>+E214+E215+E216+E217+E218+E219+E220+E221+E222+E223+E224+E225+E226+E227</f>
        <v>440000</v>
      </c>
      <c r="F213" s="39">
        <f>+F214+F215+F216+F217+F218+F219+F220+F221+F222+F223+F224+F225+F226+F227</f>
        <v>497723</v>
      </c>
      <c r="G213" s="39">
        <f>+G214+G215+G216+G217+G218+G219+G220+G221+G222+G223+G224+G225+G226+G227</f>
        <v>497723</v>
      </c>
      <c r="H213" s="39">
        <f>+H214+H215+H216+H217+H218+H219+H220+H221+H222+H223+H224+H225+H226+H227</f>
        <v>452179.58999999997</v>
      </c>
      <c r="I213" s="39">
        <f t="shared" si="14"/>
        <v>90.849647293775845</v>
      </c>
    </row>
    <row r="214" spans="1:9" outlineLevel="2" x14ac:dyDescent="0.2">
      <c r="A214" s="26">
        <v>402500</v>
      </c>
      <c r="B214" s="59"/>
      <c r="C214" s="23" t="s">
        <v>146</v>
      </c>
      <c r="D214" s="39">
        <v>650.84</v>
      </c>
      <c r="E214" s="39">
        <v>2000</v>
      </c>
      <c r="F214" s="39">
        <v>2000</v>
      </c>
      <c r="G214" s="39">
        <v>2000</v>
      </c>
      <c r="H214" s="39">
        <v>310.05</v>
      </c>
      <c r="I214" s="39">
        <f t="shared" si="14"/>
        <v>15.5025</v>
      </c>
    </row>
    <row r="215" spans="1:9" outlineLevel="2" x14ac:dyDescent="0.2">
      <c r="A215" s="26">
        <v>402501</v>
      </c>
      <c r="B215" s="59"/>
      <c r="C215" s="23" t="s">
        <v>147</v>
      </c>
      <c r="D215" s="39">
        <v>6069.73</v>
      </c>
      <c r="E215" s="39">
        <v>10000</v>
      </c>
      <c r="F215" s="39">
        <v>10000</v>
      </c>
      <c r="G215" s="39">
        <v>10000</v>
      </c>
      <c r="H215" s="39">
        <v>3980.5</v>
      </c>
      <c r="I215" s="39">
        <f t="shared" si="14"/>
        <v>39.805</v>
      </c>
    </row>
    <row r="216" spans="1:9" outlineLevel="2" x14ac:dyDescent="0.2">
      <c r="A216" s="26">
        <v>402503</v>
      </c>
      <c r="B216" s="59"/>
      <c r="C216" s="23" t="s">
        <v>148</v>
      </c>
      <c r="D216" s="39">
        <v>26573.05</v>
      </c>
      <c r="E216" s="39">
        <v>25000</v>
      </c>
      <c r="F216" s="39">
        <v>25000</v>
      </c>
      <c r="G216" s="39">
        <v>25000</v>
      </c>
      <c r="H216" s="39">
        <v>16632.490000000002</v>
      </c>
      <c r="I216" s="39">
        <f t="shared" si="14"/>
        <v>66.529960000000017</v>
      </c>
    </row>
    <row r="217" spans="1:9" outlineLevel="2" x14ac:dyDescent="0.2">
      <c r="A217" s="26">
        <v>4025030</v>
      </c>
      <c r="B217" s="59"/>
      <c r="C217" s="23" t="s">
        <v>149</v>
      </c>
      <c r="D217" s="39">
        <v>221541.6</v>
      </c>
      <c r="E217" s="39">
        <v>160000</v>
      </c>
      <c r="F217" s="39">
        <v>230000</v>
      </c>
      <c r="G217" s="39">
        <v>230000</v>
      </c>
      <c r="H217" s="39">
        <v>228986.05</v>
      </c>
      <c r="I217" s="39">
        <f t="shared" si="14"/>
        <v>99.559152173913034</v>
      </c>
    </row>
    <row r="218" spans="1:9" outlineLevel="2" x14ac:dyDescent="0.2">
      <c r="A218" s="26">
        <v>4025031</v>
      </c>
      <c r="B218" s="59"/>
      <c r="C218" s="23" t="s">
        <v>150</v>
      </c>
      <c r="D218" s="39">
        <v>68407</v>
      </c>
      <c r="E218" s="39">
        <v>70500</v>
      </c>
      <c r="F218" s="39">
        <v>60000</v>
      </c>
      <c r="G218" s="39">
        <v>60000</v>
      </c>
      <c r="H218" s="39">
        <v>61235.23</v>
      </c>
      <c r="I218" s="39">
        <f t="shared" si="14"/>
        <v>102.05871666666668</v>
      </c>
    </row>
    <row r="219" spans="1:9" outlineLevel="2" x14ac:dyDescent="0.2">
      <c r="A219" s="26">
        <v>4025032</v>
      </c>
      <c r="B219" s="59"/>
      <c r="C219" s="23" t="s">
        <v>151</v>
      </c>
      <c r="D219" s="39">
        <v>48524.66</v>
      </c>
      <c r="E219" s="39">
        <v>100000</v>
      </c>
      <c r="F219" s="39">
        <v>100000</v>
      </c>
      <c r="G219" s="39">
        <v>100000</v>
      </c>
      <c r="H219" s="39">
        <v>75723.67</v>
      </c>
      <c r="I219" s="39">
        <f t="shared" si="14"/>
        <v>75.723669999999998</v>
      </c>
    </row>
    <row r="220" spans="1:9" outlineLevel="2" x14ac:dyDescent="0.2">
      <c r="A220" s="26">
        <v>4025035</v>
      </c>
      <c r="B220" s="59"/>
      <c r="C220" s="23" t="s">
        <v>152</v>
      </c>
      <c r="D220" s="39">
        <v>3738.57</v>
      </c>
      <c r="E220" s="39">
        <v>0</v>
      </c>
      <c r="F220" s="39">
        <v>0</v>
      </c>
      <c r="G220" s="39">
        <v>0</v>
      </c>
      <c r="H220" s="39">
        <v>0</v>
      </c>
      <c r="I220" s="39" t="str">
        <f t="shared" si="14"/>
        <v>-</v>
      </c>
    </row>
    <row r="221" spans="1:9" outlineLevel="2" x14ac:dyDescent="0.2">
      <c r="A221" s="26">
        <v>402510</v>
      </c>
      <c r="B221" s="59"/>
      <c r="C221" s="23" t="s">
        <v>153</v>
      </c>
      <c r="D221" s="39">
        <v>3709</v>
      </c>
      <c r="E221" s="39">
        <v>4000</v>
      </c>
      <c r="F221" s="39">
        <v>4000</v>
      </c>
      <c r="G221" s="39">
        <v>4000</v>
      </c>
      <c r="H221" s="39">
        <v>3120.19</v>
      </c>
      <c r="I221" s="39">
        <f t="shared" si="14"/>
        <v>78.004750000000001</v>
      </c>
    </row>
    <row r="222" spans="1:9" outlineLevel="2" x14ac:dyDescent="0.2">
      <c r="A222" s="26">
        <v>402511</v>
      </c>
      <c r="B222" s="59"/>
      <c r="C222" s="23" t="s">
        <v>154</v>
      </c>
      <c r="D222" s="39">
        <v>8479.4</v>
      </c>
      <c r="E222" s="39">
        <v>10500</v>
      </c>
      <c r="F222" s="39">
        <v>10500</v>
      </c>
      <c r="G222" s="39">
        <v>10500</v>
      </c>
      <c r="H222" s="39">
        <v>8076.88</v>
      </c>
      <c r="I222" s="39">
        <f t="shared" si="14"/>
        <v>76.922666666666672</v>
      </c>
    </row>
    <row r="223" spans="1:9" outlineLevel="2" x14ac:dyDescent="0.2">
      <c r="A223" s="26">
        <v>402512</v>
      </c>
      <c r="B223" s="59"/>
      <c r="C223" s="23" t="s">
        <v>155</v>
      </c>
      <c r="D223" s="39">
        <v>18448.41</v>
      </c>
      <c r="E223" s="39">
        <v>19000</v>
      </c>
      <c r="F223" s="39">
        <v>20000</v>
      </c>
      <c r="G223" s="39">
        <v>20000</v>
      </c>
      <c r="H223" s="39">
        <v>19468.57</v>
      </c>
      <c r="I223" s="39">
        <f t="shared" si="14"/>
        <v>97.342849999999999</v>
      </c>
    </row>
    <row r="224" spans="1:9" outlineLevel="2" x14ac:dyDescent="0.2">
      <c r="A224" s="26">
        <v>4025121</v>
      </c>
      <c r="B224" s="59"/>
      <c r="C224" s="23" t="s">
        <v>156</v>
      </c>
      <c r="D224" s="39">
        <v>19563.52</v>
      </c>
      <c r="E224" s="39">
        <v>5000</v>
      </c>
      <c r="F224" s="39">
        <v>1223</v>
      </c>
      <c r="G224" s="39">
        <v>1223</v>
      </c>
      <c r="H224" s="39">
        <v>1222.72</v>
      </c>
      <c r="I224" s="39">
        <f t="shared" si="14"/>
        <v>99.977105478331978</v>
      </c>
    </row>
    <row r="225" spans="1:9" outlineLevel="2" x14ac:dyDescent="0.2">
      <c r="A225" s="26">
        <v>402514</v>
      </c>
      <c r="B225" s="59"/>
      <c r="C225" s="23" t="s">
        <v>157</v>
      </c>
      <c r="D225" s="39">
        <v>9850.67</v>
      </c>
      <c r="E225" s="39">
        <v>10500</v>
      </c>
      <c r="F225" s="39">
        <v>10500</v>
      </c>
      <c r="G225" s="39">
        <v>10500</v>
      </c>
      <c r="H225" s="39">
        <v>10461.42</v>
      </c>
      <c r="I225" s="39">
        <f t="shared" si="14"/>
        <v>99.632571428571424</v>
      </c>
    </row>
    <row r="226" spans="1:9" outlineLevel="2" x14ac:dyDescent="0.2">
      <c r="A226" s="26">
        <v>402516</v>
      </c>
      <c r="B226" s="59"/>
      <c r="C226" s="23" t="s">
        <v>158</v>
      </c>
      <c r="D226" s="39">
        <v>5012.62</v>
      </c>
      <c r="E226" s="39">
        <v>5000</v>
      </c>
      <c r="F226" s="39">
        <v>6000</v>
      </c>
      <c r="G226" s="39">
        <v>6000</v>
      </c>
      <c r="H226" s="39">
        <v>5753.74</v>
      </c>
      <c r="I226" s="39">
        <f t="shared" si="14"/>
        <v>95.895666666666671</v>
      </c>
    </row>
    <row r="227" spans="1:9" outlineLevel="2" x14ac:dyDescent="0.2">
      <c r="A227" s="26">
        <v>402599</v>
      </c>
      <c r="B227" s="59"/>
      <c r="C227" s="23" t="s">
        <v>159</v>
      </c>
      <c r="D227" s="39">
        <v>18265.11</v>
      </c>
      <c r="E227" s="39">
        <v>18500</v>
      </c>
      <c r="F227" s="39">
        <v>18500</v>
      </c>
      <c r="G227" s="39">
        <v>18500</v>
      </c>
      <c r="H227" s="39">
        <v>17208.080000000002</v>
      </c>
      <c r="I227" s="39">
        <f t="shared" si="14"/>
        <v>93.016648648648655</v>
      </c>
    </row>
    <row r="228" spans="1:9" outlineLevel="1" x14ac:dyDescent="0.2">
      <c r="A228" s="26">
        <v>4026</v>
      </c>
      <c r="B228" s="59"/>
      <c r="C228" s="23" t="s">
        <v>160</v>
      </c>
      <c r="D228" s="39">
        <f>+D229</f>
        <v>684</v>
      </c>
      <c r="E228" s="39">
        <f>+E229</f>
        <v>684</v>
      </c>
      <c r="F228" s="39">
        <f>+F229</f>
        <v>684</v>
      </c>
      <c r="G228" s="39">
        <f>+G229</f>
        <v>684</v>
      </c>
      <c r="H228" s="39">
        <f>+H229</f>
        <v>684</v>
      </c>
      <c r="I228" s="39">
        <f t="shared" si="14"/>
        <v>100</v>
      </c>
    </row>
    <row r="229" spans="1:9" outlineLevel="2" x14ac:dyDescent="0.2">
      <c r="A229" s="26">
        <v>402600</v>
      </c>
      <c r="B229" s="59"/>
      <c r="C229" s="23" t="s">
        <v>161</v>
      </c>
      <c r="D229" s="39">
        <v>684</v>
      </c>
      <c r="E229" s="39">
        <v>684</v>
      </c>
      <c r="F229" s="39">
        <v>684</v>
      </c>
      <c r="G229" s="39">
        <v>684</v>
      </c>
      <c r="H229" s="39">
        <v>684</v>
      </c>
      <c r="I229" s="39">
        <f t="shared" si="14"/>
        <v>100</v>
      </c>
    </row>
    <row r="230" spans="1:9" outlineLevel="1" x14ac:dyDescent="0.2">
      <c r="A230" s="26">
        <v>4027</v>
      </c>
      <c r="B230" s="59"/>
      <c r="C230" s="23" t="s">
        <v>162</v>
      </c>
      <c r="D230" s="39">
        <f>+D231</f>
        <v>7111.68</v>
      </c>
      <c r="E230" s="39">
        <f>+E231</f>
        <v>7120</v>
      </c>
      <c r="F230" s="39">
        <f>+F231</f>
        <v>7120</v>
      </c>
      <c r="G230" s="39">
        <f>+G231</f>
        <v>7120</v>
      </c>
      <c r="H230" s="39">
        <f>+H231</f>
        <v>7111.68</v>
      </c>
      <c r="I230" s="39">
        <f t="shared" si="14"/>
        <v>99.883146067415723</v>
      </c>
    </row>
    <row r="231" spans="1:9" outlineLevel="2" x14ac:dyDescent="0.2">
      <c r="A231" s="26">
        <v>402799</v>
      </c>
      <c r="B231" s="59"/>
      <c r="C231" s="23" t="s">
        <v>163</v>
      </c>
      <c r="D231" s="39">
        <v>7111.68</v>
      </c>
      <c r="E231" s="39">
        <v>7120</v>
      </c>
      <c r="F231" s="39">
        <v>7120</v>
      </c>
      <c r="G231" s="39">
        <v>7120</v>
      </c>
      <c r="H231" s="39">
        <v>7111.68</v>
      </c>
      <c r="I231" s="39">
        <f t="shared" si="14"/>
        <v>99.883146067415723</v>
      </c>
    </row>
    <row r="232" spans="1:9" outlineLevel="1" x14ac:dyDescent="0.2">
      <c r="A232" s="26">
        <v>4029</v>
      </c>
      <c r="B232" s="59"/>
      <c r="C232" s="23" t="s">
        <v>164</v>
      </c>
      <c r="D232" s="39">
        <f>+D233+D234+D235+D236+D237+D238+D239+D240+D241+D242+D243+D244+D245</f>
        <v>51046.429999999993</v>
      </c>
      <c r="E232" s="39">
        <f>+E233+E234+E235+E236+E237+E238+E239+E240+E241+E242+E243+E244+E245</f>
        <v>81490</v>
      </c>
      <c r="F232" s="39">
        <f>+F233+F234+F235+F236+F237+F238+F239+F240+F241+F242+F243+F244+F245</f>
        <v>93390</v>
      </c>
      <c r="G232" s="39">
        <f>+G233+G234+G235+G236+G237+G238+G239+G240+G241+G242+G243+G244+G245</f>
        <v>99390</v>
      </c>
      <c r="H232" s="39">
        <f>+H233+H234+H235+H236+H237+H238+H239+H240+H241+H242+H243+H244+H245</f>
        <v>80832.759999999995</v>
      </c>
      <c r="I232" s="39">
        <f t="shared" si="14"/>
        <v>81.328866083106945</v>
      </c>
    </row>
    <row r="233" spans="1:9" outlineLevel="2" x14ac:dyDescent="0.2">
      <c r="A233" s="26">
        <v>402902</v>
      </c>
      <c r="B233" s="59"/>
      <c r="C233" s="23" t="s">
        <v>165</v>
      </c>
      <c r="D233" s="39">
        <v>13105.62</v>
      </c>
      <c r="E233" s="39">
        <v>12500</v>
      </c>
      <c r="F233" s="39">
        <v>20000</v>
      </c>
      <c r="G233" s="39">
        <v>23000</v>
      </c>
      <c r="H233" s="39">
        <v>23167.25</v>
      </c>
      <c r="I233" s="39">
        <f t="shared" si="14"/>
        <v>100.72717391304349</v>
      </c>
    </row>
    <row r="234" spans="1:9" outlineLevel="2" x14ac:dyDescent="0.2">
      <c r="A234" s="26">
        <v>402905</v>
      </c>
      <c r="B234" s="59"/>
      <c r="C234" s="23" t="s">
        <v>166</v>
      </c>
      <c r="D234" s="39">
        <v>22692.92</v>
      </c>
      <c r="E234" s="39">
        <v>26000</v>
      </c>
      <c r="F234" s="39">
        <v>30000</v>
      </c>
      <c r="G234" s="39">
        <v>30000</v>
      </c>
      <c r="H234" s="39">
        <v>28122.34</v>
      </c>
      <c r="I234" s="39">
        <f t="shared" si="14"/>
        <v>93.741133333333337</v>
      </c>
    </row>
    <row r="235" spans="1:9" outlineLevel="2" x14ac:dyDescent="0.2">
      <c r="A235" s="26">
        <v>4029054</v>
      </c>
      <c r="B235" s="59"/>
      <c r="C235" s="23" t="s">
        <v>167</v>
      </c>
      <c r="D235" s="39">
        <v>1178.75</v>
      </c>
      <c r="E235" s="39">
        <v>1200</v>
      </c>
      <c r="F235" s="39">
        <v>1600</v>
      </c>
      <c r="G235" s="39">
        <v>1600</v>
      </c>
      <c r="H235" s="39">
        <v>1173.08</v>
      </c>
      <c r="I235" s="39">
        <f t="shared" si="14"/>
        <v>73.317499999999995</v>
      </c>
    </row>
    <row r="236" spans="1:9" outlineLevel="2" x14ac:dyDescent="0.2">
      <c r="A236" s="26">
        <v>402907</v>
      </c>
      <c r="B236" s="59"/>
      <c r="C236" s="23" t="s">
        <v>168</v>
      </c>
      <c r="D236" s="39">
        <v>115.9</v>
      </c>
      <c r="E236" s="39">
        <v>2000</v>
      </c>
      <c r="F236" s="39">
        <v>2000</v>
      </c>
      <c r="G236" s="39">
        <v>2000</v>
      </c>
      <c r="H236" s="39">
        <v>303</v>
      </c>
      <c r="I236" s="39">
        <f t="shared" ref="I236:I245" si="15">IF(G236&lt;&gt;0,H236/G236*100,"-")</f>
        <v>15.15</v>
      </c>
    </row>
    <row r="237" spans="1:9" outlineLevel="2" x14ac:dyDescent="0.2">
      <c r="A237" s="26">
        <v>402920</v>
      </c>
      <c r="B237" s="59"/>
      <c r="C237" s="23" t="s">
        <v>169</v>
      </c>
      <c r="D237" s="39">
        <v>1168.21</v>
      </c>
      <c r="E237" s="39">
        <v>1300</v>
      </c>
      <c r="F237" s="39">
        <v>1300</v>
      </c>
      <c r="G237" s="39">
        <v>1300</v>
      </c>
      <c r="H237" s="39">
        <v>885.81</v>
      </c>
      <c r="I237" s="39">
        <f t="shared" si="15"/>
        <v>68.139230769230764</v>
      </c>
    </row>
    <row r="238" spans="1:9" outlineLevel="2" x14ac:dyDescent="0.2">
      <c r="A238" s="26">
        <v>402922</v>
      </c>
      <c r="B238" s="59"/>
      <c r="C238" s="23" t="s">
        <v>170</v>
      </c>
      <c r="D238" s="39">
        <v>1613.65</v>
      </c>
      <c r="E238" s="39">
        <v>1700</v>
      </c>
      <c r="F238" s="39">
        <v>1700</v>
      </c>
      <c r="G238" s="39">
        <v>1700</v>
      </c>
      <c r="H238" s="39">
        <v>1220.42</v>
      </c>
      <c r="I238" s="39">
        <f t="shared" si="15"/>
        <v>71.789411764705889</v>
      </c>
    </row>
    <row r="239" spans="1:9" outlineLevel="2" x14ac:dyDescent="0.2">
      <c r="A239" s="26">
        <v>402931</v>
      </c>
      <c r="B239" s="59"/>
      <c r="C239" s="23" t="s">
        <v>171</v>
      </c>
      <c r="D239" s="39">
        <v>1683.84</v>
      </c>
      <c r="E239" s="39">
        <v>1800</v>
      </c>
      <c r="F239" s="39">
        <v>1800</v>
      </c>
      <c r="G239" s="39">
        <v>1800</v>
      </c>
      <c r="H239" s="39">
        <v>1881.24</v>
      </c>
      <c r="I239" s="39">
        <f t="shared" si="15"/>
        <v>104.51333333333332</v>
      </c>
    </row>
    <row r="240" spans="1:9" outlineLevel="2" x14ac:dyDescent="0.2">
      <c r="A240" s="26">
        <v>402932</v>
      </c>
      <c r="B240" s="59"/>
      <c r="C240" s="23" t="s">
        <v>172</v>
      </c>
      <c r="D240" s="39">
        <v>84</v>
      </c>
      <c r="E240" s="39">
        <v>90</v>
      </c>
      <c r="F240" s="39">
        <v>90</v>
      </c>
      <c r="G240" s="39">
        <v>90</v>
      </c>
      <c r="H240" s="39">
        <v>84</v>
      </c>
      <c r="I240" s="39">
        <f t="shared" si="15"/>
        <v>93.333333333333329</v>
      </c>
    </row>
    <row r="241" spans="1:9" outlineLevel="2" x14ac:dyDescent="0.2">
      <c r="A241" s="26">
        <v>402934</v>
      </c>
      <c r="B241" s="59"/>
      <c r="C241" s="23" t="s">
        <v>173</v>
      </c>
      <c r="D241" s="39">
        <v>70.59</v>
      </c>
      <c r="E241" s="39">
        <v>200</v>
      </c>
      <c r="F241" s="39">
        <v>200</v>
      </c>
      <c r="G241" s="39">
        <v>200</v>
      </c>
      <c r="H241" s="39">
        <v>113.07</v>
      </c>
      <c r="I241" s="39">
        <f t="shared" si="15"/>
        <v>56.535000000000004</v>
      </c>
    </row>
    <row r="242" spans="1:9" outlineLevel="2" x14ac:dyDescent="0.2">
      <c r="A242" s="26">
        <v>4029991</v>
      </c>
      <c r="B242" s="59"/>
      <c r="C242" s="23" t="s">
        <v>174</v>
      </c>
      <c r="D242" s="39">
        <v>4681.8100000000004</v>
      </c>
      <c r="E242" s="39">
        <v>5000</v>
      </c>
      <c r="F242" s="39">
        <v>5000</v>
      </c>
      <c r="G242" s="39">
        <v>5000</v>
      </c>
      <c r="H242" s="39">
        <v>4943.08</v>
      </c>
      <c r="I242" s="39">
        <f t="shared" si="15"/>
        <v>98.861599999999996</v>
      </c>
    </row>
    <row r="243" spans="1:9" outlineLevel="2" x14ac:dyDescent="0.2">
      <c r="A243" s="26">
        <v>4029993</v>
      </c>
      <c r="B243" s="59"/>
      <c r="C243" s="23" t="s">
        <v>175</v>
      </c>
      <c r="D243" s="39">
        <v>4651.1400000000003</v>
      </c>
      <c r="E243" s="39">
        <v>4700</v>
      </c>
      <c r="F243" s="39">
        <v>4700</v>
      </c>
      <c r="G243" s="39">
        <v>4700</v>
      </c>
      <c r="H243" s="39">
        <v>3935.58</v>
      </c>
      <c r="I243" s="39">
        <f t="shared" si="15"/>
        <v>83.73574468085107</v>
      </c>
    </row>
    <row r="244" spans="1:9" outlineLevel="2" x14ac:dyDescent="0.2">
      <c r="A244" s="26">
        <v>4029999</v>
      </c>
      <c r="B244" s="59"/>
      <c r="C244" s="23" t="s">
        <v>176</v>
      </c>
      <c r="D244" s="39">
        <v>0</v>
      </c>
      <c r="E244" s="39">
        <v>0</v>
      </c>
      <c r="F244" s="39">
        <v>0</v>
      </c>
      <c r="G244" s="39">
        <v>3000</v>
      </c>
      <c r="H244" s="39">
        <v>3000</v>
      </c>
      <c r="I244" s="39">
        <f t="shared" si="15"/>
        <v>100</v>
      </c>
    </row>
    <row r="245" spans="1:9" outlineLevel="2" x14ac:dyDescent="0.2">
      <c r="A245" s="26">
        <v>40299999</v>
      </c>
      <c r="B245" s="59"/>
      <c r="C245" s="23" t="s">
        <v>177</v>
      </c>
      <c r="D245" s="39">
        <v>0</v>
      </c>
      <c r="E245" s="39">
        <v>25000</v>
      </c>
      <c r="F245" s="39">
        <v>25000</v>
      </c>
      <c r="G245" s="39">
        <v>25000</v>
      </c>
      <c r="H245" s="39">
        <v>12003.89</v>
      </c>
      <c r="I245" s="39">
        <f t="shared" si="15"/>
        <v>48.015559999999994</v>
      </c>
    </row>
    <row r="246" spans="1:9" outlineLevel="2" x14ac:dyDescent="0.2">
      <c r="A246" s="26"/>
      <c r="B246" s="59"/>
      <c r="C246" s="23"/>
      <c r="D246" s="39"/>
      <c r="E246" s="39"/>
      <c r="F246" s="39"/>
      <c r="G246" s="39"/>
      <c r="H246" s="39"/>
      <c r="I246" s="39"/>
    </row>
    <row r="247" spans="1:9" x14ac:dyDescent="0.2">
      <c r="A247" s="26">
        <v>403</v>
      </c>
      <c r="B247" s="59"/>
      <c r="C247" s="23" t="s">
        <v>27</v>
      </c>
      <c r="D247" s="39">
        <f>+D248+D250</f>
        <v>3205.8900000000003</v>
      </c>
      <c r="E247" s="39">
        <f>+E248+E250</f>
        <v>3650</v>
      </c>
      <c r="F247" s="39">
        <f>+F248+F250</f>
        <v>3300</v>
      </c>
      <c r="G247" s="39">
        <f>+G248+G250</f>
        <v>3300</v>
      </c>
      <c r="H247" s="39">
        <f>+H248+H250</f>
        <v>2821.29</v>
      </c>
      <c r="I247" s="39">
        <f>IF(G247&lt;&gt;0,H247/G247*100,"-")</f>
        <v>85.493636363636355</v>
      </c>
    </row>
    <row r="248" spans="1:9" outlineLevel="1" x14ac:dyDescent="0.2">
      <c r="A248" s="26">
        <v>4031</v>
      </c>
      <c r="B248" s="59"/>
      <c r="C248" s="23" t="s">
        <v>178</v>
      </c>
      <c r="D248" s="39">
        <f>+D249</f>
        <v>1466.22</v>
      </c>
      <c r="E248" s="39">
        <f>+E249</f>
        <v>1650</v>
      </c>
      <c r="F248" s="39">
        <f>+F249</f>
        <v>1500</v>
      </c>
      <c r="G248" s="39">
        <f>+G249</f>
        <v>1500</v>
      </c>
      <c r="H248" s="39">
        <f>+H249</f>
        <v>1295.3800000000001</v>
      </c>
      <c r="I248" s="39">
        <f>IF(G248&lt;&gt;0,H248/G248*100,"-")</f>
        <v>86.358666666666679</v>
      </c>
    </row>
    <row r="249" spans="1:9" outlineLevel="2" x14ac:dyDescent="0.2">
      <c r="A249" s="26">
        <v>403101</v>
      </c>
      <c r="B249" s="59"/>
      <c r="C249" s="23" t="s">
        <v>179</v>
      </c>
      <c r="D249" s="39">
        <v>1466.22</v>
      </c>
      <c r="E249" s="39">
        <v>1650</v>
      </c>
      <c r="F249" s="39">
        <v>1500</v>
      </c>
      <c r="G249" s="39">
        <v>1500</v>
      </c>
      <c r="H249" s="39">
        <v>1295.3800000000001</v>
      </c>
      <c r="I249" s="39">
        <f>IF(G249&lt;&gt;0,H249/G249*100,"-")</f>
        <v>86.358666666666679</v>
      </c>
    </row>
    <row r="250" spans="1:9" outlineLevel="1" x14ac:dyDescent="0.2">
      <c r="A250" s="26">
        <v>4033</v>
      </c>
      <c r="B250" s="59"/>
      <c r="C250" s="23" t="s">
        <v>180</v>
      </c>
      <c r="D250" s="39">
        <f>+D251</f>
        <v>1739.67</v>
      </c>
      <c r="E250" s="39">
        <f>+E251</f>
        <v>2000</v>
      </c>
      <c r="F250" s="39">
        <f>+F251</f>
        <v>1800</v>
      </c>
      <c r="G250" s="39">
        <f>+G251</f>
        <v>1800</v>
      </c>
      <c r="H250" s="39">
        <f>+H251</f>
        <v>1525.91</v>
      </c>
      <c r="I250" s="39">
        <f>IF(G250&lt;&gt;0,H250/G250*100,"-")</f>
        <v>84.77277777777779</v>
      </c>
    </row>
    <row r="251" spans="1:9" outlineLevel="2" x14ac:dyDescent="0.2">
      <c r="A251" s="26">
        <v>403305</v>
      </c>
      <c r="B251" s="59"/>
      <c r="C251" s="23" t="s">
        <v>181</v>
      </c>
      <c r="D251" s="39">
        <v>1739.67</v>
      </c>
      <c r="E251" s="39">
        <v>2000</v>
      </c>
      <c r="F251" s="39">
        <v>1800</v>
      </c>
      <c r="G251" s="39">
        <v>1800</v>
      </c>
      <c r="H251" s="39">
        <v>1525.91</v>
      </c>
      <c r="I251" s="39">
        <f>IF(G251&lt;&gt;0,H251/G251*100,"-")</f>
        <v>84.77277777777779</v>
      </c>
    </row>
    <row r="252" spans="1:9" outlineLevel="2" x14ac:dyDescent="0.2">
      <c r="A252" s="26"/>
      <c r="B252" s="59"/>
      <c r="C252" s="23"/>
      <c r="D252" s="39"/>
      <c r="E252" s="39"/>
      <c r="F252" s="39"/>
      <c r="G252" s="39"/>
      <c r="H252" s="39"/>
      <c r="I252" s="39"/>
    </row>
    <row r="253" spans="1:9" x14ac:dyDescent="0.2">
      <c r="A253" s="26">
        <v>409</v>
      </c>
      <c r="B253" s="59"/>
      <c r="C253" s="23" t="s">
        <v>55</v>
      </c>
      <c r="D253" s="41">
        <f>+D254+D256+D258</f>
        <v>30463.97</v>
      </c>
      <c r="E253" s="41">
        <f>+E254+E256+E258</f>
        <v>55617</v>
      </c>
      <c r="F253" s="41">
        <f>+F254+F256+F258</f>
        <v>55617</v>
      </c>
      <c r="G253" s="41">
        <f>+G254+G256+G258</f>
        <v>39700</v>
      </c>
      <c r="H253" s="41">
        <f>+H254+H256+H258</f>
        <v>24471.21</v>
      </c>
      <c r="I253" s="41">
        <f t="shared" ref="I253:I259" si="16">IF(G253&lt;&gt;0,H253/G253*100,"-")</f>
        <v>61.640327455919397</v>
      </c>
    </row>
    <row r="254" spans="1:9" outlineLevel="1" x14ac:dyDescent="0.2">
      <c r="A254" s="26">
        <v>4090</v>
      </c>
      <c r="B254" s="59"/>
      <c r="C254" s="23" t="s">
        <v>182</v>
      </c>
      <c r="D254" s="41">
        <f>+D255</f>
        <v>9460.19</v>
      </c>
      <c r="E254" s="41">
        <f>+E255</f>
        <v>15917</v>
      </c>
      <c r="F254" s="41">
        <f>+F255</f>
        <v>15917</v>
      </c>
      <c r="G254" s="41">
        <f>+G255</f>
        <v>0</v>
      </c>
      <c r="H254" s="41">
        <f>+H255</f>
        <v>0</v>
      </c>
      <c r="I254" s="41" t="str">
        <f t="shared" si="16"/>
        <v>-</v>
      </c>
    </row>
    <row r="255" spans="1:9" outlineLevel="2" x14ac:dyDescent="0.2">
      <c r="A255" s="26">
        <v>409000</v>
      </c>
      <c r="B255" s="59"/>
      <c r="C255" s="23" t="s">
        <v>182</v>
      </c>
      <c r="D255" s="41">
        <v>9460.19</v>
      </c>
      <c r="E255" s="41">
        <v>15917</v>
      </c>
      <c r="F255" s="41">
        <v>15917</v>
      </c>
      <c r="G255" s="41">
        <v>0</v>
      </c>
      <c r="H255" s="41">
        <v>0</v>
      </c>
      <c r="I255" s="41" t="str">
        <f t="shared" si="16"/>
        <v>-</v>
      </c>
    </row>
    <row r="256" spans="1:9" outlineLevel="1" x14ac:dyDescent="0.2">
      <c r="A256" s="26">
        <v>4091</v>
      </c>
      <c r="B256" s="59"/>
      <c r="C256" s="23" t="s">
        <v>183</v>
      </c>
      <c r="D256" s="41">
        <f>+D257</f>
        <v>0</v>
      </c>
      <c r="E256" s="41">
        <f>+E257</f>
        <v>15700</v>
      </c>
      <c r="F256" s="41">
        <f>+F257</f>
        <v>15700</v>
      </c>
      <c r="G256" s="41">
        <f>+G257</f>
        <v>15700</v>
      </c>
      <c r="H256" s="41">
        <f>+H257</f>
        <v>0</v>
      </c>
      <c r="I256" s="41">
        <f t="shared" si="16"/>
        <v>0</v>
      </c>
    </row>
    <row r="257" spans="1:9" outlineLevel="2" x14ac:dyDescent="0.2">
      <c r="A257" s="26">
        <v>409100</v>
      </c>
      <c r="B257" s="59"/>
      <c r="C257" s="23" t="s">
        <v>183</v>
      </c>
      <c r="D257" s="41">
        <v>0</v>
      </c>
      <c r="E257" s="41">
        <v>15700</v>
      </c>
      <c r="F257" s="41">
        <v>15700</v>
      </c>
      <c r="G257" s="41">
        <v>15700</v>
      </c>
      <c r="H257" s="41">
        <v>0</v>
      </c>
      <c r="I257" s="41">
        <f t="shared" si="16"/>
        <v>0</v>
      </c>
    </row>
    <row r="258" spans="1:9" outlineLevel="1" x14ac:dyDescent="0.2">
      <c r="A258" s="26">
        <v>4093</v>
      </c>
      <c r="B258" s="59"/>
      <c r="C258" s="23" t="s">
        <v>184</v>
      </c>
      <c r="D258" s="41">
        <f>+D259</f>
        <v>21003.78</v>
      </c>
      <c r="E258" s="41">
        <f>+E259</f>
        <v>24000</v>
      </c>
      <c r="F258" s="41">
        <f>+F259</f>
        <v>24000</v>
      </c>
      <c r="G258" s="41">
        <f>+G259</f>
        <v>24000</v>
      </c>
      <c r="H258" s="41">
        <f>+H259</f>
        <v>24471.21</v>
      </c>
      <c r="I258" s="41">
        <f t="shared" si="16"/>
        <v>101.96337499999998</v>
      </c>
    </row>
    <row r="259" spans="1:9" outlineLevel="2" x14ac:dyDescent="0.2">
      <c r="A259" s="26">
        <v>409300</v>
      </c>
      <c r="B259" s="59"/>
      <c r="C259" s="23" t="s">
        <v>185</v>
      </c>
      <c r="D259" s="41">
        <v>21003.78</v>
      </c>
      <c r="E259" s="41">
        <v>24000</v>
      </c>
      <c r="F259" s="41">
        <v>24000</v>
      </c>
      <c r="G259" s="41">
        <v>24000</v>
      </c>
      <c r="H259" s="41">
        <v>24471.21</v>
      </c>
      <c r="I259" s="41">
        <f t="shared" si="16"/>
        <v>101.96337499999998</v>
      </c>
    </row>
    <row r="260" spans="1:9" outlineLevel="2" x14ac:dyDescent="0.2">
      <c r="A260" s="26"/>
      <c r="B260" s="59"/>
      <c r="C260" s="23"/>
      <c r="D260" s="41"/>
      <c r="E260" s="41"/>
      <c r="F260" s="41"/>
      <c r="G260" s="41"/>
      <c r="H260" s="41"/>
      <c r="I260" s="41"/>
    </row>
    <row r="261" spans="1:9" x14ac:dyDescent="0.2">
      <c r="A261" s="24">
        <v>41</v>
      </c>
      <c r="B261" s="20"/>
      <c r="C261" s="25" t="s">
        <v>73</v>
      </c>
      <c r="D261" s="40">
        <f>+D262+D268+D282+D295</f>
        <v>1163533</v>
      </c>
      <c r="E261" s="40">
        <f>+E262+E268+E282+E295</f>
        <v>1278330</v>
      </c>
      <c r="F261" s="40">
        <f>+F262+F268+F282+F295</f>
        <v>1272787</v>
      </c>
      <c r="G261" s="40">
        <f>+G262+G268+G282+G295</f>
        <v>1272787</v>
      </c>
      <c r="H261" s="40">
        <f>+H262+H268+H282+H295</f>
        <v>1257250.18</v>
      </c>
      <c r="I261" s="40">
        <f t="shared" ref="I261:I266" si="17">IF(G261&lt;&gt;0,H261/G261*100,"-")</f>
        <v>98.77930714251481</v>
      </c>
    </row>
    <row r="262" spans="1:9" x14ac:dyDescent="0.2">
      <c r="A262" s="26">
        <v>410</v>
      </c>
      <c r="B262" s="59"/>
      <c r="C262" s="23" t="s">
        <v>28</v>
      </c>
      <c r="D262" s="39">
        <f>+D263+D265</f>
        <v>3000</v>
      </c>
      <c r="E262" s="39">
        <f>+E263+E265</f>
        <v>61500</v>
      </c>
      <c r="F262" s="39">
        <f>+F263+F265</f>
        <v>63500</v>
      </c>
      <c r="G262" s="39">
        <f>+G263+G265</f>
        <v>63500</v>
      </c>
      <c r="H262" s="39">
        <f>+H263+H265</f>
        <v>50424.920000000006</v>
      </c>
      <c r="I262" s="39">
        <f t="shared" si="17"/>
        <v>79.409322834645678</v>
      </c>
    </row>
    <row r="263" spans="1:9" outlineLevel="1" x14ac:dyDescent="0.2">
      <c r="A263" s="26">
        <v>4100</v>
      </c>
      <c r="B263" s="59"/>
      <c r="C263" s="23" t="s">
        <v>186</v>
      </c>
      <c r="D263" s="39">
        <f>+D264</f>
        <v>0</v>
      </c>
      <c r="E263" s="39">
        <f>+E264</f>
        <v>41500</v>
      </c>
      <c r="F263" s="39">
        <f>+F264</f>
        <v>43500</v>
      </c>
      <c r="G263" s="39">
        <f>+G264</f>
        <v>43500</v>
      </c>
      <c r="H263" s="39">
        <f>+H264</f>
        <v>43149.55</v>
      </c>
      <c r="I263" s="39">
        <f t="shared" si="17"/>
        <v>99.194367816091969</v>
      </c>
    </row>
    <row r="264" spans="1:9" outlineLevel="2" x14ac:dyDescent="0.2">
      <c r="A264" s="26">
        <v>410000</v>
      </c>
      <c r="B264" s="59"/>
      <c r="C264" s="23" t="s">
        <v>187</v>
      </c>
      <c r="D264" s="39">
        <v>0</v>
      </c>
      <c r="E264" s="39">
        <v>41500</v>
      </c>
      <c r="F264" s="39">
        <v>43500</v>
      </c>
      <c r="G264" s="39">
        <v>43500</v>
      </c>
      <c r="H264" s="39">
        <v>43149.55</v>
      </c>
      <c r="I264" s="39">
        <f t="shared" si="17"/>
        <v>99.194367816091969</v>
      </c>
    </row>
    <row r="265" spans="1:9" outlineLevel="1" x14ac:dyDescent="0.2">
      <c r="A265" s="26">
        <v>4102</v>
      </c>
      <c r="B265" s="59"/>
      <c r="C265" s="23" t="s">
        <v>188</v>
      </c>
      <c r="D265" s="39">
        <f>+D266</f>
        <v>3000</v>
      </c>
      <c r="E265" s="39">
        <f>+E266</f>
        <v>20000</v>
      </c>
      <c r="F265" s="39">
        <f>+F266</f>
        <v>20000</v>
      </c>
      <c r="G265" s="39">
        <f>+G266</f>
        <v>20000</v>
      </c>
      <c r="H265" s="39">
        <f>+H266</f>
        <v>7275.37</v>
      </c>
      <c r="I265" s="39">
        <f t="shared" si="17"/>
        <v>36.376849999999997</v>
      </c>
    </row>
    <row r="266" spans="1:9" outlineLevel="2" x14ac:dyDescent="0.2">
      <c r="A266" s="26">
        <v>410299</v>
      </c>
      <c r="B266" s="59"/>
      <c r="C266" s="23" t="s">
        <v>189</v>
      </c>
      <c r="D266" s="39">
        <v>3000</v>
      </c>
      <c r="E266" s="39">
        <v>20000</v>
      </c>
      <c r="F266" s="39">
        <v>20000</v>
      </c>
      <c r="G266" s="39">
        <v>20000</v>
      </c>
      <c r="H266" s="39">
        <v>7275.37</v>
      </c>
      <c r="I266" s="39">
        <f t="shared" si="17"/>
        <v>36.376849999999997</v>
      </c>
    </row>
    <row r="267" spans="1:9" outlineLevel="2" x14ac:dyDescent="0.2">
      <c r="A267" s="26"/>
      <c r="B267" s="59"/>
      <c r="C267" s="23"/>
      <c r="D267" s="39"/>
      <c r="E267" s="39"/>
      <c r="F267" s="39"/>
      <c r="G267" s="39"/>
      <c r="H267" s="39"/>
      <c r="I267" s="39"/>
    </row>
    <row r="268" spans="1:9" x14ac:dyDescent="0.2">
      <c r="A268" s="26">
        <v>411</v>
      </c>
      <c r="B268" s="59"/>
      <c r="C268" s="23" t="s">
        <v>29</v>
      </c>
      <c r="D268" s="39">
        <f>+D269</f>
        <v>777594.44000000006</v>
      </c>
      <c r="E268" s="39">
        <f>+E269</f>
        <v>810028</v>
      </c>
      <c r="F268" s="39">
        <f>+F269</f>
        <v>801162</v>
      </c>
      <c r="G268" s="39">
        <f>+G269</f>
        <v>801162</v>
      </c>
      <c r="H268" s="39">
        <f>+H269</f>
        <v>806205.82</v>
      </c>
      <c r="I268" s="39">
        <f t="shared" ref="I268:I280" si="18">IF(G268&lt;&gt;0,H268/G268*100,"-")</f>
        <v>100.62956305965585</v>
      </c>
    </row>
    <row r="269" spans="1:9" outlineLevel="1" x14ac:dyDescent="0.2">
      <c r="A269" s="26">
        <v>4119</v>
      </c>
      <c r="B269" s="59"/>
      <c r="C269" s="23" t="s">
        <v>190</v>
      </c>
      <c r="D269" s="39">
        <f>+D270+D271+D272+D273+D274+D275+D276+D277+D278+D279+D280</f>
        <v>777594.44000000006</v>
      </c>
      <c r="E269" s="39">
        <f>+E270+E271+E272+E273+E274+E275+E276+E277+E278+E279+E280</f>
        <v>810028</v>
      </c>
      <c r="F269" s="39">
        <f>+F270+F271+F272+F273+F274+F275+F276+F277+F278+F279+F280</f>
        <v>801162</v>
      </c>
      <c r="G269" s="39">
        <f>+G270+G271+G272+G273+G274+G275+G276+G277+G278+G279+G280</f>
        <v>801162</v>
      </c>
      <c r="H269" s="39">
        <f>+H270+H271+H272+H273+H274+H275+H276+H277+H278+H279+H280</f>
        <v>806205.82</v>
      </c>
      <c r="I269" s="39">
        <f t="shared" si="18"/>
        <v>100.62956305965585</v>
      </c>
    </row>
    <row r="270" spans="1:9" outlineLevel="2" x14ac:dyDescent="0.2">
      <c r="A270" s="26">
        <v>411900</v>
      </c>
      <c r="B270" s="59"/>
      <c r="C270" s="23" t="s">
        <v>191</v>
      </c>
      <c r="D270" s="39">
        <v>26909.42</v>
      </c>
      <c r="E270" s="39">
        <v>30000</v>
      </c>
      <c r="F270" s="39">
        <v>30000</v>
      </c>
      <c r="G270" s="39">
        <v>30000</v>
      </c>
      <c r="H270" s="39">
        <v>26505.38</v>
      </c>
      <c r="I270" s="39">
        <f t="shared" si="18"/>
        <v>88.351266666666675</v>
      </c>
    </row>
    <row r="271" spans="1:9" outlineLevel="2" x14ac:dyDescent="0.2">
      <c r="A271" s="26">
        <v>411908</v>
      </c>
      <c r="B271" s="59"/>
      <c r="C271" s="23" t="s">
        <v>192</v>
      </c>
      <c r="D271" s="39">
        <v>24037</v>
      </c>
      <c r="E271" s="39">
        <v>24300</v>
      </c>
      <c r="F271" s="39">
        <v>15500</v>
      </c>
      <c r="G271" s="39">
        <v>15500</v>
      </c>
      <c r="H271" s="39">
        <v>12366</v>
      </c>
      <c r="I271" s="39">
        <f t="shared" si="18"/>
        <v>79.780645161290323</v>
      </c>
    </row>
    <row r="272" spans="1:9" outlineLevel="2" x14ac:dyDescent="0.2">
      <c r="A272" s="26">
        <v>4119090</v>
      </c>
      <c r="B272" s="59"/>
      <c r="C272" s="23" t="s">
        <v>193</v>
      </c>
      <c r="D272" s="39">
        <v>137253.35</v>
      </c>
      <c r="E272" s="39">
        <v>142000</v>
      </c>
      <c r="F272" s="39">
        <v>142000</v>
      </c>
      <c r="G272" s="39">
        <v>142000</v>
      </c>
      <c r="H272" s="39">
        <v>135031.16</v>
      </c>
      <c r="I272" s="39">
        <f t="shared" si="18"/>
        <v>95.092366197183097</v>
      </c>
    </row>
    <row r="273" spans="1:9" outlineLevel="2" x14ac:dyDescent="0.2">
      <c r="A273" s="26">
        <v>411921</v>
      </c>
      <c r="B273" s="59"/>
      <c r="C273" s="23" t="s">
        <v>194</v>
      </c>
      <c r="D273" s="39">
        <v>561551.68000000005</v>
      </c>
      <c r="E273" s="39">
        <v>580000</v>
      </c>
      <c r="F273" s="39">
        <v>580000</v>
      </c>
      <c r="G273" s="39">
        <v>580000</v>
      </c>
      <c r="H273" s="39">
        <v>604476.85</v>
      </c>
      <c r="I273" s="39">
        <f t="shared" si="18"/>
        <v>104.22014655172414</v>
      </c>
    </row>
    <row r="274" spans="1:9" outlineLevel="2" x14ac:dyDescent="0.2">
      <c r="A274" s="26">
        <v>411922</v>
      </c>
      <c r="B274" s="59"/>
      <c r="C274" s="23" t="s">
        <v>195</v>
      </c>
      <c r="D274" s="39">
        <v>10194.879999999999</v>
      </c>
      <c r="E274" s="39">
        <v>11200</v>
      </c>
      <c r="F274" s="39">
        <v>11200</v>
      </c>
      <c r="G274" s="39">
        <v>11200</v>
      </c>
      <c r="H274" s="39">
        <v>10222.16</v>
      </c>
      <c r="I274" s="39">
        <f t="shared" si="18"/>
        <v>91.269285714285715</v>
      </c>
    </row>
    <row r="275" spans="1:9" outlineLevel="2" x14ac:dyDescent="0.2">
      <c r="A275" s="26">
        <v>411999</v>
      </c>
      <c r="B275" s="59"/>
      <c r="C275" s="23" t="s">
        <v>381</v>
      </c>
      <c r="D275" s="39">
        <v>11029.46</v>
      </c>
      <c r="E275" s="39">
        <v>11828</v>
      </c>
      <c r="F275" s="39">
        <v>11828</v>
      </c>
      <c r="G275" s="39">
        <v>11828</v>
      </c>
      <c r="H275" s="39">
        <v>6941.46</v>
      </c>
      <c r="I275" s="39">
        <f t="shared" si="18"/>
        <v>58.68667568481569</v>
      </c>
    </row>
    <row r="276" spans="1:9" outlineLevel="2" x14ac:dyDescent="0.2">
      <c r="A276" s="26">
        <v>4119990</v>
      </c>
      <c r="B276" s="59"/>
      <c r="C276" s="23" t="s">
        <v>196</v>
      </c>
      <c r="D276" s="39">
        <v>0</v>
      </c>
      <c r="E276" s="39">
        <v>0</v>
      </c>
      <c r="F276" s="39">
        <v>0</v>
      </c>
      <c r="G276" s="39">
        <v>0</v>
      </c>
      <c r="H276" s="39">
        <v>748.58</v>
      </c>
      <c r="I276" s="39" t="str">
        <f t="shared" si="18"/>
        <v>-</v>
      </c>
    </row>
    <row r="277" spans="1:9" outlineLevel="2" x14ac:dyDescent="0.2">
      <c r="A277" s="26">
        <v>4119991</v>
      </c>
      <c r="B277" s="59"/>
      <c r="C277" s="23" t="s">
        <v>197</v>
      </c>
      <c r="D277" s="39">
        <v>4100</v>
      </c>
      <c r="E277" s="39">
        <v>4000</v>
      </c>
      <c r="F277" s="39">
        <v>4000</v>
      </c>
      <c r="G277" s="39">
        <v>4000</v>
      </c>
      <c r="H277" s="39">
        <v>3400</v>
      </c>
      <c r="I277" s="39">
        <f t="shared" si="18"/>
        <v>85</v>
      </c>
    </row>
    <row r="278" spans="1:9" outlineLevel="2" x14ac:dyDescent="0.2">
      <c r="A278" s="26">
        <v>4119992</v>
      </c>
      <c r="B278" s="59"/>
      <c r="C278" s="23" t="s">
        <v>198</v>
      </c>
      <c r="D278" s="39">
        <v>1000</v>
      </c>
      <c r="E278" s="39">
        <v>1000</v>
      </c>
      <c r="F278" s="39">
        <v>1000</v>
      </c>
      <c r="G278" s="39">
        <v>1000</v>
      </c>
      <c r="H278" s="39">
        <v>1000</v>
      </c>
      <c r="I278" s="39">
        <f t="shared" si="18"/>
        <v>100</v>
      </c>
    </row>
    <row r="279" spans="1:9" outlineLevel="2" x14ac:dyDescent="0.2">
      <c r="A279" s="26">
        <v>4119993</v>
      </c>
      <c r="B279" s="59"/>
      <c r="C279" s="23" t="s">
        <v>199</v>
      </c>
      <c r="D279" s="39">
        <v>1158.6500000000001</v>
      </c>
      <c r="E279" s="39">
        <v>900</v>
      </c>
      <c r="F279" s="39">
        <v>834</v>
      </c>
      <c r="G279" s="39">
        <v>834</v>
      </c>
      <c r="H279" s="39">
        <v>834.23</v>
      </c>
      <c r="I279" s="39">
        <f t="shared" si="18"/>
        <v>100.02757793764989</v>
      </c>
    </row>
    <row r="280" spans="1:9" outlineLevel="2" x14ac:dyDescent="0.2">
      <c r="A280" s="26">
        <v>4119995</v>
      </c>
      <c r="B280" s="59"/>
      <c r="C280" s="23" t="s">
        <v>200</v>
      </c>
      <c r="D280" s="39">
        <v>360</v>
      </c>
      <c r="E280" s="39">
        <v>4800</v>
      </c>
      <c r="F280" s="39">
        <v>4800</v>
      </c>
      <c r="G280" s="39">
        <v>4800</v>
      </c>
      <c r="H280" s="39">
        <v>4680</v>
      </c>
      <c r="I280" s="39">
        <f t="shared" si="18"/>
        <v>97.5</v>
      </c>
    </row>
    <row r="281" spans="1:9" outlineLevel="2" x14ac:dyDescent="0.2">
      <c r="A281" s="26"/>
      <c r="B281" s="59"/>
      <c r="C281" s="23"/>
      <c r="D281" s="39"/>
      <c r="E281" s="39"/>
      <c r="F281" s="39"/>
      <c r="G281" s="39"/>
      <c r="H281" s="39"/>
      <c r="I281" s="39"/>
    </row>
    <row r="282" spans="1:9" x14ac:dyDescent="0.2">
      <c r="A282" s="26">
        <v>412</v>
      </c>
      <c r="B282" s="59"/>
      <c r="C282" s="23" t="s">
        <v>58</v>
      </c>
      <c r="D282" s="39">
        <f>+D283</f>
        <v>59104.28</v>
      </c>
      <c r="E282" s="39">
        <f>+E283</f>
        <v>61283</v>
      </c>
      <c r="F282" s="39">
        <f>+F283</f>
        <v>61283</v>
      </c>
      <c r="G282" s="39">
        <f>+G283</f>
        <v>61283</v>
      </c>
      <c r="H282" s="39">
        <f>+H283</f>
        <v>61148.65</v>
      </c>
      <c r="I282" s="39">
        <f t="shared" ref="I282:I293" si="19">IF(G282&lt;&gt;0,H282/G282*100,"-")</f>
        <v>99.780771176345809</v>
      </c>
    </row>
    <row r="283" spans="1:9" outlineLevel="1" x14ac:dyDescent="0.2">
      <c r="A283" s="26">
        <v>4120</v>
      </c>
      <c r="B283" s="59"/>
      <c r="C283" s="23" t="s">
        <v>201</v>
      </c>
      <c r="D283" s="39">
        <f>+D284+D285+D286+D287+D288+D289+D290+D291+D292+D293</f>
        <v>59104.28</v>
      </c>
      <c r="E283" s="39">
        <f>+E284+E285+E286+E287+E288+E289+E290+E291+E292+E293</f>
        <v>61283</v>
      </c>
      <c r="F283" s="39">
        <f>+F284+F285+F286+F287+F288+F289+F290+F291+F292+F293</f>
        <v>61283</v>
      </c>
      <c r="G283" s="39">
        <f>+G284+G285+G286+G287+G288+G289+G290+G291+G292+G293</f>
        <v>61283</v>
      </c>
      <c r="H283" s="39">
        <f>+H284+H285+H286+H287+H288+H289+H290+H291+H292+H293</f>
        <v>61148.65</v>
      </c>
      <c r="I283" s="39">
        <f t="shared" si="19"/>
        <v>99.780771176345809</v>
      </c>
    </row>
    <row r="284" spans="1:9" outlineLevel="2" x14ac:dyDescent="0.2">
      <c r="A284" s="26">
        <v>4120001</v>
      </c>
      <c r="B284" s="59"/>
      <c r="C284" s="23" t="s">
        <v>202</v>
      </c>
      <c r="D284" s="39">
        <v>22624.92</v>
      </c>
      <c r="E284" s="39">
        <v>23190</v>
      </c>
      <c r="F284" s="39">
        <v>23190</v>
      </c>
      <c r="G284" s="39">
        <v>23190</v>
      </c>
      <c r="H284" s="39">
        <v>23115.4</v>
      </c>
      <c r="I284" s="39">
        <f t="shared" si="19"/>
        <v>99.678309616213895</v>
      </c>
    </row>
    <row r="285" spans="1:9" outlineLevel="2" x14ac:dyDescent="0.2">
      <c r="A285" s="26">
        <v>41200010</v>
      </c>
      <c r="B285" s="59"/>
      <c r="C285" s="23" t="s">
        <v>203</v>
      </c>
      <c r="D285" s="39">
        <v>1000</v>
      </c>
      <c r="E285" s="39">
        <v>1000</v>
      </c>
      <c r="F285" s="39">
        <v>1000</v>
      </c>
      <c r="G285" s="39">
        <v>1000</v>
      </c>
      <c r="H285" s="39">
        <v>1000</v>
      </c>
      <c r="I285" s="39">
        <f t="shared" si="19"/>
        <v>100</v>
      </c>
    </row>
    <row r="286" spans="1:9" outlineLevel="2" x14ac:dyDescent="0.2">
      <c r="A286" s="26">
        <v>41200012</v>
      </c>
      <c r="B286" s="59"/>
      <c r="C286" s="23" t="s">
        <v>204</v>
      </c>
      <c r="D286" s="39">
        <v>4000</v>
      </c>
      <c r="E286" s="39">
        <v>4000</v>
      </c>
      <c r="F286" s="39">
        <v>4000</v>
      </c>
      <c r="G286" s="39">
        <v>4000</v>
      </c>
      <c r="H286" s="39">
        <v>4000</v>
      </c>
      <c r="I286" s="39">
        <f t="shared" si="19"/>
        <v>100</v>
      </c>
    </row>
    <row r="287" spans="1:9" outlineLevel="2" x14ac:dyDescent="0.2">
      <c r="A287" s="26">
        <v>41200013</v>
      </c>
      <c r="B287" s="59"/>
      <c r="C287" s="23" t="s">
        <v>205</v>
      </c>
      <c r="D287" s="39">
        <v>1000</v>
      </c>
      <c r="E287" s="39">
        <v>1000</v>
      </c>
      <c r="F287" s="39">
        <v>1000</v>
      </c>
      <c r="G287" s="39">
        <v>1000</v>
      </c>
      <c r="H287" s="39">
        <v>1000</v>
      </c>
      <c r="I287" s="39">
        <f t="shared" si="19"/>
        <v>100</v>
      </c>
    </row>
    <row r="288" spans="1:9" outlineLevel="2" x14ac:dyDescent="0.2">
      <c r="A288" s="26">
        <v>41200015</v>
      </c>
      <c r="B288" s="59"/>
      <c r="C288" s="23" t="s">
        <v>206</v>
      </c>
      <c r="D288" s="39">
        <v>0</v>
      </c>
      <c r="E288" s="39">
        <v>400</v>
      </c>
      <c r="F288" s="39">
        <v>400</v>
      </c>
      <c r="G288" s="39">
        <v>400</v>
      </c>
      <c r="H288" s="39">
        <v>400</v>
      </c>
      <c r="I288" s="39">
        <f t="shared" si="19"/>
        <v>100</v>
      </c>
    </row>
    <row r="289" spans="1:9" outlineLevel="2" x14ac:dyDescent="0.2">
      <c r="A289" s="26">
        <v>4120004</v>
      </c>
      <c r="B289" s="59"/>
      <c r="C289" s="23" t="s">
        <v>207</v>
      </c>
      <c r="D289" s="39">
        <v>1950</v>
      </c>
      <c r="E289" s="39">
        <v>2400</v>
      </c>
      <c r="F289" s="39">
        <v>2400</v>
      </c>
      <c r="G289" s="39">
        <v>2400</v>
      </c>
      <c r="H289" s="39">
        <v>2340</v>
      </c>
      <c r="I289" s="39">
        <f t="shared" si="19"/>
        <v>97.5</v>
      </c>
    </row>
    <row r="290" spans="1:9" outlineLevel="2" x14ac:dyDescent="0.2">
      <c r="A290" s="26">
        <v>4120005</v>
      </c>
      <c r="B290" s="59"/>
      <c r="C290" s="23" t="s">
        <v>208</v>
      </c>
      <c r="D290" s="39">
        <v>10500.96</v>
      </c>
      <c r="E290" s="39">
        <v>10800</v>
      </c>
      <c r="F290" s="39">
        <v>10800</v>
      </c>
      <c r="G290" s="39">
        <v>10800</v>
      </c>
      <c r="H290" s="39">
        <v>10800.25</v>
      </c>
      <c r="I290" s="39">
        <f t="shared" si="19"/>
        <v>100.00231481481481</v>
      </c>
    </row>
    <row r="291" spans="1:9" outlineLevel="2" x14ac:dyDescent="0.2">
      <c r="A291" s="26">
        <v>4120006</v>
      </c>
      <c r="B291" s="59"/>
      <c r="C291" s="23" t="s">
        <v>209</v>
      </c>
      <c r="D291" s="39">
        <v>9115.4</v>
      </c>
      <c r="E291" s="39">
        <v>9580</v>
      </c>
      <c r="F291" s="39">
        <v>9580</v>
      </c>
      <c r="G291" s="39">
        <v>9580</v>
      </c>
      <c r="H291" s="39">
        <v>9580</v>
      </c>
      <c r="I291" s="39">
        <f t="shared" si="19"/>
        <v>100</v>
      </c>
    </row>
    <row r="292" spans="1:9" outlineLevel="2" x14ac:dyDescent="0.2">
      <c r="A292" s="26">
        <v>4120007</v>
      </c>
      <c r="B292" s="59"/>
      <c r="C292" s="23" t="s">
        <v>210</v>
      </c>
      <c r="D292" s="39">
        <v>1000</v>
      </c>
      <c r="E292" s="39">
        <v>1000</v>
      </c>
      <c r="F292" s="39">
        <v>1000</v>
      </c>
      <c r="G292" s="39">
        <v>1000</v>
      </c>
      <c r="H292" s="39">
        <v>1000</v>
      </c>
      <c r="I292" s="39">
        <f t="shared" si="19"/>
        <v>100</v>
      </c>
    </row>
    <row r="293" spans="1:9" outlineLevel="2" x14ac:dyDescent="0.2">
      <c r="A293" s="26">
        <v>4120009</v>
      </c>
      <c r="B293" s="59"/>
      <c r="C293" s="23" t="s">
        <v>211</v>
      </c>
      <c r="D293" s="39">
        <v>7913</v>
      </c>
      <c r="E293" s="39">
        <v>7913</v>
      </c>
      <c r="F293" s="39">
        <v>7913</v>
      </c>
      <c r="G293" s="39">
        <v>7913</v>
      </c>
      <c r="H293" s="39">
        <v>7913</v>
      </c>
      <c r="I293" s="39">
        <f t="shared" si="19"/>
        <v>100</v>
      </c>
    </row>
    <row r="294" spans="1:9" outlineLevel="2" x14ac:dyDescent="0.2">
      <c r="A294" s="26"/>
      <c r="B294" s="59"/>
      <c r="C294" s="23"/>
      <c r="D294" s="39"/>
      <c r="E294" s="39"/>
      <c r="F294" s="39"/>
      <c r="G294" s="39"/>
      <c r="H294" s="39"/>
      <c r="I294" s="39"/>
    </row>
    <row r="295" spans="1:9" x14ac:dyDescent="0.2">
      <c r="A295" s="26">
        <v>413</v>
      </c>
      <c r="B295" s="59"/>
      <c r="C295" s="23" t="s">
        <v>30</v>
      </c>
      <c r="D295" s="39">
        <f>+D296+D298+D300+D320+D323</f>
        <v>323834.28000000003</v>
      </c>
      <c r="E295" s="39">
        <f>+E296+E298+E300+E320+E323</f>
        <v>345519</v>
      </c>
      <c r="F295" s="39">
        <f>+F296+F298+F300+F320+F323</f>
        <v>346842</v>
      </c>
      <c r="G295" s="39">
        <f>+G296+G298+G300+G320+G323</f>
        <v>346842</v>
      </c>
      <c r="H295" s="39">
        <f>+H296+H298+H300+H320+H323</f>
        <v>339470.79</v>
      </c>
      <c r="I295" s="39">
        <f t="shared" ref="I295:I324" si="20">IF(G295&lt;&gt;0,H295/G295*100,"-")</f>
        <v>97.874764301901152</v>
      </c>
    </row>
    <row r="296" spans="1:9" outlineLevel="1" x14ac:dyDescent="0.2">
      <c r="A296" s="26">
        <v>4130</v>
      </c>
      <c r="B296" s="59"/>
      <c r="C296" s="23" t="s">
        <v>212</v>
      </c>
      <c r="D296" s="39">
        <f>+D297</f>
        <v>15801.91</v>
      </c>
      <c r="E296" s="39">
        <f>+E297</f>
        <v>16000</v>
      </c>
      <c r="F296" s="39">
        <f>+F297</f>
        <v>16000</v>
      </c>
      <c r="G296" s="39">
        <f>+G297</f>
        <v>16000</v>
      </c>
      <c r="H296" s="39">
        <f>+H297</f>
        <v>15865.84</v>
      </c>
      <c r="I296" s="39">
        <f t="shared" si="20"/>
        <v>99.161500000000004</v>
      </c>
    </row>
    <row r="297" spans="1:9" outlineLevel="2" x14ac:dyDescent="0.2">
      <c r="A297" s="26">
        <v>413003</v>
      </c>
      <c r="B297" s="59"/>
      <c r="C297" s="23" t="s">
        <v>213</v>
      </c>
      <c r="D297" s="39">
        <v>15801.91</v>
      </c>
      <c r="E297" s="39">
        <v>16000</v>
      </c>
      <c r="F297" s="39">
        <v>16000</v>
      </c>
      <c r="G297" s="39">
        <v>16000</v>
      </c>
      <c r="H297" s="39">
        <v>15865.84</v>
      </c>
      <c r="I297" s="39">
        <f t="shared" si="20"/>
        <v>99.161500000000004</v>
      </c>
    </row>
    <row r="298" spans="1:9" outlineLevel="1" x14ac:dyDescent="0.2">
      <c r="A298" s="26">
        <v>4131</v>
      </c>
      <c r="B298" s="59"/>
      <c r="C298" s="23" t="s">
        <v>214</v>
      </c>
      <c r="D298" s="39">
        <f>+D299</f>
        <v>75724.53</v>
      </c>
      <c r="E298" s="39">
        <f>+E299</f>
        <v>78000</v>
      </c>
      <c r="F298" s="39">
        <f>+F299</f>
        <v>78000</v>
      </c>
      <c r="G298" s="39">
        <f>+G299</f>
        <v>78000</v>
      </c>
      <c r="H298" s="39">
        <f>+H299</f>
        <v>75956.58</v>
      </c>
      <c r="I298" s="39">
        <f t="shared" si="20"/>
        <v>97.380230769230764</v>
      </c>
    </row>
    <row r="299" spans="1:9" outlineLevel="2" x14ac:dyDescent="0.2">
      <c r="A299" s="26">
        <v>413105</v>
      </c>
      <c r="B299" s="59"/>
      <c r="C299" s="23" t="s">
        <v>215</v>
      </c>
      <c r="D299" s="39">
        <v>75724.53</v>
      </c>
      <c r="E299" s="39">
        <v>78000</v>
      </c>
      <c r="F299" s="39">
        <v>78000</v>
      </c>
      <c r="G299" s="39">
        <v>78000</v>
      </c>
      <c r="H299" s="39">
        <v>75956.58</v>
      </c>
      <c r="I299" s="39">
        <f t="shared" si="20"/>
        <v>97.380230769230764</v>
      </c>
    </row>
    <row r="300" spans="1:9" outlineLevel="1" x14ac:dyDescent="0.2">
      <c r="A300" s="26">
        <v>4133</v>
      </c>
      <c r="B300" s="59"/>
      <c r="C300" s="23" t="s">
        <v>216</v>
      </c>
      <c r="D300" s="39">
        <f>+D301+D302+D303+D304+D305+D306+D307+D308+D309+D310+D311+D312+D313+D314+D315+D316+D317+D318+D319</f>
        <v>197784.04</v>
      </c>
      <c r="E300" s="39">
        <f>+E301+E302+E303+E304+E305+E306+E307+E308+E309+E310+E311+E312+E313+E314+E315+E316+E317+E318+E319</f>
        <v>216888</v>
      </c>
      <c r="F300" s="39">
        <f>+F301+F302+F303+F304+F305+F306+F307+F308+F309+F310+F311+F312+F313+F314+F315+F316+F317+F318+F319</f>
        <v>218211</v>
      </c>
      <c r="G300" s="39">
        <f>+G301+G302+G303+G304+G305+G306+G307+G308+G309+G310+G311+G312+G313+G314+G315+G316+G317+G318+G319</f>
        <v>218211</v>
      </c>
      <c r="H300" s="39">
        <f>+H301+H302+H303+H304+H305+H306+H307+H308+H309+H310+H311+H312+H313+H314+H315+H316+H317+H318+H319</f>
        <v>213618.88</v>
      </c>
      <c r="I300" s="39">
        <f t="shared" si="20"/>
        <v>97.895559802209789</v>
      </c>
    </row>
    <row r="301" spans="1:9" outlineLevel="2" x14ac:dyDescent="0.2">
      <c r="A301" s="26">
        <v>4133000</v>
      </c>
      <c r="B301" s="59"/>
      <c r="C301" s="23" t="s">
        <v>217</v>
      </c>
      <c r="D301" s="39">
        <v>17761.419999999998</v>
      </c>
      <c r="E301" s="39">
        <v>30000</v>
      </c>
      <c r="F301" s="39">
        <v>23000</v>
      </c>
      <c r="G301" s="39">
        <v>23000</v>
      </c>
      <c r="H301" s="39">
        <v>15274.77</v>
      </c>
      <c r="I301" s="39">
        <f t="shared" si="20"/>
        <v>66.41204347826087</v>
      </c>
    </row>
    <row r="302" spans="1:9" outlineLevel="2" x14ac:dyDescent="0.2">
      <c r="A302" s="26">
        <v>41330001</v>
      </c>
      <c r="B302" s="59"/>
      <c r="C302" s="23" t="s">
        <v>218</v>
      </c>
      <c r="D302" s="39">
        <v>17317.189999999999</v>
      </c>
      <c r="E302" s="39">
        <v>10000</v>
      </c>
      <c r="F302" s="39">
        <v>14000</v>
      </c>
      <c r="G302" s="39">
        <v>14000</v>
      </c>
      <c r="H302" s="39">
        <v>26228.39</v>
      </c>
      <c r="I302" s="39">
        <f t="shared" si="20"/>
        <v>187.34564285714285</v>
      </c>
    </row>
    <row r="303" spans="1:9" outlineLevel="2" x14ac:dyDescent="0.2">
      <c r="A303" s="26">
        <v>41330002</v>
      </c>
      <c r="B303" s="59"/>
      <c r="C303" s="23" t="s">
        <v>219</v>
      </c>
      <c r="D303" s="39">
        <v>5929.62</v>
      </c>
      <c r="E303" s="39">
        <v>6000</v>
      </c>
      <c r="F303" s="39">
        <v>200</v>
      </c>
      <c r="G303" s="39">
        <v>200</v>
      </c>
      <c r="H303" s="39">
        <v>200</v>
      </c>
      <c r="I303" s="39">
        <f t="shared" si="20"/>
        <v>100</v>
      </c>
    </row>
    <row r="304" spans="1:9" outlineLevel="2" x14ac:dyDescent="0.2">
      <c r="A304" s="26">
        <v>41330010</v>
      </c>
      <c r="B304" s="59"/>
      <c r="C304" s="23" t="s">
        <v>220</v>
      </c>
      <c r="D304" s="39">
        <v>5150.8500000000004</v>
      </c>
      <c r="E304" s="39">
        <v>5500</v>
      </c>
      <c r="F304" s="39">
        <v>6000</v>
      </c>
      <c r="G304" s="39">
        <v>6000</v>
      </c>
      <c r="H304" s="39">
        <v>6068.67</v>
      </c>
      <c r="I304" s="39">
        <f t="shared" si="20"/>
        <v>101.14449999999999</v>
      </c>
    </row>
    <row r="305" spans="1:9" outlineLevel="2" x14ac:dyDescent="0.2">
      <c r="A305" s="26">
        <v>4133002</v>
      </c>
      <c r="B305" s="59"/>
      <c r="C305" s="23" t="s">
        <v>221</v>
      </c>
      <c r="D305" s="39">
        <v>7274.8</v>
      </c>
      <c r="E305" s="39">
        <v>7275</v>
      </c>
      <c r="F305" s="39">
        <v>7275</v>
      </c>
      <c r="G305" s="39">
        <v>7275</v>
      </c>
      <c r="H305" s="39">
        <v>6939.97</v>
      </c>
      <c r="I305" s="39">
        <f t="shared" si="20"/>
        <v>95.39477663230241</v>
      </c>
    </row>
    <row r="306" spans="1:9" outlineLevel="2" x14ac:dyDescent="0.2">
      <c r="A306" s="26">
        <v>4133004</v>
      </c>
      <c r="B306" s="59"/>
      <c r="C306" s="23" t="s">
        <v>222</v>
      </c>
      <c r="D306" s="39">
        <v>5934.32</v>
      </c>
      <c r="E306" s="39">
        <v>16000</v>
      </c>
      <c r="F306" s="39">
        <v>16000</v>
      </c>
      <c r="G306" s="39">
        <v>16000</v>
      </c>
      <c r="H306" s="39">
        <v>11128.76</v>
      </c>
      <c r="I306" s="39">
        <f t="shared" si="20"/>
        <v>69.554749999999999</v>
      </c>
    </row>
    <row r="307" spans="1:9" outlineLevel="2" x14ac:dyDescent="0.2">
      <c r="A307" s="26">
        <v>4133005</v>
      </c>
      <c r="B307" s="59"/>
      <c r="C307" s="23" t="s">
        <v>223</v>
      </c>
      <c r="D307" s="39">
        <v>7117.34</v>
      </c>
      <c r="E307" s="39">
        <v>0</v>
      </c>
      <c r="F307" s="39">
        <v>0</v>
      </c>
      <c r="G307" s="39">
        <v>0</v>
      </c>
      <c r="H307" s="39">
        <v>0</v>
      </c>
      <c r="I307" s="39" t="str">
        <f t="shared" si="20"/>
        <v>-</v>
      </c>
    </row>
    <row r="308" spans="1:9" outlineLevel="2" x14ac:dyDescent="0.2">
      <c r="A308" s="26">
        <v>4133007</v>
      </c>
      <c r="B308" s="59"/>
      <c r="C308" s="23" t="s">
        <v>224</v>
      </c>
      <c r="D308" s="39">
        <v>0</v>
      </c>
      <c r="E308" s="39">
        <v>1425</v>
      </c>
      <c r="F308" s="39">
        <v>1425</v>
      </c>
      <c r="G308" s="39">
        <v>1425</v>
      </c>
      <c r="H308" s="39">
        <v>1425</v>
      </c>
      <c r="I308" s="39">
        <f t="shared" si="20"/>
        <v>100</v>
      </c>
    </row>
    <row r="309" spans="1:9" outlineLevel="2" x14ac:dyDescent="0.2">
      <c r="A309" s="26">
        <v>4133010</v>
      </c>
      <c r="B309" s="59"/>
      <c r="C309" s="23" t="s">
        <v>225</v>
      </c>
      <c r="D309" s="39">
        <v>3199.32</v>
      </c>
      <c r="E309" s="39">
        <v>3200</v>
      </c>
      <c r="F309" s="39">
        <v>3200</v>
      </c>
      <c r="G309" s="39">
        <v>3200</v>
      </c>
      <c r="H309" s="39">
        <v>3199.32</v>
      </c>
      <c r="I309" s="39">
        <f t="shared" si="20"/>
        <v>99.978750000000005</v>
      </c>
    </row>
    <row r="310" spans="1:9" outlineLevel="2" x14ac:dyDescent="0.2">
      <c r="A310" s="26">
        <v>4133011</v>
      </c>
      <c r="B310" s="59"/>
      <c r="C310" s="23" t="s">
        <v>226</v>
      </c>
      <c r="D310" s="39">
        <v>6548.2</v>
      </c>
      <c r="E310" s="39">
        <v>6548</v>
      </c>
      <c r="F310" s="39">
        <v>6548</v>
      </c>
      <c r="G310" s="39">
        <v>6548</v>
      </c>
      <c r="H310" s="39">
        <v>6882.53</v>
      </c>
      <c r="I310" s="39">
        <f t="shared" si="20"/>
        <v>105.10888821014051</v>
      </c>
    </row>
    <row r="311" spans="1:9" outlineLevel="2" x14ac:dyDescent="0.2">
      <c r="A311" s="26">
        <v>4133015</v>
      </c>
      <c r="B311" s="59"/>
      <c r="C311" s="23" t="s">
        <v>227</v>
      </c>
      <c r="D311" s="39">
        <v>12000</v>
      </c>
      <c r="E311" s="39">
        <v>12000</v>
      </c>
      <c r="F311" s="39">
        <v>12000</v>
      </c>
      <c r="G311" s="39">
        <v>12000</v>
      </c>
      <c r="H311" s="39">
        <v>12000</v>
      </c>
      <c r="I311" s="39">
        <f t="shared" si="20"/>
        <v>100</v>
      </c>
    </row>
    <row r="312" spans="1:9" outlineLevel="2" x14ac:dyDescent="0.2">
      <c r="A312" s="26">
        <v>4133020</v>
      </c>
      <c r="B312" s="59"/>
      <c r="C312" s="23" t="s">
        <v>228</v>
      </c>
      <c r="D312" s="39">
        <v>241</v>
      </c>
      <c r="E312" s="39">
        <v>250</v>
      </c>
      <c r="F312" s="39">
        <v>250</v>
      </c>
      <c r="G312" s="39">
        <v>250</v>
      </c>
      <c r="H312" s="39">
        <v>0</v>
      </c>
      <c r="I312" s="39">
        <f t="shared" si="20"/>
        <v>0</v>
      </c>
    </row>
    <row r="313" spans="1:9" outlineLevel="2" x14ac:dyDescent="0.2">
      <c r="A313" s="26">
        <v>41330200</v>
      </c>
      <c r="B313" s="59"/>
      <c r="C313" s="23" t="s">
        <v>229</v>
      </c>
      <c r="D313" s="39">
        <v>12.5</v>
      </c>
      <c r="E313" s="39">
        <v>100</v>
      </c>
      <c r="F313" s="39">
        <v>100</v>
      </c>
      <c r="G313" s="39">
        <v>100</v>
      </c>
      <c r="H313" s="39">
        <v>54</v>
      </c>
      <c r="I313" s="39">
        <f t="shared" si="20"/>
        <v>54</v>
      </c>
    </row>
    <row r="314" spans="1:9" outlineLevel="2" x14ac:dyDescent="0.2">
      <c r="A314" s="26">
        <v>4133026</v>
      </c>
      <c r="B314" s="59"/>
      <c r="C314" s="23" t="s">
        <v>230</v>
      </c>
      <c r="D314" s="39">
        <v>55520</v>
      </c>
      <c r="E314" s="39">
        <v>56410</v>
      </c>
      <c r="F314" s="39">
        <v>64029</v>
      </c>
      <c r="G314" s="39">
        <v>64029</v>
      </c>
      <c r="H314" s="39">
        <v>64029</v>
      </c>
      <c r="I314" s="39">
        <f t="shared" si="20"/>
        <v>100</v>
      </c>
    </row>
    <row r="315" spans="1:9" outlineLevel="2" x14ac:dyDescent="0.2">
      <c r="A315" s="26">
        <v>4133027</v>
      </c>
      <c r="B315" s="59"/>
      <c r="C315" s="23" t="s">
        <v>231</v>
      </c>
      <c r="D315" s="39">
        <v>38943</v>
      </c>
      <c r="E315" s="39">
        <v>39570</v>
      </c>
      <c r="F315" s="39">
        <v>41576</v>
      </c>
      <c r="G315" s="39">
        <v>41576</v>
      </c>
      <c r="H315" s="39">
        <v>41576</v>
      </c>
      <c r="I315" s="39">
        <f t="shared" si="20"/>
        <v>100</v>
      </c>
    </row>
    <row r="316" spans="1:9" outlineLevel="2" x14ac:dyDescent="0.2">
      <c r="A316" s="26">
        <v>4133028</v>
      </c>
      <c r="B316" s="59"/>
      <c r="C316" s="23" t="s">
        <v>232</v>
      </c>
      <c r="D316" s="39">
        <v>14834.48</v>
      </c>
      <c r="E316" s="39">
        <v>9000</v>
      </c>
      <c r="F316" s="39">
        <v>9000</v>
      </c>
      <c r="G316" s="39">
        <v>9000</v>
      </c>
      <c r="H316" s="39">
        <v>7448.5</v>
      </c>
      <c r="I316" s="39">
        <f t="shared" si="20"/>
        <v>82.761111111111106</v>
      </c>
    </row>
    <row r="317" spans="1:9" outlineLevel="2" x14ac:dyDescent="0.2">
      <c r="A317" s="26">
        <v>41330280</v>
      </c>
      <c r="B317" s="59"/>
      <c r="C317" s="23" t="s">
        <v>233</v>
      </c>
      <c r="D317" s="39">
        <v>0</v>
      </c>
      <c r="E317" s="39">
        <v>7500</v>
      </c>
      <c r="F317" s="39">
        <v>7500</v>
      </c>
      <c r="G317" s="39">
        <v>7500</v>
      </c>
      <c r="H317" s="39">
        <v>5566.1</v>
      </c>
      <c r="I317" s="39">
        <f t="shared" si="20"/>
        <v>74.214666666666673</v>
      </c>
    </row>
    <row r="318" spans="1:9" outlineLevel="2" x14ac:dyDescent="0.2">
      <c r="A318" s="26">
        <v>41330281</v>
      </c>
      <c r="B318" s="59"/>
      <c r="C318" s="23" t="s">
        <v>234</v>
      </c>
      <c r="D318" s="39">
        <v>0</v>
      </c>
      <c r="E318" s="39">
        <v>5400</v>
      </c>
      <c r="F318" s="39">
        <v>5400</v>
      </c>
      <c r="G318" s="39">
        <v>5400</v>
      </c>
      <c r="H318" s="39">
        <v>4890.82</v>
      </c>
      <c r="I318" s="39">
        <f t="shared" si="20"/>
        <v>90.570740740740746</v>
      </c>
    </row>
    <row r="319" spans="1:9" outlineLevel="2" x14ac:dyDescent="0.2">
      <c r="A319" s="26">
        <v>41330282</v>
      </c>
      <c r="B319" s="59"/>
      <c r="C319" s="23" t="s">
        <v>235</v>
      </c>
      <c r="D319" s="39">
        <v>0</v>
      </c>
      <c r="E319" s="39">
        <v>710</v>
      </c>
      <c r="F319" s="39">
        <v>708</v>
      </c>
      <c r="G319" s="39">
        <v>708</v>
      </c>
      <c r="H319" s="39">
        <v>707.05</v>
      </c>
      <c r="I319" s="39">
        <f t="shared" si="20"/>
        <v>99.865819209039543</v>
      </c>
    </row>
    <row r="320" spans="1:9" outlineLevel="1" x14ac:dyDescent="0.2">
      <c r="A320" s="26">
        <v>4135</v>
      </c>
      <c r="B320" s="59"/>
      <c r="C320" s="23" t="s">
        <v>236</v>
      </c>
      <c r="D320" s="39">
        <f>+D321+D322</f>
        <v>32392.03</v>
      </c>
      <c r="E320" s="39">
        <f>+E321+E322</f>
        <v>32500</v>
      </c>
      <c r="F320" s="39">
        <f>+F321+F322</f>
        <v>32500</v>
      </c>
      <c r="G320" s="39">
        <f>+G321+G322</f>
        <v>32500</v>
      </c>
      <c r="H320" s="39">
        <f>+H321+H322</f>
        <v>31910.12</v>
      </c>
      <c r="I320" s="39">
        <f t="shared" si="20"/>
        <v>98.184984615384607</v>
      </c>
    </row>
    <row r="321" spans="1:9" outlineLevel="2" x14ac:dyDescent="0.2">
      <c r="A321" s="26">
        <v>4135001</v>
      </c>
      <c r="B321" s="59"/>
      <c r="C321" s="23" t="s">
        <v>237</v>
      </c>
      <c r="D321" s="39">
        <v>4392.03</v>
      </c>
      <c r="E321" s="39">
        <v>4500</v>
      </c>
      <c r="F321" s="39">
        <v>4500</v>
      </c>
      <c r="G321" s="39">
        <v>4500</v>
      </c>
      <c r="H321" s="39">
        <v>3910.12</v>
      </c>
      <c r="I321" s="39">
        <f t="shared" si="20"/>
        <v>86.891555555555556</v>
      </c>
    </row>
    <row r="322" spans="1:9" outlineLevel="2" x14ac:dyDescent="0.2">
      <c r="A322" s="26">
        <v>4135004</v>
      </c>
      <c r="B322" s="59"/>
      <c r="C322" s="23" t="s">
        <v>238</v>
      </c>
      <c r="D322" s="39">
        <v>28000</v>
      </c>
      <c r="E322" s="39">
        <v>28000</v>
      </c>
      <c r="F322" s="39">
        <v>28000</v>
      </c>
      <c r="G322" s="39">
        <v>28000</v>
      </c>
      <c r="H322" s="39">
        <v>28000</v>
      </c>
      <c r="I322" s="39">
        <f t="shared" si="20"/>
        <v>100</v>
      </c>
    </row>
    <row r="323" spans="1:9" outlineLevel="1" x14ac:dyDescent="0.2">
      <c r="A323" s="26">
        <v>4136</v>
      </c>
      <c r="B323" s="59"/>
      <c r="C323" s="23" t="s">
        <v>239</v>
      </c>
      <c r="D323" s="39">
        <f>+D324</f>
        <v>2131.77</v>
      </c>
      <c r="E323" s="39">
        <f>+E324</f>
        <v>2131</v>
      </c>
      <c r="F323" s="39">
        <f>+F324</f>
        <v>2131</v>
      </c>
      <c r="G323" s="39">
        <f>+G324</f>
        <v>2131</v>
      </c>
      <c r="H323" s="39">
        <f>+H324</f>
        <v>2119.37</v>
      </c>
      <c r="I323" s="39">
        <f t="shared" si="20"/>
        <v>99.454246832473018</v>
      </c>
    </row>
    <row r="324" spans="1:9" outlineLevel="2" x14ac:dyDescent="0.2">
      <c r="A324" s="26">
        <v>4136002</v>
      </c>
      <c r="B324" s="59"/>
      <c r="C324" s="23" t="s">
        <v>240</v>
      </c>
      <c r="D324" s="39">
        <v>2131.77</v>
      </c>
      <c r="E324" s="39">
        <v>2131</v>
      </c>
      <c r="F324" s="39">
        <v>2131</v>
      </c>
      <c r="G324" s="39">
        <v>2131</v>
      </c>
      <c r="H324" s="39">
        <v>2119.37</v>
      </c>
      <c r="I324" s="39">
        <f t="shared" si="20"/>
        <v>99.454246832473018</v>
      </c>
    </row>
    <row r="325" spans="1:9" outlineLevel="2" x14ac:dyDescent="0.2">
      <c r="A325" s="26"/>
      <c r="B325" s="59"/>
      <c r="C325" s="23"/>
      <c r="D325" s="39"/>
      <c r="E325" s="39"/>
      <c r="F325" s="39"/>
      <c r="G325" s="39"/>
      <c r="H325" s="39"/>
      <c r="I325" s="39"/>
    </row>
    <row r="326" spans="1:9" x14ac:dyDescent="0.2">
      <c r="A326" s="26">
        <v>414</v>
      </c>
      <c r="B326" s="59"/>
      <c r="C326" s="23" t="s">
        <v>83</v>
      </c>
      <c r="D326" s="39">
        <v>0</v>
      </c>
      <c r="E326" s="39">
        <v>0</v>
      </c>
      <c r="F326" s="39">
        <v>0</v>
      </c>
      <c r="G326" s="39">
        <v>0</v>
      </c>
      <c r="H326" s="39">
        <v>0</v>
      </c>
      <c r="I326" s="39" t="str">
        <f>IF(G326&lt;&gt;0,H326/G326*100,"-")</f>
        <v>-</v>
      </c>
    </row>
    <row r="327" spans="1:9" x14ac:dyDescent="0.2">
      <c r="A327" s="26"/>
      <c r="B327" s="59"/>
      <c r="C327" s="23"/>
      <c r="D327" s="39"/>
      <c r="E327" s="39"/>
      <c r="F327" s="39"/>
      <c r="G327" s="39"/>
      <c r="H327" s="39"/>
      <c r="I327" s="39"/>
    </row>
    <row r="328" spans="1:9" x14ac:dyDescent="0.2">
      <c r="A328" s="24">
        <v>42</v>
      </c>
      <c r="B328" s="20" t="s">
        <v>31</v>
      </c>
      <c r="C328" s="25" t="s">
        <v>74</v>
      </c>
      <c r="D328" s="40">
        <f>+D329</f>
        <v>358951</v>
      </c>
      <c r="E328" s="40">
        <f>+E329</f>
        <v>954887.19</v>
      </c>
      <c r="F328" s="40">
        <f>+F329</f>
        <v>892213.19</v>
      </c>
      <c r="G328" s="40">
        <f>+G329</f>
        <v>892213.19</v>
      </c>
      <c r="H328" s="40">
        <f>+H329</f>
        <v>764016.59000000008</v>
      </c>
      <c r="I328" s="40">
        <f t="shared" ref="I328:I367" si="21">IF(G328&lt;&gt;0,H328/G328*100,"-")</f>
        <v>85.631617932032597</v>
      </c>
    </row>
    <row r="329" spans="1:9" x14ac:dyDescent="0.2">
      <c r="A329" s="26">
        <v>420</v>
      </c>
      <c r="B329" s="59"/>
      <c r="C329" s="23" t="s">
        <v>32</v>
      </c>
      <c r="D329" s="39">
        <f>+D330+D332+D334+D346+D348+D357+D360+D362</f>
        <v>358951</v>
      </c>
      <c r="E329" s="39">
        <f>+E330+E332+E334+E346+E348+E357+E360+E362</f>
        <v>954887.19</v>
      </c>
      <c r="F329" s="39">
        <f>+F330+F332+F334+F346+F348+F357+F360+F362</f>
        <v>892213.19</v>
      </c>
      <c r="G329" s="39">
        <f>+G330+G332+G334+G346+G348+G357+G360+G362</f>
        <v>892213.19</v>
      </c>
      <c r="H329" s="39">
        <f>+H330+H332+H334+H346+H348+H357+H360+H362</f>
        <v>764016.59000000008</v>
      </c>
      <c r="I329" s="39">
        <f t="shared" si="21"/>
        <v>85.631617932032597</v>
      </c>
    </row>
    <row r="330" spans="1:9" outlineLevel="1" x14ac:dyDescent="0.2">
      <c r="A330" s="26">
        <v>4200</v>
      </c>
      <c r="B330" s="59"/>
      <c r="C330" s="23" t="s">
        <v>241</v>
      </c>
      <c r="D330" s="39">
        <f>+D331</f>
        <v>0</v>
      </c>
      <c r="E330" s="39">
        <f>+E331</f>
        <v>20000</v>
      </c>
      <c r="F330" s="39">
        <f>+F331</f>
        <v>20000</v>
      </c>
      <c r="G330" s="39">
        <f>+G331</f>
        <v>20000</v>
      </c>
      <c r="H330" s="39">
        <f>+H331</f>
        <v>20000</v>
      </c>
      <c r="I330" s="39">
        <f t="shared" si="21"/>
        <v>100</v>
      </c>
    </row>
    <row r="331" spans="1:9" outlineLevel="2" x14ac:dyDescent="0.2">
      <c r="A331" s="26">
        <v>420099</v>
      </c>
      <c r="B331" s="59"/>
      <c r="C331" s="23" t="s">
        <v>242</v>
      </c>
      <c r="D331" s="39">
        <v>0</v>
      </c>
      <c r="E331" s="39">
        <v>20000</v>
      </c>
      <c r="F331" s="39">
        <v>20000</v>
      </c>
      <c r="G331" s="39">
        <v>20000</v>
      </c>
      <c r="H331" s="39">
        <v>20000</v>
      </c>
      <c r="I331" s="39">
        <f t="shared" si="21"/>
        <v>100</v>
      </c>
    </row>
    <row r="332" spans="1:9" outlineLevel="1" x14ac:dyDescent="0.2">
      <c r="A332" s="26">
        <v>4201</v>
      </c>
      <c r="B332" s="59"/>
      <c r="C332" s="23" t="s">
        <v>243</v>
      </c>
      <c r="D332" s="39">
        <f>+D333</f>
        <v>0</v>
      </c>
      <c r="E332" s="39">
        <f>+E333</f>
        <v>20000</v>
      </c>
      <c r="F332" s="39">
        <f>+F333</f>
        <v>20000</v>
      </c>
      <c r="G332" s="39">
        <f>+G333</f>
        <v>20000</v>
      </c>
      <c r="H332" s="39">
        <f>+H333</f>
        <v>0</v>
      </c>
      <c r="I332" s="39">
        <f t="shared" si="21"/>
        <v>0</v>
      </c>
    </row>
    <row r="333" spans="1:9" outlineLevel="2" x14ac:dyDescent="0.2">
      <c r="A333" s="26">
        <v>420101</v>
      </c>
      <c r="B333" s="59"/>
      <c r="C333" s="23" t="s">
        <v>244</v>
      </c>
      <c r="D333" s="39">
        <v>0</v>
      </c>
      <c r="E333" s="39">
        <v>20000</v>
      </c>
      <c r="F333" s="39">
        <v>20000</v>
      </c>
      <c r="G333" s="39">
        <v>20000</v>
      </c>
      <c r="H333" s="39">
        <v>0</v>
      </c>
      <c r="I333" s="39">
        <f t="shared" si="21"/>
        <v>0</v>
      </c>
    </row>
    <row r="334" spans="1:9" outlineLevel="1" x14ac:dyDescent="0.2">
      <c r="A334" s="26">
        <v>4202</v>
      </c>
      <c r="B334" s="59"/>
      <c r="C334" s="23" t="s">
        <v>245</v>
      </c>
      <c r="D334" s="39">
        <f>+D335+D336+D337+D338+D339+D340+D341+D342+D343+D344+D345</f>
        <v>3176.27</v>
      </c>
      <c r="E334" s="39">
        <f>+E335+E336+E337+E338+E339+E340+E341+E342+E343+E344+E345</f>
        <v>10000</v>
      </c>
      <c r="F334" s="39">
        <f>+F335+F336+F337+F338+F339+F340+F341+F342+F343+F344+F345</f>
        <v>36274</v>
      </c>
      <c r="G334" s="39">
        <f>+G335+G336+G337+G338+G339+G340+G341+G342+G343+G344+G345</f>
        <v>36274</v>
      </c>
      <c r="H334" s="39">
        <f>+H335+H336+H337+H338+H339+H340+H341+H342+H343+H344+H345</f>
        <v>74085.52</v>
      </c>
      <c r="I334" s="39">
        <f t="shared" si="21"/>
        <v>204.23862821855874</v>
      </c>
    </row>
    <row r="335" spans="1:9" outlineLevel="2" x14ac:dyDescent="0.2">
      <c r="A335" s="26">
        <v>420200</v>
      </c>
      <c r="B335" s="59"/>
      <c r="C335" s="23" t="s">
        <v>246</v>
      </c>
      <c r="D335" s="39">
        <v>1266.3599999999999</v>
      </c>
      <c r="E335" s="39">
        <v>2000</v>
      </c>
      <c r="F335" s="39">
        <v>22500</v>
      </c>
      <c r="G335" s="39">
        <v>22500</v>
      </c>
      <c r="H335" s="39">
        <v>20372.5</v>
      </c>
      <c r="I335" s="39">
        <f t="shared" si="21"/>
        <v>90.544444444444451</v>
      </c>
    </row>
    <row r="336" spans="1:9" outlineLevel="2" x14ac:dyDescent="0.2">
      <c r="A336" s="26">
        <v>420202</v>
      </c>
      <c r="B336" s="59"/>
      <c r="C336" s="23" t="s">
        <v>247</v>
      </c>
      <c r="D336" s="39">
        <v>0</v>
      </c>
      <c r="E336" s="39">
        <v>3000</v>
      </c>
      <c r="F336" s="39">
        <v>3000</v>
      </c>
      <c r="G336" s="39">
        <v>3000</v>
      </c>
      <c r="H336" s="39">
        <v>10983.68</v>
      </c>
      <c r="I336" s="39">
        <f t="shared" si="21"/>
        <v>366.1226666666667</v>
      </c>
    </row>
    <row r="337" spans="1:9" outlineLevel="2" x14ac:dyDescent="0.2">
      <c r="A337" s="26">
        <v>4202020</v>
      </c>
      <c r="B337" s="59"/>
      <c r="C337" s="23" t="s">
        <v>248</v>
      </c>
      <c r="D337" s="39">
        <v>0</v>
      </c>
      <c r="E337" s="39">
        <v>0</v>
      </c>
      <c r="F337" s="39">
        <v>0</v>
      </c>
      <c r="G337" s="39">
        <v>0</v>
      </c>
      <c r="H337" s="39">
        <v>1490.65</v>
      </c>
      <c r="I337" s="39" t="str">
        <f t="shared" si="21"/>
        <v>-</v>
      </c>
    </row>
    <row r="338" spans="1:9" outlineLevel="2" x14ac:dyDescent="0.2">
      <c r="A338" s="26">
        <v>420204</v>
      </c>
      <c r="B338" s="59"/>
      <c r="C338" s="23" t="s">
        <v>249</v>
      </c>
      <c r="D338" s="39">
        <v>0</v>
      </c>
      <c r="E338" s="39">
        <v>0</v>
      </c>
      <c r="F338" s="39">
        <v>0</v>
      </c>
      <c r="G338" s="39">
        <v>0</v>
      </c>
      <c r="H338" s="39">
        <v>8873.4500000000007</v>
      </c>
      <c r="I338" s="39" t="str">
        <f t="shared" si="21"/>
        <v>-</v>
      </c>
    </row>
    <row r="339" spans="1:9" outlineLevel="2" x14ac:dyDescent="0.2">
      <c r="A339" s="26">
        <v>420224</v>
      </c>
      <c r="B339" s="59"/>
      <c r="C339" s="23" t="s">
        <v>250</v>
      </c>
      <c r="D339" s="39">
        <v>525.33000000000004</v>
      </c>
      <c r="E339" s="39">
        <v>4000</v>
      </c>
      <c r="F339" s="39">
        <v>4000</v>
      </c>
      <c r="G339" s="39">
        <v>4000</v>
      </c>
      <c r="H339" s="39">
        <v>1820.08</v>
      </c>
      <c r="I339" s="39">
        <f t="shared" si="21"/>
        <v>45.501999999999995</v>
      </c>
    </row>
    <row r="340" spans="1:9" outlineLevel="2" x14ac:dyDescent="0.2">
      <c r="A340" s="26">
        <v>420230</v>
      </c>
      <c r="B340" s="59"/>
      <c r="C340" s="23" t="s">
        <v>251</v>
      </c>
      <c r="D340" s="39">
        <v>0</v>
      </c>
      <c r="E340" s="39">
        <v>1000</v>
      </c>
      <c r="F340" s="39">
        <v>1000</v>
      </c>
      <c r="G340" s="39">
        <v>1000</v>
      </c>
      <c r="H340" s="39">
        <v>0</v>
      </c>
      <c r="I340" s="39">
        <f t="shared" si="21"/>
        <v>0</v>
      </c>
    </row>
    <row r="341" spans="1:9" outlineLevel="2" x14ac:dyDescent="0.2">
      <c r="A341" s="26">
        <v>420237</v>
      </c>
      <c r="B341" s="59"/>
      <c r="C341" s="23" t="s">
        <v>252</v>
      </c>
      <c r="D341" s="39">
        <v>0</v>
      </c>
      <c r="E341" s="39">
        <v>0</v>
      </c>
      <c r="F341" s="39">
        <v>5627</v>
      </c>
      <c r="G341" s="39">
        <v>5627</v>
      </c>
      <c r="H341" s="39">
        <v>5626.64</v>
      </c>
      <c r="I341" s="39">
        <f t="shared" si="21"/>
        <v>99.993602274746763</v>
      </c>
    </row>
    <row r="342" spans="1:9" outlineLevel="2" x14ac:dyDescent="0.2">
      <c r="A342" s="26">
        <v>420238</v>
      </c>
      <c r="B342" s="59"/>
      <c r="C342" s="23" t="s">
        <v>253</v>
      </c>
      <c r="D342" s="39">
        <v>0</v>
      </c>
      <c r="E342" s="39">
        <v>0</v>
      </c>
      <c r="F342" s="39">
        <v>147</v>
      </c>
      <c r="G342" s="39">
        <v>147</v>
      </c>
      <c r="H342" s="39">
        <v>146.91</v>
      </c>
      <c r="I342" s="39">
        <f t="shared" si="21"/>
        <v>99.938775510204081</v>
      </c>
    </row>
    <row r="343" spans="1:9" outlineLevel="2" x14ac:dyDescent="0.2">
      <c r="A343" s="26">
        <v>420245</v>
      </c>
      <c r="B343" s="59"/>
      <c r="C343" s="23" t="s">
        <v>254</v>
      </c>
      <c r="D343" s="39">
        <v>0</v>
      </c>
      <c r="E343" s="39">
        <v>0</v>
      </c>
      <c r="F343" s="39">
        <v>0</v>
      </c>
      <c r="G343" s="39">
        <v>0</v>
      </c>
      <c r="H343" s="39">
        <v>13950.7</v>
      </c>
      <c r="I343" s="39" t="str">
        <f t="shared" si="21"/>
        <v>-</v>
      </c>
    </row>
    <row r="344" spans="1:9" outlineLevel="2" x14ac:dyDescent="0.2">
      <c r="A344" s="26">
        <v>420246</v>
      </c>
      <c r="B344" s="59"/>
      <c r="C344" s="23" t="s">
        <v>255</v>
      </c>
      <c r="D344" s="39">
        <v>1384.58</v>
      </c>
      <c r="E344" s="39">
        <v>0</v>
      </c>
      <c r="F344" s="39">
        <v>0</v>
      </c>
      <c r="G344" s="39">
        <v>0</v>
      </c>
      <c r="H344" s="39">
        <v>0</v>
      </c>
      <c r="I344" s="39" t="str">
        <f t="shared" si="21"/>
        <v>-</v>
      </c>
    </row>
    <row r="345" spans="1:9" outlineLevel="2" x14ac:dyDescent="0.2">
      <c r="A345" s="26">
        <v>420299</v>
      </c>
      <c r="B345" s="59"/>
      <c r="C345" s="23" t="s">
        <v>256</v>
      </c>
      <c r="D345" s="39">
        <v>0</v>
      </c>
      <c r="E345" s="39">
        <v>0</v>
      </c>
      <c r="F345" s="39">
        <v>0</v>
      </c>
      <c r="G345" s="39">
        <v>0</v>
      </c>
      <c r="H345" s="39">
        <v>10820.91</v>
      </c>
      <c r="I345" s="39" t="str">
        <f t="shared" si="21"/>
        <v>-</v>
      </c>
    </row>
    <row r="346" spans="1:9" outlineLevel="1" x14ac:dyDescent="0.2">
      <c r="A346" s="26">
        <v>4203</v>
      </c>
      <c r="B346" s="59"/>
      <c r="C346" s="23" t="s">
        <v>257</v>
      </c>
      <c r="D346" s="39">
        <f>+D347</f>
        <v>160</v>
      </c>
      <c r="E346" s="39">
        <f>+E347</f>
        <v>0</v>
      </c>
      <c r="F346" s="39">
        <f>+F347</f>
        <v>0</v>
      </c>
      <c r="G346" s="39">
        <f>+G347</f>
        <v>0</v>
      </c>
      <c r="H346" s="39">
        <f>+H347</f>
        <v>0</v>
      </c>
      <c r="I346" s="39" t="str">
        <f t="shared" si="21"/>
        <v>-</v>
      </c>
    </row>
    <row r="347" spans="1:9" outlineLevel="2" x14ac:dyDescent="0.2">
      <c r="A347" s="26">
        <v>420300</v>
      </c>
      <c r="B347" s="59"/>
      <c r="C347" s="23" t="s">
        <v>257</v>
      </c>
      <c r="D347" s="39">
        <v>160</v>
      </c>
      <c r="E347" s="39">
        <v>0</v>
      </c>
      <c r="F347" s="39">
        <v>0</v>
      </c>
      <c r="G347" s="39">
        <v>0</v>
      </c>
      <c r="H347" s="39">
        <v>0</v>
      </c>
      <c r="I347" s="39" t="str">
        <f t="shared" si="21"/>
        <v>-</v>
      </c>
    </row>
    <row r="348" spans="1:9" outlineLevel="1" x14ac:dyDescent="0.2">
      <c r="A348" s="26">
        <v>4204</v>
      </c>
      <c r="B348" s="59"/>
      <c r="C348" s="23" t="s">
        <v>258</v>
      </c>
      <c r="D348" s="39">
        <f>+D349+D350+D351+D352+D353+D354+D355+D356</f>
        <v>327954.25</v>
      </c>
      <c r="E348" s="39">
        <f>+E349+E350+E351+E352+E353+E354+E355+E356</f>
        <v>424000</v>
      </c>
      <c r="F348" s="39">
        <f>+F349+F350+F351+F352+F353+F354+F355+F356</f>
        <v>477974</v>
      </c>
      <c r="G348" s="39">
        <f>+G349+G350+G351+G352+G353+G354+G355+G356</f>
        <v>477974</v>
      </c>
      <c r="H348" s="39">
        <f>+H349+H350+H351+H352+H353+H354+H355+H356</f>
        <v>439709.86000000004</v>
      </c>
      <c r="I348" s="39">
        <f t="shared" si="21"/>
        <v>91.994514345968611</v>
      </c>
    </row>
    <row r="349" spans="1:9" outlineLevel="2" x14ac:dyDescent="0.2">
      <c r="A349" s="26">
        <v>4204010</v>
      </c>
      <c r="B349" s="59"/>
      <c r="C349" s="23" t="s">
        <v>259</v>
      </c>
      <c r="D349" s="39">
        <v>13379.52</v>
      </c>
      <c r="E349" s="39">
        <v>20000</v>
      </c>
      <c r="F349" s="39">
        <v>20000</v>
      </c>
      <c r="G349" s="39">
        <v>20000</v>
      </c>
      <c r="H349" s="39">
        <v>22431.41</v>
      </c>
      <c r="I349" s="39">
        <f t="shared" si="21"/>
        <v>112.15705</v>
      </c>
    </row>
    <row r="350" spans="1:9" outlineLevel="2" x14ac:dyDescent="0.2">
      <c r="A350" s="26">
        <v>42040106</v>
      </c>
      <c r="B350" s="59"/>
      <c r="C350" s="23" t="s">
        <v>260</v>
      </c>
      <c r="D350" s="39">
        <v>209827.71</v>
      </c>
      <c r="E350" s="39">
        <v>136000</v>
      </c>
      <c r="F350" s="39">
        <v>125000</v>
      </c>
      <c r="G350" s="39">
        <v>125000</v>
      </c>
      <c r="H350" s="39">
        <v>125096.66</v>
      </c>
      <c r="I350" s="39">
        <f t="shared" si="21"/>
        <v>100.07732799999999</v>
      </c>
    </row>
    <row r="351" spans="1:9" outlineLevel="2" x14ac:dyDescent="0.2">
      <c r="A351" s="26">
        <v>42040107</v>
      </c>
      <c r="B351" s="59"/>
      <c r="C351" s="23" t="s">
        <v>261</v>
      </c>
      <c r="D351" s="39">
        <v>45617.08</v>
      </c>
      <c r="E351" s="39">
        <v>136000</v>
      </c>
      <c r="F351" s="39">
        <v>140000</v>
      </c>
      <c r="G351" s="39">
        <v>140000</v>
      </c>
      <c r="H351" s="39">
        <v>140234.82999999999</v>
      </c>
      <c r="I351" s="39">
        <f t="shared" si="21"/>
        <v>100.1677357142857</v>
      </c>
    </row>
    <row r="352" spans="1:9" outlineLevel="2" x14ac:dyDescent="0.2">
      <c r="A352" s="26">
        <v>42040108</v>
      </c>
      <c r="B352" s="59"/>
      <c r="C352" s="23" t="s">
        <v>262</v>
      </c>
      <c r="D352" s="39">
        <v>0</v>
      </c>
      <c r="E352" s="39">
        <v>52000</v>
      </c>
      <c r="F352" s="39">
        <v>97000</v>
      </c>
      <c r="G352" s="39">
        <v>97000</v>
      </c>
      <c r="H352" s="39">
        <v>85009.57</v>
      </c>
      <c r="I352" s="39">
        <f t="shared" si="21"/>
        <v>87.638731958762889</v>
      </c>
    </row>
    <row r="353" spans="1:9" outlineLevel="2" x14ac:dyDescent="0.2">
      <c r="A353" s="26">
        <v>42040109</v>
      </c>
      <c r="B353" s="59"/>
      <c r="C353" s="23" t="s">
        <v>263</v>
      </c>
      <c r="D353" s="39">
        <v>0</v>
      </c>
      <c r="E353" s="39">
        <v>30000</v>
      </c>
      <c r="F353" s="39">
        <v>29974</v>
      </c>
      <c r="G353" s="39">
        <v>29974</v>
      </c>
      <c r="H353" s="39">
        <v>29973.599999999999</v>
      </c>
      <c r="I353" s="39">
        <f t="shared" si="21"/>
        <v>99.998665510108751</v>
      </c>
    </row>
    <row r="354" spans="1:9" outlineLevel="2" x14ac:dyDescent="0.2">
      <c r="A354" s="26">
        <v>42040183</v>
      </c>
      <c r="B354" s="59"/>
      <c r="C354" s="23" t="s">
        <v>264</v>
      </c>
      <c r="D354" s="39">
        <v>14261.55</v>
      </c>
      <c r="E354" s="39">
        <v>0</v>
      </c>
      <c r="F354" s="39">
        <v>0</v>
      </c>
      <c r="G354" s="39">
        <v>0</v>
      </c>
      <c r="H354" s="39">
        <v>0</v>
      </c>
      <c r="I354" s="39" t="str">
        <f t="shared" si="21"/>
        <v>-</v>
      </c>
    </row>
    <row r="355" spans="1:9" outlineLevel="2" x14ac:dyDescent="0.2">
      <c r="A355" s="26">
        <v>42040184</v>
      </c>
      <c r="B355" s="59"/>
      <c r="C355" s="23" t="s">
        <v>265</v>
      </c>
      <c r="D355" s="39">
        <v>0</v>
      </c>
      <c r="E355" s="39">
        <v>0</v>
      </c>
      <c r="F355" s="39">
        <v>16000</v>
      </c>
      <c r="G355" s="39">
        <v>16000</v>
      </c>
      <c r="H355" s="39">
        <v>14625.89</v>
      </c>
      <c r="I355" s="39">
        <f t="shared" si="21"/>
        <v>91.411812499999996</v>
      </c>
    </row>
    <row r="356" spans="1:9" outlineLevel="2" x14ac:dyDescent="0.2">
      <c r="A356" s="26">
        <v>4204021</v>
      </c>
      <c r="B356" s="59"/>
      <c r="C356" s="23" t="s">
        <v>266</v>
      </c>
      <c r="D356" s="39">
        <v>44868.39</v>
      </c>
      <c r="E356" s="39">
        <v>50000</v>
      </c>
      <c r="F356" s="39">
        <v>50000</v>
      </c>
      <c r="G356" s="39">
        <v>50000</v>
      </c>
      <c r="H356" s="39">
        <v>22337.9</v>
      </c>
      <c r="I356" s="39">
        <f t="shared" si="21"/>
        <v>44.675800000000002</v>
      </c>
    </row>
    <row r="357" spans="1:9" outlineLevel="1" x14ac:dyDescent="0.2">
      <c r="A357" s="26">
        <v>4205</v>
      </c>
      <c r="B357" s="59"/>
      <c r="C357" s="23" t="s">
        <v>267</v>
      </c>
      <c r="D357" s="39">
        <f>+D358+D359</f>
        <v>3294</v>
      </c>
      <c r="E357" s="39">
        <f>+E358+E359</f>
        <v>205497.19</v>
      </c>
      <c r="F357" s="39">
        <f>+F358+F359</f>
        <v>175000</v>
      </c>
      <c r="G357" s="39">
        <f>+G358+G359</f>
        <v>175000</v>
      </c>
      <c r="H357" s="39">
        <f>+H358+H359</f>
        <v>167250.4</v>
      </c>
      <c r="I357" s="39">
        <f t="shared" si="21"/>
        <v>95.571657142857134</v>
      </c>
    </row>
    <row r="358" spans="1:9" outlineLevel="2" x14ac:dyDescent="0.2">
      <c r="A358" s="26">
        <v>4205002</v>
      </c>
      <c r="B358" s="59"/>
      <c r="C358" s="23" t="s">
        <v>268</v>
      </c>
      <c r="D358" s="39">
        <v>0</v>
      </c>
      <c r="E358" s="39">
        <v>40000</v>
      </c>
      <c r="F358" s="39">
        <v>40000</v>
      </c>
      <c r="G358" s="39">
        <v>40000</v>
      </c>
      <c r="H358" s="39">
        <v>40000</v>
      </c>
      <c r="I358" s="39">
        <f t="shared" si="21"/>
        <v>100</v>
      </c>
    </row>
    <row r="359" spans="1:9" outlineLevel="2" x14ac:dyDescent="0.2">
      <c r="A359" s="26">
        <v>4205010</v>
      </c>
      <c r="B359" s="59"/>
      <c r="C359" s="23" t="s">
        <v>269</v>
      </c>
      <c r="D359" s="39">
        <v>3294</v>
      </c>
      <c r="E359" s="39">
        <v>165497.19</v>
      </c>
      <c r="F359" s="39">
        <v>135000</v>
      </c>
      <c r="G359" s="39">
        <v>135000</v>
      </c>
      <c r="H359" s="39">
        <v>127250.4</v>
      </c>
      <c r="I359" s="39">
        <f t="shared" si="21"/>
        <v>94.259555555555551</v>
      </c>
    </row>
    <row r="360" spans="1:9" outlineLevel="1" x14ac:dyDescent="0.2">
      <c r="A360" s="26">
        <v>4206</v>
      </c>
      <c r="B360" s="59"/>
      <c r="C360" s="23" t="s">
        <v>270</v>
      </c>
      <c r="D360" s="39">
        <f>+D361</f>
        <v>1900</v>
      </c>
      <c r="E360" s="39">
        <f>+E361</f>
        <v>16000</v>
      </c>
      <c r="F360" s="39">
        <f>+F361</f>
        <v>16000</v>
      </c>
      <c r="G360" s="39">
        <f>+G361</f>
        <v>16000</v>
      </c>
      <c r="H360" s="39">
        <f>+H361</f>
        <v>6000</v>
      </c>
      <c r="I360" s="39">
        <f t="shared" si="21"/>
        <v>37.5</v>
      </c>
    </row>
    <row r="361" spans="1:9" outlineLevel="2" x14ac:dyDescent="0.2">
      <c r="A361" s="26">
        <v>420600</v>
      </c>
      <c r="B361" s="59"/>
      <c r="C361" s="23" t="s">
        <v>271</v>
      </c>
      <c r="D361" s="39">
        <v>1900</v>
      </c>
      <c r="E361" s="39">
        <v>16000</v>
      </c>
      <c r="F361" s="39">
        <v>16000</v>
      </c>
      <c r="G361" s="39">
        <v>16000</v>
      </c>
      <c r="H361" s="39">
        <v>6000</v>
      </c>
      <c r="I361" s="39">
        <f t="shared" si="21"/>
        <v>37.5</v>
      </c>
    </row>
    <row r="362" spans="1:9" outlineLevel="1" x14ac:dyDescent="0.2">
      <c r="A362" s="26">
        <v>4208</v>
      </c>
      <c r="B362" s="59"/>
      <c r="C362" s="23" t="s">
        <v>272</v>
      </c>
      <c r="D362" s="39">
        <f>+D363+D364+D365+D366+D367</f>
        <v>22466.48</v>
      </c>
      <c r="E362" s="39">
        <f>+E363+E364+E365+E366+E367</f>
        <v>259390</v>
      </c>
      <c r="F362" s="39">
        <f>+F363+F364+F365+F366+F367</f>
        <v>146965.19</v>
      </c>
      <c r="G362" s="39">
        <f>+G363+G364+G365+G366+G367</f>
        <v>146965.19</v>
      </c>
      <c r="H362" s="39">
        <f>+H363+H364+H365+H366+H367</f>
        <v>56970.810000000005</v>
      </c>
      <c r="I362" s="39">
        <f t="shared" si="21"/>
        <v>38.764832679085437</v>
      </c>
    </row>
    <row r="363" spans="1:9" outlineLevel="2" x14ac:dyDescent="0.2">
      <c r="A363" s="26">
        <v>420800</v>
      </c>
      <c r="B363" s="59"/>
      <c r="C363" s="23" t="s">
        <v>273</v>
      </c>
      <c r="D363" s="39">
        <v>0</v>
      </c>
      <c r="E363" s="39">
        <v>122990</v>
      </c>
      <c r="F363" s="39">
        <v>20565.189999999999</v>
      </c>
      <c r="G363" s="39">
        <v>20565.189999999999</v>
      </c>
      <c r="H363" s="39">
        <v>0</v>
      </c>
      <c r="I363" s="39">
        <f t="shared" si="21"/>
        <v>0</v>
      </c>
    </row>
    <row r="364" spans="1:9" outlineLevel="2" x14ac:dyDescent="0.2">
      <c r="A364" s="26">
        <v>420804</v>
      </c>
      <c r="B364" s="59"/>
      <c r="C364" s="23" t="s">
        <v>274</v>
      </c>
      <c r="D364" s="39">
        <v>0</v>
      </c>
      <c r="E364" s="39">
        <v>55000</v>
      </c>
      <c r="F364" s="39">
        <v>45000</v>
      </c>
      <c r="G364" s="39">
        <v>45000</v>
      </c>
      <c r="H364" s="39">
        <v>21497.4</v>
      </c>
      <c r="I364" s="39">
        <f t="shared" si="21"/>
        <v>47.772000000000006</v>
      </c>
    </row>
    <row r="365" spans="1:9" outlineLevel="2" x14ac:dyDescent="0.2">
      <c r="A365" s="26">
        <v>4208040</v>
      </c>
      <c r="B365" s="59"/>
      <c r="C365" s="23" t="s">
        <v>275</v>
      </c>
      <c r="D365" s="39">
        <v>22466.48</v>
      </c>
      <c r="E365" s="39">
        <v>0</v>
      </c>
      <c r="F365" s="39">
        <v>0</v>
      </c>
      <c r="G365" s="39">
        <v>0</v>
      </c>
      <c r="H365" s="39">
        <v>0</v>
      </c>
      <c r="I365" s="39" t="str">
        <f t="shared" si="21"/>
        <v>-</v>
      </c>
    </row>
    <row r="366" spans="1:9" outlineLevel="2" x14ac:dyDescent="0.2">
      <c r="A366" s="26">
        <v>420899</v>
      </c>
      <c r="B366" s="59"/>
      <c r="C366" s="23" t="s">
        <v>276</v>
      </c>
      <c r="D366" s="39">
        <v>0</v>
      </c>
      <c r="E366" s="39">
        <v>42300</v>
      </c>
      <c r="F366" s="39">
        <v>42300</v>
      </c>
      <c r="G366" s="39">
        <v>42300</v>
      </c>
      <c r="H366" s="39">
        <v>18446.2</v>
      </c>
      <c r="I366" s="39">
        <f t="shared" si="21"/>
        <v>43.608037825059107</v>
      </c>
    </row>
    <row r="367" spans="1:9" outlineLevel="2" x14ac:dyDescent="0.2">
      <c r="A367" s="26">
        <v>4208990</v>
      </c>
      <c r="B367" s="59"/>
      <c r="C367" s="23" t="s">
        <v>277</v>
      </c>
      <c r="D367" s="39">
        <v>0</v>
      </c>
      <c r="E367" s="39">
        <v>39100</v>
      </c>
      <c r="F367" s="39">
        <v>39100</v>
      </c>
      <c r="G367" s="39">
        <v>39100</v>
      </c>
      <c r="H367" s="39">
        <v>17027.21</v>
      </c>
      <c r="I367" s="39">
        <f t="shared" si="21"/>
        <v>43.547851662404092</v>
      </c>
    </row>
    <row r="368" spans="1:9" outlineLevel="2" x14ac:dyDescent="0.2">
      <c r="A368" s="26"/>
      <c r="B368" s="59"/>
      <c r="C368" s="23"/>
      <c r="D368" s="39"/>
      <c r="E368" s="39"/>
      <c r="F368" s="39"/>
      <c r="G368" s="39"/>
      <c r="H368" s="39"/>
      <c r="I368" s="39"/>
    </row>
    <row r="369" spans="1:9" x14ac:dyDescent="0.2">
      <c r="A369" s="24">
        <v>43</v>
      </c>
      <c r="B369" s="20"/>
      <c r="C369" s="25" t="s">
        <v>75</v>
      </c>
      <c r="D369" s="40">
        <f>D370+D375</f>
        <v>159065.67000000001</v>
      </c>
      <c r="E369" s="40">
        <f>E370+E375</f>
        <v>82000</v>
      </c>
      <c r="F369" s="40">
        <f>F370+F375</f>
        <v>105812</v>
      </c>
      <c r="G369" s="40">
        <f>G370+G375</f>
        <v>105812</v>
      </c>
      <c r="H369" s="40">
        <f>H370+H375</f>
        <v>105531.45999999999</v>
      </c>
      <c r="I369" s="40">
        <f>IF(G369&lt;&gt;0,H369/G369*100,"-")</f>
        <v>99.734869390995343</v>
      </c>
    </row>
    <row r="370" spans="1:9" s="14" customFormat="1" x14ac:dyDescent="0.2">
      <c r="A370" s="28">
        <v>431</v>
      </c>
      <c r="B370" s="60"/>
      <c r="C370" s="29" t="s">
        <v>49</v>
      </c>
      <c r="D370" s="42">
        <f>+D371</f>
        <v>134198.57</v>
      </c>
      <c r="E370" s="42">
        <f>+E371</f>
        <v>26000</v>
      </c>
      <c r="F370" s="42">
        <f>+F371</f>
        <v>49817</v>
      </c>
      <c r="G370" s="42">
        <f>+G371</f>
        <v>49817</v>
      </c>
      <c r="H370" s="42">
        <f>+H371</f>
        <v>49676.34</v>
      </c>
      <c r="I370" s="42">
        <f>IF(G370&lt;&gt;0,H370/G370*100,"-")</f>
        <v>99.717646586506604</v>
      </c>
    </row>
    <row r="371" spans="1:9" s="14" customFormat="1" outlineLevel="1" x14ac:dyDescent="0.2">
      <c r="A371" s="28">
        <v>4315</v>
      </c>
      <c r="B371" s="60"/>
      <c r="C371" s="29" t="s">
        <v>278</v>
      </c>
      <c r="D371" s="42">
        <f>+D372+D373</f>
        <v>134198.57</v>
      </c>
      <c r="E371" s="42">
        <f>+E372+E373</f>
        <v>26000</v>
      </c>
      <c r="F371" s="42">
        <f>+F372+F373</f>
        <v>49817</v>
      </c>
      <c r="G371" s="42">
        <f>+G372+G373</f>
        <v>49817</v>
      </c>
      <c r="H371" s="42">
        <f>+H372+H373</f>
        <v>49676.34</v>
      </c>
      <c r="I371" s="42">
        <f>IF(G371&lt;&gt;0,H371/G371*100,"-")</f>
        <v>99.717646586506604</v>
      </c>
    </row>
    <row r="372" spans="1:9" s="14" customFormat="1" outlineLevel="2" x14ac:dyDescent="0.2">
      <c r="A372" s="28">
        <v>4315002</v>
      </c>
      <c r="B372" s="60"/>
      <c r="C372" s="29" t="s">
        <v>279</v>
      </c>
      <c r="D372" s="42">
        <v>129198.57</v>
      </c>
      <c r="E372" s="42">
        <v>26000</v>
      </c>
      <c r="F372" s="42">
        <v>49817</v>
      </c>
      <c r="G372" s="42">
        <v>49817</v>
      </c>
      <c r="H372" s="42">
        <v>49676.34</v>
      </c>
      <c r="I372" s="42">
        <f>IF(G372&lt;&gt;0,H372/G372*100,"-")</f>
        <v>99.717646586506604</v>
      </c>
    </row>
    <row r="373" spans="1:9" s="14" customFormat="1" outlineLevel="2" x14ac:dyDescent="0.2">
      <c r="A373" s="28">
        <v>4315006</v>
      </c>
      <c r="B373" s="60"/>
      <c r="C373" s="29" t="s">
        <v>280</v>
      </c>
      <c r="D373" s="42">
        <v>5000</v>
      </c>
      <c r="E373" s="42">
        <v>0</v>
      </c>
      <c r="F373" s="42">
        <v>0</v>
      </c>
      <c r="G373" s="42">
        <v>0</v>
      </c>
      <c r="H373" s="42">
        <v>0</v>
      </c>
      <c r="I373" s="42" t="str">
        <f>IF(G373&lt;&gt;0,H373/G373*100,"-")</f>
        <v>-</v>
      </c>
    </row>
    <row r="374" spans="1:9" s="14" customFormat="1" outlineLevel="2" x14ac:dyDescent="0.2">
      <c r="A374" s="28"/>
      <c r="B374" s="60"/>
      <c r="C374" s="29"/>
      <c r="D374" s="42"/>
      <c r="E374" s="42"/>
      <c r="F374" s="42"/>
      <c r="G374" s="42"/>
      <c r="H374" s="42"/>
      <c r="I374" s="42"/>
    </row>
    <row r="375" spans="1:9" x14ac:dyDescent="0.2">
      <c r="A375" s="26">
        <v>432</v>
      </c>
      <c r="B375" s="59"/>
      <c r="C375" s="23" t="s">
        <v>50</v>
      </c>
      <c r="D375" s="39">
        <f>+D376</f>
        <v>24867.1</v>
      </c>
      <c r="E375" s="39">
        <f>+E376</f>
        <v>56000</v>
      </c>
      <c r="F375" s="39">
        <f>+F376</f>
        <v>55995</v>
      </c>
      <c r="G375" s="39">
        <f>+G376</f>
        <v>55995</v>
      </c>
      <c r="H375" s="39">
        <f>+H376</f>
        <v>55855.119999999995</v>
      </c>
      <c r="I375" s="39">
        <f t="shared" ref="I375:I380" si="22">IF(G375&lt;&gt;0,H375/G375*100,"-")</f>
        <v>99.750191981426909</v>
      </c>
    </row>
    <row r="376" spans="1:9" outlineLevel="1" x14ac:dyDescent="0.2">
      <c r="A376" s="26">
        <v>4323</v>
      </c>
      <c r="B376" s="59"/>
      <c r="C376" s="23" t="s">
        <v>281</v>
      </c>
      <c r="D376" s="39">
        <f>+D377+D378+D379</f>
        <v>24867.1</v>
      </c>
      <c r="E376" s="39">
        <f>+E377+E378+E379</f>
        <v>56000</v>
      </c>
      <c r="F376" s="39">
        <f>+F377+F378+F379</f>
        <v>55995</v>
      </c>
      <c r="G376" s="39">
        <f>+G377+G378+G379</f>
        <v>55995</v>
      </c>
      <c r="H376" s="39">
        <f>+H377+H378+H379</f>
        <v>55855.119999999995</v>
      </c>
      <c r="I376" s="39">
        <f t="shared" si="22"/>
        <v>99.750191981426909</v>
      </c>
    </row>
    <row r="377" spans="1:9" outlineLevel="2" x14ac:dyDescent="0.2">
      <c r="A377" s="26">
        <v>432300</v>
      </c>
      <c r="B377" s="59"/>
      <c r="C377" s="23" t="s">
        <v>282</v>
      </c>
      <c r="D377" s="39">
        <v>18867.099999999999</v>
      </c>
      <c r="E377" s="39">
        <v>30000</v>
      </c>
      <c r="F377" s="39">
        <v>30000</v>
      </c>
      <c r="G377" s="39">
        <v>30000</v>
      </c>
      <c r="H377" s="39">
        <v>29860.12</v>
      </c>
      <c r="I377" s="39">
        <f t="shared" si="22"/>
        <v>99.533733333333331</v>
      </c>
    </row>
    <row r="378" spans="1:9" outlineLevel="2" x14ac:dyDescent="0.2">
      <c r="A378" s="26">
        <v>4323001</v>
      </c>
      <c r="B378" s="59"/>
      <c r="C378" s="23" t="s">
        <v>283</v>
      </c>
      <c r="D378" s="39">
        <v>6000</v>
      </c>
      <c r="E378" s="39">
        <v>0</v>
      </c>
      <c r="F378" s="39">
        <v>0</v>
      </c>
      <c r="G378" s="39">
        <v>0</v>
      </c>
      <c r="H378" s="39">
        <v>0</v>
      </c>
      <c r="I378" s="39" t="str">
        <f t="shared" si="22"/>
        <v>-</v>
      </c>
    </row>
    <row r="379" spans="1:9" outlineLevel="2" x14ac:dyDescent="0.2">
      <c r="A379" s="26">
        <v>4323003</v>
      </c>
      <c r="B379" s="59"/>
      <c r="C379" s="23" t="s">
        <v>284</v>
      </c>
      <c r="D379" s="39">
        <v>0</v>
      </c>
      <c r="E379" s="39">
        <v>26000</v>
      </c>
      <c r="F379" s="39">
        <v>25995</v>
      </c>
      <c r="G379" s="39">
        <v>25995</v>
      </c>
      <c r="H379" s="39">
        <v>25995</v>
      </c>
      <c r="I379" s="39">
        <f t="shared" si="22"/>
        <v>100</v>
      </c>
    </row>
    <row r="380" spans="1:9" x14ac:dyDescent="0.2">
      <c r="A380" s="22"/>
      <c r="B380" s="61" t="s">
        <v>2</v>
      </c>
      <c r="C380" s="27" t="s">
        <v>62</v>
      </c>
      <c r="D380" s="39">
        <f>+D17-D137</f>
        <v>211107.56000000052</v>
      </c>
      <c r="E380" s="39">
        <f>+E17-E137</f>
        <v>-522259.18999999994</v>
      </c>
      <c r="F380" s="39">
        <f>+F17-F137</f>
        <v>-522259.18999999994</v>
      </c>
      <c r="G380" s="39">
        <f>+G17-G137</f>
        <v>-522259.18999999994</v>
      </c>
      <c r="H380" s="39">
        <f>+H17-H137</f>
        <v>-226257.65000000037</v>
      </c>
      <c r="I380" s="39">
        <f t="shared" si="22"/>
        <v>43.322866180679441</v>
      </c>
    </row>
    <row r="381" spans="1:9" s="56" customFormat="1" x14ac:dyDescent="0.2">
      <c r="A381" s="53" t="s">
        <v>33</v>
      </c>
      <c r="B381" s="54"/>
      <c r="C381" s="54"/>
      <c r="D381" s="55"/>
      <c r="E381" s="55"/>
      <c r="F381" s="55"/>
      <c r="G381" s="55"/>
      <c r="H381" s="55"/>
      <c r="I381" s="55"/>
    </row>
    <row r="382" spans="1:9" ht="27" x14ac:dyDescent="0.2">
      <c r="A382" s="24">
        <v>75</v>
      </c>
      <c r="B382" s="62" t="s">
        <v>3</v>
      </c>
      <c r="C382" s="30" t="s">
        <v>76</v>
      </c>
      <c r="D382" s="40">
        <f>+D383+D385+D387</f>
        <v>0</v>
      </c>
      <c r="E382" s="40">
        <f>+E383+E385+E387</f>
        <v>0</v>
      </c>
      <c r="F382" s="40">
        <f>+F383+F385+F387</f>
        <v>0</v>
      </c>
      <c r="G382" s="40">
        <f>+G383+G385+G387</f>
        <v>0</v>
      </c>
      <c r="H382" s="40">
        <f>+H383+H385+H387</f>
        <v>0</v>
      </c>
      <c r="I382" s="40" t="str">
        <f>IF(G382&lt;&gt;0,H382/G382*100,"-")</f>
        <v>-</v>
      </c>
    </row>
    <row r="383" spans="1:9" x14ac:dyDescent="0.2">
      <c r="A383" s="26">
        <v>750</v>
      </c>
      <c r="B383" s="59"/>
      <c r="C383" s="23" t="s">
        <v>34</v>
      </c>
      <c r="D383" s="39">
        <v>0</v>
      </c>
      <c r="E383" s="39">
        <v>0</v>
      </c>
      <c r="F383" s="39">
        <v>0</v>
      </c>
      <c r="G383" s="39">
        <v>0</v>
      </c>
      <c r="H383" s="39">
        <v>0</v>
      </c>
      <c r="I383" s="39" t="str">
        <f>IF(G383&lt;&gt;0,H383/G383*100,"-")</f>
        <v>-</v>
      </c>
    </row>
    <row r="384" spans="1:9" x14ac:dyDescent="0.2">
      <c r="A384" s="26"/>
      <c r="B384" s="59"/>
      <c r="C384" s="23"/>
      <c r="D384" s="39"/>
      <c r="E384" s="39"/>
      <c r="F384" s="39"/>
      <c r="G384" s="39"/>
      <c r="H384" s="39"/>
      <c r="I384" s="39"/>
    </row>
    <row r="385" spans="1:9" x14ac:dyDescent="0.2">
      <c r="A385" s="26">
        <v>751</v>
      </c>
      <c r="B385" s="59"/>
      <c r="C385" s="23" t="s">
        <v>35</v>
      </c>
      <c r="D385" s="39">
        <v>0</v>
      </c>
      <c r="E385" s="39">
        <v>0</v>
      </c>
      <c r="F385" s="39">
        <v>0</v>
      </c>
      <c r="G385" s="39">
        <v>0</v>
      </c>
      <c r="H385" s="39">
        <v>0</v>
      </c>
      <c r="I385" s="39" t="str">
        <f>IF(G385&lt;&gt;0,H385/G385*100,"-")</f>
        <v>-</v>
      </c>
    </row>
    <row r="386" spans="1:9" x14ac:dyDescent="0.2">
      <c r="A386" s="23"/>
      <c r="B386" s="63"/>
      <c r="C386" s="23"/>
      <c r="D386" s="39"/>
      <c r="E386" s="39"/>
      <c r="F386" s="39"/>
      <c r="G386" s="39"/>
      <c r="H386" s="39"/>
      <c r="I386" s="39"/>
    </row>
    <row r="387" spans="1:9" x14ac:dyDescent="0.25">
      <c r="A387" s="31" t="s">
        <v>52</v>
      </c>
      <c r="B387" s="63"/>
      <c r="C387" s="32" t="s">
        <v>53</v>
      </c>
      <c r="D387" s="39">
        <v>0</v>
      </c>
      <c r="E387" s="39">
        <v>0</v>
      </c>
      <c r="F387" s="39">
        <v>0</v>
      </c>
      <c r="G387" s="39">
        <v>0</v>
      </c>
      <c r="H387" s="39">
        <v>0</v>
      </c>
      <c r="I387" s="39" t="str">
        <f>IF(G387&lt;&gt;0,H387/G387*100,"-")</f>
        <v>-</v>
      </c>
    </row>
    <row r="388" spans="1:9" x14ac:dyDescent="0.25">
      <c r="A388" s="33"/>
      <c r="B388" s="63"/>
      <c r="C388" s="34"/>
      <c r="D388" s="39"/>
      <c r="E388" s="39"/>
      <c r="F388" s="39"/>
      <c r="G388" s="39"/>
      <c r="H388" s="39"/>
      <c r="I388" s="39"/>
    </row>
    <row r="389" spans="1:9" ht="27" x14ac:dyDescent="0.2">
      <c r="A389" s="35" t="s">
        <v>36</v>
      </c>
      <c r="B389" s="62" t="s">
        <v>37</v>
      </c>
      <c r="C389" s="30" t="s">
        <v>38</v>
      </c>
      <c r="D389" s="40">
        <f>+D390+D392</f>
        <v>0</v>
      </c>
      <c r="E389" s="40">
        <f>+E390+E392</f>
        <v>0</v>
      </c>
      <c r="F389" s="40">
        <f>+F390+F392</f>
        <v>0</v>
      </c>
      <c r="G389" s="40">
        <f>+G390+G392</f>
        <v>0</v>
      </c>
      <c r="H389" s="40">
        <f>+H390+H392</f>
        <v>0</v>
      </c>
      <c r="I389" s="40" t="str">
        <f>IF(G389&lt;&gt;0,H389/G389*100,"-")</f>
        <v>-</v>
      </c>
    </row>
    <row r="390" spans="1:9" x14ac:dyDescent="0.2">
      <c r="A390" s="26">
        <v>440</v>
      </c>
      <c r="B390" s="59"/>
      <c r="C390" s="23" t="s">
        <v>39</v>
      </c>
      <c r="D390" s="39">
        <v>0</v>
      </c>
      <c r="E390" s="39">
        <v>0</v>
      </c>
      <c r="F390" s="39">
        <v>0</v>
      </c>
      <c r="G390" s="39">
        <v>0</v>
      </c>
      <c r="H390" s="39">
        <v>0</v>
      </c>
      <c r="I390" s="39" t="str">
        <f>IF(G390&lt;&gt;0,H390/G390*100,"-")</f>
        <v>-</v>
      </c>
    </row>
    <row r="391" spans="1:9" x14ac:dyDescent="0.2">
      <c r="A391" s="26"/>
      <c r="B391" s="59"/>
      <c r="C391" s="23"/>
      <c r="D391" s="39"/>
      <c r="E391" s="39"/>
      <c r="F391" s="39"/>
      <c r="G391" s="39"/>
      <c r="H391" s="39"/>
      <c r="I391" s="39"/>
    </row>
    <row r="392" spans="1:9" x14ac:dyDescent="0.2">
      <c r="A392" s="26">
        <v>441</v>
      </c>
      <c r="B392" s="59"/>
      <c r="C392" s="23" t="s">
        <v>59</v>
      </c>
      <c r="D392" s="39">
        <v>0</v>
      </c>
      <c r="E392" s="39">
        <v>0</v>
      </c>
      <c r="F392" s="39">
        <v>0</v>
      </c>
      <c r="G392" s="39">
        <v>0</v>
      </c>
      <c r="H392" s="39">
        <v>0</v>
      </c>
      <c r="I392" s="39" t="str">
        <f>IF(G392&lt;&gt;0,H392/G392*100,"-")</f>
        <v>-</v>
      </c>
    </row>
    <row r="393" spans="1:9" ht="27" x14ac:dyDescent="0.2">
      <c r="A393" s="22" t="s">
        <v>15</v>
      </c>
      <c r="B393" s="61" t="s">
        <v>40</v>
      </c>
      <c r="C393" s="27" t="s">
        <v>77</v>
      </c>
      <c r="D393" s="39">
        <f>+D382-D389</f>
        <v>0</v>
      </c>
      <c r="E393" s="39">
        <f>+E382-E389</f>
        <v>0</v>
      </c>
      <c r="F393" s="39">
        <f>+F382-F389</f>
        <v>0</v>
      </c>
      <c r="G393" s="39">
        <f>+G382-G389</f>
        <v>0</v>
      </c>
      <c r="H393" s="39">
        <f>+H382-H389</f>
        <v>0</v>
      </c>
      <c r="I393" s="39" t="str">
        <f>IF(G393&lt;&gt;0,H393/G393*100,"-")</f>
        <v>-</v>
      </c>
    </row>
    <row r="394" spans="1:9" s="56" customFormat="1" x14ac:dyDescent="0.2">
      <c r="A394" s="53" t="s">
        <v>65</v>
      </c>
      <c r="B394" s="54"/>
      <c r="C394" s="54"/>
      <c r="D394" s="55"/>
      <c r="E394" s="55"/>
      <c r="F394" s="55"/>
      <c r="G394" s="55"/>
      <c r="H394" s="55"/>
      <c r="I394" s="55"/>
    </row>
    <row r="395" spans="1:9" x14ac:dyDescent="0.2">
      <c r="A395" s="24">
        <v>50</v>
      </c>
      <c r="B395" s="62" t="s">
        <v>41</v>
      </c>
      <c r="C395" s="25" t="s">
        <v>43</v>
      </c>
      <c r="D395" s="40">
        <f t="shared" ref="D395:H397" si="23">+D396</f>
        <v>65888</v>
      </c>
      <c r="E395" s="40">
        <f t="shared" si="23"/>
        <v>69631</v>
      </c>
      <c r="F395" s="40">
        <f t="shared" si="23"/>
        <v>69631</v>
      </c>
      <c r="G395" s="40">
        <f t="shared" si="23"/>
        <v>69631</v>
      </c>
      <c r="H395" s="40">
        <f t="shared" si="23"/>
        <v>68399.899999999994</v>
      </c>
      <c r="I395" s="40">
        <f>IF(G395&lt;&gt;0,H395/G395*100,"-")</f>
        <v>98.231965647484586</v>
      </c>
    </row>
    <row r="396" spans="1:9" x14ac:dyDescent="0.2">
      <c r="A396" s="26">
        <v>500</v>
      </c>
      <c r="B396" s="59"/>
      <c r="C396" s="23" t="s">
        <v>44</v>
      </c>
      <c r="D396" s="39">
        <f t="shared" si="23"/>
        <v>65888</v>
      </c>
      <c r="E396" s="39">
        <f t="shared" si="23"/>
        <v>69631</v>
      </c>
      <c r="F396" s="39">
        <f t="shared" si="23"/>
        <v>69631</v>
      </c>
      <c r="G396" s="39">
        <f t="shared" si="23"/>
        <v>69631</v>
      </c>
      <c r="H396" s="39">
        <f t="shared" si="23"/>
        <v>68399.899999999994</v>
      </c>
      <c r="I396" s="39">
        <f>IF(G396&lt;&gt;0,H396/G396*100,"-")</f>
        <v>98.231965647484586</v>
      </c>
    </row>
    <row r="397" spans="1:9" outlineLevel="1" x14ac:dyDescent="0.2">
      <c r="A397" s="26">
        <v>5003</v>
      </c>
      <c r="B397" s="59"/>
      <c r="C397" s="23" t="s">
        <v>285</v>
      </c>
      <c r="D397" s="39">
        <f t="shared" si="23"/>
        <v>65888</v>
      </c>
      <c r="E397" s="39">
        <f t="shared" si="23"/>
        <v>69631</v>
      </c>
      <c r="F397" s="39">
        <f t="shared" si="23"/>
        <v>69631</v>
      </c>
      <c r="G397" s="39">
        <f t="shared" si="23"/>
        <v>69631</v>
      </c>
      <c r="H397" s="39">
        <f t="shared" si="23"/>
        <v>68399.899999999994</v>
      </c>
      <c r="I397" s="39">
        <f>IF(G397&lt;&gt;0,H397/G397*100,"-")</f>
        <v>98.231965647484586</v>
      </c>
    </row>
    <row r="398" spans="1:9" outlineLevel="2" x14ac:dyDescent="0.2">
      <c r="A398" s="26">
        <v>500307</v>
      </c>
      <c r="B398" s="59"/>
      <c r="C398" s="23" t="s">
        <v>286</v>
      </c>
      <c r="D398" s="39">
        <v>65888</v>
      </c>
      <c r="E398" s="39">
        <v>69631</v>
      </c>
      <c r="F398" s="39">
        <v>69631</v>
      </c>
      <c r="G398" s="39">
        <v>69631</v>
      </c>
      <c r="H398" s="39">
        <v>68399.899999999994</v>
      </c>
      <c r="I398" s="39">
        <f>IF(G398&lt;&gt;0,H398/G398*100,"-")</f>
        <v>98.231965647484586</v>
      </c>
    </row>
    <row r="399" spans="1:9" outlineLevel="2" x14ac:dyDescent="0.2">
      <c r="A399" s="26"/>
      <c r="B399" s="59"/>
      <c r="C399" s="23"/>
      <c r="D399" s="39"/>
      <c r="E399" s="39"/>
      <c r="F399" s="39"/>
      <c r="G399" s="39"/>
      <c r="H399" s="39"/>
      <c r="I399" s="39"/>
    </row>
    <row r="400" spans="1:9" x14ac:dyDescent="0.2">
      <c r="A400" s="24">
        <v>55</v>
      </c>
      <c r="B400" s="62" t="s">
        <v>42</v>
      </c>
      <c r="C400" s="25" t="s">
        <v>46</v>
      </c>
      <c r="D400" s="40">
        <f>+D401</f>
        <v>37900.080000000002</v>
      </c>
      <c r="E400" s="40">
        <f>+E401</f>
        <v>45160</v>
      </c>
      <c r="F400" s="40">
        <f>+F401</f>
        <v>45160</v>
      </c>
      <c r="G400" s="40">
        <f>+G401</f>
        <v>45160</v>
      </c>
      <c r="H400" s="40">
        <f>+H401</f>
        <v>45088.840000000004</v>
      </c>
      <c r="I400" s="40">
        <f t="shared" ref="I400:I409" si="24">IF(G400&lt;&gt;0,H400/G400*100,"-")</f>
        <v>99.842426926483625</v>
      </c>
    </row>
    <row r="401" spans="1:9" x14ac:dyDescent="0.2">
      <c r="A401" s="26">
        <v>550</v>
      </c>
      <c r="B401" s="59"/>
      <c r="C401" s="23" t="s">
        <v>47</v>
      </c>
      <c r="D401" s="39">
        <f>+D402+D404</f>
        <v>37900.080000000002</v>
      </c>
      <c r="E401" s="39">
        <f>+E402+E404</f>
        <v>45160</v>
      </c>
      <c r="F401" s="39">
        <f>+F402+F404</f>
        <v>45160</v>
      </c>
      <c r="G401" s="39">
        <f>+G402+G404</f>
        <v>45160</v>
      </c>
      <c r="H401" s="39">
        <f>+H402+H404</f>
        <v>45088.840000000004</v>
      </c>
      <c r="I401" s="39">
        <f t="shared" si="24"/>
        <v>99.842426926483625</v>
      </c>
    </row>
    <row r="402" spans="1:9" outlineLevel="1" x14ac:dyDescent="0.2">
      <c r="A402" s="26">
        <v>5501</v>
      </c>
      <c r="B402" s="59"/>
      <c r="C402" s="23" t="s">
        <v>287</v>
      </c>
      <c r="D402" s="39">
        <f>+D403</f>
        <v>20000.04</v>
      </c>
      <c r="E402" s="39">
        <f>+E403</f>
        <v>20010</v>
      </c>
      <c r="F402" s="39">
        <f>+F403</f>
        <v>20010</v>
      </c>
      <c r="G402" s="39">
        <f>+G403</f>
        <v>20010</v>
      </c>
      <c r="H402" s="39">
        <f>+H403</f>
        <v>20000.04</v>
      </c>
      <c r="I402" s="39">
        <f t="shared" si="24"/>
        <v>99.950224887556232</v>
      </c>
    </row>
    <row r="403" spans="1:9" outlineLevel="2" x14ac:dyDescent="0.2">
      <c r="A403" s="26">
        <v>550101</v>
      </c>
      <c r="B403" s="59"/>
      <c r="C403" s="23" t="s">
        <v>288</v>
      </c>
      <c r="D403" s="39">
        <v>20000.04</v>
      </c>
      <c r="E403" s="39">
        <v>20010</v>
      </c>
      <c r="F403" s="39">
        <v>20010</v>
      </c>
      <c r="G403" s="39">
        <v>20010</v>
      </c>
      <c r="H403" s="39">
        <v>20000.04</v>
      </c>
      <c r="I403" s="39">
        <f t="shared" si="24"/>
        <v>99.950224887556232</v>
      </c>
    </row>
    <row r="404" spans="1:9" outlineLevel="1" x14ac:dyDescent="0.2">
      <c r="A404" s="26">
        <v>5503</v>
      </c>
      <c r="B404" s="59"/>
      <c r="C404" s="23" t="s">
        <v>289</v>
      </c>
      <c r="D404" s="39">
        <f>+D405+D406</f>
        <v>17900.04</v>
      </c>
      <c r="E404" s="39">
        <f>+E405+E406</f>
        <v>25150</v>
      </c>
      <c r="F404" s="39">
        <f>+F405+F406</f>
        <v>25150</v>
      </c>
      <c r="G404" s="39">
        <f>+G405+G406</f>
        <v>25150</v>
      </c>
      <c r="H404" s="39">
        <f>+H405+H406</f>
        <v>25088.800000000003</v>
      </c>
      <c r="I404" s="39">
        <f t="shared" si="24"/>
        <v>99.756660039761442</v>
      </c>
    </row>
    <row r="405" spans="1:9" outlineLevel="2" x14ac:dyDescent="0.2">
      <c r="A405" s="26">
        <v>550305</v>
      </c>
      <c r="B405" s="59"/>
      <c r="C405" s="23" t="s">
        <v>290</v>
      </c>
      <c r="D405" s="39">
        <v>17900.04</v>
      </c>
      <c r="E405" s="39">
        <v>17950</v>
      </c>
      <c r="F405" s="39">
        <v>17950</v>
      </c>
      <c r="G405" s="39">
        <v>17950</v>
      </c>
      <c r="H405" s="39">
        <v>17900.04</v>
      </c>
      <c r="I405" s="39">
        <f t="shared" si="24"/>
        <v>99.721671309192203</v>
      </c>
    </row>
    <row r="406" spans="1:9" outlineLevel="2" x14ac:dyDescent="0.2">
      <c r="A406" s="26">
        <v>550307</v>
      </c>
      <c r="B406" s="59"/>
      <c r="C406" s="23" t="s">
        <v>291</v>
      </c>
      <c r="D406" s="39">
        <v>0</v>
      </c>
      <c r="E406" s="39">
        <v>7200</v>
      </c>
      <c r="F406" s="39">
        <v>7200</v>
      </c>
      <c r="G406" s="39">
        <v>7200</v>
      </c>
      <c r="H406" s="39">
        <v>7188.76</v>
      </c>
      <c r="I406" s="39">
        <f t="shared" si="24"/>
        <v>99.843888888888884</v>
      </c>
    </row>
    <row r="407" spans="1:9" ht="27" x14ac:dyDescent="0.2">
      <c r="A407" s="22" t="s">
        <v>15</v>
      </c>
      <c r="B407" s="61" t="s">
        <v>45</v>
      </c>
      <c r="C407" s="27" t="s">
        <v>81</v>
      </c>
      <c r="D407" s="39">
        <f>ROUND(+D380+D393+D408,2)</f>
        <v>239095.48</v>
      </c>
      <c r="E407" s="39">
        <f>ROUND(+E380+E393+E408,2)</f>
        <v>-497788.19</v>
      </c>
      <c r="F407" s="39">
        <f>ROUND(+F380+F393+F408,2)</f>
        <v>-497788.19</v>
      </c>
      <c r="G407" s="39">
        <f>ROUND(+G380+G393+G408,2)</f>
        <v>-497788.19</v>
      </c>
      <c r="H407" s="39">
        <f>ROUND(+H380+H393+H408,2)</f>
        <v>-202946.59</v>
      </c>
      <c r="I407" s="39">
        <f t="shared" si="24"/>
        <v>40.769667516619869</v>
      </c>
    </row>
    <row r="408" spans="1:9" x14ac:dyDescent="0.2">
      <c r="A408" s="22" t="s">
        <v>15</v>
      </c>
      <c r="B408" s="61" t="s">
        <v>48</v>
      </c>
      <c r="C408" s="23" t="s">
        <v>80</v>
      </c>
      <c r="D408" s="39">
        <f>+D395-D400</f>
        <v>27987.919999999998</v>
      </c>
      <c r="E408" s="39">
        <f>+E395-E400</f>
        <v>24471</v>
      </c>
      <c r="F408" s="39">
        <f>+F395-F400</f>
        <v>24471</v>
      </c>
      <c r="G408" s="39">
        <f>+G395-G400</f>
        <v>24471</v>
      </c>
      <c r="H408" s="39">
        <f>+H395-H400</f>
        <v>23311.05999999999</v>
      </c>
      <c r="I408" s="39">
        <f t="shared" si="24"/>
        <v>95.259940337542361</v>
      </c>
    </row>
    <row r="409" spans="1:9" x14ac:dyDescent="0.2">
      <c r="A409" s="22" t="s">
        <v>15</v>
      </c>
      <c r="B409" s="61" t="s">
        <v>79</v>
      </c>
      <c r="C409" s="23" t="s">
        <v>82</v>
      </c>
      <c r="D409" s="39">
        <f>+D393+D408-D407</f>
        <v>-211107.56</v>
      </c>
      <c r="E409" s="39">
        <f>+E393+E408-E407</f>
        <v>522259.19</v>
      </c>
      <c r="F409" s="39">
        <f>+F393+F408-F407</f>
        <v>522259.19</v>
      </c>
      <c r="G409" s="39">
        <f>+G393+G408-G407</f>
        <v>522259.19</v>
      </c>
      <c r="H409" s="39">
        <f>+H393+H408-H407</f>
        <v>226257.65</v>
      </c>
      <c r="I409" s="39">
        <f t="shared" si="24"/>
        <v>43.322866180679362</v>
      </c>
    </row>
    <row r="410" spans="1:9" ht="27" x14ac:dyDescent="0.2">
      <c r="A410" s="22"/>
      <c r="B410" s="58"/>
      <c r="C410" s="27" t="s">
        <v>61</v>
      </c>
      <c r="D410" s="41"/>
      <c r="E410" s="41"/>
      <c r="F410" s="41"/>
      <c r="G410" s="41"/>
      <c r="H410" s="41"/>
      <c r="I410" s="41"/>
    </row>
    <row r="411" spans="1:9" ht="27.75" thickBot="1" x14ac:dyDescent="0.25">
      <c r="A411" s="36"/>
      <c r="B411" s="64"/>
      <c r="C411" s="37" t="s">
        <v>78</v>
      </c>
      <c r="D411" s="43"/>
      <c r="E411" s="43"/>
      <c r="F411" s="43"/>
      <c r="G411" s="43"/>
      <c r="H411" s="43"/>
      <c r="I411" s="43"/>
    </row>
    <row r="412" spans="1:9" x14ac:dyDescent="0.2">
      <c r="A412" s="9"/>
      <c r="B412" s="68"/>
      <c r="C412" s="10"/>
      <c r="D412" s="7"/>
      <c r="E412" s="7"/>
      <c r="F412" s="7"/>
      <c r="G412" s="7"/>
      <c r="H412" s="7"/>
      <c r="I412" s="7"/>
    </row>
    <row r="413" spans="1:9" x14ac:dyDescent="0.2">
      <c r="A413" s="8"/>
      <c r="B413" s="69"/>
      <c r="C413" s="8"/>
      <c r="D413" s="8"/>
      <c r="E413" s="8"/>
      <c r="F413" s="8"/>
      <c r="G413" s="8"/>
      <c r="H413" s="8"/>
      <c r="I413" s="8"/>
    </row>
    <row r="414" spans="1:9" x14ac:dyDescent="0.2">
      <c r="A414" s="8"/>
      <c r="B414" s="69"/>
      <c r="C414" s="8"/>
      <c r="D414" s="12"/>
      <c r="E414" s="12"/>
      <c r="F414" s="12"/>
      <c r="G414" s="12"/>
      <c r="H414" s="12"/>
      <c r="I414" s="12"/>
    </row>
    <row r="415" spans="1:9" x14ac:dyDescent="0.2">
      <c r="A415" s="8"/>
      <c r="B415" s="69"/>
      <c r="C415" s="13"/>
      <c r="D415" s="8"/>
      <c r="E415" s="8"/>
      <c r="F415" s="8"/>
      <c r="G415" s="8"/>
      <c r="H415" s="8"/>
      <c r="I415" s="8"/>
    </row>
    <row r="416" spans="1:9" x14ac:dyDescent="0.2">
      <c r="A416" s="11"/>
      <c r="B416" s="70"/>
      <c r="C416" s="10"/>
      <c r="D416" s="11"/>
      <c r="E416" s="11"/>
      <c r="F416" s="11"/>
      <c r="G416" s="11"/>
      <c r="H416" s="11"/>
      <c r="I416" s="11"/>
    </row>
    <row r="417" spans="1:9" x14ac:dyDescent="0.2">
      <c r="A417" s="7"/>
      <c r="B417" s="71"/>
      <c r="C417" s="7"/>
      <c r="D417" s="7"/>
      <c r="E417" s="7"/>
      <c r="F417" s="7"/>
      <c r="G417" s="7"/>
      <c r="H417" s="7"/>
      <c r="I417" s="7"/>
    </row>
    <row r="418" spans="1:9" x14ac:dyDescent="0.2">
      <c r="A418" s="7"/>
      <c r="B418" s="71"/>
      <c r="C418" s="7"/>
      <c r="D418" s="7"/>
      <c r="E418" s="7"/>
      <c r="F418" s="7"/>
      <c r="G418" s="7"/>
      <c r="H418" s="7"/>
      <c r="I418" s="7"/>
    </row>
    <row r="419" spans="1:9" x14ac:dyDescent="0.2">
      <c r="A419" s="6"/>
      <c r="B419" s="71"/>
      <c r="C419" s="6"/>
      <c r="D419" s="6"/>
      <c r="E419" s="6"/>
      <c r="F419" s="6"/>
      <c r="G419" s="6"/>
      <c r="H419" s="6"/>
      <c r="I419" s="6"/>
    </row>
    <row r="420" spans="1:9" x14ac:dyDescent="0.2">
      <c r="A420" s="6"/>
      <c r="B420" s="71"/>
      <c r="C420" s="6"/>
      <c r="D420" s="6"/>
      <c r="E420" s="6"/>
      <c r="F420" s="6"/>
      <c r="G420" s="6"/>
      <c r="H420" s="6"/>
      <c r="I420" s="6"/>
    </row>
    <row r="421" spans="1:9" x14ac:dyDescent="0.2">
      <c r="A421" s="6"/>
      <c r="B421" s="71"/>
      <c r="C421" s="6"/>
      <c r="D421" s="6"/>
      <c r="E421" s="6"/>
      <c r="F421" s="6"/>
      <c r="G421" s="6"/>
      <c r="H421" s="6"/>
      <c r="I421" s="6"/>
    </row>
    <row r="422" spans="1:9" x14ac:dyDescent="0.2">
      <c r="A422" s="6"/>
      <c r="B422" s="71"/>
      <c r="C422" s="6"/>
      <c r="D422" s="6"/>
      <c r="E422" s="6"/>
      <c r="F422" s="6"/>
      <c r="G422" s="6"/>
      <c r="H422" s="6"/>
      <c r="I422" s="6"/>
    </row>
    <row r="423" spans="1:9" x14ac:dyDescent="0.2">
      <c r="A423" s="6"/>
      <c r="B423" s="71"/>
      <c r="C423" s="6"/>
      <c r="D423" s="6"/>
      <c r="E423" s="6"/>
      <c r="F423" s="6"/>
      <c r="G423" s="6"/>
      <c r="H423" s="6"/>
      <c r="I423" s="6"/>
    </row>
    <row r="424" spans="1:9" x14ac:dyDescent="0.2">
      <c r="A424" s="6"/>
      <c r="B424" s="71"/>
      <c r="C424" s="6"/>
      <c r="D424" s="6"/>
      <c r="E424" s="6"/>
      <c r="F424" s="6"/>
      <c r="G424" s="6"/>
      <c r="H424" s="6"/>
      <c r="I424" s="6"/>
    </row>
    <row r="425" spans="1:9" x14ac:dyDescent="0.2">
      <c r="A425" s="6"/>
      <c r="B425" s="71"/>
      <c r="C425" s="6"/>
      <c r="D425" s="6"/>
      <c r="E425" s="6"/>
      <c r="F425" s="6"/>
      <c r="G425" s="6"/>
      <c r="H425" s="6"/>
      <c r="I425" s="6"/>
    </row>
    <row r="426" spans="1:9" x14ac:dyDescent="0.2">
      <c r="A426" s="6"/>
      <c r="B426" s="71"/>
      <c r="C426" s="6"/>
      <c r="D426" s="6"/>
      <c r="E426" s="6"/>
      <c r="F426" s="6"/>
      <c r="G426" s="6"/>
      <c r="H426" s="6"/>
      <c r="I426" s="6"/>
    </row>
    <row r="427" spans="1:9" x14ac:dyDescent="0.2">
      <c r="A427" s="6"/>
      <c r="B427" s="71"/>
      <c r="C427" s="6"/>
      <c r="D427" s="6"/>
      <c r="E427" s="6"/>
      <c r="F427" s="6"/>
      <c r="G427" s="6"/>
      <c r="H427" s="6"/>
      <c r="I427" s="6"/>
    </row>
  </sheetData>
  <mergeCells count="1">
    <mergeCell ref="B1:C1"/>
  </mergeCells>
  <phoneticPr fontId="0" type="noConversion"/>
  <pageMargins left="0.82" right="0.75" top="0.39370078740157483" bottom="0.78740157480314965" header="0" footer="0"/>
  <pageSetup paperSize="9" orientation="landscape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Jožica Cigan</cp:lastModifiedBy>
  <cp:lastPrinted>2019-04-16T06:40:53Z</cp:lastPrinted>
  <dcterms:created xsi:type="dcterms:W3CDTF">1999-09-22T06:59:43Z</dcterms:created>
  <dcterms:modified xsi:type="dcterms:W3CDTF">2019-04-16T09:34:12Z</dcterms:modified>
</cp:coreProperties>
</file>