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2" windowHeight="6960" tabRatio="857" activeTab="0"/>
  </bookViews>
  <sheets>
    <sheet name="Proračun spl. del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/>
</workbook>
</file>

<file path=xl/sharedStrings.xml><?xml version="1.0" encoding="utf-8"?>
<sst xmlns="http://schemas.openxmlformats.org/spreadsheetml/2006/main" count="492" uniqueCount="476">
  <si>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</si>
  <si>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</si>
  <si>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</si>
  <si>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</si>
  <si>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</si>
  <si>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</si>
  <si>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</si>
  <si>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</si>
  <si>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</si>
  <si>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</si>
  <si>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</si>
  <si>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</si>
  <si>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</si>
  <si>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</si>
  <si>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</si>
  <si>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</si>
  <si>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</si>
  <si>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</si>
  <si>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</si>
  <si>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</si>
  <si>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</si>
  <si>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</si>
  <si>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</si>
  <si>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</si>
  <si>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</si>
  <si>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</si>
  <si>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</si>
  <si>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</si>
  <si>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</si>
  <si>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</si>
  <si>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</si>
  <si>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</si>
  <si>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</si>
  <si>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</si>
  <si>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</si>
  <si>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</si>
  <si>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</si>
  <si>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</si>
  <si>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</si>
  <si>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</si>
  <si>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</si>
  <si>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</si>
  <si>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</si>
  <si>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</si>
  <si>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</si>
  <si>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</si>
  <si>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</si>
  <si>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</si>
  <si>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</si>
  <si>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</si>
  <si>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</si>
  <si>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</si>
  <si>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</si>
  <si>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</si>
  <si>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</si>
  <si>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</si>
  <si>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</si>
  <si>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</si>
  <si>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</si>
  <si>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</si>
  <si>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</si>
  <si>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</si>
  <si>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</si>
  <si>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</si>
  <si>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</si>
  <si>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</si>
  <si>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</si>
  <si>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</si>
  <si>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</si>
  <si>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</si>
  <si>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</si>
  <si>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</si>
  <si>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</si>
  <si>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</si>
  <si>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</si>
  <si>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</si>
  <si>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</si>
  <si>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</si>
  <si>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</si>
  <si>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</si>
  <si>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</si>
  <si>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</si>
  <si>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Realizacija 2010    [1]</t>
  </si>
  <si>
    <t>Sprejeti proračun: 1    [2]</t>
  </si>
  <si>
    <t>Veljavni proračun: 1    [3]</t>
  </si>
  <si>
    <t>Realizacija 2011    [4]</t>
  </si>
  <si>
    <t>Indeks 4:1</t>
  </si>
  <si>
    <t>Indeks 4:3</t>
  </si>
  <si>
    <t>Dohodnina</t>
  </si>
  <si>
    <t>Dohodnina - občinski vir</t>
  </si>
  <si>
    <t>DAVKI NA NEPREMIČNINE</t>
  </si>
  <si>
    <t>DAVEK OD PREM. OD STAVB. - FO</t>
  </si>
  <si>
    <t>DAVEK OD PREM.OD PROST.REKREA.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</si>
  <si>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</si>
  <si>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</si>
  <si>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</si>
  <si>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</si>
  <si>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</si>
  <si>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DAVKI NA DEDIŠČINE IN DARILA</t>
  </si>
  <si>
    <t>DAVEK NA DEDIŠČINE IN DARILA</t>
  </si>
  <si>
    <t>ZAMUDNE OBR. DAVKOV OBČANOV</t>
  </si>
  <si>
    <t>DAVKI NA PROMET NEPR.IN NA FIN</t>
  </si>
  <si>
    <t>DAVEK NA PROMET NEPREM.-OD PO</t>
  </si>
  <si>
    <t>DAVEK NA PROM.PREMIČ.- OD FO</t>
  </si>
  <si>
    <t>ZAM.OBR.OD DAVKA NA PROMET NEP</t>
  </si>
  <si>
    <t>DAVKI NA POSEBNE STORITVE</t>
  </si>
  <si>
    <t>DAVEK NA DOBITKE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</si>
  <si>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</si>
  <si>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</si>
  <si>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</si>
  <si>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</si>
  <si>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</si>
  <si>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</si>
  <si>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</si>
  <si>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PRIKLJUČNE TAKSE</t>
  </si>
  <si>
    <t>Okolj.dajat. za onesnaž. okolja zaradi odlaganja odpadkov</t>
  </si>
  <si>
    <t>PRIH.OD UDEL.NA DOBČ IN DIV.JP</t>
  </si>
  <si>
    <t>Prihodki od udeležbe na dobičku in dividend nefinančnih družb</t>
  </si>
  <si>
    <t>Prihodki na dobičku GB</t>
  </si>
  <si>
    <t>PRIHODKI OD  OBRESTI</t>
  </si>
  <si>
    <t>PREJ.OBR.OD SRED.NAVPOGL.OBČ.</t>
  </si>
  <si>
    <t>Prih.od obr. od vezanih tolar. depz. iz nenamen.sredstev</t>
  </si>
  <si>
    <t>OBRESTI GB</t>
  </si>
  <si>
    <t>OBRESTI SKB</t>
  </si>
  <si>
    <t>OBRESTI HYPO ALPE-ADRIA-BANK</t>
  </si>
  <si>
    <t>OBRESTI PROBANKA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</si>
  <si>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</si>
  <si>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</si>
  <si>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</si>
  <si>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</si>
  <si>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</si>
  <si>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</si>
  <si>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</si>
  <si>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</si>
  <si>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 IZ PODELJENIH KONCESIJ</t>
  </si>
  <si>
    <t>Prih.od podelj.konc.za vodno p</t>
  </si>
  <si>
    <t>Prih.od nadom.za dodel. sužnost.pravice in ustan. stavbne pravice</t>
  </si>
  <si>
    <t>UPRAVNE TAKSE IN PRISTOJBINE</t>
  </si>
  <si>
    <t>UPRAVNE TAKSE</t>
  </si>
  <si>
    <t>Globe in druge denarne kazni</t>
  </si>
  <si>
    <t>GLOBE ZA PREKRŠKE</t>
  </si>
  <si>
    <t>Druge globe, denarne kazni in odzem premoženjske koristi s plačilom denarnega zneska</t>
  </si>
  <si>
    <t>Denarne kazni v upravnih postopkih</t>
  </si>
  <si>
    <t>NADOMESTILO ZA DEG. IN UZUR.PR</t>
  </si>
  <si>
    <t>Povprečnine na podlagi zakona o prekrških</t>
  </si>
  <si>
    <t>PRIH.OD PRODAJE BLAGA IN STOR.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</si>
  <si>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</si>
  <si>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</si>
  <si>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</si>
  <si>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</si>
  <si>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</si>
  <si>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</si>
  <si>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</si>
  <si>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</si>
  <si>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</si>
  <si>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DRUGI PRIHODKI KS,VS</t>
  </si>
  <si>
    <t>OSTALI PRIHODKI- JAVNOFIN.PRIH</t>
  </si>
  <si>
    <t>PREJETE ODŠKODNINE ZAVAROVALNI</t>
  </si>
  <si>
    <t>PRIHODKI OD NAJEMA INFRASTRUKTURE</t>
  </si>
  <si>
    <t>PRIHODKI OD SUBVENCIJ JAVNIM PODJ.</t>
  </si>
  <si>
    <t>PRIH.OD PROD.PREVOZ.SREDSTEV</t>
  </si>
  <si>
    <t>PRIH.OD PROD.CEST.MOTOR.VOZIL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</si>
  <si>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</si>
  <si>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</si>
  <si>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</si>
  <si>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</si>
  <si>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</si>
  <si>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</si>
  <si>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</si>
  <si>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PREJ.SR.IZ DRŽ-PROR.ZA INVEST.</t>
  </si>
  <si>
    <t>PREJ.SRED.IZ DRŽ.PR.INV.-POŽ.T</t>
  </si>
  <si>
    <t>Prejeta sred. iz drž. "Gorenjska košarica"</t>
  </si>
  <si>
    <t>DRUGA PREJ.SRE.IZ DRŽ.PROR.TP</t>
  </si>
  <si>
    <t>DRUGA SREDSTVA IZ DRŽ.PR. DRUŽINSKI POMOČNIK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</si>
  <si>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</si>
  <si>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</si>
  <si>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</si>
  <si>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Sredstva za center Vogelj</t>
  </si>
  <si>
    <t>Sredstva za LC Voklo Prebačevo</t>
  </si>
  <si>
    <t>PREJETA VRAČILA DANIH POS. POS</t>
  </si>
  <si>
    <t>Prejeta vračila danih posojil od posameznikov in zasebnikov - dolgoročna posojila</t>
  </si>
  <si>
    <t>Sredstva pridobljena s  prosajo kap. deležev</t>
  </si>
  <si>
    <t>SREDSTVA PRIDOBLJENA S PRODAJO KAP.DELEŽEV DOMA IN V TUJINI</t>
  </si>
  <si>
    <t>Plače in dodatki</t>
  </si>
  <si>
    <t>Osnovne plače</t>
  </si>
  <si>
    <t>Dodatek za delovno dobo in za stalnost</t>
  </si>
  <si>
    <t>Regres za letni dopust</t>
  </si>
  <si>
    <t>Povračila in nadomestila</t>
  </si>
  <si>
    <t>Povračilo str. prehrane med d.</t>
  </si>
  <si>
    <t>Prevoz na delo in z dela</t>
  </si>
  <si>
    <t>Sredstva za nadurno delo</t>
  </si>
  <si>
    <t>Drugi izdatki zaposlenim</t>
  </si>
  <si>
    <t>Jubilejne nagrade</t>
  </si>
  <si>
    <t>Odpravnine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</si>
  <si>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</si>
  <si>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</si>
  <si>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</si>
  <si>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</si>
  <si>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</si>
  <si>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</si>
  <si>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</si>
  <si>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</si>
  <si>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</si>
  <si>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</si>
  <si>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</si>
  <si>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</si>
  <si>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</si>
  <si>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</si>
  <si>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</si>
  <si>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</si>
  <si>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KNJIGE OŠ</t>
  </si>
  <si>
    <t>Stroški oglaševalskih storitev</t>
  </si>
  <si>
    <t>OBJAVE,OGLAŠEVANJE....OBČ.</t>
  </si>
  <si>
    <t>STROŠKI OGLAŠEVALSKIH STORITEV</t>
  </si>
  <si>
    <t>OBJAVE (odloki,pravilniki,raz.</t>
  </si>
  <si>
    <t>OBČINSKO GLASILO JURIJ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</si>
  <si>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</si>
  <si>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</si>
  <si>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</si>
  <si>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</si>
  <si>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</si>
  <si>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spl. material in stor.</t>
  </si>
  <si>
    <t>DRUGI SPL.MAT.STR.IN STOR.OBČ.</t>
  </si>
  <si>
    <t>DROBNI INVENTAR KS,VS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</si>
  <si>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</si>
  <si>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</si>
  <si>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</si>
  <si>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</si>
  <si>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</si>
  <si>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</si>
  <si>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</si>
  <si>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Energija, voda, komunalne storitve in komunikacije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</si>
  <si>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</si>
  <si>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</si>
  <si>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</si>
  <si>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</si>
  <si>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</si>
  <si>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</si>
  <si>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</si>
  <si>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</si>
  <si>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</si>
  <si>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</si>
  <si>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</si>
  <si>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</si>
  <si>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</si>
  <si>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</si>
  <si>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</si>
  <si>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</si>
  <si>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</si>
  <si>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</si>
  <si>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</si>
  <si>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VZDRŽEVANJE KULT.ZGOD.OBJEKTOV</t>
  </si>
  <si>
    <t>Zavarovalne premije za objekte</t>
  </si>
  <si>
    <t>Tekoče vzdr. druge opreme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</si>
  <si>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</si>
  <si>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</si>
  <si>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</si>
  <si>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</si>
  <si>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</si>
  <si>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Poslovne najemnine in zakupnine</t>
  </si>
  <si>
    <t>Nadom.za upor. stavbnega zeml.</t>
  </si>
  <si>
    <t>Kazni in odškodnine</t>
  </si>
  <si>
    <t>Odškodnine zaradi sodnih posto</t>
  </si>
  <si>
    <t>Drugi operativni odhodki</t>
  </si>
  <si>
    <t>Plačila po podjemnih pogodbah</t>
  </si>
  <si>
    <t>Plač. za delo prek štud.servis</t>
  </si>
  <si>
    <t>Sejnine udeležencev odborov</t>
  </si>
  <si>
    <t>Izd.za strok.izob. zaposlenih</t>
  </si>
  <si>
    <t>Pos. davek na določene prejemk</t>
  </si>
  <si>
    <t>Sodni str.,stor.odv.notar.drug</t>
  </si>
  <si>
    <t>Članarine v dom. neprof. inst.</t>
  </si>
  <si>
    <t>Plač.stor.org.poobl.za pl.prom</t>
  </si>
  <si>
    <t>NAGRADA PODŽUPAN</t>
  </si>
  <si>
    <t>ZAVAROVANNJE GASILCI</t>
  </si>
  <si>
    <t>PARCELACIJA ZEMLJIŠČ</t>
  </si>
  <si>
    <t>DRUGI STROŠKI - GASILCI</t>
  </si>
  <si>
    <t>Evidence NUSZ in kom.prispev.</t>
  </si>
  <si>
    <t>Katastri komunalnih vodov</t>
  </si>
  <si>
    <t>Strategija in prostorski red</t>
  </si>
  <si>
    <t>Druge usluge-skup.inšp.službe</t>
  </si>
  <si>
    <t>Razvojni programi občine</t>
  </si>
  <si>
    <t>izdelava lokacijskih načrtov</t>
  </si>
  <si>
    <t>Zdravniški pregledi zaposlenih</t>
  </si>
  <si>
    <t>miklavževanje</t>
  </si>
  <si>
    <t>Stoški delovanja mladih</t>
  </si>
  <si>
    <t>Cenitve</t>
  </si>
  <si>
    <t>Vodenje anal. evidenc infrastr. v najemu</t>
  </si>
  <si>
    <t>Izdelava OPN</t>
  </si>
  <si>
    <t>Pristojbina za vzdrž. gozdnih cest</t>
  </si>
  <si>
    <t>Vodenje katastra</t>
  </si>
  <si>
    <t>Vodna povračila</t>
  </si>
  <si>
    <t>Plač.obr.od kreditov-posl. ban</t>
  </si>
  <si>
    <t>Pl.obr.od kratk.kred.-posl.bankam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</si>
  <si>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</si>
  <si>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</si>
  <si>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</si>
  <si>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</si>
  <si>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</si>
  <si>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</si>
  <si>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</si>
  <si>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</si>
  <si>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</si>
  <si>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</si>
  <si>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</si>
  <si>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Družinski prejemki in star.nad</t>
  </si>
  <si>
    <t>DARILO OB ROJSTVU OTROKA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</si>
  <si>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</si>
  <si>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</si>
  <si>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</si>
  <si>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</si>
  <si>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</si>
  <si>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</si>
  <si>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Drugi trans.pos. in gospodinjs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</si>
  <si>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</si>
  <si>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</si>
  <si>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</si>
  <si>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</si>
  <si>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</si>
  <si>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</si>
  <si>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</si>
  <si>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</si>
  <si>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</si>
  <si>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</si>
  <si>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</si>
  <si>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</si>
  <si>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Dotacije pol.str.volilna kamp.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</si>
  <si>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</si>
  <si>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</si>
  <si>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</si>
  <si>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</si>
  <si>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</si>
  <si>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</si>
  <si>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</si>
  <si>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</si>
  <si>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</si>
  <si>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</si>
  <si>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</si>
  <si>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</si>
  <si>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</si>
  <si>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</si>
  <si>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</si>
  <si>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</si>
  <si>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</si>
  <si>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</si>
  <si>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</si>
  <si>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</si>
  <si>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</si>
  <si>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</si>
  <si>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</si>
  <si>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</si>
  <si>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</si>
  <si>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</si>
  <si>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</si>
  <si>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</si>
  <si>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</si>
  <si>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</si>
  <si>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</si>
  <si>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Društvo prijateljev mladine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</si>
  <si>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</si>
  <si>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</si>
  <si>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</si>
  <si>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</si>
  <si>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</si>
  <si>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</si>
  <si>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</si>
  <si>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</si>
  <si>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</si>
  <si>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ŠD - izobraževanje</t>
  </si>
  <si>
    <t>RK Šenčur</t>
  </si>
  <si>
    <t>RK Trboje</t>
  </si>
  <si>
    <t>RK Visoko-Milje</t>
  </si>
  <si>
    <t>RK Voklo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</si>
  <si>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</si>
  <si>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</si>
  <si>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</si>
  <si>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</si>
  <si>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</si>
  <si>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Humanitarne organizacije</t>
  </si>
  <si>
    <t>Gledališče Šenčur</t>
  </si>
  <si>
    <t>Območno združenje RK Kranj</t>
  </si>
  <si>
    <t>SIM SPORT</t>
  </si>
  <si>
    <t>Zavod V-oglje</t>
  </si>
  <si>
    <t>Center Kranjske sivke</t>
  </si>
  <si>
    <t>Območno združenje borcev Kranj</t>
  </si>
  <si>
    <t>Tekoči transferi občinam</t>
  </si>
  <si>
    <t>Sredstva prenesena drugim občinam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</si>
  <si>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</si>
  <si>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</si>
  <si>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</si>
  <si>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</si>
  <si>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</si>
  <si>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</si>
  <si>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</si>
  <si>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</si>
  <si>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</si>
  <si>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</si>
  <si>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</si>
  <si>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</si>
  <si>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</si>
  <si>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Študentsko delo VVZ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</si>
  <si>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</si>
  <si>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</si>
  <si>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</si>
  <si>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</si>
  <si>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</si>
  <si>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</si>
  <si>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</si>
  <si>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</si>
  <si>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</si>
  <si>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</si>
  <si>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MS ŠD Voklo</t>
  </si>
  <si>
    <t>Ogrevanje - ŠD Šenčur</t>
  </si>
  <si>
    <t>Materialni stroški vrtec</t>
  </si>
  <si>
    <t>Materialni stroški oš H.PUHAR</t>
  </si>
  <si>
    <t>nakup prevoznih sredstev</t>
  </si>
  <si>
    <t>Nakup avtomobila</t>
  </si>
  <si>
    <t>Nakup opreme</t>
  </si>
  <si>
    <t>RAČUNALNIŠKA OPREMA</t>
  </si>
  <si>
    <t>Nakup druge opreme in napeljav</t>
  </si>
  <si>
    <t>Druga osnovna sredstva</t>
  </si>
  <si>
    <t>Nakup opreme arhiva</t>
  </si>
  <si>
    <t>Novogradnje, rekon.in adaptaci</t>
  </si>
  <si>
    <t>Novogradnje</t>
  </si>
  <si>
    <t>NOVOGRADNJE VRTEC</t>
  </si>
  <si>
    <t>NOVOGRADNJE-JAVNA RAZSVETLJAVA</t>
  </si>
  <si>
    <t>Komun.infrastruktura OPC 2B</t>
  </si>
  <si>
    <t>Nadstrešek mrliške vežice</t>
  </si>
  <si>
    <t>Kulturni dom Voklo</t>
  </si>
  <si>
    <t>CESTA G 2 104</t>
  </si>
  <si>
    <t>Javna razsvetljava odbojkarsko igrišče</t>
  </si>
  <si>
    <t>Javna razsvetljava košarkaško igrišče</t>
  </si>
  <si>
    <t>POTOK OLŠEVNICA -SR.VAS</t>
  </si>
  <si>
    <t>CESTA OLŠEVEK/HOTEMAŽE</t>
  </si>
  <si>
    <t>VELESOVSKA CESTA</t>
  </si>
  <si>
    <t>Ureditev centra v Vogljah</t>
  </si>
  <si>
    <t>Cesta Luže - Sr. vas</t>
  </si>
  <si>
    <t>Cesta Voklo - Prebačevo</t>
  </si>
  <si>
    <t>Rekonstrukcija cest v Šenčurju</t>
  </si>
  <si>
    <t>Investicijsko vzdrž.in obnove</t>
  </si>
  <si>
    <t>Inv.vzdr.in izboljšave</t>
  </si>
  <si>
    <t>INVESTIC.VZDR.KULTURNIH OBJ.</t>
  </si>
  <si>
    <t>Obnova vodovoda - vodna vrtina</t>
  </si>
  <si>
    <t>CESTA VOGLJE</t>
  </si>
  <si>
    <t>GRADBENO OBRTNIŠKA DELA - VODOVOD VOGLJE</t>
  </si>
  <si>
    <t>Fekalna kanalizacija</t>
  </si>
  <si>
    <t>Gradbeno obrtniška dela - vodovod sajovčevo nas.</t>
  </si>
  <si>
    <t>Kanalizacija Sajovčevo nas.</t>
  </si>
  <si>
    <t>Vodovodno omrežje</t>
  </si>
  <si>
    <t>Nakup zemljišč in naravnih bog</t>
  </si>
  <si>
    <t>Nakup zemljišč</t>
  </si>
  <si>
    <t>Študije o izved.projetkov</t>
  </si>
  <si>
    <t>INVESTICIJSKI NADZOR KANALIZ.</t>
  </si>
  <si>
    <t>GRADBENO STROKOVNI NADZOR</t>
  </si>
  <si>
    <t>PROJEKTNA DOKUMENTACIJA</t>
  </si>
  <si>
    <t>Projekt. dok. kanalizacija Milje - Visoko</t>
  </si>
  <si>
    <t>Inv.transferi neprofitnim org.</t>
  </si>
  <si>
    <t>Inv.transferi nepr.org.in ust.</t>
  </si>
  <si>
    <t>Inv.transferi GD</t>
  </si>
  <si>
    <t>Investicijski transferi JP in družbam, ki so v lasti države</t>
  </si>
  <si>
    <t>Inv.tran. obnova vodovoda JPK</t>
  </si>
  <si>
    <t>Inv.trans. JPK KANALIZACIJA</t>
  </si>
  <si>
    <t>Inv.trans. JPK -okolska taksa</t>
  </si>
  <si>
    <t>Investicijski transferi občinam</t>
  </si>
  <si>
    <t>Investicijski transferi javnim zavodom</t>
  </si>
  <si>
    <t>Inv.transferi javnim zavodom</t>
  </si>
  <si>
    <t>Investicijski transfer OŠ</t>
  </si>
  <si>
    <t>Dotacija za OS  - Knjižnica</t>
  </si>
  <si>
    <t>Inv. transferi - varna hiša</t>
  </si>
  <si>
    <t>Investicijski transferi vrtec</t>
  </si>
  <si>
    <t>Investicijski transfer Varovani dom Kranj</t>
  </si>
  <si>
    <t>ODPLAČILA KREDITOV POSLOVNIM BANKAM</t>
  </si>
  <si>
    <t>ODPLAČILA KREDITOV POSLOVNIM BANKAM-DOLGOROČNI KREDITI</t>
  </si>
  <si>
    <t>OBČINA ŠENČUR</t>
  </si>
  <si>
    <t>Kranjska cesta 11</t>
  </si>
  <si>
    <t>4208 ŠENČUR</t>
  </si>
  <si>
    <t>Šenčur, 29.2.2012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</si>
</sst>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;[Red]#,##0"/>
    <numFmt numFmtId="174" formatCode="#,##0.0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1" fillId="35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Continuous" vertical="center"/>
    </xf>
    <xf numFmtId="2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504"/>
  <sheetViews>
    <sheetView tabSelected="1" zoomScale="75" zoomScaleNormal="75" zoomScalePageLayoutView="0" workbookViewId="0" topLeftCell="A1">
      <selection activeCell="C491" sqref="C491"/>
    </sheetView>
  </sheetViews>
  <sheetFormatPr defaultColWidth="9.125" defaultRowHeight="12.75" outlineLevelRow="2"/>
  <cols>
    <col min="1" max="1" width="5.50390625" style="0" customWidth="1"/>
    <col min="2" max="2" width="4.00390625" style="0" customWidth="1"/>
    <col min="3" max="3" width="43.50390625" style="0" customWidth="1"/>
    <col min="4" max="4" width="16.125" style="0" customWidth="1"/>
    <col min="5" max="5" width="14.875" style="0" customWidth="1"/>
    <col min="6" max="6" width="13.625" style="0" customWidth="1"/>
    <col min="7" max="7" width="14.50390625" style="0" customWidth="1"/>
    <col min="8" max="8" width="9.875" style="0" customWidth="1"/>
    <col min="9" max="9" width="8.625" style="0" customWidth="1"/>
    <col min="10" max="16384" width="9.125" style="1" customWidth="1"/>
  </cols>
  <sheetData>
    <row r="1" spans="2:3" ht="19.5" customHeight="1">
      <c r="B1" s="79" t="s">
        <v>472</v>
      </c>
      <c r="C1" s="79"/>
    </row>
    <row r="2" spans="2:3" ht="19.5" customHeight="1">
      <c r="B2" s="79" t="s">
        <v>473</v>
      </c>
      <c r="C2" s="79"/>
    </row>
    <row r="3" spans="1:3" ht="14.25" customHeight="1">
      <c r="A3" s="1"/>
      <c r="B3" s="1" t="s">
        <v>474</v>
      </c>
      <c r="C3" s="12"/>
    </row>
    <row r="4" spans="1:9" ht="19.5" customHeight="1" thickBot="1">
      <c r="A4" s="1"/>
      <c r="B4" s="1"/>
      <c r="C4" s="12"/>
      <c r="D4" s="6"/>
      <c r="E4" s="6"/>
      <c r="F4" s="6"/>
      <c r="G4" s="6"/>
      <c r="H4" s="6"/>
      <c r="I4" s="6"/>
    </row>
    <row r="5" spans="1:9" s="15" customFormat="1" ht="51" customHeight="1" thickBot="1">
      <c r="A5" s="7" t="s">
        <v>16</v>
      </c>
      <c r="B5" s="8"/>
      <c r="C5" s="9" t="s">
        <v>4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</row>
    <row r="6" spans="1:9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  <c r="I6" s="5"/>
    </row>
    <row r="7" spans="1:9" ht="30" customHeight="1">
      <c r="A7" s="16" t="s">
        <v>17</v>
      </c>
      <c r="B7" s="17" t="s">
        <v>0</v>
      </c>
      <c r="C7" s="18" t="s">
        <v>18</v>
      </c>
      <c r="D7" s="19">
        <f>+D8+D101+D115+D119+D136</f>
        <v>8944508.43</v>
      </c>
      <c r="E7" s="19">
        <f>+E8+E101+E115+E119+E136</f>
        <v>6982869.54</v>
      </c>
      <c r="F7" s="19">
        <f>+F8+F101+F115+F119+F136</f>
        <v>6982869.54</v>
      </c>
      <c r="G7" s="19">
        <f>+G8+G101+G115+G119+G136</f>
        <v>7031987.489999999</v>
      </c>
      <c r="H7" s="59">
        <f aca="true" t="shared" si="0" ref="H7:H12">IF(D7&lt;&gt;0,G7/D7*100,)</f>
        <v>78.61793127070706</v>
      </c>
      <c r="I7" s="59">
        <f aca="true" t="shared" si="1" ref="I7:I12">IF(F7&lt;&gt;0,G7/F7*100,)</f>
        <v>100.70340638212754</v>
      </c>
    </row>
    <row r="8" spans="1:9" ht="16.5">
      <c r="A8" s="16"/>
      <c r="B8" s="20" t="s">
        <v>19</v>
      </c>
      <c r="C8" s="17" t="s">
        <v>6</v>
      </c>
      <c r="D8" s="19">
        <f>+D9+D45</f>
        <v>5898067.32</v>
      </c>
      <c r="E8" s="19">
        <f>+E9+E45</f>
        <v>6038767</v>
      </c>
      <c r="F8" s="19">
        <f>+F9+F45</f>
        <v>6038767</v>
      </c>
      <c r="G8" s="19">
        <f>+G9+G45</f>
        <v>6256579.6899999995</v>
      </c>
      <c r="H8" s="59">
        <f t="shared" si="0"/>
        <v>106.07847199004163</v>
      </c>
      <c r="I8" s="59">
        <f t="shared" si="1"/>
        <v>103.60690667482284</v>
      </c>
    </row>
    <row r="9" spans="1:9" ht="15">
      <c r="A9" s="40">
        <v>70</v>
      </c>
      <c r="B9" s="41"/>
      <c r="C9" s="41" t="s">
        <v>20</v>
      </c>
      <c r="D9" s="42">
        <f>D10+D14+D31+D44</f>
        <v>5254863.63</v>
      </c>
      <c r="E9" s="42">
        <f>E10+E14+E31+E44</f>
        <v>5355447</v>
      </c>
      <c r="F9" s="42">
        <f>F10+F14+F31+F44</f>
        <v>5355447</v>
      </c>
      <c r="G9" s="42">
        <f>G10+G14+G31+G44</f>
        <v>5298066.399999999</v>
      </c>
      <c r="H9" s="60">
        <f t="shared" si="0"/>
        <v>100.82214826191407</v>
      </c>
      <c r="I9" s="60">
        <f t="shared" si="1"/>
        <v>98.92855629044595</v>
      </c>
    </row>
    <row r="10" spans="1:9" ht="15.75" customHeight="1">
      <c r="A10" s="21">
        <v>700</v>
      </c>
      <c r="B10" s="22"/>
      <c r="C10" s="22" t="s">
        <v>7</v>
      </c>
      <c r="D10" s="23">
        <f aca="true" t="shared" si="2" ref="D10:G11">D11</f>
        <v>4420578</v>
      </c>
      <c r="E10" s="23">
        <f t="shared" si="2"/>
        <v>4579497</v>
      </c>
      <c r="F10" s="23">
        <f t="shared" si="2"/>
        <v>4579497</v>
      </c>
      <c r="G10" s="23">
        <f t="shared" si="2"/>
        <v>4547661</v>
      </c>
      <c r="H10" s="61">
        <f t="shared" si="0"/>
        <v>102.87480505942888</v>
      </c>
      <c r="I10" s="61">
        <f t="shared" si="1"/>
        <v>99.30481448071698</v>
      </c>
    </row>
    <row r="11" spans="1:9" ht="15.75" customHeight="1" hidden="1" outlineLevel="1">
      <c r="A11" s="21">
        <v>7000</v>
      </c>
      <c r="B11" s="22"/>
      <c r="C11" s="22" t="s">
        <v>88</v>
      </c>
      <c r="D11" s="23">
        <f t="shared" si="2"/>
        <v>4420578</v>
      </c>
      <c r="E11" s="23">
        <f t="shared" si="2"/>
        <v>4579497</v>
      </c>
      <c r="F11" s="23">
        <f t="shared" si="2"/>
        <v>4579497</v>
      </c>
      <c r="G11" s="23">
        <f t="shared" si="2"/>
        <v>4547661</v>
      </c>
      <c r="H11" s="61">
        <f t="shared" si="0"/>
        <v>102.87480505942888</v>
      </c>
      <c r="I11" s="61">
        <f t="shared" si="1"/>
        <v>99.30481448071698</v>
      </c>
    </row>
    <row r="12" spans="1:9" ht="15.75" customHeight="1" hidden="1" outlineLevel="2">
      <c r="A12" s="21">
        <v>700020</v>
      </c>
      <c r="B12" s="22"/>
      <c r="C12" s="22" t="s">
        <v>89</v>
      </c>
      <c r="D12" s="23">
        <v>4420578</v>
      </c>
      <c r="E12" s="23">
        <v>4579497</v>
      </c>
      <c r="F12" s="23">
        <v>4579497</v>
      </c>
      <c r="G12" s="23">
        <v>4547661</v>
      </c>
      <c r="H12" s="61">
        <f t="shared" si="0"/>
        <v>102.87480505942888</v>
      </c>
      <c r="I12" s="61">
        <f t="shared" si="1"/>
        <v>99.30481448071698</v>
      </c>
    </row>
    <row r="13" spans="1:9" ht="15.75" customHeight="1" hidden="1" outlineLevel="1">
      <c r="A13" s="21"/>
      <c r="B13" s="22"/>
      <c r="C13" s="22"/>
      <c r="D13" s="23"/>
      <c r="E13" s="23"/>
      <c r="F13" s="23"/>
      <c r="G13" s="23"/>
      <c r="H13" s="62"/>
      <c r="I13" s="62"/>
    </row>
    <row r="14" spans="1:9" ht="13.5" collapsed="1">
      <c r="A14" s="21">
        <v>703</v>
      </c>
      <c r="B14" s="22"/>
      <c r="C14" s="22" t="s">
        <v>8</v>
      </c>
      <c r="D14" s="23">
        <f>D15+D21+D23+D26</f>
        <v>616750.41</v>
      </c>
      <c r="E14" s="23">
        <f>E15+E21+E23+E26</f>
        <v>557200</v>
      </c>
      <c r="F14" s="23">
        <f>F15+F21+F23+F26</f>
        <v>557200</v>
      </c>
      <c r="G14" s="23">
        <f>G15+G21+G23+G26</f>
        <v>535299.1799999999</v>
      </c>
      <c r="H14" s="61">
        <f>IF(D14&lt;&gt;0,G14/D14*100,)</f>
        <v>86.79348587705032</v>
      </c>
      <c r="I14" s="61">
        <f>IF(F14&lt;&gt;0,G14/F14*100,)</f>
        <v>96.06948671931083</v>
      </c>
    </row>
    <row r="15" spans="1:9" ht="13.5" hidden="1" outlineLevel="1">
      <c r="A15" s="21">
        <v>7030</v>
      </c>
      <c r="B15" s="22"/>
      <c r="C15" s="22" t="s">
        <v>90</v>
      </c>
      <c r="D15" s="23">
        <f>D16+D17+D18+D19+D20</f>
        <v>401985.77</v>
      </c>
      <c r="E15" s="23">
        <f>E16+E17+E18+E19+E20</f>
        <v>371500</v>
      </c>
      <c r="F15" s="23">
        <f>F16+F17+F18+F19+F20</f>
        <v>371500</v>
      </c>
      <c r="G15" s="23">
        <f>G16+G17+G18+G19+G20</f>
        <v>362558.88999999996</v>
      </c>
      <c r="H15" s="61">
        <f>IF(D15&lt;&gt;0,G15/D15*100,)</f>
        <v>90.19197122325994</v>
      </c>
      <c r="I15" s="61">
        <f>IF(F15&lt;&gt;0,G15/F15*100,)</f>
        <v>97.5932409152086</v>
      </c>
    </row>
    <row r="16" spans="1:9" ht="13.5" hidden="1" outlineLevel="2">
      <c r="A16" s="21">
        <v>703000</v>
      </c>
      <c r="B16" s="22"/>
      <c r="C16" s="22" t="s">
        <v>91</v>
      </c>
      <c r="D16" s="23">
        <v>32912.340000000004</v>
      </c>
      <c r="E16" s="23">
        <v>36000</v>
      </c>
      <c r="F16" s="23">
        <v>36000</v>
      </c>
      <c r="G16" s="23">
        <v>38578.46000000001</v>
      </c>
      <c r="H16" s="61">
        <f>IF(D16&lt;&gt;0,G16/D16*100,)</f>
        <v>117.21579200992697</v>
      </c>
      <c r="I16" s="61">
        <f>IF(F16&lt;&gt;0,G16/F16*100,)</f>
        <v>107.16238888888891</v>
      </c>
    </row>
    <row r="17" spans="1:9" ht="13.5" hidden="1" outlineLevel="2">
      <c r="A17" s="21">
        <v>703001</v>
      </c>
      <c r="B17" s="22"/>
      <c r="C17" s="22" t="s">
        <v>92</v>
      </c>
      <c r="D17" s="23">
        <v>-503.29</v>
      </c>
      <c r="E17" s="23">
        <v>0</v>
      </c>
      <c r="F17" s="23">
        <v>0</v>
      </c>
      <c r="G17" s="23">
        <v>0</v>
      </c>
      <c r="H17" s="62"/>
      <c r="I17" s="62"/>
    </row>
    <row r="18" spans="1:9" ht="13.5" hidden="1" outlineLevel="2">
      <c r="A18" s="21">
        <v>703003</v>
      </c>
      <c r="B18" s="22"/>
      <c r="C18" s="22" t="s">
        <v>93</v>
      </c>
      <c r="D18" s="23">
        <v>193733.93</v>
      </c>
      <c r="E18" s="23">
        <v>180000</v>
      </c>
      <c r="F18" s="23">
        <v>180000</v>
      </c>
      <c r="G18" s="23">
        <v>142659.09000000003</v>
      </c>
      <c r="H18" s="61">
        <f aca="true" t="shared" si="3" ref="H18:H24">IF(D18&lt;&gt;0,G18/D18*100,)</f>
        <v>73.63660562710932</v>
      </c>
      <c r="I18" s="61">
        <f aca="true" t="shared" si="4" ref="I18:I24">IF(F18&lt;&gt;0,G18/F18*100,)</f>
        <v>79.25505000000001</v>
      </c>
    </row>
    <row r="19" spans="1:9" ht="13.5" hidden="1" outlineLevel="2">
      <c r="A19" s="21">
        <v>703004</v>
      </c>
      <c r="B19" s="22"/>
      <c r="C19" s="22" t="s">
        <v>94</v>
      </c>
      <c r="D19" s="23">
        <v>175559.77</v>
      </c>
      <c r="E19" s="23">
        <v>155000</v>
      </c>
      <c r="F19" s="23">
        <v>155000</v>
      </c>
      <c r="G19" s="23">
        <v>179206.41999999995</v>
      </c>
      <c r="H19" s="61">
        <f t="shared" si="3"/>
        <v>102.077155831316</v>
      </c>
      <c r="I19" s="61">
        <f t="shared" si="4"/>
        <v>115.61704516129029</v>
      </c>
    </row>
    <row r="20" spans="1:9" ht="13.5" hidden="1" outlineLevel="2">
      <c r="A20" s="21">
        <v>703005</v>
      </c>
      <c r="B20" s="22"/>
      <c r="C20" s="22" t="s">
        <v>95</v>
      </c>
      <c r="D20" s="23">
        <v>283.02</v>
      </c>
      <c r="E20" s="23">
        <v>500</v>
      </c>
      <c r="F20" s="23">
        <v>500</v>
      </c>
      <c r="G20" s="23">
        <v>2114.9200000000005</v>
      </c>
      <c r="H20" s="61">
        <f t="shared" si="3"/>
        <v>747.2687442583565</v>
      </c>
      <c r="I20" s="61">
        <f t="shared" si="4"/>
        <v>422.9840000000001</v>
      </c>
    </row>
    <row r="21" spans="1:9" ht="13.5" hidden="1" outlineLevel="1">
      <c r="A21" s="21">
        <v>7031</v>
      </c>
      <c r="B21" s="22"/>
      <c r="C21" s="22" t="s">
        <v>96</v>
      </c>
      <c r="D21" s="23">
        <f>D22</f>
        <v>697.69</v>
      </c>
      <c r="E21" s="23">
        <f>E22</f>
        <v>700</v>
      </c>
      <c r="F21" s="23">
        <f>F22</f>
        <v>700</v>
      </c>
      <c r="G21" s="23">
        <f>G22</f>
        <v>112.92</v>
      </c>
      <c r="H21" s="61">
        <f t="shared" si="3"/>
        <v>16.18483853860597</v>
      </c>
      <c r="I21" s="61">
        <f t="shared" si="4"/>
        <v>16.13142857142857</v>
      </c>
    </row>
    <row r="22" spans="1:9" ht="13.5" hidden="1" outlineLevel="2">
      <c r="A22" s="21">
        <v>703100</v>
      </c>
      <c r="B22" s="22"/>
      <c r="C22" s="22" t="s">
        <v>97</v>
      </c>
      <c r="D22" s="23">
        <v>697.69</v>
      </c>
      <c r="E22" s="23">
        <v>700</v>
      </c>
      <c r="F22" s="23">
        <v>700</v>
      </c>
      <c r="G22" s="23">
        <v>112.92</v>
      </c>
      <c r="H22" s="61">
        <f t="shared" si="3"/>
        <v>16.18483853860597</v>
      </c>
      <c r="I22" s="61">
        <f t="shared" si="4"/>
        <v>16.13142857142857</v>
      </c>
    </row>
    <row r="23" spans="1:9" ht="13.5" hidden="1" outlineLevel="1">
      <c r="A23" s="21">
        <v>7032</v>
      </c>
      <c r="B23" s="22"/>
      <c r="C23" s="22" t="s">
        <v>98</v>
      </c>
      <c r="D23" s="23">
        <f>D24+D25</f>
        <v>66975.95999999999</v>
      </c>
      <c r="E23" s="23">
        <f>E24+E25</f>
        <v>45000</v>
      </c>
      <c r="F23" s="23">
        <f>F24+F25</f>
        <v>45000</v>
      </c>
      <c r="G23" s="23">
        <f>G24+G25</f>
        <v>56866.94000000001</v>
      </c>
      <c r="H23" s="61">
        <f t="shared" si="3"/>
        <v>84.90649480798784</v>
      </c>
      <c r="I23" s="61">
        <f t="shared" si="4"/>
        <v>126.3709777777778</v>
      </c>
    </row>
    <row r="24" spans="1:9" ht="13.5" hidden="1" outlineLevel="2">
      <c r="A24" s="21">
        <v>703200</v>
      </c>
      <c r="B24" s="22"/>
      <c r="C24" s="22" t="s">
        <v>99</v>
      </c>
      <c r="D24" s="23">
        <v>66975.95999999999</v>
      </c>
      <c r="E24" s="23">
        <v>45000</v>
      </c>
      <c r="F24" s="23">
        <v>45000</v>
      </c>
      <c r="G24" s="23">
        <v>56690.36000000001</v>
      </c>
      <c r="H24" s="61">
        <f t="shared" si="3"/>
        <v>84.64284797112279</v>
      </c>
      <c r="I24" s="61">
        <f t="shared" si="4"/>
        <v>125.97857777777779</v>
      </c>
    </row>
    <row r="25" spans="1:9" ht="13.5" hidden="1" outlineLevel="2">
      <c r="A25" s="21">
        <v>703201</v>
      </c>
      <c r="B25" s="22"/>
      <c r="C25" s="22" t="s">
        <v>100</v>
      </c>
      <c r="D25" s="23">
        <v>0</v>
      </c>
      <c r="E25" s="23">
        <v>0</v>
      </c>
      <c r="F25" s="23">
        <v>0</v>
      </c>
      <c r="G25" s="23">
        <v>176.58000000000004</v>
      </c>
      <c r="H25" s="62"/>
      <c r="I25" s="62"/>
    </row>
    <row r="26" spans="1:9" ht="13.5" hidden="1" outlineLevel="1">
      <c r="A26" s="21">
        <v>7033</v>
      </c>
      <c r="B26" s="22"/>
      <c r="C26" s="22" t="s">
        <v>101</v>
      </c>
      <c r="D26" s="23">
        <f>D27+D28+D29</f>
        <v>147090.99</v>
      </c>
      <c r="E26" s="23">
        <f>E27+E28+E29</f>
        <v>140000</v>
      </c>
      <c r="F26" s="23">
        <f>F27+F28+F29</f>
        <v>140000</v>
      </c>
      <c r="G26" s="23">
        <f>G27+G28+G29</f>
        <v>115760.43000000002</v>
      </c>
      <c r="H26" s="61">
        <f>IF(D26&lt;&gt;0,G26/D26*100,)</f>
        <v>78.69987821823759</v>
      </c>
      <c r="I26" s="61">
        <f>IF(F26&lt;&gt;0,G26/F26*100,)</f>
        <v>82.68602142857145</v>
      </c>
    </row>
    <row r="27" spans="1:9" ht="13.5" hidden="1" outlineLevel="2">
      <c r="A27" s="21">
        <v>703300</v>
      </c>
      <c r="B27" s="22"/>
      <c r="C27" s="22" t="s">
        <v>102</v>
      </c>
      <c r="D27" s="23">
        <v>0</v>
      </c>
      <c r="E27" s="23">
        <v>0</v>
      </c>
      <c r="F27" s="23">
        <v>0</v>
      </c>
      <c r="G27" s="23">
        <v>12274.32</v>
      </c>
      <c r="H27" s="62"/>
      <c r="I27" s="62"/>
    </row>
    <row r="28" spans="1:9" ht="13.5" hidden="1" outlineLevel="2">
      <c r="A28" s="21">
        <v>703301</v>
      </c>
      <c r="B28" s="22"/>
      <c r="C28" s="22" t="s">
        <v>103</v>
      </c>
      <c r="D28" s="23">
        <v>147090.99</v>
      </c>
      <c r="E28" s="23">
        <v>140000</v>
      </c>
      <c r="F28" s="23">
        <v>140000</v>
      </c>
      <c r="G28" s="23">
        <v>103485.95000000001</v>
      </c>
      <c r="H28" s="61">
        <f>IF(D28&lt;&gt;0,G28/D28*100,)</f>
        <v>70.35505709765093</v>
      </c>
      <c r="I28" s="61">
        <f>IF(F28&lt;&gt;0,G28/F28*100,)</f>
        <v>73.91853571428572</v>
      </c>
    </row>
    <row r="29" spans="1:9" ht="13.5" hidden="1" outlineLevel="2">
      <c r="A29" s="21">
        <v>703303</v>
      </c>
      <c r="B29" s="22"/>
      <c r="C29" s="22" t="s">
        <v>104</v>
      </c>
      <c r="D29" s="23">
        <v>0</v>
      </c>
      <c r="E29" s="23">
        <v>0</v>
      </c>
      <c r="F29" s="23">
        <v>0</v>
      </c>
      <c r="G29" s="23">
        <v>0.16</v>
      </c>
      <c r="H29" s="62"/>
      <c r="I29" s="62"/>
    </row>
    <row r="30" spans="1:9" ht="13.5" hidden="1" outlineLevel="1">
      <c r="A30" s="21"/>
      <c r="B30" s="22"/>
      <c r="C30" s="22"/>
      <c r="D30" s="23"/>
      <c r="E30" s="23"/>
      <c r="F30" s="23"/>
      <c r="G30" s="23"/>
      <c r="H30" s="62"/>
      <c r="I30" s="62"/>
    </row>
    <row r="31" spans="1:9" ht="13.5" collapsed="1">
      <c r="A31" s="21">
        <v>704</v>
      </c>
      <c r="B31" s="22"/>
      <c r="C31" s="22" t="s">
        <v>9</v>
      </c>
      <c r="D31" s="23">
        <f>D32+D34</f>
        <v>217535.21999999997</v>
      </c>
      <c r="E31" s="23">
        <f>E32+E34</f>
        <v>218750</v>
      </c>
      <c r="F31" s="23">
        <f>F32+F34</f>
        <v>218750</v>
      </c>
      <c r="G31" s="23">
        <f>G32+G34</f>
        <v>215106.22</v>
      </c>
      <c r="H31" s="61">
        <f aca="true" t="shared" si="5" ref="H31:H39">IF(D31&lt;&gt;0,G31/D31*100,)</f>
        <v>98.88339920312676</v>
      </c>
      <c r="I31" s="61">
        <f aca="true" t="shared" si="6" ref="I31:I39">IF(F31&lt;&gt;0,G31/F31*100,)</f>
        <v>98.334272</v>
      </c>
    </row>
    <row r="32" spans="1:9" ht="13.5" hidden="1" outlineLevel="1">
      <c r="A32" s="21">
        <v>7044</v>
      </c>
      <c r="B32" s="22"/>
      <c r="C32" s="22" t="s">
        <v>105</v>
      </c>
      <c r="D32" s="23">
        <f>D33</f>
        <v>2108.87</v>
      </c>
      <c r="E32" s="23">
        <f>E33</f>
        <v>2800</v>
      </c>
      <c r="F32" s="23">
        <f>F33</f>
        <v>2800</v>
      </c>
      <c r="G32" s="23">
        <f>G33</f>
        <v>2589.6</v>
      </c>
      <c r="H32" s="61">
        <f t="shared" si="5"/>
        <v>122.79562040334397</v>
      </c>
      <c r="I32" s="61">
        <f t="shared" si="6"/>
        <v>92.48571428571428</v>
      </c>
    </row>
    <row r="33" spans="1:9" ht="13.5" hidden="1" outlineLevel="2">
      <c r="A33" s="21">
        <v>704403</v>
      </c>
      <c r="B33" s="22"/>
      <c r="C33" s="22" t="s">
        <v>106</v>
      </c>
      <c r="D33" s="23">
        <v>2108.87</v>
      </c>
      <c r="E33" s="23">
        <v>2800</v>
      </c>
      <c r="F33" s="23">
        <v>2800</v>
      </c>
      <c r="G33" s="23">
        <v>2589.6</v>
      </c>
      <c r="H33" s="61">
        <f t="shared" si="5"/>
        <v>122.79562040334397</v>
      </c>
      <c r="I33" s="61">
        <f t="shared" si="6"/>
        <v>92.48571428571428</v>
      </c>
    </row>
    <row r="34" spans="1:9" ht="13.5" hidden="1" outlineLevel="1">
      <c r="A34" s="21">
        <v>7047</v>
      </c>
      <c r="B34" s="22"/>
      <c r="C34" s="22" t="s">
        <v>107</v>
      </c>
      <c r="D34" s="23">
        <f>D35+D36+D37+D38+D39+D40+D41+D42</f>
        <v>215426.34999999998</v>
      </c>
      <c r="E34" s="23">
        <f>E35+E36+E37+E38+E39+E40+E41+E42</f>
        <v>215950</v>
      </c>
      <c r="F34" s="23">
        <f>F35+F36+F37+F38+F39+F40+F41+F42</f>
        <v>215950</v>
      </c>
      <c r="G34" s="23">
        <f>G35+G36+G37+G38+G39+G40+G41+G42</f>
        <v>212516.62</v>
      </c>
      <c r="H34" s="61">
        <f t="shared" si="5"/>
        <v>98.64931564778404</v>
      </c>
      <c r="I34" s="61">
        <f t="shared" si="6"/>
        <v>98.41010419078489</v>
      </c>
    </row>
    <row r="35" spans="1:9" ht="13.5" hidden="1" outlineLevel="2">
      <c r="A35" s="21">
        <v>704700</v>
      </c>
      <c r="B35" s="22"/>
      <c r="C35" s="22" t="s">
        <v>108</v>
      </c>
      <c r="D35" s="23">
        <v>188880.95999999996</v>
      </c>
      <c r="E35" s="23">
        <v>187000</v>
      </c>
      <c r="F35" s="23">
        <v>187000</v>
      </c>
      <c r="G35" s="23">
        <v>162286.01</v>
      </c>
      <c r="H35" s="61">
        <f t="shared" si="5"/>
        <v>85.91972954817682</v>
      </c>
      <c r="I35" s="61">
        <f t="shared" si="6"/>
        <v>86.78396256684493</v>
      </c>
    </row>
    <row r="36" spans="1:9" ht="13.5" hidden="1" outlineLevel="2">
      <c r="A36" s="21">
        <v>704704</v>
      </c>
      <c r="B36" s="22"/>
      <c r="C36" s="22" t="s">
        <v>109</v>
      </c>
      <c r="D36" s="23">
        <v>684.7599999999999</v>
      </c>
      <c r="E36" s="23">
        <v>800</v>
      </c>
      <c r="F36" s="23">
        <v>800</v>
      </c>
      <c r="G36" s="23">
        <v>1578.12</v>
      </c>
      <c r="H36" s="61">
        <f t="shared" si="5"/>
        <v>230.46322799228932</v>
      </c>
      <c r="I36" s="61">
        <f t="shared" si="6"/>
        <v>197.265</v>
      </c>
    </row>
    <row r="37" spans="1:9" ht="13.5" hidden="1" outlineLevel="2">
      <c r="A37" s="21">
        <v>704706</v>
      </c>
      <c r="B37" s="22"/>
      <c r="C37" s="22" t="s">
        <v>110</v>
      </c>
      <c r="D37" s="23">
        <v>1145.2200000000012</v>
      </c>
      <c r="E37" s="23">
        <v>14850</v>
      </c>
      <c r="F37" s="23">
        <v>14850</v>
      </c>
      <c r="G37" s="23">
        <v>2774.260000000001</v>
      </c>
      <c r="H37" s="61">
        <f t="shared" si="5"/>
        <v>242.24690452489463</v>
      </c>
      <c r="I37" s="61">
        <f t="shared" si="6"/>
        <v>18.68188552188553</v>
      </c>
    </row>
    <row r="38" spans="1:9" ht="13.5" hidden="1" outlineLevel="2">
      <c r="A38" s="21">
        <v>704707</v>
      </c>
      <c r="B38" s="22"/>
      <c r="C38" s="22" t="s">
        <v>111</v>
      </c>
      <c r="D38" s="23">
        <v>1431.1</v>
      </c>
      <c r="E38" s="23">
        <v>2800</v>
      </c>
      <c r="F38" s="23">
        <v>2800</v>
      </c>
      <c r="G38" s="23">
        <v>2916.55</v>
      </c>
      <c r="H38" s="61">
        <f t="shared" si="5"/>
        <v>203.7977779330585</v>
      </c>
      <c r="I38" s="61">
        <f t="shared" si="6"/>
        <v>104.16250000000001</v>
      </c>
    </row>
    <row r="39" spans="1:9" ht="13.5" hidden="1" outlineLevel="2">
      <c r="A39" s="21">
        <v>704708</v>
      </c>
      <c r="B39" s="22"/>
      <c r="C39" s="22" t="s">
        <v>112</v>
      </c>
      <c r="D39" s="23">
        <v>4122.869999999999</v>
      </c>
      <c r="E39" s="23">
        <v>3800</v>
      </c>
      <c r="F39" s="23">
        <v>3800</v>
      </c>
      <c r="G39" s="23">
        <v>3939.2800000000034</v>
      </c>
      <c r="H39" s="61">
        <f t="shared" si="5"/>
        <v>95.54703398360861</v>
      </c>
      <c r="I39" s="61">
        <f t="shared" si="6"/>
        <v>103.66526315789481</v>
      </c>
    </row>
    <row r="40" spans="1:9" ht="13.5" hidden="1" outlineLevel="2">
      <c r="A40" s="21">
        <v>704715</v>
      </c>
      <c r="B40" s="22"/>
      <c r="C40" s="22" t="s">
        <v>113</v>
      </c>
      <c r="D40" s="23">
        <v>600</v>
      </c>
      <c r="E40" s="23">
        <v>0</v>
      </c>
      <c r="F40" s="23">
        <v>0</v>
      </c>
      <c r="G40" s="23">
        <v>0</v>
      </c>
      <c r="H40" s="62"/>
      <c r="I40" s="62"/>
    </row>
    <row r="41" spans="1:9" ht="13.5" hidden="1" outlineLevel="2">
      <c r="A41" s="21">
        <v>70471500</v>
      </c>
      <c r="B41" s="22"/>
      <c r="C41" s="22" t="s">
        <v>114</v>
      </c>
      <c r="D41" s="23">
        <v>9015</v>
      </c>
      <c r="E41" s="23">
        <v>0</v>
      </c>
      <c r="F41" s="23">
        <v>0</v>
      </c>
      <c r="G41" s="23">
        <v>225</v>
      </c>
      <c r="H41" s="62"/>
      <c r="I41" s="62"/>
    </row>
    <row r="42" spans="1:9" ht="13.5" hidden="1" outlineLevel="2">
      <c r="A42" s="21">
        <v>704719</v>
      </c>
      <c r="B42" s="22"/>
      <c r="C42" s="22" t="s">
        <v>115</v>
      </c>
      <c r="D42" s="23">
        <v>9546.439999999999</v>
      </c>
      <c r="E42" s="23">
        <v>6700</v>
      </c>
      <c r="F42" s="23">
        <v>6700</v>
      </c>
      <c r="G42" s="23">
        <v>38797.40000000001</v>
      </c>
      <c r="H42" s="61">
        <f>IF(D42&lt;&gt;0,G42/D42*100,)</f>
        <v>406.4069956968254</v>
      </c>
      <c r="I42" s="61">
        <f>IF(F42&lt;&gt;0,G42/F42*100,)</f>
        <v>579.0656716417911</v>
      </c>
    </row>
    <row r="43" spans="1:9" ht="13.5" hidden="1" outlineLevel="1">
      <c r="A43" s="21"/>
      <c r="B43" s="22"/>
      <c r="C43" s="22"/>
      <c r="D43" s="23"/>
      <c r="E43" s="23"/>
      <c r="F43" s="23"/>
      <c r="G43" s="23"/>
      <c r="H43" s="62"/>
      <c r="I43" s="62"/>
    </row>
    <row r="44" spans="1:9" ht="13.5" collapsed="1">
      <c r="A44" s="21">
        <v>706</v>
      </c>
      <c r="B44" s="22"/>
      <c r="C44" s="22" t="s">
        <v>21</v>
      </c>
      <c r="D44" s="23"/>
      <c r="E44" s="23"/>
      <c r="F44" s="23"/>
      <c r="G44" s="23"/>
      <c r="H44" s="62"/>
      <c r="I44" s="62"/>
    </row>
    <row r="45" spans="1:9" ht="15">
      <c r="A45" s="40">
        <v>71</v>
      </c>
      <c r="B45" s="41"/>
      <c r="C45" s="41" t="s">
        <v>22</v>
      </c>
      <c r="D45" s="42">
        <f>+D46+D69+D73+D81+D90</f>
        <v>643203.6900000001</v>
      </c>
      <c r="E45" s="42">
        <f>+E46+E69+E73+E81+E90</f>
        <v>683320</v>
      </c>
      <c r="F45" s="42">
        <f>+F46+F69+F73+F81+F90</f>
        <v>683320</v>
      </c>
      <c r="G45" s="42">
        <f>+G46+G69+G73+G81+G90</f>
        <v>958513.2900000003</v>
      </c>
      <c r="H45" s="60">
        <f>IF(D45&lt;&gt;0,G45/D45*100,)</f>
        <v>149.02173369061364</v>
      </c>
      <c r="I45" s="60">
        <f>IF(F45&lt;&gt;0,G45/F45*100,)</f>
        <v>140.27297459462628</v>
      </c>
    </row>
    <row r="46" spans="1:9" ht="13.5">
      <c r="A46" s="21">
        <v>710</v>
      </c>
      <c r="B46" s="22"/>
      <c r="C46" s="22" t="s">
        <v>23</v>
      </c>
      <c r="D46" s="23">
        <f>D47+D50+D58</f>
        <v>365976.5700000001</v>
      </c>
      <c r="E46" s="23">
        <f>E47+E50+E58</f>
        <v>407320</v>
      </c>
      <c r="F46" s="23">
        <f>F47+F50+F58</f>
        <v>407320</v>
      </c>
      <c r="G46" s="23">
        <f>G47+G50+G58</f>
        <v>521750.6800000003</v>
      </c>
      <c r="H46" s="61">
        <f>IF(D46&lt;&gt;0,G46/D46*100,)</f>
        <v>142.563957031457</v>
      </c>
      <c r="I46" s="61">
        <f>IF(F46&lt;&gt;0,G46/F46*100,)</f>
        <v>128.09355789060206</v>
      </c>
    </row>
    <row r="47" spans="1:9" ht="13.5" hidden="1" outlineLevel="1">
      <c r="A47" s="21">
        <v>7100</v>
      </c>
      <c r="B47" s="22"/>
      <c r="C47" s="22" t="s">
        <v>116</v>
      </c>
      <c r="D47" s="23">
        <f>D48+D49</f>
        <v>13720</v>
      </c>
      <c r="E47" s="23">
        <f>E48+E49</f>
        <v>0</v>
      </c>
      <c r="F47" s="23">
        <f>F48+F49</f>
        <v>0</v>
      </c>
      <c r="G47" s="23">
        <f>G48+G49</f>
        <v>25274.55</v>
      </c>
      <c r="H47" s="62"/>
      <c r="I47" s="62"/>
    </row>
    <row r="48" spans="1:9" ht="13.5" hidden="1" outlineLevel="2">
      <c r="A48" s="21">
        <v>710004</v>
      </c>
      <c r="B48" s="22"/>
      <c r="C48" s="22" t="s">
        <v>117</v>
      </c>
      <c r="D48" s="23">
        <v>0</v>
      </c>
      <c r="E48" s="23">
        <v>0</v>
      </c>
      <c r="F48" s="23">
        <v>0</v>
      </c>
      <c r="G48" s="23">
        <v>11554.55</v>
      </c>
      <c r="H48" s="62"/>
      <c r="I48" s="62"/>
    </row>
    <row r="49" spans="1:9" ht="13.5" hidden="1" outlineLevel="2">
      <c r="A49" s="21">
        <v>71000500</v>
      </c>
      <c r="B49" s="22"/>
      <c r="C49" s="22" t="s">
        <v>118</v>
      </c>
      <c r="D49" s="23">
        <v>13720</v>
      </c>
      <c r="E49" s="23">
        <v>0</v>
      </c>
      <c r="F49" s="23">
        <v>0</v>
      </c>
      <c r="G49" s="23">
        <v>13720</v>
      </c>
      <c r="H49" s="62"/>
      <c r="I49" s="62"/>
    </row>
    <row r="50" spans="1:9" ht="13.5" hidden="1" outlineLevel="1">
      <c r="A50" s="21">
        <v>7102</v>
      </c>
      <c r="B50" s="22"/>
      <c r="C50" s="22" t="s">
        <v>119</v>
      </c>
      <c r="D50" s="23">
        <f>D51+D52+D53+D54+D55+D56+D57</f>
        <v>1312.72</v>
      </c>
      <c r="E50" s="23">
        <f>E51+E52+E53+E54+E55+E56+E57</f>
        <v>1120</v>
      </c>
      <c r="F50" s="23">
        <f>F51+F52+F53+F54+F55+F56+F57</f>
        <v>1120</v>
      </c>
      <c r="G50" s="23">
        <f>G51+G52+G53+G54+G55+G56+G57</f>
        <v>66935.17</v>
      </c>
      <c r="H50" s="61">
        <f>IF(D50&lt;&gt;0,G50/D50*100,)</f>
        <v>5098.96779206533</v>
      </c>
      <c r="I50" s="61">
        <f>IF(F50&lt;&gt;0,G50/F50*100,)</f>
        <v>5976.354464285714</v>
      </c>
    </row>
    <row r="51" spans="1:9" ht="13.5" hidden="1" outlineLevel="2">
      <c r="A51" s="21">
        <v>71020000</v>
      </c>
      <c r="B51" s="22"/>
      <c r="C51" s="22" t="s">
        <v>120</v>
      </c>
      <c r="D51" s="23">
        <v>198.25</v>
      </c>
      <c r="E51" s="23">
        <v>200</v>
      </c>
      <c r="F51" s="23">
        <v>200</v>
      </c>
      <c r="G51" s="23">
        <v>1139.83</v>
      </c>
      <c r="H51" s="61">
        <f>IF(D51&lt;&gt;0,G51/D51*100,)</f>
        <v>574.9457755359394</v>
      </c>
      <c r="I51" s="61">
        <f>IF(F51&lt;&gt;0,G51/F51*100,)</f>
        <v>569.915</v>
      </c>
    </row>
    <row r="52" spans="1:9" ht="13.5" hidden="1" outlineLevel="2">
      <c r="A52" s="21">
        <v>710201</v>
      </c>
      <c r="B52" s="22"/>
      <c r="C52" s="22" t="s">
        <v>121</v>
      </c>
      <c r="D52" s="23">
        <v>113.56</v>
      </c>
      <c r="E52" s="23">
        <v>120</v>
      </c>
      <c r="F52" s="23">
        <v>120</v>
      </c>
      <c r="G52" s="23">
        <v>93.53</v>
      </c>
      <c r="H52" s="61">
        <f>IF(D52&lt;&gt;0,G52/D52*100,)</f>
        <v>82.3617470940472</v>
      </c>
      <c r="I52" s="61">
        <f>IF(F52&lt;&gt;0,G52/F52*100,)</f>
        <v>77.94166666666666</v>
      </c>
    </row>
    <row r="53" spans="1:9" ht="13.5" hidden="1" outlineLevel="2">
      <c r="A53" s="21">
        <v>71020100</v>
      </c>
      <c r="B53" s="22"/>
      <c r="C53" s="22" t="s">
        <v>122</v>
      </c>
      <c r="D53" s="23">
        <v>0</v>
      </c>
      <c r="E53" s="23">
        <v>0</v>
      </c>
      <c r="F53" s="23">
        <v>0</v>
      </c>
      <c r="G53" s="23">
        <v>448.23</v>
      </c>
      <c r="H53" s="62"/>
      <c r="I53" s="62"/>
    </row>
    <row r="54" spans="1:9" ht="13.5" hidden="1" outlineLevel="2">
      <c r="A54" s="21">
        <v>71020102</v>
      </c>
      <c r="B54" s="22"/>
      <c r="C54" s="22" t="s">
        <v>123</v>
      </c>
      <c r="D54" s="23">
        <v>0</v>
      </c>
      <c r="E54" s="23">
        <v>0</v>
      </c>
      <c r="F54" s="23">
        <v>0</v>
      </c>
      <c r="G54" s="23">
        <v>1863.01</v>
      </c>
      <c r="H54" s="62"/>
      <c r="I54" s="62"/>
    </row>
    <row r="55" spans="1:9" ht="13.5" hidden="1" outlineLevel="2">
      <c r="A55" s="21">
        <v>71020110</v>
      </c>
      <c r="B55" s="22"/>
      <c r="C55" s="22" t="s">
        <v>124</v>
      </c>
      <c r="D55" s="23">
        <v>0</v>
      </c>
      <c r="E55" s="23">
        <v>0</v>
      </c>
      <c r="F55" s="23">
        <v>0</v>
      </c>
      <c r="G55" s="23">
        <v>1685.9099999999999</v>
      </c>
      <c r="H55" s="62"/>
      <c r="I55" s="62"/>
    </row>
    <row r="56" spans="1:9" ht="13.5" hidden="1" outlineLevel="2">
      <c r="A56" s="21">
        <v>71020111</v>
      </c>
      <c r="B56" s="22"/>
      <c r="C56" s="22" t="s">
        <v>125</v>
      </c>
      <c r="D56" s="23">
        <v>0</v>
      </c>
      <c r="E56" s="23">
        <v>0</v>
      </c>
      <c r="F56" s="23">
        <v>0</v>
      </c>
      <c r="G56" s="23">
        <v>61068.3</v>
      </c>
      <c r="H56" s="62"/>
      <c r="I56" s="62"/>
    </row>
    <row r="57" spans="1:9" ht="13.5" hidden="1" outlineLevel="2">
      <c r="A57" s="21">
        <v>710211</v>
      </c>
      <c r="B57" s="22"/>
      <c r="C57" s="22" t="s">
        <v>126</v>
      </c>
      <c r="D57" s="23">
        <v>1000.91</v>
      </c>
      <c r="E57" s="23">
        <v>800</v>
      </c>
      <c r="F57" s="23">
        <v>800</v>
      </c>
      <c r="G57" s="23">
        <v>636.36</v>
      </c>
      <c r="H57" s="61">
        <f aca="true" t="shared" si="7" ref="H57:H64">IF(D57&lt;&gt;0,G57/D57*100,)</f>
        <v>63.578143889060954</v>
      </c>
      <c r="I57" s="61">
        <f aca="true" t="shared" si="8" ref="I57:I64">IF(F57&lt;&gt;0,G57/F57*100,)</f>
        <v>79.545</v>
      </c>
    </row>
    <row r="58" spans="1:9" ht="13.5" hidden="1" outlineLevel="1">
      <c r="A58" s="21">
        <v>7103</v>
      </c>
      <c r="B58" s="22"/>
      <c r="C58" s="22" t="s">
        <v>127</v>
      </c>
      <c r="D58" s="23">
        <f>D59+D60+D61+D62+D63+D64+D65+D66+D67</f>
        <v>350943.85000000015</v>
      </c>
      <c r="E58" s="23">
        <f>E59+E60+E61+E62+E63+E64+E65+E66+E67</f>
        <v>406200</v>
      </c>
      <c r="F58" s="23">
        <f>F59+F60+F61+F62+F63+F64+F65+F66+F67</f>
        <v>406200</v>
      </c>
      <c r="G58" s="23">
        <f>G59+G60+G61+G62+G63+G64+G65+G66+G67</f>
        <v>429540.96000000025</v>
      </c>
      <c r="H58" s="61">
        <f t="shared" si="7"/>
        <v>122.39592174075713</v>
      </c>
      <c r="I58" s="61">
        <f t="shared" si="8"/>
        <v>105.74617429837525</v>
      </c>
    </row>
    <row r="59" spans="1:9" ht="13.5" hidden="1" outlineLevel="2">
      <c r="A59" s="21">
        <v>710300</v>
      </c>
      <c r="B59" s="22"/>
      <c r="C59" s="22" t="s">
        <v>128</v>
      </c>
      <c r="D59" s="23">
        <v>1675.9299999999998</v>
      </c>
      <c r="E59" s="23">
        <v>1700</v>
      </c>
      <c r="F59" s="23">
        <v>1700</v>
      </c>
      <c r="G59" s="23">
        <v>1094.4</v>
      </c>
      <c r="H59" s="61">
        <f t="shared" si="7"/>
        <v>65.30105672671294</v>
      </c>
      <c r="I59" s="61">
        <f t="shared" si="8"/>
        <v>64.3764705882353</v>
      </c>
    </row>
    <row r="60" spans="1:9" ht="13.5" hidden="1" outlineLevel="2">
      <c r="A60" s="21">
        <v>71030100</v>
      </c>
      <c r="B60" s="22"/>
      <c r="C60" s="22" t="s">
        <v>129</v>
      </c>
      <c r="D60" s="23">
        <v>14168.979999999998</v>
      </c>
      <c r="E60" s="23">
        <v>13800</v>
      </c>
      <c r="F60" s="23">
        <v>13800</v>
      </c>
      <c r="G60" s="23">
        <v>13836.9</v>
      </c>
      <c r="H60" s="61">
        <f t="shared" si="7"/>
        <v>97.65628859663859</v>
      </c>
      <c r="I60" s="61">
        <f t="shared" si="8"/>
        <v>100.26739130434783</v>
      </c>
    </row>
    <row r="61" spans="1:9" ht="13.5" hidden="1" outlineLevel="2">
      <c r="A61" s="21">
        <v>71030101</v>
      </c>
      <c r="B61" s="22"/>
      <c r="C61" s="22" t="s">
        <v>130</v>
      </c>
      <c r="D61" s="23">
        <v>39704.64</v>
      </c>
      <c r="E61" s="23">
        <v>38000</v>
      </c>
      <c r="F61" s="23">
        <v>38000</v>
      </c>
      <c r="G61" s="23">
        <v>35821.9</v>
      </c>
      <c r="H61" s="61">
        <f t="shared" si="7"/>
        <v>90.22094143153042</v>
      </c>
      <c r="I61" s="61">
        <f t="shared" si="8"/>
        <v>94.26815789473685</v>
      </c>
    </row>
    <row r="62" spans="1:9" ht="13.5" hidden="1" outlineLevel="2">
      <c r="A62" s="21">
        <v>710302</v>
      </c>
      <c r="B62" s="22"/>
      <c r="C62" s="22" t="s">
        <v>131</v>
      </c>
      <c r="D62" s="23">
        <v>32696.689999999995</v>
      </c>
      <c r="E62" s="23">
        <v>32000</v>
      </c>
      <c r="F62" s="23">
        <v>32000</v>
      </c>
      <c r="G62" s="23">
        <v>32481.630000000005</v>
      </c>
      <c r="H62" s="61">
        <f t="shared" si="7"/>
        <v>99.34225758020158</v>
      </c>
      <c r="I62" s="61">
        <f t="shared" si="8"/>
        <v>101.50509375000001</v>
      </c>
    </row>
    <row r="63" spans="1:9" ht="13.5" hidden="1" outlineLevel="2">
      <c r="A63" s="21">
        <v>710304</v>
      </c>
      <c r="B63" s="22"/>
      <c r="C63" s="22" t="s">
        <v>132</v>
      </c>
      <c r="D63" s="23">
        <v>180065.44</v>
      </c>
      <c r="E63" s="23">
        <v>238000</v>
      </c>
      <c r="F63" s="23">
        <v>238000</v>
      </c>
      <c r="G63" s="23">
        <v>227614.7800000001</v>
      </c>
      <c r="H63" s="61">
        <f t="shared" si="7"/>
        <v>126.40669969762108</v>
      </c>
      <c r="I63" s="61">
        <f t="shared" si="8"/>
        <v>95.63646218487398</v>
      </c>
    </row>
    <row r="64" spans="1:9" ht="13.5" hidden="1" outlineLevel="2">
      <c r="A64" s="21">
        <v>71030400</v>
      </c>
      <c r="B64" s="22"/>
      <c r="C64" s="22" t="s">
        <v>133</v>
      </c>
      <c r="D64" s="23">
        <v>17882.100000000195</v>
      </c>
      <c r="E64" s="23">
        <v>17700</v>
      </c>
      <c r="F64" s="23">
        <v>17700</v>
      </c>
      <c r="G64" s="23">
        <v>17363.54000000015</v>
      </c>
      <c r="H64" s="61">
        <f t="shared" si="7"/>
        <v>97.10011687665296</v>
      </c>
      <c r="I64" s="61">
        <f t="shared" si="8"/>
        <v>98.09909604519859</v>
      </c>
    </row>
    <row r="65" spans="1:9" ht="13.5" hidden="1" outlineLevel="2">
      <c r="A65" s="21">
        <v>710306</v>
      </c>
      <c r="B65" s="22"/>
      <c r="C65" s="22" t="s">
        <v>134</v>
      </c>
      <c r="D65" s="23">
        <v>207.49</v>
      </c>
      <c r="E65" s="23">
        <v>0</v>
      </c>
      <c r="F65" s="23">
        <v>0</v>
      </c>
      <c r="G65" s="23">
        <v>156.01</v>
      </c>
      <c r="H65" s="62"/>
      <c r="I65" s="62"/>
    </row>
    <row r="66" spans="1:9" ht="13.5" hidden="1" outlineLevel="2">
      <c r="A66" s="21">
        <v>710312</v>
      </c>
      <c r="B66" s="22"/>
      <c r="C66" s="22" t="s">
        <v>135</v>
      </c>
      <c r="D66" s="23">
        <v>64542.57999999997</v>
      </c>
      <c r="E66" s="23">
        <v>65000</v>
      </c>
      <c r="F66" s="23">
        <v>65000</v>
      </c>
      <c r="G66" s="23">
        <v>53798.87999999999</v>
      </c>
      <c r="H66" s="61">
        <f>IF(D66&lt;&gt;0,G66/D66*100,)</f>
        <v>83.35408965678164</v>
      </c>
      <c r="I66" s="61">
        <f>IF(F66&lt;&gt;0,G66/F66*100,)</f>
        <v>82.76750769230767</v>
      </c>
    </row>
    <row r="67" spans="1:9" ht="13.5" hidden="1" outlineLevel="2">
      <c r="A67" s="21">
        <v>710313</v>
      </c>
      <c r="B67" s="22"/>
      <c r="C67" s="22" t="s">
        <v>136</v>
      </c>
      <c r="D67" s="23">
        <v>0</v>
      </c>
      <c r="E67" s="23">
        <v>0</v>
      </c>
      <c r="F67" s="23">
        <v>0</v>
      </c>
      <c r="G67" s="23">
        <v>47372.91999999999</v>
      </c>
      <c r="H67" s="62"/>
      <c r="I67" s="62"/>
    </row>
    <row r="68" spans="1:9" ht="13.5" hidden="1" outlineLevel="1">
      <c r="A68" s="21"/>
      <c r="B68" s="22"/>
      <c r="C68" s="22"/>
      <c r="D68" s="23"/>
      <c r="E68" s="23"/>
      <c r="F68" s="23"/>
      <c r="G68" s="23"/>
      <c r="H68" s="62"/>
      <c r="I68" s="62"/>
    </row>
    <row r="69" spans="1:9" ht="13.5" collapsed="1">
      <c r="A69" s="21">
        <v>711</v>
      </c>
      <c r="B69" s="22"/>
      <c r="C69" s="22" t="s">
        <v>10</v>
      </c>
      <c r="D69" s="23">
        <f aca="true" t="shared" si="9" ref="D69:G70">D70</f>
        <v>5015.5700000000015</v>
      </c>
      <c r="E69" s="23">
        <f t="shared" si="9"/>
        <v>3700</v>
      </c>
      <c r="F69" s="23">
        <f t="shared" si="9"/>
        <v>3700</v>
      </c>
      <c r="G69" s="23">
        <f t="shared" si="9"/>
        <v>3534.4300000000026</v>
      </c>
      <c r="H69" s="61">
        <f>IF(D69&lt;&gt;0,G69/D69*100,)</f>
        <v>70.46915903875335</v>
      </c>
      <c r="I69" s="61">
        <f>IF(F69&lt;&gt;0,G69/F69*100,)</f>
        <v>95.5251351351352</v>
      </c>
    </row>
    <row r="70" spans="1:9" ht="13.5" hidden="1" outlineLevel="1">
      <c r="A70" s="21">
        <v>7111</v>
      </c>
      <c r="B70" s="22"/>
      <c r="C70" s="22" t="s">
        <v>137</v>
      </c>
      <c r="D70" s="23">
        <f t="shared" si="9"/>
        <v>5015.5700000000015</v>
      </c>
      <c r="E70" s="23">
        <f t="shared" si="9"/>
        <v>3700</v>
      </c>
      <c r="F70" s="23">
        <f t="shared" si="9"/>
        <v>3700</v>
      </c>
      <c r="G70" s="23">
        <f t="shared" si="9"/>
        <v>3534.4300000000026</v>
      </c>
      <c r="H70" s="61">
        <f>IF(D70&lt;&gt;0,G70/D70*100,)</f>
        <v>70.46915903875335</v>
      </c>
      <c r="I70" s="61">
        <f>IF(F70&lt;&gt;0,G70/F70*100,)</f>
        <v>95.5251351351352</v>
      </c>
    </row>
    <row r="71" spans="1:9" ht="13.5" hidden="1" outlineLevel="2">
      <c r="A71" s="21">
        <v>711100</v>
      </c>
      <c r="B71" s="22"/>
      <c r="C71" s="22" t="s">
        <v>138</v>
      </c>
      <c r="D71" s="23">
        <v>5015.5700000000015</v>
      </c>
      <c r="E71" s="23">
        <v>3700</v>
      </c>
      <c r="F71" s="23">
        <v>3700</v>
      </c>
      <c r="G71" s="23">
        <v>3534.4300000000026</v>
      </c>
      <c r="H71" s="61">
        <f>IF(D71&lt;&gt;0,G71/D71*100,)</f>
        <v>70.46915903875335</v>
      </c>
      <c r="I71" s="61">
        <f>IF(F71&lt;&gt;0,G71/F71*100,)</f>
        <v>95.5251351351352</v>
      </c>
    </row>
    <row r="72" spans="1:9" ht="13.5" hidden="1" outlineLevel="1">
      <c r="A72" s="21"/>
      <c r="B72" s="22"/>
      <c r="C72" s="22"/>
      <c r="D72" s="23"/>
      <c r="E72" s="23"/>
      <c r="F72" s="23"/>
      <c r="G72" s="23"/>
      <c r="H72" s="62"/>
      <c r="I72" s="62"/>
    </row>
    <row r="73" spans="1:9" ht="13.5" collapsed="1">
      <c r="A73" s="21">
        <v>712</v>
      </c>
      <c r="B73" s="22"/>
      <c r="C73" s="22" t="s">
        <v>24</v>
      </c>
      <c r="D73" s="23">
        <f>D74</f>
        <v>47632.310000000005</v>
      </c>
      <c r="E73" s="23">
        <f>E74</f>
        <v>22330</v>
      </c>
      <c r="F73" s="23">
        <f>F74</f>
        <v>22330</v>
      </c>
      <c r="G73" s="23">
        <f>G74</f>
        <v>56794.45</v>
      </c>
      <c r="H73" s="61">
        <f>IF(D73&lt;&gt;0,G73/D73*100,)</f>
        <v>119.23513682204367</v>
      </c>
      <c r="I73" s="61">
        <f>IF(F73&lt;&gt;0,G73/F73*100,)</f>
        <v>254.34146887595165</v>
      </c>
    </row>
    <row r="74" spans="1:9" ht="13.5" hidden="1" outlineLevel="1">
      <c r="A74" s="21">
        <v>7120</v>
      </c>
      <c r="B74" s="22"/>
      <c r="C74" s="22" t="s">
        <v>139</v>
      </c>
      <c r="D74" s="23">
        <f>D75+D76+D77+D78+D79</f>
        <v>47632.310000000005</v>
      </c>
      <c r="E74" s="23">
        <f>E75+E76+E77+E78+E79</f>
        <v>22330</v>
      </c>
      <c r="F74" s="23">
        <f>F75+F76+F77+F78+F79</f>
        <v>22330</v>
      </c>
      <c r="G74" s="23">
        <f>G75+G76+G77+G78+G79</f>
        <v>56794.45</v>
      </c>
      <c r="H74" s="61">
        <f>IF(D74&lt;&gt;0,G74/D74*100,)</f>
        <v>119.23513682204367</v>
      </c>
      <c r="I74" s="61">
        <f>IF(F74&lt;&gt;0,G74/F74*100,)</f>
        <v>254.34146887595165</v>
      </c>
    </row>
    <row r="75" spans="1:9" ht="13.5" hidden="1" outlineLevel="2">
      <c r="A75" s="21">
        <v>712001</v>
      </c>
      <c r="B75" s="22"/>
      <c r="C75" s="22" t="s">
        <v>140</v>
      </c>
      <c r="D75" s="23">
        <v>45189.58</v>
      </c>
      <c r="E75" s="23">
        <v>20700</v>
      </c>
      <c r="F75" s="23">
        <v>20700</v>
      </c>
      <c r="G75" s="23">
        <v>45326.62</v>
      </c>
      <c r="H75" s="61">
        <f>IF(D75&lt;&gt;0,G75/D75*100,)</f>
        <v>100.30325575055134</v>
      </c>
      <c r="I75" s="61">
        <f>IF(F75&lt;&gt;0,G75/F75*100,)</f>
        <v>218.96917874396138</v>
      </c>
    </row>
    <row r="76" spans="1:9" ht="13.5" hidden="1" outlineLevel="2">
      <c r="A76" s="21">
        <v>712003</v>
      </c>
      <c r="B76" s="22"/>
      <c r="C76" s="22" t="s">
        <v>141</v>
      </c>
      <c r="D76" s="23">
        <v>0</v>
      </c>
      <c r="E76" s="23">
        <v>0</v>
      </c>
      <c r="F76" s="23">
        <v>0</v>
      </c>
      <c r="G76" s="23">
        <v>10997.55</v>
      </c>
      <c r="H76" s="62"/>
      <c r="I76" s="62"/>
    </row>
    <row r="77" spans="1:9" ht="13.5" hidden="1" outlineLevel="2">
      <c r="A77" s="21">
        <v>712005</v>
      </c>
      <c r="B77" s="22"/>
      <c r="C77" s="22" t="s">
        <v>142</v>
      </c>
      <c r="D77" s="23">
        <v>500</v>
      </c>
      <c r="E77" s="23">
        <v>0</v>
      </c>
      <c r="F77" s="23">
        <v>0</v>
      </c>
      <c r="G77" s="23">
        <v>0</v>
      </c>
      <c r="H77" s="62"/>
      <c r="I77" s="62"/>
    </row>
    <row r="78" spans="1:9" ht="13.5" hidden="1" outlineLevel="2">
      <c r="A78" s="21">
        <v>712007</v>
      </c>
      <c r="B78" s="22"/>
      <c r="C78" s="22" t="s">
        <v>143</v>
      </c>
      <c r="D78" s="23">
        <v>1912.73</v>
      </c>
      <c r="E78" s="23">
        <v>1600</v>
      </c>
      <c r="F78" s="23">
        <v>1600</v>
      </c>
      <c r="G78" s="23">
        <v>310.28</v>
      </c>
      <c r="H78" s="61">
        <f>IF(D78&lt;&gt;0,G78/D78*100,)</f>
        <v>16.221839987870737</v>
      </c>
      <c r="I78" s="61">
        <f>IF(F78&lt;&gt;0,G78/F78*100,)</f>
        <v>19.3925</v>
      </c>
    </row>
    <row r="79" spans="1:9" ht="13.5" hidden="1" outlineLevel="2">
      <c r="A79" s="21">
        <v>712008</v>
      </c>
      <c r="B79" s="22"/>
      <c r="C79" s="22" t="s">
        <v>144</v>
      </c>
      <c r="D79" s="23">
        <v>30</v>
      </c>
      <c r="E79" s="23">
        <v>30</v>
      </c>
      <c r="F79" s="23">
        <v>30</v>
      </c>
      <c r="G79" s="23">
        <v>160</v>
      </c>
      <c r="H79" s="61">
        <f>IF(D79&lt;&gt;0,G79/D79*100,)</f>
        <v>533.3333333333333</v>
      </c>
      <c r="I79" s="61">
        <f>IF(F79&lt;&gt;0,G79/F79*100,)</f>
        <v>533.3333333333333</v>
      </c>
    </row>
    <row r="80" spans="1:9" ht="13.5" hidden="1" outlineLevel="1">
      <c r="A80" s="21"/>
      <c r="B80" s="22"/>
      <c r="C80" s="22"/>
      <c r="D80" s="23"/>
      <c r="E80" s="23"/>
      <c r="F80" s="23"/>
      <c r="G80" s="23"/>
      <c r="H80" s="62"/>
      <c r="I80" s="62"/>
    </row>
    <row r="81" spans="1:9" ht="13.5" collapsed="1">
      <c r="A81" s="21">
        <v>713</v>
      </c>
      <c r="B81" s="22"/>
      <c r="C81" s="22" t="s">
        <v>11</v>
      </c>
      <c r="D81" s="23">
        <f>D82</f>
        <v>19717.960000000003</v>
      </c>
      <c r="E81" s="23">
        <f>E82</f>
        <v>18870</v>
      </c>
      <c r="F81" s="23">
        <f>F82</f>
        <v>18870</v>
      </c>
      <c r="G81" s="23">
        <f>G82</f>
        <v>15078.57</v>
      </c>
      <c r="H81" s="61">
        <f aca="true" t="shared" si="10" ref="H81:H88">IF(D81&lt;&gt;0,G81/D81*100,)</f>
        <v>76.47124753270622</v>
      </c>
      <c r="I81" s="61">
        <f aca="true" t="shared" si="11" ref="I81:I88">IF(F81&lt;&gt;0,G81/F81*100,)</f>
        <v>79.90763116057234</v>
      </c>
    </row>
    <row r="82" spans="1:9" ht="13.5" hidden="1" outlineLevel="1">
      <c r="A82" s="21">
        <v>7130</v>
      </c>
      <c r="B82" s="22"/>
      <c r="C82" s="22" t="s">
        <v>145</v>
      </c>
      <c r="D82" s="23">
        <f>D83+D84+D85+D86+D87+D88</f>
        <v>19717.960000000003</v>
      </c>
      <c r="E82" s="23">
        <f>E83+E84+E85+E86+E87+E88</f>
        <v>18870</v>
      </c>
      <c r="F82" s="23">
        <f>F83+F84+F85+F86+F87+F88</f>
        <v>18870</v>
      </c>
      <c r="G82" s="23">
        <f>G83+G84+G85+G86+G87+G88</f>
        <v>15078.57</v>
      </c>
      <c r="H82" s="61">
        <f t="shared" si="10"/>
        <v>76.47124753270622</v>
      </c>
      <c r="I82" s="61">
        <f t="shared" si="11"/>
        <v>79.90763116057234</v>
      </c>
    </row>
    <row r="83" spans="1:9" ht="13.5" hidden="1" outlineLevel="2">
      <c r="A83" s="21">
        <v>713099</v>
      </c>
      <c r="B83" s="22"/>
      <c r="C83" s="22" t="s">
        <v>146</v>
      </c>
      <c r="D83" s="23">
        <v>6626.45</v>
      </c>
      <c r="E83" s="23">
        <v>6800</v>
      </c>
      <c r="F83" s="23">
        <v>6800</v>
      </c>
      <c r="G83" s="23">
        <v>1932.24</v>
      </c>
      <c r="H83" s="61">
        <f t="shared" si="10"/>
        <v>29.159504712176204</v>
      </c>
      <c r="I83" s="61">
        <f t="shared" si="11"/>
        <v>28.41529411764706</v>
      </c>
    </row>
    <row r="84" spans="1:9" ht="13.5" hidden="1" outlineLevel="2">
      <c r="A84" s="21">
        <v>71309900</v>
      </c>
      <c r="B84" s="22"/>
      <c r="C84" s="22" t="s">
        <v>147</v>
      </c>
      <c r="D84" s="23">
        <v>3926.17</v>
      </c>
      <c r="E84" s="23">
        <v>3300</v>
      </c>
      <c r="F84" s="23">
        <v>3300</v>
      </c>
      <c r="G84" s="23">
        <v>2098.5499999999997</v>
      </c>
      <c r="H84" s="61">
        <f t="shared" si="10"/>
        <v>53.45030907984116</v>
      </c>
      <c r="I84" s="61">
        <f t="shared" si="11"/>
        <v>63.59242424242424</v>
      </c>
    </row>
    <row r="85" spans="1:9" ht="13.5" hidden="1" outlineLevel="2">
      <c r="A85" s="21">
        <v>71309901</v>
      </c>
      <c r="B85" s="22"/>
      <c r="C85" s="22" t="s">
        <v>148</v>
      </c>
      <c r="D85" s="23">
        <v>5996.280000000001</v>
      </c>
      <c r="E85" s="23">
        <v>5600</v>
      </c>
      <c r="F85" s="23">
        <v>5600</v>
      </c>
      <c r="G85" s="23">
        <v>7684.58</v>
      </c>
      <c r="H85" s="61">
        <f t="shared" si="10"/>
        <v>128.15578992308562</v>
      </c>
      <c r="I85" s="61">
        <f t="shared" si="11"/>
        <v>137.22464285714287</v>
      </c>
    </row>
    <row r="86" spans="1:9" ht="13.5" hidden="1" outlineLevel="2">
      <c r="A86" s="21">
        <v>71309902</v>
      </c>
      <c r="B86" s="22"/>
      <c r="C86" s="22" t="s">
        <v>149</v>
      </c>
      <c r="D86" s="23">
        <v>1840.6999999999998</v>
      </c>
      <c r="E86" s="23">
        <v>1850</v>
      </c>
      <c r="F86" s="23">
        <v>1850</v>
      </c>
      <c r="G86" s="23">
        <v>1574.4300000000003</v>
      </c>
      <c r="H86" s="61">
        <f t="shared" si="10"/>
        <v>85.53430760036946</v>
      </c>
      <c r="I86" s="61">
        <f t="shared" si="11"/>
        <v>85.10432432432434</v>
      </c>
    </row>
    <row r="87" spans="1:9" ht="13.5" hidden="1" outlineLevel="2">
      <c r="A87" s="21">
        <v>71309904</v>
      </c>
      <c r="B87" s="22"/>
      <c r="C87" s="22" t="s">
        <v>150</v>
      </c>
      <c r="D87" s="23">
        <v>272.90000000000003</v>
      </c>
      <c r="E87" s="23">
        <v>220</v>
      </c>
      <c r="F87" s="23">
        <v>220</v>
      </c>
      <c r="G87" s="23">
        <v>507.5</v>
      </c>
      <c r="H87" s="61">
        <f t="shared" si="10"/>
        <v>185.96555514840597</v>
      </c>
      <c r="I87" s="61">
        <f t="shared" si="11"/>
        <v>230.68181818181816</v>
      </c>
    </row>
    <row r="88" spans="1:9" ht="13.5" hidden="1" outlineLevel="2">
      <c r="A88" s="21">
        <v>71309910</v>
      </c>
      <c r="B88" s="22"/>
      <c r="C88" s="22" t="s">
        <v>151</v>
      </c>
      <c r="D88" s="23">
        <v>1055.46</v>
      </c>
      <c r="E88" s="23">
        <v>1100</v>
      </c>
      <c r="F88" s="23">
        <v>1100</v>
      </c>
      <c r="G88" s="23">
        <v>1281.27</v>
      </c>
      <c r="H88" s="61">
        <f t="shared" si="10"/>
        <v>121.39446307771018</v>
      </c>
      <c r="I88" s="61">
        <f t="shared" si="11"/>
        <v>116.4790909090909</v>
      </c>
    </row>
    <row r="89" spans="1:9" ht="13.5" hidden="1" outlineLevel="1">
      <c r="A89" s="21"/>
      <c r="B89" s="22"/>
      <c r="C89" s="22"/>
      <c r="D89" s="23"/>
      <c r="E89" s="23"/>
      <c r="F89" s="23"/>
      <c r="G89" s="23"/>
      <c r="H89" s="62"/>
      <c r="I89" s="62"/>
    </row>
    <row r="90" spans="1:9" ht="13.5" collapsed="1">
      <c r="A90" s="21">
        <v>714</v>
      </c>
      <c r="B90" s="22"/>
      <c r="C90" s="22" t="s">
        <v>12</v>
      </c>
      <c r="D90" s="23">
        <f>D91</f>
        <v>204861.27999999994</v>
      </c>
      <c r="E90" s="23">
        <f>E91</f>
        <v>231100</v>
      </c>
      <c r="F90" s="23">
        <f>F91</f>
        <v>231100</v>
      </c>
      <c r="G90" s="23">
        <f>G91</f>
        <v>361355.16000000003</v>
      </c>
      <c r="H90" s="61">
        <f>IF(D90&lt;&gt;0,G90/D90*100,)</f>
        <v>176.3901699725786</v>
      </c>
      <c r="I90" s="61">
        <f>IF(F90&lt;&gt;0,G90/F90*100,)</f>
        <v>156.3631155344007</v>
      </c>
    </row>
    <row r="91" spans="1:9" ht="13.5" hidden="1" outlineLevel="1">
      <c r="A91" s="21">
        <v>7141</v>
      </c>
      <c r="B91" s="22"/>
      <c r="C91" s="22" t="s">
        <v>12</v>
      </c>
      <c r="D91" s="23">
        <f>D92+D93+D94+D95+D96+D97+D98+D99</f>
        <v>204861.27999999994</v>
      </c>
      <c r="E91" s="23">
        <f>E92+E93+E94+E95+E96+E97+E98+E99</f>
        <v>231100</v>
      </c>
      <c r="F91" s="23">
        <f>F92+F93+F94+F95+F96+F97+F98+F99</f>
        <v>231100</v>
      </c>
      <c r="G91" s="23">
        <f>G92+G93+G94+G95+G96+G97+G98+G99</f>
        <v>361355.16000000003</v>
      </c>
      <c r="H91" s="61">
        <f>IF(D91&lt;&gt;0,G91/D91*100,)</f>
        <v>176.3901699725786</v>
      </c>
      <c r="I91" s="61">
        <f>IF(F91&lt;&gt;0,G91/F91*100,)</f>
        <v>156.3631155344007</v>
      </c>
    </row>
    <row r="92" spans="1:9" ht="13.5" hidden="1" outlineLevel="2">
      <c r="A92" s="21">
        <v>71410500</v>
      </c>
      <c r="B92" s="22"/>
      <c r="C92" s="22" t="s">
        <v>152</v>
      </c>
      <c r="D92" s="23">
        <v>173103.04999999996</v>
      </c>
      <c r="E92" s="23">
        <v>200000</v>
      </c>
      <c r="F92" s="23">
        <v>200000</v>
      </c>
      <c r="G92" s="23">
        <v>177844.63000000003</v>
      </c>
      <c r="H92" s="61">
        <f>IF(D92&lt;&gt;0,G92/D92*100,)</f>
        <v>102.73916606322078</v>
      </c>
      <c r="I92" s="61">
        <f>IF(F92&lt;&gt;0,G92/F92*100,)</f>
        <v>88.92231500000001</v>
      </c>
    </row>
    <row r="93" spans="1:9" ht="13.5" hidden="1" outlineLevel="2">
      <c r="A93" s="21">
        <v>714199</v>
      </c>
      <c r="B93" s="22"/>
      <c r="C93" s="22" t="s">
        <v>153</v>
      </c>
      <c r="D93" s="23">
        <v>3920.55</v>
      </c>
      <c r="E93" s="23">
        <v>4000</v>
      </c>
      <c r="F93" s="23">
        <v>4000</v>
      </c>
      <c r="G93" s="23">
        <v>495</v>
      </c>
      <c r="H93" s="61">
        <f>IF(D93&lt;&gt;0,G93/D93*100,)</f>
        <v>12.625779546237133</v>
      </c>
      <c r="I93" s="61">
        <f>IF(F93&lt;&gt;0,G93/F93*100,)</f>
        <v>12.375</v>
      </c>
    </row>
    <row r="94" spans="1:9" ht="13.5" hidden="1" outlineLevel="2">
      <c r="A94" s="21">
        <v>71419900</v>
      </c>
      <c r="B94" s="22"/>
      <c r="C94" s="22" t="s">
        <v>154</v>
      </c>
      <c r="D94" s="23">
        <v>1534.09</v>
      </c>
      <c r="E94" s="23">
        <v>1600</v>
      </c>
      <c r="F94" s="23">
        <v>1600</v>
      </c>
      <c r="G94" s="23">
        <v>30732.289999999997</v>
      </c>
      <c r="H94" s="61">
        <f>IF(D94&lt;&gt;0,G94/D94*100,)</f>
        <v>2003.2912019503417</v>
      </c>
      <c r="I94" s="61">
        <f>IF(F94&lt;&gt;0,G94/F94*100,)</f>
        <v>1920.7681249999996</v>
      </c>
    </row>
    <row r="95" spans="1:9" ht="13.5" hidden="1" outlineLevel="2">
      <c r="A95" s="21">
        <v>71419901</v>
      </c>
      <c r="B95" s="22"/>
      <c r="C95" s="22" t="s">
        <v>155</v>
      </c>
      <c r="D95" s="23">
        <v>0</v>
      </c>
      <c r="E95" s="23">
        <v>0</v>
      </c>
      <c r="F95" s="23">
        <v>0</v>
      </c>
      <c r="G95" s="23">
        <v>500</v>
      </c>
      <c r="H95" s="62"/>
      <c r="I95" s="62"/>
    </row>
    <row r="96" spans="1:9" ht="13.5" hidden="1" outlineLevel="2">
      <c r="A96" s="21">
        <v>71419902</v>
      </c>
      <c r="B96" s="22"/>
      <c r="C96" s="22" t="s">
        <v>156</v>
      </c>
      <c r="D96" s="23">
        <v>19380.510000000002</v>
      </c>
      <c r="E96" s="23">
        <v>18500</v>
      </c>
      <c r="F96" s="23">
        <v>18500</v>
      </c>
      <c r="G96" s="23">
        <v>11856.96</v>
      </c>
      <c r="H96" s="61">
        <f>IF(D96&lt;&gt;0,G96/D96*100,)</f>
        <v>61.1798141534975</v>
      </c>
      <c r="I96" s="61">
        <f>IF(F96&lt;&gt;0,G96/F96*100,)</f>
        <v>64.09167567567567</v>
      </c>
    </row>
    <row r="97" spans="1:9" ht="13.5" hidden="1" outlineLevel="2">
      <c r="A97" s="21">
        <v>71419903</v>
      </c>
      <c r="B97" s="22"/>
      <c r="C97" s="22" t="s">
        <v>157</v>
      </c>
      <c r="D97" s="23">
        <v>6923.08</v>
      </c>
      <c r="E97" s="23">
        <v>7000</v>
      </c>
      <c r="F97" s="23">
        <v>7000</v>
      </c>
      <c r="G97" s="23">
        <v>5439.81</v>
      </c>
      <c r="H97" s="61">
        <f>IF(D97&lt;&gt;0,G97/D97*100,)</f>
        <v>78.57499841111184</v>
      </c>
      <c r="I97" s="61">
        <f>IF(F97&lt;&gt;0,G97/F97*100,)</f>
        <v>77.71157142857143</v>
      </c>
    </row>
    <row r="98" spans="1:9" ht="13.5" hidden="1" outlineLevel="2">
      <c r="A98" s="21">
        <v>71419905</v>
      </c>
      <c r="B98" s="22"/>
      <c r="C98" s="22" t="s">
        <v>158</v>
      </c>
      <c r="D98" s="23">
        <v>0</v>
      </c>
      <c r="E98" s="23">
        <v>0</v>
      </c>
      <c r="F98" s="23">
        <v>0</v>
      </c>
      <c r="G98" s="23">
        <v>70379.82</v>
      </c>
      <c r="H98" s="62"/>
      <c r="I98" s="62"/>
    </row>
    <row r="99" spans="1:9" ht="13.5" hidden="1" outlineLevel="2">
      <c r="A99" s="21">
        <v>71419906</v>
      </c>
      <c r="B99" s="22"/>
      <c r="C99" s="22" t="s">
        <v>159</v>
      </c>
      <c r="D99" s="23">
        <v>0</v>
      </c>
      <c r="E99" s="23">
        <v>0</v>
      </c>
      <c r="F99" s="23">
        <v>0</v>
      </c>
      <c r="G99" s="23">
        <v>64106.65</v>
      </c>
      <c r="H99" s="62"/>
      <c r="I99" s="62"/>
    </row>
    <row r="100" spans="1:9" ht="13.5" hidden="1" outlineLevel="1">
      <c r="A100" s="21"/>
      <c r="B100" s="22"/>
      <c r="C100" s="22"/>
      <c r="D100" s="23"/>
      <c r="E100" s="23"/>
      <c r="F100" s="23"/>
      <c r="G100" s="23"/>
      <c r="H100" s="62"/>
      <c r="I100" s="62"/>
    </row>
    <row r="101" spans="1:9" ht="15" collapsed="1">
      <c r="A101" s="40">
        <v>72</v>
      </c>
      <c r="B101" s="41" t="s">
        <v>25</v>
      </c>
      <c r="C101" s="41" t="s">
        <v>26</v>
      </c>
      <c r="D101" s="42">
        <f>+D102+D108+D109</f>
        <v>2915446.4699999997</v>
      </c>
      <c r="E101" s="42">
        <f>+E102+E108+E109</f>
        <v>10500</v>
      </c>
      <c r="F101" s="42">
        <f>+F102+F108+F109</f>
        <v>10500</v>
      </c>
      <c r="G101" s="42">
        <f>+G102+G108+G109</f>
        <v>21564.67</v>
      </c>
      <c r="H101" s="60">
        <f>IF(D101&lt;&gt;0,G101/D101*100,)</f>
        <v>0.7396695573697156</v>
      </c>
      <c r="I101" s="60">
        <f>IF(F101&lt;&gt;0,G101/F101*100,)</f>
        <v>205.3778095238095</v>
      </c>
    </row>
    <row r="102" spans="1:9" ht="13.5">
      <c r="A102" s="21">
        <v>720</v>
      </c>
      <c r="B102" s="22"/>
      <c r="C102" s="22" t="s">
        <v>13</v>
      </c>
      <c r="D102" s="23">
        <f>D103+D105</f>
        <v>346.8</v>
      </c>
      <c r="E102" s="23">
        <f>E103+E105</f>
        <v>0</v>
      </c>
      <c r="F102" s="23">
        <f>F103+F105</f>
        <v>0</v>
      </c>
      <c r="G102" s="23">
        <f>G103+G105</f>
        <v>1586.67</v>
      </c>
      <c r="H102" s="62"/>
      <c r="I102" s="62"/>
    </row>
    <row r="103" spans="1:9" ht="13.5" hidden="1" outlineLevel="1">
      <c r="A103" s="21">
        <v>7201</v>
      </c>
      <c r="B103" s="22"/>
      <c r="C103" s="22" t="s">
        <v>160</v>
      </c>
      <c r="D103" s="23">
        <f>D104</f>
        <v>0</v>
      </c>
      <c r="E103" s="23">
        <f>E104</f>
        <v>0</v>
      </c>
      <c r="F103" s="23">
        <f>F104</f>
        <v>0</v>
      </c>
      <c r="G103" s="23">
        <f>G104</f>
        <v>1416.67</v>
      </c>
      <c r="H103" s="62"/>
      <c r="I103" s="62"/>
    </row>
    <row r="104" spans="1:9" ht="13.5" hidden="1" outlineLevel="2">
      <c r="A104" s="21">
        <v>720100</v>
      </c>
      <c r="B104" s="22"/>
      <c r="C104" s="22" t="s">
        <v>161</v>
      </c>
      <c r="D104" s="23">
        <v>0</v>
      </c>
      <c r="E104" s="23">
        <v>0</v>
      </c>
      <c r="F104" s="23">
        <v>0</v>
      </c>
      <c r="G104" s="23">
        <v>1416.67</v>
      </c>
      <c r="H104" s="62"/>
      <c r="I104" s="62"/>
    </row>
    <row r="105" spans="1:9" ht="13.5" hidden="1" outlineLevel="1">
      <c r="A105" s="21">
        <v>7203</v>
      </c>
      <c r="B105" s="22"/>
      <c r="C105" s="22" t="s">
        <v>162</v>
      </c>
      <c r="D105" s="23">
        <f>D106</f>
        <v>346.8</v>
      </c>
      <c r="E105" s="23">
        <f>E106</f>
        <v>0</v>
      </c>
      <c r="F105" s="23">
        <f>F106</f>
        <v>0</v>
      </c>
      <c r="G105" s="23">
        <f>G106</f>
        <v>170</v>
      </c>
      <c r="H105" s="62"/>
      <c r="I105" s="62"/>
    </row>
    <row r="106" spans="1:9" ht="13.5" hidden="1" outlineLevel="2">
      <c r="A106" s="21">
        <v>720399</v>
      </c>
      <c r="B106" s="22"/>
      <c r="C106" s="22" t="s">
        <v>163</v>
      </c>
      <c r="D106" s="23">
        <v>346.8</v>
      </c>
      <c r="E106" s="23">
        <v>0</v>
      </c>
      <c r="F106" s="23">
        <v>0</v>
      </c>
      <c r="G106" s="23">
        <v>170</v>
      </c>
      <c r="H106" s="62"/>
      <c r="I106" s="62"/>
    </row>
    <row r="107" spans="1:9" ht="13.5" hidden="1" outlineLevel="1">
      <c r="A107" s="21"/>
      <c r="B107" s="22"/>
      <c r="C107" s="22"/>
      <c r="D107" s="23"/>
      <c r="E107" s="23"/>
      <c r="F107" s="23"/>
      <c r="G107" s="23"/>
      <c r="H107" s="62"/>
      <c r="I107" s="62"/>
    </row>
    <row r="108" spans="1:9" ht="13.5" collapsed="1">
      <c r="A108" s="21">
        <v>721</v>
      </c>
      <c r="B108" s="22"/>
      <c r="C108" s="22" t="s">
        <v>27</v>
      </c>
      <c r="D108" s="23"/>
      <c r="E108" s="23"/>
      <c r="F108" s="23"/>
      <c r="G108" s="23"/>
      <c r="H108" s="62"/>
      <c r="I108" s="62"/>
    </row>
    <row r="109" spans="1:9" ht="27">
      <c r="A109" s="21">
        <v>722</v>
      </c>
      <c r="B109" s="22"/>
      <c r="C109" s="26" t="s">
        <v>28</v>
      </c>
      <c r="D109" s="23">
        <f>D110+D112</f>
        <v>2915099.67</v>
      </c>
      <c r="E109" s="23">
        <f>E110+E112</f>
        <v>10500</v>
      </c>
      <c r="F109" s="23">
        <f>F110+F112</f>
        <v>10500</v>
      </c>
      <c r="G109" s="23">
        <f>G110+G112</f>
        <v>19978</v>
      </c>
      <c r="H109" s="61">
        <f>IF(D109&lt;&gt;0,G109/D109*100,)</f>
        <v>0.6853281966856386</v>
      </c>
      <c r="I109" s="61">
        <f>IF(F109&lt;&gt;0,G109/F109*100,)</f>
        <v>190.26666666666668</v>
      </c>
    </row>
    <row r="110" spans="1:9" ht="13.5" hidden="1" outlineLevel="1">
      <c r="A110" s="21">
        <v>7220</v>
      </c>
      <c r="B110" s="22"/>
      <c r="C110" s="26" t="s">
        <v>164</v>
      </c>
      <c r="D110" s="23">
        <f>D111</f>
        <v>0</v>
      </c>
      <c r="E110" s="23">
        <f>E111</f>
        <v>0</v>
      </c>
      <c r="F110" s="23">
        <f>F111</f>
        <v>0</v>
      </c>
      <c r="G110" s="23">
        <f>G111</f>
        <v>4258</v>
      </c>
      <c r="H110" s="62"/>
      <c r="I110" s="62"/>
    </row>
    <row r="111" spans="1:9" ht="13.5" hidden="1" outlineLevel="2">
      <c r="A111" s="21">
        <v>722000</v>
      </c>
      <c r="B111" s="22"/>
      <c r="C111" s="26" t="s">
        <v>165</v>
      </c>
      <c r="D111" s="23">
        <v>0</v>
      </c>
      <c r="E111" s="23">
        <v>0</v>
      </c>
      <c r="F111" s="23">
        <v>0</v>
      </c>
      <c r="G111" s="23">
        <v>4258</v>
      </c>
      <c r="H111" s="62"/>
      <c r="I111" s="62"/>
    </row>
    <row r="112" spans="1:9" ht="27" hidden="1" outlineLevel="1">
      <c r="A112" s="21">
        <v>7221</v>
      </c>
      <c r="B112" s="22"/>
      <c r="C112" s="26" t="s">
        <v>166</v>
      </c>
      <c r="D112" s="23">
        <f>D113</f>
        <v>2915099.67</v>
      </c>
      <c r="E112" s="23">
        <f>E113</f>
        <v>10500</v>
      </c>
      <c r="F112" s="23">
        <f>F113</f>
        <v>10500</v>
      </c>
      <c r="G112" s="23">
        <f>G113</f>
        <v>15720</v>
      </c>
      <c r="H112" s="61">
        <f>IF(D112&lt;&gt;0,G112/D112*100,)</f>
        <v>0.5392611498597577</v>
      </c>
      <c r="I112" s="61">
        <f>IF(F112&lt;&gt;0,G112/F112*100,)</f>
        <v>149.71428571428572</v>
      </c>
    </row>
    <row r="113" spans="1:9" ht="13.5" hidden="1" outlineLevel="2">
      <c r="A113" s="21">
        <v>722100</v>
      </c>
      <c r="B113" s="22"/>
      <c r="C113" s="26" t="s">
        <v>167</v>
      </c>
      <c r="D113" s="23">
        <v>2915099.67</v>
      </c>
      <c r="E113" s="23">
        <v>10500</v>
      </c>
      <c r="F113" s="23">
        <v>10500</v>
      </c>
      <c r="G113" s="23">
        <v>15720</v>
      </c>
      <c r="H113" s="61">
        <f>IF(D113&lt;&gt;0,G113/D113*100,)</f>
        <v>0.5392611498597577</v>
      </c>
      <c r="I113" s="61">
        <f>IF(F113&lt;&gt;0,G113/F113*100,)</f>
        <v>149.71428571428572</v>
      </c>
    </row>
    <row r="114" spans="1:9" ht="13.5" hidden="1" outlineLevel="1">
      <c r="A114" s="21"/>
      <c r="B114" s="22"/>
      <c r="C114" s="26"/>
      <c r="D114" s="23"/>
      <c r="E114" s="23"/>
      <c r="F114" s="23"/>
      <c r="G114" s="23"/>
      <c r="H114" s="62"/>
      <c r="I114" s="62"/>
    </row>
    <row r="115" spans="1:9" ht="15" collapsed="1">
      <c r="A115" s="40">
        <v>73</v>
      </c>
      <c r="B115" s="41" t="s">
        <v>19</v>
      </c>
      <c r="C115" s="41" t="s">
        <v>29</v>
      </c>
      <c r="D115" s="42">
        <f>+D116+D118</f>
        <v>0</v>
      </c>
      <c r="E115" s="42">
        <f>+E116+E118</f>
        <v>0</v>
      </c>
      <c r="F115" s="42">
        <f>+F116+F118</f>
        <v>0</v>
      </c>
      <c r="G115" s="42">
        <f>+G116+G118</f>
        <v>0</v>
      </c>
      <c r="H115" s="63"/>
      <c r="I115" s="63"/>
    </row>
    <row r="116" spans="1:9" ht="13.5">
      <c r="A116" s="21">
        <v>730</v>
      </c>
      <c r="B116" s="22"/>
      <c r="C116" s="22" t="s">
        <v>30</v>
      </c>
      <c r="D116" s="23"/>
      <c r="E116" s="23"/>
      <c r="F116" s="23"/>
      <c r="G116" s="23"/>
      <c r="H116" s="62"/>
      <c r="I116" s="62"/>
    </row>
    <row r="117" spans="1:9" ht="12.75" hidden="1">
      <c r="A117" s="16">
        <v>730100</v>
      </c>
      <c r="B117" s="20"/>
      <c r="C117" s="20" t="s">
        <v>31</v>
      </c>
      <c r="D117" s="24"/>
      <c r="E117" s="24"/>
      <c r="F117" s="24"/>
      <c r="G117" s="24"/>
      <c r="H117" s="64"/>
      <c r="I117" s="64"/>
    </row>
    <row r="118" spans="1:9" ht="13.5">
      <c r="A118" s="21">
        <v>731</v>
      </c>
      <c r="B118" s="22"/>
      <c r="C118" s="22" t="s">
        <v>14</v>
      </c>
      <c r="D118" s="23"/>
      <c r="E118" s="23"/>
      <c r="F118" s="23"/>
      <c r="G118" s="23"/>
      <c r="H118" s="62"/>
      <c r="I118" s="62"/>
    </row>
    <row r="119" spans="1:9" ht="15" customHeight="1">
      <c r="A119" s="40">
        <v>74</v>
      </c>
      <c r="B119" s="41" t="s">
        <v>19</v>
      </c>
      <c r="C119" s="41" t="s">
        <v>32</v>
      </c>
      <c r="D119" s="42">
        <f>+D120+D128</f>
        <v>130994.63999999998</v>
      </c>
      <c r="E119" s="42">
        <f>+E120+E128</f>
        <v>933602.54</v>
      </c>
      <c r="F119" s="42">
        <f>+F120+F128</f>
        <v>933602.54</v>
      </c>
      <c r="G119" s="42">
        <f>+G120+G128</f>
        <v>753843.13</v>
      </c>
      <c r="H119" s="60">
        <f>IF(D119&lt;&gt;0,G119/D119*100,)</f>
        <v>575.4763171989329</v>
      </c>
      <c r="I119" s="60">
        <f>IF(F119&lt;&gt;0,G119/F119*100,)</f>
        <v>80.74561686603808</v>
      </c>
    </row>
    <row r="120" spans="1:9" ht="15.75" customHeight="1">
      <c r="A120" s="21">
        <v>740</v>
      </c>
      <c r="B120" s="22"/>
      <c r="C120" s="26" t="s">
        <v>15</v>
      </c>
      <c r="D120" s="23">
        <f>D121</f>
        <v>42672.87</v>
      </c>
      <c r="E120" s="23">
        <f>E121</f>
        <v>100596</v>
      </c>
      <c r="F120" s="23">
        <f>F121</f>
        <v>100596</v>
      </c>
      <c r="G120" s="23">
        <f>G121</f>
        <v>118100.45999999999</v>
      </c>
      <c r="H120" s="61">
        <f>IF(D120&lt;&gt;0,G120/D120*100,)</f>
        <v>276.75771514782105</v>
      </c>
      <c r="I120" s="61">
        <f>IF(F120&lt;&gt;0,G120/F120*100,)</f>
        <v>117.40075152093522</v>
      </c>
    </row>
    <row r="121" spans="1:9" ht="15.75" customHeight="1" hidden="1" outlineLevel="1">
      <c r="A121" s="21">
        <v>7400</v>
      </c>
      <c r="B121" s="22"/>
      <c r="C121" s="26" t="s">
        <v>168</v>
      </c>
      <c r="D121" s="23">
        <f>D122+D123+D124+D125+D126</f>
        <v>42672.87</v>
      </c>
      <c r="E121" s="23">
        <f>E122+E123+E124+E125+E126</f>
        <v>100596</v>
      </c>
      <c r="F121" s="23">
        <f>F122+F123+F124+F125+F126</f>
        <v>100596</v>
      </c>
      <c r="G121" s="23">
        <f>G122+G123+G124+G125+G126</f>
        <v>118100.45999999999</v>
      </c>
      <c r="H121" s="61">
        <f>IF(D121&lt;&gt;0,G121/D121*100,)</f>
        <v>276.75771514782105</v>
      </c>
      <c r="I121" s="61">
        <f>IF(F121&lt;&gt;0,G121/F121*100,)</f>
        <v>117.40075152093522</v>
      </c>
    </row>
    <row r="122" spans="1:9" ht="15.75" customHeight="1" hidden="1" outlineLevel="2">
      <c r="A122" s="21">
        <v>740001</v>
      </c>
      <c r="B122" s="22"/>
      <c r="C122" s="26" t="s">
        <v>169</v>
      </c>
      <c r="D122" s="23">
        <v>0</v>
      </c>
      <c r="E122" s="23">
        <v>0</v>
      </c>
      <c r="F122" s="23">
        <v>0</v>
      </c>
      <c r="G122" s="23">
        <v>77548</v>
      </c>
      <c r="H122" s="62"/>
      <c r="I122" s="62"/>
    </row>
    <row r="123" spans="1:9" ht="15.75" customHeight="1" hidden="1" outlineLevel="2">
      <c r="A123" s="21">
        <v>74000104</v>
      </c>
      <c r="B123" s="22"/>
      <c r="C123" s="26" t="s">
        <v>170</v>
      </c>
      <c r="D123" s="23">
        <v>11448</v>
      </c>
      <c r="E123" s="23">
        <v>11000</v>
      </c>
      <c r="F123" s="23">
        <v>11000</v>
      </c>
      <c r="G123" s="23">
        <v>12709</v>
      </c>
      <c r="H123" s="61">
        <f>IF(D123&lt;&gt;0,G123/D123*100,)</f>
        <v>111.01502445842068</v>
      </c>
      <c r="I123" s="61">
        <f>IF(F123&lt;&gt;0,G123/F123*100,)</f>
        <v>115.53636363636363</v>
      </c>
    </row>
    <row r="124" spans="1:9" ht="15.75" customHeight="1" hidden="1" outlineLevel="2">
      <c r="A124" s="21">
        <v>74000108</v>
      </c>
      <c r="B124" s="22"/>
      <c r="C124" s="26" t="s">
        <v>171</v>
      </c>
      <c r="D124" s="23">
        <v>4625.76</v>
      </c>
      <c r="E124" s="23">
        <v>0</v>
      </c>
      <c r="F124" s="23">
        <v>0</v>
      </c>
      <c r="G124" s="23">
        <v>0</v>
      </c>
      <c r="H124" s="62"/>
      <c r="I124" s="62"/>
    </row>
    <row r="125" spans="1:9" ht="15.75" customHeight="1" hidden="1" outlineLevel="2">
      <c r="A125" s="21">
        <v>740004</v>
      </c>
      <c r="B125" s="22"/>
      <c r="C125" s="26" t="s">
        <v>172</v>
      </c>
      <c r="D125" s="23">
        <v>26599.11</v>
      </c>
      <c r="E125" s="23">
        <v>89596</v>
      </c>
      <c r="F125" s="23">
        <v>89596</v>
      </c>
      <c r="G125" s="23">
        <v>7568.75</v>
      </c>
      <c r="H125" s="61">
        <f>IF(D125&lt;&gt;0,G125/D125*100,)</f>
        <v>28.45489943084562</v>
      </c>
      <c r="I125" s="61">
        <f>IF(F125&lt;&gt;0,G125/F125*100,)</f>
        <v>8.447642751908568</v>
      </c>
    </row>
    <row r="126" spans="1:9" ht="15.75" customHeight="1" hidden="1" outlineLevel="2">
      <c r="A126" s="21">
        <v>74000402</v>
      </c>
      <c r="B126" s="22"/>
      <c r="C126" s="26" t="s">
        <v>173</v>
      </c>
      <c r="D126" s="23">
        <v>0</v>
      </c>
      <c r="E126" s="23">
        <v>0</v>
      </c>
      <c r="F126" s="23">
        <v>0</v>
      </c>
      <c r="G126" s="23">
        <v>20274.71</v>
      </c>
      <c r="H126" s="62"/>
      <c r="I126" s="62"/>
    </row>
    <row r="127" spans="1:9" ht="15.75" customHeight="1" hidden="1" outlineLevel="1">
      <c r="A127" s="21"/>
      <c r="B127" s="22"/>
      <c r="C127" s="26"/>
      <c r="D127" s="23"/>
      <c r="E127" s="23"/>
      <c r="F127" s="23"/>
      <c r="G127" s="23"/>
      <c r="H127" s="62"/>
      <c r="I127" s="62"/>
    </row>
    <row r="128" spans="1:9" ht="30.75" customHeight="1" collapsed="1">
      <c r="A128" s="21">
        <v>741</v>
      </c>
      <c r="B128" s="22"/>
      <c r="C128" s="26" t="s">
        <v>79</v>
      </c>
      <c r="D128" s="23">
        <f>D129+D131</f>
        <v>88321.76999999999</v>
      </c>
      <c r="E128" s="23">
        <f>E129+E131</f>
        <v>833006.54</v>
      </c>
      <c r="F128" s="23">
        <f>F129+F131</f>
        <v>833006.54</v>
      </c>
      <c r="G128" s="23">
        <f>G129+G131</f>
        <v>635742.67</v>
      </c>
      <c r="H128" s="61">
        <f>IF(D128&lt;&gt;0,G128/D128*100,)</f>
        <v>719.8029092940508</v>
      </c>
      <c r="I128" s="61">
        <f>IF(F128&lt;&gt;0,G128/F128*100,)</f>
        <v>76.31904906773</v>
      </c>
    </row>
    <row r="129" spans="1:9" ht="30.75" customHeight="1" hidden="1" outlineLevel="1">
      <c r="A129" s="21">
        <v>7411</v>
      </c>
      <c r="B129" s="22"/>
      <c r="C129" s="26" t="s">
        <v>174</v>
      </c>
      <c r="D129" s="23">
        <f>D130</f>
        <v>1940.2</v>
      </c>
      <c r="E129" s="23">
        <f>E130</f>
        <v>0</v>
      </c>
      <c r="F129" s="23">
        <f>F130</f>
        <v>0</v>
      </c>
      <c r="G129" s="23">
        <f>G130</f>
        <v>2095.41</v>
      </c>
      <c r="H129" s="62"/>
      <c r="I129" s="62"/>
    </row>
    <row r="130" spans="1:9" ht="30.75" customHeight="1" hidden="1" outlineLevel="2">
      <c r="A130" s="21">
        <v>741100</v>
      </c>
      <c r="B130" s="22"/>
      <c r="C130" s="26" t="s">
        <v>175</v>
      </c>
      <c r="D130" s="23">
        <v>1940.2</v>
      </c>
      <c r="E130" s="23">
        <v>0</v>
      </c>
      <c r="F130" s="23">
        <v>0</v>
      </c>
      <c r="G130" s="23">
        <v>2095.41</v>
      </c>
      <c r="H130" s="62"/>
      <c r="I130" s="62"/>
    </row>
    <row r="131" spans="1:9" ht="30.75" customHeight="1" hidden="1" outlineLevel="1">
      <c r="A131" s="21">
        <v>7412</v>
      </c>
      <c r="B131" s="22"/>
      <c r="C131" s="26" t="s">
        <v>176</v>
      </c>
      <c r="D131" s="23">
        <f>D132+D133+D134</f>
        <v>86381.56999999999</v>
      </c>
      <c r="E131" s="23">
        <f>E132+E133+E134</f>
        <v>833006.54</v>
      </c>
      <c r="F131" s="23">
        <f>F132+F133+F134</f>
        <v>833006.54</v>
      </c>
      <c r="G131" s="23">
        <f>G132+G133+G134</f>
        <v>633647.26</v>
      </c>
      <c r="H131" s="61">
        <f>IF(D131&lt;&gt;0,G131/D131*100,)</f>
        <v>733.5445049215939</v>
      </c>
      <c r="I131" s="61">
        <f>IF(F131&lt;&gt;0,G131/F131*100,)</f>
        <v>76.0675012227395</v>
      </c>
    </row>
    <row r="132" spans="1:9" ht="30.75" customHeight="1" hidden="1" outlineLevel="2">
      <c r="A132" s="21">
        <v>741200</v>
      </c>
      <c r="B132" s="22"/>
      <c r="C132" s="26" t="s">
        <v>176</v>
      </c>
      <c r="D132" s="23">
        <v>0</v>
      </c>
      <c r="E132" s="23">
        <v>833006.54</v>
      </c>
      <c r="F132" s="23">
        <v>833006.54</v>
      </c>
      <c r="G132" s="23">
        <v>633647.26</v>
      </c>
      <c r="H132" s="61">
        <f>IF(D132&lt;&gt;0,G132/D132*100,)</f>
        <v>0</v>
      </c>
      <c r="I132" s="61">
        <f>IF(F132&lt;&gt;0,G132/F132*100,)</f>
        <v>76.0675012227395</v>
      </c>
    </row>
    <row r="133" spans="1:9" ht="30.75" customHeight="1" hidden="1" outlineLevel="2">
      <c r="A133" s="21">
        <v>74120002</v>
      </c>
      <c r="B133" s="22"/>
      <c r="C133" s="26" t="s">
        <v>177</v>
      </c>
      <c r="D133" s="23">
        <v>18347.06</v>
      </c>
      <c r="E133" s="23">
        <v>0</v>
      </c>
      <c r="F133" s="23">
        <v>0</v>
      </c>
      <c r="G133" s="23">
        <v>0</v>
      </c>
      <c r="H133" s="62"/>
      <c r="I133" s="62"/>
    </row>
    <row r="134" spans="1:9" ht="30.75" customHeight="1" hidden="1" outlineLevel="2">
      <c r="A134" s="21">
        <v>74120004</v>
      </c>
      <c r="B134" s="22"/>
      <c r="C134" s="26" t="s">
        <v>178</v>
      </c>
      <c r="D134" s="23">
        <v>68034.51</v>
      </c>
      <c r="E134" s="23">
        <v>0</v>
      </c>
      <c r="F134" s="23">
        <v>0</v>
      </c>
      <c r="G134" s="23">
        <v>0</v>
      </c>
      <c r="H134" s="62"/>
      <c r="I134" s="62"/>
    </row>
    <row r="135" spans="1:9" ht="30.75" customHeight="1" hidden="1" outlineLevel="1">
      <c r="A135" s="21"/>
      <c r="B135" s="22"/>
      <c r="C135" s="26"/>
      <c r="D135" s="23"/>
      <c r="E135" s="23"/>
      <c r="F135" s="23"/>
      <c r="G135" s="23"/>
      <c r="H135" s="62"/>
      <c r="I135" s="62"/>
    </row>
    <row r="136" spans="1:9" ht="15" customHeight="1" collapsed="1">
      <c r="A136" s="40">
        <v>78</v>
      </c>
      <c r="B136" s="41" t="s">
        <v>19</v>
      </c>
      <c r="C136" s="41" t="s">
        <v>80</v>
      </c>
      <c r="D136" s="42">
        <f>+D137</f>
        <v>0</v>
      </c>
      <c r="E136" s="42">
        <f>+E137</f>
        <v>0</v>
      </c>
      <c r="F136" s="42">
        <f>+F137</f>
        <v>0</v>
      </c>
      <c r="G136" s="42">
        <f>+G137</f>
        <v>0</v>
      </c>
      <c r="H136" s="63"/>
      <c r="I136" s="63"/>
    </row>
    <row r="137" spans="1:9" ht="15.75" customHeight="1">
      <c r="A137" s="21">
        <v>787</v>
      </c>
      <c r="B137" s="22"/>
      <c r="C137" s="26" t="s">
        <v>81</v>
      </c>
      <c r="D137" s="23"/>
      <c r="E137" s="23"/>
      <c r="F137" s="23"/>
      <c r="G137" s="23"/>
      <c r="H137" s="62"/>
      <c r="I137" s="62"/>
    </row>
    <row r="138" spans="1:9" ht="17.25">
      <c r="A138" s="16" t="s">
        <v>17</v>
      </c>
      <c r="B138" s="27" t="s">
        <v>1</v>
      </c>
      <c r="C138" s="27" t="s">
        <v>33</v>
      </c>
      <c r="D138" s="43">
        <f>D139+D269+D394+D439</f>
        <v>6282670.38</v>
      </c>
      <c r="E138" s="43">
        <f>E139+E269+E394+E439</f>
        <v>7868362.77</v>
      </c>
      <c r="F138" s="43">
        <f>F139+F269+F394+F439</f>
        <v>7868362.77</v>
      </c>
      <c r="G138" s="43">
        <f>G139+G269+G394+G439</f>
        <v>6705308.300000001</v>
      </c>
      <c r="H138" s="65">
        <f aca="true" t="shared" si="12" ref="H138:H150">IF(D138&lt;&gt;0,G138/D138*100,)</f>
        <v>106.72704271332472</v>
      </c>
      <c r="I138" s="65">
        <f aca="true" t="shared" si="13" ref="I138:I150">IF(F138&lt;&gt;0,G138/F138*100,)</f>
        <v>85.21859624426037</v>
      </c>
    </row>
    <row r="139" spans="1:9" ht="15">
      <c r="A139" s="40">
        <v>40</v>
      </c>
      <c r="B139" s="41" t="s">
        <v>25</v>
      </c>
      <c r="C139" s="41" t="s">
        <v>34</v>
      </c>
      <c r="D139" s="42">
        <f>+D140+D155+D168+D258+D263</f>
        <v>1940743.7999999996</v>
      </c>
      <c r="E139" s="42">
        <f>+E140+E155+E168+E258+E263</f>
        <v>2029382.44</v>
      </c>
      <c r="F139" s="42">
        <f>+F140+F155+F168+F258+F263</f>
        <v>2148945.9899999998</v>
      </c>
      <c r="G139" s="42">
        <f>+G140+G155+G168+G258+G263</f>
        <v>1932761.1300000004</v>
      </c>
      <c r="H139" s="60">
        <f t="shared" si="12"/>
        <v>99.58867986593599</v>
      </c>
      <c r="I139" s="60">
        <f t="shared" si="13"/>
        <v>89.93995842585139</v>
      </c>
    </row>
    <row r="140" spans="1:9" ht="13.5">
      <c r="A140" s="21">
        <v>400</v>
      </c>
      <c r="B140" s="22"/>
      <c r="C140" s="22" t="s">
        <v>35</v>
      </c>
      <c r="D140" s="25">
        <f>D141+D144+D146+D149+D151</f>
        <v>195074.36000000002</v>
      </c>
      <c r="E140" s="25">
        <f>E141+E144+E146+E149+E151</f>
        <v>196573.8</v>
      </c>
      <c r="F140" s="25">
        <f>F141+F144+F146+F149+F151</f>
        <v>196573.8</v>
      </c>
      <c r="G140" s="25">
        <f>G141+G144+G146+G149+G151</f>
        <v>189272.44999999998</v>
      </c>
      <c r="H140" s="66">
        <f t="shared" si="12"/>
        <v>97.02579570170062</v>
      </c>
      <c r="I140" s="66">
        <f t="shared" si="13"/>
        <v>96.28569524524632</v>
      </c>
    </row>
    <row r="141" spans="1:9" ht="13.5" hidden="1" outlineLevel="1">
      <c r="A141" s="21">
        <v>4000</v>
      </c>
      <c r="B141" s="22"/>
      <c r="C141" s="22" t="s">
        <v>183</v>
      </c>
      <c r="D141" s="25">
        <f>D142+D143</f>
        <v>166456.47</v>
      </c>
      <c r="E141" s="25">
        <f>E142+E143</f>
        <v>177390</v>
      </c>
      <c r="F141" s="25">
        <f>F142+F143</f>
        <v>177390</v>
      </c>
      <c r="G141" s="25">
        <f>G142+G143</f>
        <v>171188.87999999998</v>
      </c>
      <c r="H141" s="66">
        <f t="shared" si="12"/>
        <v>102.84303157456118</v>
      </c>
      <c r="I141" s="66">
        <f t="shared" si="13"/>
        <v>96.50424488415355</v>
      </c>
    </row>
    <row r="142" spans="1:9" ht="13.5" hidden="1" outlineLevel="2">
      <c r="A142" s="21">
        <v>400000</v>
      </c>
      <c r="B142" s="22"/>
      <c r="C142" s="22" t="s">
        <v>184</v>
      </c>
      <c r="D142" s="25">
        <v>157261.41</v>
      </c>
      <c r="E142" s="25">
        <v>165337</v>
      </c>
      <c r="F142" s="25">
        <v>165337</v>
      </c>
      <c r="G142" s="25">
        <v>161660.90999999997</v>
      </c>
      <c r="H142" s="66">
        <f t="shared" si="12"/>
        <v>102.79757125413029</v>
      </c>
      <c r="I142" s="66">
        <f t="shared" si="13"/>
        <v>97.77660777684363</v>
      </c>
    </row>
    <row r="143" spans="1:9" ht="13.5" hidden="1" outlineLevel="2">
      <c r="A143" s="21">
        <v>400001</v>
      </c>
      <c r="B143" s="22"/>
      <c r="C143" s="22" t="s">
        <v>185</v>
      </c>
      <c r="D143" s="25">
        <v>9195.06</v>
      </c>
      <c r="E143" s="25">
        <v>12053</v>
      </c>
      <c r="F143" s="25">
        <v>12053</v>
      </c>
      <c r="G143" s="25">
        <v>9527.970000000001</v>
      </c>
      <c r="H143" s="66">
        <f t="shared" si="12"/>
        <v>103.62053102426741</v>
      </c>
      <c r="I143" s="66">
        <f t="shared" si="13"/>
        <v>79.05060980668715</v>
      </c>
    </row>
    <row r="144" spans="1:9" ht="13.5" hidden="1" outlineLevel="1">
      <c r="A144" s="21">
        <v>4001</v>
      </c>
      <c r="B144" s="22"/>
      <c r="C144" s="22" t="s">
        <v>186</v>
      </c>
      <c r="D144" s="25">
        <f>D145</f>
        <v>5536</v>
      </c>
      <c r="E144" s="25">
        <f>E145</f>
        <v>5560</v>
      </c>
      <c r="F144" s="25">
        <f>F145</f>
        <v>5560</v>
      </c>
      <c r="G144" s="25">
        <f>G145</f>
        <v>5536</v>
      </c>
      <c r="H144" s="66">
        <f t="shared" si="12"/>
        <v>100</v>
      </c>
      <c r="I144" s="66">
        <f t="shared" si="13"/>
        <v>99.568345323741</v>
      </c>
    </row>
    <row r="145" spans="1:9" ht="13.5" hidden="1" outlineLevel="2">
      <c r="A145" s="21">
        <v>400100</v>
      </c>
      <c r="B145" s="22"/>
      <c r="C145" s="22" t="s">
        <v>186</v>
      </c>
      <c r="D145" s="25">
        <v>5536</v>
      </c>
      <c r="E145" s="25">
        <v>5560</v>
      </c>
      <c r="F145" s="25">
        <v>5560</v>
      </c>
      <c r="G145" s="25">
        <v>5536</v>
      </c>
      <c r="H145" s="66">
        <f t="shared" si="12"/>
        <v>100</v>
      </c>
      <c r="I145" s="66">
        <f t="shared" si="13"/>
        <v>99.568345323741</v>
      </c>
    </row>
    <row r="146" spans="1:9" ht="13.5" hidden="1" outlineLevel="1">
      <c r="A146" s="21">
        <v>4002</v>
      </c>
      <c r="B146" s="22"/>
      <c r="C146" s="22" t="s">
        <v>187</v>
      </c>
      <c r="D146" s="25">
        <f>D147+D148</f>
        <v>11602.41</v>
      </c>
      <c r="E146" s="25">
        <f>E147+E148</f>
        <v>13123.8</v>
      </c>
      <c r="F146" s="25">
        <f>F147+F148</f>
        <v>13123.8</v>
      </c>
      <c r="G146" s="25">
        <f>G147+G148</f>
        <v>12547.57</v>
      </c>
      <c r="H146" s="66">
        <f t="shared" si="12"/>
        <v>108.14623858319091</v>
      </c>
      <c r="I146" s="66">
        <f t="shared" si="13"/>
        <v>95.60927475273931</v>
      </c>
    </row>
    <row r="147" spans="1:9" ht="13.5" hidden="1" outlineLevel="2">
      <c r="A147" s="21">
        <v>400202</v>
      </c>
      <c r="B147" s="22"/>
      <c r="C147" s="22" t="s">
        <v>188</v>
      </c>
      <c r="D147" s="25">
        <v>5757.15</v>
      </c>
      <c r="E147" s="25">
        <v>6473.8</v>
      </c>
      <c r="F147" s="25">
        <v>6473.8</v>
      </c>
      <c r="G147" s="25">
        <v>6220.17</v>
      </c>
      <c r="H147" s="66">
        <f t="shared" si="12"/>
        <v>108.04252103905579</v>
      </c>
      <c r="I147" s="66">
        <f t="shared" si="13"/>
        <v>96.08220828570546</v>
      </c>
    </row>
    <row r="148" spans="1:9" ht="13.5" hidden="1" outlineLevel="2">
      <c r="A148" s="21">
        <v>400203</v>
      </c>
      <c r="B148" s="22"/>
      <c r="C148" s="22" t="s">
        <v>189</v>
      </c>
      <c r="D148" s="25">
        <v>5845.26</v>
      </c>
      <c r="E148" s="25">
        <v>6650</v>
      </c>
      <c r="F148" s="25">
        <v>6650</v>
      </c>
      <c r="G148" s="25">
        <v>6327.400000000001</v>
      </c>
      <c r="H148" s="66">
        <f t="shared" si="12"/>
        <v>108.24839271478086</v>
      </c>
      <c r="I148" s="66">
        <f t="shared" si="13"/>
        <v>95.14887218045114</v>
      </c>
    </row>
    <row r="149" spans="1:9" ht="13.5" hidden="1" outlineLevel="1">
      <c r="A149" s="21">
        <v>4004</v>
      </c>
      <c r="B149" s="22"/>
      <c r="C149" s="22" t="s">
        <v>190</v>
      </c>
      <c r="D149" s="25">
        <f>D150</f>
        <v>215.07</v>
      </c>
      <c r="E149" s="25">
        <f>E150</f>
        <v>500</v>
      </c>
      <c r="F149" s="25">
        <f>F150</f>
        <v>500</v>
      </c>
      <c r="G149" s="25">
        <f>G150</f>
        <v>0</v>
      </c>
      <c r="H149" s="66">
        <f t="shared" si="12"/>
        <v>0</v>
      </c>
      <c r="I149" s="66">
        <f t="shared" si="13"/>
        <v>0</v>
      </c>
    </row>
    <row r="150" spans="1:9" ht="13.5" hidden="1" outlineLevel="2">
      <c r="A150" s="21">
        <v>400400</v>
      </c>
      <c r="B150" s="22"/>
      <c r="C150" s="22" t="s">
        <v>190</v>
      </c>
      <c r="D150" s="25">
        <v>215.07</v>
      </c>
      <c r="E150" s="25">
        <v>500</v>
      </c>
      <c r="F150" s="25">
        <v>500</v>
      </c>
      <c r="G150" s="25">
        <v>0</v>
      </c>
      <c r="H150" s="66">
        <f t="shared" si="12"/>
        <v>0</v>
      </c>
      <c r="I150" s="66">
        <f t="shared" si="13"/>
        <v>0</v>
      </c>
    </row>
    <row r="151" spans="1:9" ht="13.5" hidden="1" outlineLevel="1">
      <c r="A151" s="21">
        <v>4009</v>
      </c>
      <c r="B151" s="22"/>
      <c r="C151" s="22" t="s">
        <v>191</v>
      </c>
      <c r="D151" s="25">
        <f>D152+D153</f>
        <v>11264.41</v>
      </c>
      <c r="E151" s="25">
        <f>E152+E153</f>
        <v>0</v>
      </c>
      <c r="F151" s="25">
        <f>F152+F153</f>
        <v>0</v>
      </c>
      <c r="G151" s="25">
        <f>G152+G153</f>
        <v>0</v>
      </c>
      <c r="H151" s="67"/>
      <c r="I151" s="67"/>
    </row>
    <row r="152" spans="1:9" ht="13.5" hidden="1" outlineLevel="2">
      <c r="A152" s="21">
        <v>400900</v>
      </c>
      <c r="B152" s="22"/>
      <c r="C152" s="22" t="s">
        <v>192</v>
      </c>
      <c r="D152" s="25">
        <v>577.51</v>
      </c>
      <c r="E152" s="25">
        <v>0</v>
      </c>
      <c r="F152" s="25">
        <v>0</v>
      </c>
      <c r="G152" s="25">
        <v>0</v>
      </c>
      <c r="H152" s="67"/>
      <c r="I152" s="67"/>
    </row>
    <row r="153" spans="1:9" ht="13.5" hidden="1" outlineLevel="2">
      <c r="A153" s="21">
        <v>400901</v>
      </c>
      <c r="B153" s="22"/>
      <c r="C153" s="22" t="s">
        <v>193</v>
      </c>
      <c r="D153" s="25">
        <v>10686.9</v>
      </c>
      <c r="E153" s="25">
        <v>0</v>
      </c>
      <c r="F153" s="25">
        <v>0</v>
      </c>
      <c r="G153" s="25">
        <v>0</v>
      </c>
      <c r="H153" s="67"/>
      <c r="I153" s="67"/>
    </row>
    <row r="154" spans="1:9" ht="13.5" hidden="1" outlineLevel="1">
      <c r="A154" s="21"/>
      <c r="B154" s="22"/>
      <c r="C154" s="22"/>
      <c r="D154" s="25"/>
      <c r="E154" s="25"/>
      <c r="F154" s="25"/>
      <c r="G154" s="25"/>
      <c r="H154" s="67"/>
      <c r="I154" s="67"/>
    </row>
    <row r="155" spans="1:9" ht="13.5" collapsed="1">
      <c r="A155" s="21">
        <v>401</v>
      </c>
      <c r="B155" s="22"/>
      <c r="C155" s="22" t="s">
        <v>36</v>
      </c>
      <c r="D155" s="25">
        <f>D156+D158+D161+D163+D165</f>
        <v>30586.14</v>
      </c>
      <c r="E155" s="25">
        <f>E156+E158+E161+E163+E165</f>
        <v>31558</v>
      </c>
      <c r="F155" s="25">
        <f>F156+F158+F161+F163+F165</f>
        <v>31558</v>
      </c>
      <c r="G155" s="25">
        <f>G156+G158+G161+G163+G165</f>
        <v>30409.280000000002</v>
      </c>
      <c r="H155" s="66">
        <f aca="true" t="shared" si="14" ref="H155:H166">IF(D155&lt;&gt;0,G155/D155*100,)</f>
        <v>99.4217642370041</v>
      </c>
      <c r="I155" s="66">
        <f aca="true" t="shared" si="15" ref="I155:I166">IF(F155&lt;&gt;0,G155/F155*100,)</f>
        <v>96.35997211483618</v>
      </c>
    </row>
    <row r="156" spans="1:9" ht="13.5" hidden="1" outlineLevel="1">
      <c r="A156" s="21">
        <v>4010</v>
      </c>
      <c r="B156" s="22"/>
      <c r="C156" s="22" t="s">
        <v>194</v>
      </c>
      <c r="D156" s="25">
        <f>D157</f>
        <v>15150.829999999996</v>
      </c>
      <c r="E156" s="25">
        <f>E157</f>
        <v>15699</v>
      </c>
      <c r="F156" s="25">
        <f>F157</f>
        <v>15699</v>
      </c>
      <c r="G156" s="25">
        <f>G157</f>
        <v>14961.73</v>
      </c>
      <c r="H156" s="66">
        <f t="shared" si="14"/>
        <v>98.75188356017462</v>
      </c>
      <c r="I156" s="66">
        <f t="shared" si="15"/>
        <v>95.303713612332</v>
      </c>
    </row>
    <row r="157" spans="1:9" ht="13.5" hidden="1" outlineLevel="2">
      <c r="A157" s="21">
        <v>401001</v>
      </c>
      <c r="B157" s="22"/>
      <c r="C157" s="22" t="s">
        <v>195</v>
      </c>
      <c r="D157" s="25">
        <v>15150.829999999996</v>
      </c>
      <c r="E157" s="25">
        <v>15699</v>
      </c>
      <c r="F157" s="25">
        <v>15699</v>
      </c>
      <c r="G157" s="25">
        <v>14961.73</v>
      </c>
      <c r="H157" s="66">
        <f t="shared" si="14"/>
        <v>98.75188356017462</v>
      </c>
      <c r="I157" s="66">
        <f t="shared" si="15"/>
        <v>95.303713612332</v>
      </c>
    </row>
    <row r="158" spans="1:9" ht="13.5" hidden="1" outlineLevel="1">
      <c r="A158" s="21">
        <v>4011</v>
      </c>
      <c r="B158" s="22"/>
      <c r="C158" s="22" t="s">
        <v>196</v>
      </c>
      <c r="D158" s="25">
        <f>D159+D160</f>
        <v>12137.609999999999</v>
      </c>
      <c r="E158" s="25">
        <f>E159+E160</f>
        <v>12576</v>
      </c>
      <c r="F158" s="25">
        <f>F159+F160</f>
        <v>12576</v>
      </c>
      <c r="G158" s="25">
        <f>G159+G160</f>
        <v>11986.320000000002</v>
      </c>
      <c r="H158" s="66">
        <f t="shared" si="14"/>
        <v>98.75354373719375</v>
      </c>
      <c r="I158" s="66">
        <f t="shared" si="15"/>
        <v>95.31106870229009</v>
      </c>
    </row>
    <row r="159" spans="1:9" ht="13.5" hidden="1" outlineLevel="2">
      <c r="A159" s="21">
        <v>401100</v>
      </c>
      <c r="B159" s="22"/>
      <c r="C159" s="22" t="s">
        <v>197</v>
      </c>
      <c r="D159" s="25">
        <v>11230.21</v>
      </c>
      <c r="E159" s="25">
        <v>11636</v>
      </c>
      <c r="F159" s="25">
        <v>11636</v>
      </c>
      <c r="G159" s="25">
        <v>11090.12</v>
      </c>
      <c r="H159" s="66">
        <f t="shared" si="14"/>
        <v>98.75256117205289</v>
      </c>
      <c r="I159" s="66">
        <f t="shared" si="15"/>
        <v>95.30869714678585</v>
      </c>
    </row>
    <row r="160" spans="1:9" ht="13.5" hidden="1" outlineLevel="2">
      <c r="A160" s="21">
        <v>401101</v>
      </c>
      <c r="B160" s="22"/>
      <c r="C160" s="22" t="s">
        <v>198</v>
      </c>
      <c r="D160" s="25">
        <v>907.4</v>
      </c>
      <c r="E160" s="25">
        <v>940</v>
      </c>
      <c r="F160" s="25">
        <v>940</v>
      </c>
      <c r="G160" s="25">
        <v>896.2</v>
      </c>
      <c r="H160" s="66">
        <f t="shared" si="14"/>
        <v>98.76570420983029</v>
      </c>
      <c r="I160" s="66">
        <f t="shared" si="15"/>
        <v>95.3404255319149</v>
      </c>
    </row>
    <row r="161" spans="1:9" ht="13.5" hidden="1" outlineLevel="1">
      <c r="A161" s="21">
        <v>4012</v>
      </c>
      <c r="B161" s="22"/>
      <c r="C161" s="22" t="s">
        <v>199</v>
      </c>
      <c r="D161" s="25">
        <f>D162</f>
        <v>102.62999999999998</v>
      </c>
      <c r="E161" s="25">
        <f>E162</f>
        <v>106</v>
      </c>
      <c r="F161" s="25">
        <f>F162</f>
        <v>106</v>
      </c>
      <c r="G161" s="25">
        <f>G162</f>
        <v>101.26</v>
      </c>
      <c r="H161" s="66">
        <f t="shared" si="14"/>
        <v>98.66510766832313</v>
      </c>
      <c r="I161" s="66">
        <f t="shared" si="15"/>
        <v>95.52830188679245</v>
      </c>
    </row>
    <row r="162" spans="1:9" ht="13.5" hidden="1" outlineLevel="2">
      <c r="A162" s="21">
        <v>401200</v>
      </c>
      <c r="B162" s="22"/>
      <c r="C162" s="22" t="s">
        <v>199</v>
      </c>
      <c r="D162" s="25">
        <v>102.62999999999998</v>
      </c>
      <c r="E162" s="25">
        <v>106</v>
      </c>
      <c r="F162" s="25">
        <v>106</v>
      </c>
      <c r="G162" s="25">
        <v>101.26</v>
      </c>
      <c r="H162" s="66">
        <f t="shared" si="14"/>
        <v>98.66510766832313</v>
      </c>
      <c r="I162" s="66">
        <f t="shared" si="15"/>
        <v>95.52830188679245</v>
      </c>
    </row>
    <row r="163" spans="1:9" ht="13.5" hidden="1" outlineLevel="1">
      <c r="A163" s="21">
        <v>4013</v>
      </c>
      <c r="B163" s="22"/>
      <c r="C163" s="22" t="s">
        <v>200</v>
      </c>
      <c r="D163" s="25">
        <f>D164</f>
        <v>170.97000000000003</v>
      </c>
      <c r="E163" s="25">
        <f>E164</f>
        <v>177</v>
      </c>
      <c r="F163" s="25">
        <f>F164</f>
        <v>177</v>
      </c>
      <c r="G163" s="25">
        <f>G164</f>
        <v>168.81</v>
      </c>
      <c r="H163" s="66">
        <f t="shared" si="14"/>
        <v>98.73662045972976</v>
      </c>
      <c r="I163" s="66">
        <f t="shared" si="15"/>
        <v>95.37288135593221</v>
      </c>
    </row>
    <row r="164" spans="1:9" ht="13.5" hidden="1" outlineLevel="2">
      <c r="A164" s="21">
        <v>401300</v>
      </c>
      <c r="B164" s="22"/>
      <c r="C164" s="22" t="s">
        <v>201</v>
      </c>
      <c r="D164" s="25">
        <v>170.97000000000003</v>
      </c>
      <c r="E164" s="25">
        <v>177</v>
      </c>
      <c r="F164" s="25">
        <v>177</v>
      </c>
      <c r="G164" s="25">
        <v>168.81</v>
      </c>
      <c r="H164" s="66">
        <f t="shared" si="14"/>
        <v>98.73662045972976</v>
      </c>
      <c r="I164" s="66">
        <f t="shared" si="15"/>
        <v>95.37288135593221</v>
      </c>
    </row>
    <row r="165" spans="1:9" ht="13.5" hidden="1" outlineLevel="1">
      <c r="A165" s="21">
        <v>4015</v>
      </c>
      <c r="B165" s="22"/>
      <c r="C165" s="22" t="s">
        <v>202</v>
      </c>
      <c r="D165" s="25">
        <f>D166</f>
        <v>3024.100000000001</v>
      </c>
      <c r="E165" s="25">
        <f>E166</f>
        <v>3000</v>
      </c>
      <c r="F165" s="25">
        <f>F166</f>
        <v>3000</v>
      </c>
      <c r="G165" s="25">
        <f>G166</f>
        <v>3191.1599999999994</v>
      </c>
      <c r="H165" s="66">
        <f t="shared" si="14"/>
        <v>105.52428821798216</v>
      </c>
      <c r="I165" s="66">
        <f t="shared" si="15"/>
        <v>106.37199999999997</v>
      </c>
    </row>
    <row r="166" spans="1:9" ht="13.5" hidden="1" outlineLevel="2">
      <c r="A166" s="21">
        <v>401500</v>
      </c>
      <c r="B166" s="22"/>
      <c r="C166" s="22" t="s">
        <v>203</v>
      </c>
      <c r="D166" s="25">
        <v>3024.100000000001</v>
      </c>
      <c r="E166" s="25">
        <v>3000</v>
      </c>
      <c r="F166" s="25">
        <v>3000</v>
      </c>
      <c r="G166" s="25">
        <v>3191.1599999999994</v>
      </c>
      <c r="H166" s="66">
        <f t="shared" si="14"/>
        <v>105.52428821798216</v>
      </c>
      <c r="I166" s="66">
        <f t="shared" si="15"/>
        <v>106.37199999999997</v>
      </c>
    </row>
    <row r="167" spans="1:9" ht="13.5" hidden="1" outlineLevel="1">
      <c r="A167" s="21"/>
      <c r="B167" s="22"/>
      <c r="C167" s="22"/>
      <c r="D167" s="25"/>
      <c r="E167" s="25"/>
      <c r="F167" s="25"/>
      <c r="G167" s="25"/>
      <c r="H167" s="67"/>
      <c r="I167" s="67"/>
    </row>
    <row r="168" spans="1:9" ht="13.5" collapsed="1">
      <c r="A168" s="21">
        <v>402</v>
      </c>
      <c r="B168" s="22"/>
      <c r="C168" s="22" t="s">
        <v>37</v>
      </c>
      <c r="D168" s="23">
        <f>D169+D193+D196+D203+D208+D211+D224+D226+D228</f>
        <v>1676793.9399999997</v>
      </c>
      <c r="E168" s="23">
        <f>E169+E193+E196+E203+E208+E211+E224+E226+E228</f>
        <v>1772062.64</v>
      </c>
      <c r="F168" s="23">
        <f>F169+F193+F196+F203+F208+F211+F224+F226+F228</f>
        <v>1894381.1899999997</v>
      </c>
      <c r="G168" s="23">
        <f>G169+G193+G196+G203+G208+G211+G224+G226+G228</f>
        <v>1691366.1300000004</v>
      </c>
      <c r="H168" s="61">
        <f aca="true" t="shared" si="16" ref="H168:H174">IF(D168&lt;&gt;0,G168/D168*100,)</f>
        <v>100.86905073142145</v>
      </c>
      <c r="I168" s="61">
        <f aca="true" t="shared" si="17" ref="I168:I174">IF(F168&lt;&gt;0,G168/F168*100,)</f>
        <v>89.2833046975092</v>
      </c>
    </row>
    <row r="169" spans="1:9" ht="13.5" hidden="1" outlineLevel="1">
      <c r="A169" s="21">
        <v>4020</v>
      </c>
      <c r="B169" s="22"/>
      <c r="C169" s="22" t="s">
        <v>204</v>
      </c>
      <c r="D169" s="23">
        <f>D170+D171+D172+D173+D174+D175+D176+D177+D178+D179+D180+D181+D182+D183+D184+D185+D186+D187+D188+D189+D190+D191+D192</f>
        <v>114523.18000000001</v>
      </c>
      <c r="E169" s="23">
        <f>E170+E171+E172+E173+E174+E175+E176+E177+E178+E179+E180+E181+E182+E183+E184+E185+E186+E187+E188+E189+E190+E191+E192</f>
        <v>120121.44</v>
      </c>
      <c r="F169" s="23">
        <f>F170+F171+F172+F173+F174+F175+F176+F177+F178+F179+F180+F181+F182+F183+F184+F185+F186+F187+F188+F189+F190+F191+F192</f>
        <v>118903.44</v>
      </c>
      <c r="G169" s="23">
        <f>G170+G171+G172+G173+G174+G175+G176+G177+G178+G179+G180+G181+G182+G183+G184+G185+G186+G187+G188+G189+G190+G191+G192</f>
        <v>106491.28</v>
      </c>
      <c r="H169" s="61">
        <f t="shared" si="16"/>
        <v>92.98665999319962</v>
      </c>
      <c r="I169" s="61">
        <f t="shared" si="17"/>
        <v>89.56114305860284</v>
      </c>
    </row>
    <row r="170" spans="1:9" ht="13.5" hidden="1" outlineLevel="2">
      <c r="A170" s="21">
        <v>402000</v>
      </c>
      <c r="B170" s="22"/>
      <c r="C170" s="22" t="s">
        <v>205</v>
      </c>
      <c r="D170" s="23">
        <v>7266.07</v>
      </c>
      <c r="E170" s="23">
        <v>8000</v>
      </c>
      <c r="F170" s="23">
        <v>8000</v>
      </c>
      <c r="G170" s="23">
        <v>8154.79</v>
      </c>
      <c r="H170" s="61">
        <f t="shared" si="16"/>
        <v>112.2310960395372</v>
      </c>
      <c r="I170" s="61">
        <f t="shared" si="17"/>
        <v>101.934875</v>
      </c>
    </row>
    <row r="171" spans="1:9" ht="13.5" hidden="1" outlineLevel="2">
      <c r="A171" s="21">
        <v>402001</v>
      </c>
      <c r="B171" s="22"/>
      <c r="C171" s="22" t="s">
        <v>206</v>
      </c>
      <c r="D171" s="23">
        <v>15351.039999999999</v>
      </c>
      <c r="E171" s="23">
        <v>15800</v>
      </c>
      <c r="F171" s="23">
        <v>16929.2</v>
      </c>
      <c r="G171" s="23">
        <v>16706.010000000002</v>
      </c>
      <c r="H171" s="61">
        <f t="shared" si="16"/>
        <v>108.82656810222633</v>
      </c>
      <c r="I171" s="61">
        <f t="shared" si="17"/>
        <v>98.68162701131773</v>
      </c>
    </row>
    <row r="172" spans="1:9" ht="13.5" hidden="1" outlineLevel="2">
      <c r="A172" s="21">
        <v>402002</v>
      </c>
      <c r="B172" s="22"/>
      <c r="C172" s="22" t="s">
        <v>207</v>
      </c>
      <c r="D172" s="23">
        <v>1215</v>
      </c>
      <c r="E172" s="23">
        <v>1240</v>
      </c>
      <c r="F172" s="23">
        <v>1240</v>
      </c>
      <c r="G172" s="23">
        <v>1186.2599999999998</v>
      </c>
      <c r="H172" s="61">
        <f t="shared" si="16"/>
        <v>97.63456790123455</v>
      </c>
      <c r="I172" s="61">
        <f t="shared" si="17"/>
        <v>95.66612903225804</v>
      </c>
    </row>
    <row r="173" spans="1:9" ht="13.5" hidden="1" outlineLevel="2">
      <c r="A173" s="21">
        <v>402003</v>
      </c>
      <c r="B173" s="22"/>
      <c r="C173" s="22" t="s">
        <v>208</v>
      </c>
      <c r="D173" s="23">
        <v>8811.21</v>
      </c>
      <c r="E173" s="23">
        <v>8800</v>
      </c>
      <c r="F173" s="23">
        <v>11123.7</v>
      </c>
      <c r="G173" s="23">
        <v>10168.3</v>
      </c>
      <c r="H173" s="61">
        <f t="shared" si="16"/>
        <v>115.40185740664451</v>
      </c>
      <c r="I173" s="61">
        <f t="shared" si="17"/>
        <v>91.41113118836357</v>
      </c>
    </row>
    <row r="174" spans="1:9" ht="13.5" hidden="1" outlineLevel="2">
      <c r="A174" s="21">
        <v>402004</v>
      </c>
      <c r="B174" s="22"/>
      <c r="C174" s="22" t="s">
        <v>209</v>
      </c>
      <c r="D174" s="23">
        <v>5325.209999999998</v>
      </c>
      <c r="E174" s="23">
        <v>5000</v>
      </c>
      <c r="F174" s="23">
        <v>5000</v>
      </c>
      <c r="G174" s="23">
        <v>3611.730000000001</v>
      </c>
      <c r="H174" s="61">
        <f t="shared" si="16"/>
        <v>67.82324077360333</v>
      </c>
      <c r="I174" s="61">
        <f t="shared" si="17"/>
        <v>72.23460000000001</v>
      </c>
    </row>
    <row r="175" spans="1:9" ht="13.5" hidden="1" outlineLevel="2">
      <c r="A175" s="21">
        <v>40200403</v>
      </c>
      <c r="B175" s="22"/>
      <c r="C175" s="22" t="s">
        <v>210</v>
      </c>
      <c r="D175" s="23">
        <v>0</v>
      </c>
      <c r="E175" s="23">
        <v>0</v>
      </c>
      <c r="F175" s="23">
        <v>0</v>
      </c>
      <c r="G175" s="23">
        <v>799.56</v>
      </c>
      <c r="H175" s="62"/>
      <c r="I175" s="62"/>
    </row>
    <row r="176" spans="1:9" ht="13.5" hidden="1" outlineLevel="2">
      <c r="A176" s="21">
        <v>402006</v>
      </c>
      <c r="B176" s="22"/>
      <c r="C176" s="22" t="s">
        <v>211</v>
      </c>
      <c r="D176" s="23">
        <v>3124.84</v>
      </c>
      <c r="E176" s="23">
        <v>0</v>
      </c>
      <c r="F176" s="23">
        <v>0</v>
      </c>
      <c r="G176" s="23">
        <v>0</v>
      </c>
      <c r="H176" s="62"/>
      <c r="I176" s="62"/>
    </row>
    <row r="177" spans="1:9" ht="13.5" hidden="1" outlineLevel="2">
      <c r="A177" s="21">
        <v>402006004</v>
      </c>
      <c r="B177" s="22"/>
      <c r="C177" s="22" t="s">
        <v>212</v>
      </c>
      <c r="D177" s="23">
        <v>0</v>
      </c>
      <c r="E177" s="23">
        <v>0</v>
      </c>
      <c r="F177" s="23">
        <v>-634.04</v>
      </c>
      <c r="G177" s="23">
        <v>0</v>
      </c>
      <c r="H177" s="62"/>
      <c r="I177" s="62"/>
    </row>
    <row r="178" spans="1:9" ht="13.5" hidden="1" outlineLevel="2">
      <c r="A178" s="21">
        <v>40200602</v>
      </c>
      <c r="B178" s="22"/>
      <c r="C178" s="22" t="s">
        <v>213</v>
      </c>
      <c r="D178" s="23">
        <v>8712</v>
      </c>
      <c r="E178" s="23">
        <v>10000</v>
      </c>
      <c r="F178" s="23">
        <v>8925.21</v>
      </c>
      <c r="G178" s="23">
        <v>7710.24</v>
      </c>
      <c r="H178" s="61">
        <f aca="true" t="shared" si="18" ref="H178:H187">IF(D178&lt;&gt;0,G178/D178*100,)</f>
        <v>88.50137741046832</v>
      </c>
      <c r="I178" s="61">
        <f aca="true" t="shared" si="19" ref="I178:I187">IF(F178&lt;&gt;0,G178/F178*100,)</f>
        <v>86.38721105721882</v>
      </c>
    </row>
    <row r="179" spans="1:9" ht="13.5" hidden="1" outlineLevel="2">
      <c r="A179" s="21">
        <v>40200604</v>
      </c>
      <c r="B179" s="22"/>
      <c r="C179" s="22" t="s">
        <v>214</v>
      </c>
      <c r="D179" s="23">
        <v>20223</v>
      </c>
      <c r="E179" s="23">
        <v>19000</v>
      </c>
      <c r="F179" s="23">
        <v>16037.929999999998</v>
      </c>
      <c r="G179" s="23">
        <v>14235.019999999997</v>
      </c>
      <c r="H179" s="61">
        <f t="shared" si="18"/>
        <v>70.39024872669731</v>
      </c>
      <c r="I179" s="61">
        <f t="shared" si="19"/>
        <v>88.75846197108977</v>
      </c>
    </row>
    <row r="180" spans="1:9" ht="13.5" hidden="1" outlineLevel="2">
      <c r="A180" s="21">
        <v>40200605</v>
      </c>
      <c r="B180" s="22"/>
      <c r="C180" s="22" t="s">
        <v>215</v>
      </c>
      <c r="D180" s="23">
        <v>9073.12</v>
      </c>
      <c r="E180" s="23">
        <v>9500</v>
      </c>
      <c r="F180" s="23">
        <v>9500</v>
      </c>
      <c r="G180" s="23">
        <v>9073.12</v>
      </c>
      <c r="H180" s="61">
        <f t="shared" si="18"/>
        <v>100</v>
      </c>
      <c r="I180" s="61">
        <f t="shared" si="19"/>
        <v>95.50652631578949</v>
      </c>
    </row>
    <row r="181" spans="1:9" ht="13.5" hidden="1" outlineLevel="2">
      <c r="A181" s="21">
        <v>40200800</v>
      </c>
      <c r="B181" s="22"/>
      <c r="C181" s="22" t="s">
        <v>216</v>
      </c>
      <c r="D181" s="23">
        <v>114.24000000000001</v>
      </c>
      <c r="E181" s="23">
        <v>200</v>
      </c>
      <c r="F181" s="23">
        <v>200</v>
      </c>
      <c r="G181" s="23">
        <v>96.64</v>
      </c>
      <c r="H181" s="61">
        <f t="shared" si="18"/>
        <v>84.593837535014</v>
      </c>
      <c r="I181" s="61">
        <f t="shared" si="19"/>
        <v>48.32</v>
      </c>
    </row>
    <row r="182" spans="1:9" ht="13.5" hidden="1" outlineLevel="2">
      <c r="A182" s="21">
        <v>40200801</v>
      </c>
      <c r="B182" s="22"/>
      <c r="C182" s="22" t="s">
        <v>217</v>
      </c>
      <c r="D182" s="23">
        <v>3073.71</v>
      </c>
      <c r="E182" s="23">
        <v>3000</v>
      </c>
      <c r="F182" s="23">
        <v>3000</v>
      </c>
      <c r="G182" s="23">
        <v>503.98</v>
      </c>
      <c r="H182" s="61">
        <f t="shared" si="18"/>
        <v>16.396472015902607</v>
      </c>
      <c r="I182" s="61">
        <f t="shared" si="19"/>
        <v>16.799333333333333</v>
      </c>
    </row>
    <row r="183" spans="1:9" ht="13.5" hidden="1" outlineLevel="2">
      <c r="A183" s="21">
        <v>40200802</v>
      </c>
      <c r="B183" s="22"/>
      <c r="C183" s="22" t="s">
        <v>218</v>
      </c>
      <c r="D183" s="23">
        <v>3068.020000000001</v>
      </c>
      <c r="E183" s="23">
        <v>3000</v>
      </c>
      <c r="F183" s="23">
        <v>3000</v>
      </c>
      <c r="G183" s="23">
        <v>3434.1900000000005</v>
      </c>
      <c r="H183" s="61">
        <f t="shared" si="18"/>
        <v>111.935059093487</v>
      </c>
      <c r="I183" s="61">
        <f t="shared" si="19"/>
        <v>114.47300000000003</v>
      </c>
    </row>
    <row r="184" spans="1:9" ht="13.5" hidden="1" outlineLevel="2">
      <c r="A184" s="21">
        <v>402009</v>
      </c>
      <c r="B184" s="22"/>
      <c r="C184" s="22" t="s">
        <v>219</v>
      </c>
      <c r="D184" s="23">
        <v>16046.780000000002</v>
      </c>
      <c r="E184" s="23">
        <v>20670.440000000002</v>
      </c>
      <c r="F184" s="23">
        <v>20670.440000000002</v>
      </c>
      <c r="G184" s="23">
        <v>17361.34</v>
      </c>
      <c r="H184" s="61">
        <f t="shared" si="18"/>
        <v>108.19204849820336</v>
      </c>
      <c r="I184" s="61">
        <f t="shared" si="19"/>
        <v>83.9911487128479</v>
      </c>
    </row>
    <row r="185" spans="1:9" ht="13.5" hidden="1" outlineLevel="2">
      <c r="A185" s="21">
        <v>40200908</v>
      </c>
      <c r="B185" s="22"/>
      <c r="C185" s="22" t="s">
        <v>220</v>
      </c>
      <c r="D185" s="23">
        <v>13.68</v>
      </c>
      <c r="E185" s="23">
        <v>600</v>
      </c>
      <c r="F185" s="23">
        <v>600</v>
      </c>
      <c r="G185" s="23">
        <v>0</v>
      </c>
      <c r="H185" s="61">
        <f t="shared" si="18"/>
        <v>0</v>
      </c>
      <c r="I185" s="61">
        <f t="shared" si="19"/>
        <v>0</v>
      </c>
    </row>
    <row r="186" spans="1:9" ht="13.5" hidden="1" outlineLevel="2">
      <c r="A186" s="21">
        <v>402099</v>
      </c>
      <c r="B186" s="22"/>
      <c r="C186" s="22" t="s">
        <v>221</v>
      </c>
      <c r="D186" s="23">
        <v>5480.46</v>
      </c>
      <c r="E186" s="23">
        <v>5750</v>
      </c>
      <c r="F186" s="23">
        <v>5750</v>
      </c>
      <c r="G186" s="23">
        <v>3003.97</v>
      </c>
      <c r="H186" s="61">
        <f t="shared" si="18"/>
        <v>54.8123697645818</v>
      </c>
      <c r="I186" s="61">
        <f t="shared" si="19"/>
        <v>52.242956521739124</v>
      </c>
    </row>
    <row r="187" spans="1:9" ht="13.5" hidden="1" outlineLevel="2">
      <c r="A187" s="21">
        <v>40209901</v>
      </c>
      <c r="B187" s="22"/>
      <c r="C187" s="22" t="s">
        <v>222</v>
      </c>
      <c r="D187" s="23">
        <v>1166.4999999999998</v>
      </c>
      <c r="E187" s="23">
        <v>1000</v>
      </c>
      <c r="F187" s="23">
        <v>1000</v>
      </c>
      <c r="G187" s="23">
        <v>0</v>
      </c>
      <c r="H187" s="61">
        <f t="shared" si="18"/>
        <v>0</v>
      </c>
      <c r="I187" s="61">
        <f t="shared" si="19"/>
        <v>0</v>
      </c>
    </row>
    <row r="188" spans="1:9" ht="13.5" hidden="1" outlineLevel="2">
      <c r="A188" s="21">
        <v>40209904</v>
      </c>
      <c r="B188" s="22"/>
      <c r="C188" s="22" t="s">
        <v>223</v>
      </c>
      <c r="D188" s="23">
        <v>131.75</v>
      </c>
      <c r="E188" s="23">
        <v>0</v>
      </c>
      <c r="F188" s="23">
        <v>0</v>
      </c>
      <c r="G188" s="23">
        <v>0</v>
      </c>
      <c r="H188" s="62"/>
      <c r="I188" s="62"/>
    </row>
    <row r="189" spans="1:9" ht="13.5" hidden="1" outlineLevel="2">
      <c r="A189" s="21">
        <v>40209905</v>
      </c>
      <c r="B189" s="22"/>
      <c r="C189" s="22" t="s">
        <v>224</v>
      </c>
      <c r="D189" s="23">
        <v>0</v>
      </c>
      <c r="E189" s="23">
        <v>1000</v>
      </c>
      <c r="F189" s="23">
        <v>1000</v>
      </c>
      <c r="G189" s="23">
        <v>347</v>
      </c>
      <c r="H189" s="61">
        <f aca="true" t="shared" si="20" ref="H189:H215">IF(D189&lt;&gt;0,G189/D189*100,)</f>
        <v>0</v>
      </c>
      <c r="I189" s="61">
        <f aca="true" t="shared" si="21" ref="I189:I215">IF(F189&lt;&gt;0,G189/F189*100,)</f>
        <v>34.699999999999996</v>
      </c>
    </row>
    <row r="190" spans="1:9" ht="13.5" hidden="1" outlineLevel="2">
      <c r="A190" s="21">
        <v>40209911</v>
      </c>
      <c r="B190" s="22"/>
      <c r="C190" s="22" t="s">
        <v>225</v>
      </c>
      <c r="D190" s="23">
        <v>2860.6800000000003</v>
      </c>
      <c r="E190" s="23">
        <v>3000</v>
      </c>
      <c r="F190" s="23">
        <v>3000</v>
      </c>
      <c r="G190" s="23">
        <v>5188.6900000000005</v>
      </c>
      <c r="H190" s="61">
        <f t="shared" si="20"/>
        <v>181.3796020526588</v>
      </c>
      <c r="I190" s="61">
        <f t="shared" si="21"/>
        <v>172.95633333333336</v>
      </c>
    </row>
    <row r="191" spans="1:9" ht="13.5" hidden="1" outlineLevel="2">
      <c r="A191" s="21">
        <v>40209912</v>
      </c>
      <c r="B191" s="22"/>
      <c r="C191" s="22" t="s">
        <v>226</v>
      </c>
      <c r="D191" s="23">
        <v>1151.13</v>
      </c>
      <c r="E191" s="23">
        <v>1261</v>
      </c>
      <c r="F191" s="23">
        <v>1261</v>
      </c>
      <c r="G191" s="23">
        <v>1141</v>
      </c>
      <c r="H191" s="61">
        <f t="shared" si="20"/>
        <v>99.11999513521495</v>
      </c>
      <c r="I191" s="61">
        <f t="shared" si="21"/>
        <v>90.48374306106265</v>
      </c>
    </row>
    <row r="192" spans="1:9" ht="13.5" hidden="1" outlineLevel="2">
      <c r="A192" s="21">
        <v>40209924</v>
      </c>
      <c r="B192" s="22"/>
      <c r="C192" s="22" t="s">
        <v>227</v>
      </c>
      <c r="D192" s="23">
        <v>2314.74</v>
      </c>
      <c r="E192" s="23">
        <v>3300</v>
      </c>
      <c r="F192" s="23">
        <v>3300</v>
      </c>
      <c r="G192" s="23">
        <v>3769.4400000000005</v>
      </c>
      <c r="H192" s="61">
        <f t="shared" si="20"/>
        <v>162.8450711526997</v>
      </c>
      <c r="I192" s="61">
        <f t="shared" si="21"/>
        <v>114.22545454545457</v>
      </c>
    </row>
    <row r="193" spans="1:9" ht="13.5" hidden="1" outlineLevel="1">
      <c r="A193" s="21">
        <v>4021</v>
      </c>
      <c r="B193" s="22"/>
      <c r="C193" s="22" t="s">
        <v>228</v>
      </c>
      <c r="D193" s="23">
        <f>D194+D195</f>
        <v>38531.159999999996</v>
      </c>
      <c r="E193" s="23">
        <f>E194+E195</f>
        <v>40600</v>
      </c>
      <c r="F193" s="23">
        <f>F194+F195</f>
        <v>37147.1</v>
      </c>
      <c r="G193" s="23">
        <f>G194+G195</f>
        <v>22842.76</v>
      </c>
      <c r="H193" s="61">
        <f t="shared" si="20"/>
        <v>59.28386272305324</v>
      </c>
      <c r="I193" s="61">
        <f t="shared" si="21"/>
        <v>61.49271410150455</v>
      </c>
    </row>
    <row r="194" spans="1:9" ht="13.5" hidden="1" outlineLevel="2">
      <c r="A194" s="21">
        <v>402199</v>
      </c>
      <c r="B194" s="22"/>
      <c r="C194" s="22" t="s">
        <v>229</v>
      </c>
      <c r="D194" s="23">
        <v>13490.89</v>
      </c>
      <c r="E194" s="23">
        <v>9600</v>
      </c>
      <c r="F194" s="23">
        <v>9600</v>
      </c>
      <c r="G194" s="23">
        <v>2760</v>
      </c>
      <c r="H194" s="61">
        <f t="shared" si="20"/>
        <v>20.4582499746125</v>
      </c>
      <c r="I194" s="61">
        <f t="shared" si="21"/>
        <v>28.749999999999996</v>
      </c>
    </row>
    <row r="195" spans="1:9" ht="13.5" hidden="1" outlineLevel="2">
      <c r="A195" s="21">
        <v>40219900</v>
      </c>
      <c r="B195" s="22"/>
      <c r="C195" s="22" t="s">
        <v>230</v>
      </c>
      <c r="D195" s="23">
        <v>25040.269999999997</v>
      </c>
      <c r="E195" s="23">
        <v>31000</v>
      </c>
      <c r="F195" s="23">
        <v>27547.1</v>
      </c>
      <c r="G195" s="23">
        <v>20082.76</v>
      </c>
      <c r="H195" s="61">
        <f t="shared" si="20"/>
        <v>80.20185085863692</v>
      </c>
      <c r="I195" s="61">
        <f t="shared" si="21"/>
        <v>72.90335461809046</v>
      </c>
    </row>
    <row r="196" spans="1:9" ht="13.5" hidden="1" outlineLevel="1">
      <c r="A196" s="21">
        <v>4022</v>
      </c>
      <c r="B196" s="22"/>
      <c r="C196" s="22" t="s">
        <v>231</v>
      </c>
      <c r="D196" s="23">
        <f>D197+D198+D199+D200+D201+D202</f>
        <v>177888.22999999998</v>
      </c>
      <c r="E196" s="23">
        <f>E197+E198+E199+E200+E201+E202</f>
        <v>191194</v>
      </c>
      <c r="F196" s="23">
        <f>F197+F198+F199+F200+F201+F202</f>
        <v>175646.93</v>
      </c>
      <c r="G196" s="23">
        <f>G197+G198+G199+G200+G201+G202</f>
        <v>144342.22</v>
      </c>
      <c r="H196" s="61">
        <f t="shared" si="20"/>
        <v>81.14208567930548</v>
      </c>
      <c r="I196" s="61">
        <f t="shared" si="21"/>
        <v>82.17747956084402</v>
      </c>
    </row>
    <row r="197" spans="1:9" ht="13.5" hidden="1" outlineLevel="2">
      <c r="A197" s="21">
        <v>402200</v>
      </c>
      <c r="B197" s="22"/>
      <c r="C197" s="22" t="s">
        <v>232</v>
      </c>
      <c r="D197" s="23">
        <v>85568.60999999999</v>
      </c>
      <c r="E197" s="23">
        <v>93920</v>
      </c>
      <c r="F197" s="23">
        <v>77700.93</v>
      </c>
      <c r="G197" s="23">
        <v>62524.02999999999</v>
      </c>
      <c r="H197" s="61">
        <f t="shared" si="20"/>
        <v>73.06888589168388</v>
      </c>
      <c r="I197" s="61">
        <f t="shared" si="21"/>
        <v>80.46754395346362</v>
      </c>
    </row>
    <row r="198" spans="1:9" ht="13.5" hidden="1" outlineLevel="2">
      <c r="A198" s="21">
        <v>402201</v>
      </c>
      <c r="B198" s="22"/>
      <c r="C198" s="22" t="s">
        <v>233</v>
      </c>
      <c r="D198" s="23">
        <v>33598.63</v>
      </c>
      <c r="E198" s="23">
        <v>38800</v>
      </c>
      <c r="F198" s="23">
        <v>42734</v>
      </c>
      <c r="G198" s="23">
        <v>43760.020000000004</v>
      </c>
      <c r="H198" s="61">
        <f t="shared" si="20"/>
        <v>130.24346528415</v>
      </c>
      <c r="I198" s="61">
        <f t="shared" si="21"/>
        <v>102.40094538306737</v>
      </c>
    </row>
    <row r="199" spans="1:9" ht="13.5" hidden="1" outlineLevel="2">
      <c r="A199" s="21">
        <v>402203</v>
      </c>
      <c r="B199" s="22"/>
      <c r="C199" s="22" t="s">
        <v>234</v>
      </c>
      <c r="D199" s="23">
        <v>4242.6900000000005</v>
      </c>
      <c r="E199" s="23">
        <v>5070</v>
      </c>
      <c r="F199" s="23">
        <v>5070</v>
      </c>
      <c r="G199" s="23">
        <v>5236.330000000001</v>
      </c>
      <c r="H199" s="61">
        <f t="shared" si="20"/>
        <v>123.42004718704406</v>
      </c>
      <c r="I199" s="61">
        <f t="shared" si="21"/>
        <v>103.28067061143986</v>
      </c>
    </row>
    <row r="200" spans="1:9" ht="13.5" hidden="1" outlineLevel="2">
      <c r="A200" s="21">
        <v>402204</v>
      </c>
      <c r="B200" s="22"/>
      <c r="C200" s="22" t="s">
        <v>235</v>
      </c>
      <c r="D200" s="23">
        <v>33260.41999999999</v>
      </c>
      <c r="E200" s="23">
        <v>33960</v>
      </c>
      <c r="F200" s="23">
        <v>30698</v>
      </c>
      <c r="G200" s="23">
        <v>14571.710000000001</v>
      </c>
      <c r="H200" s="61">
        <f t="shared" si="20"/>
        <v>43.81096209849426</v>
      </c>
      <c r="I200" s="61">
        <f t="shared" si="21"/>
        <v>47.46794579451431</v>
      </c>
    </row>
    <row r="201" spans="1:9" ht="13.5" hidden="1" outlineLevel="2">
      <c r="A201" s="21">
        <v>402205</v>
      </c>
      <c r="B201" s="22"/>
      <c r="C201" s="22" t="s">
        <v>236</v>
      </c>
      <c r="D201" s="23">
        <v>10889.390000000003</v>
      </c>
      <c r="E201" s="23">
        <v>11044</v>
      </c>
      <c r="F201" s="23">
        <v>11044</v>
      </c>
      <c r="G201" s="23">
        <v>11251.200000000003</v>
      </c>
      <c r="H201" s="61">
        <f t="shared" si="20"/>
        <v>103.3225919909196</v>
      </c>
      <c r="I201" s="61">
        <f t="shared" si="21"/>
        <v>101.87613183629122</v>
      </c>
    </row>
    <row r="202" spans="1:9" ht="13.5" hidden="1" outlineLevel="2">
      <c r="A202" s="21">
        <v>402206</v>
      </c>
      <c r="B202" s="22"/>
      <c r="C202" s="22" t="s">
        <v>237</v>
      </c>
      <c r="D202" s="23">
        <v>10328.489999999998</v>
      </c>
      <c r="E202" s="23">
        <v>8400</v>
      </c>
      <c r="F202" s="23">
        <v>8400</v>
      </c>
      <c r="G202" s="23">
        <v>6998.9299999999985</v>
      </c>
      <c r="H202" s="61">
        <f t="shared" si="20"/>
        <v>67.76334197932128</v>
      </c>
      <c r="I202" s="61">
        <f t="shared" si="21"/>
        <v>83.32059523809522</v>
      </c>
    </row>
    <row r="203" spans="1:9" ht="13.5" hidden="1" outlineLevel="1">
      <c r="A203" s="21">
        <v>4023</v>
      </c>
      <c r="B203" s="22"/>
      <c r="C203" s="22" t="s">
        <v>238</v>
      </c>
      <c r="D203" s="23">
        <f>D204+D205+D206+D207</f>
        <v>7029.159999999999</v>
      </c>
      <c r="E203" s="23">
        <f>E204+E205+E206+E207</f>
        <v>9200</v>
      </c>
      <c r="F203" s="23">
        <f>F204+F205+F206+F207</f>
        <v>6771.389999999999</v>
      </c>
      <c r="G203" s="23">
        <f>G204+G205+G206+G207</f>
        <v>5714.869999999999</v>
      </c>
      <c r="H203" s="61">
        <f t="shared" si="20"/>
        <v>81.3023177733897</v>
      </c>
      <c r="I203" s="61">
        <f t="shared" si="21"/>
        <v>84.3972950900775</v>
      </c>
    </row>
    <row r="204" spans="1:9" ht="13.5" hidden="1" outlineLevel="2">
      <c r="A204" s="21">
        <v>402300</v>
      </c>
      <c r="B204" s="22"/>
      <c r="C204" s="22" t="s">
        <v>239</v>
      </c>
      <c r="D204" s="23">
        <v>2188.4199999999996</v>
      </c>
      <c r="E204" s="23">
        <v>2880</v>
      </c>
      <c r="F204" s="23">
        <v>2880</v>
      </c>
      <c r="G204" s="23">
        <v>2646.22</v>
      </c>
      <c r="H204" s="61">
        <f t="shared" si="20"/>
        <v>120.91920198133815</v>
      </c>
      <c r="I204" s="61">
        <f t="shared" si="21"/>
        <v>91.88263888888888</v>
      </c>
    </row>
    <row r="205" spans="1:9" ht="13.5" hidden="1" outlineLevel="2">
      <c r="A205" s="21">
        <v>402301</v>
      </c>
      <c r="B205" s="22"/>
      <c r="C205" s="22" t="s">
        <v>240</v>
      </c>
      <c r="D205" s="23">
        <v>3994.14</v>
      </c>
      <c r="E205" s="23">
        <v>5000</v>
      </c>
      <c r="F205" s="23">
        <v>2571.39</v>
      </c>
      <c r="G205" s="23">
        <v>1425.17</v>
      </c>
      <c r="H205" s="61">
        <f t="shared" si="20"/>
        <v>35.681523431827635</v>
      </c>
      <c r="I205" s="61">
        <f t="shared" si="21"/>
        <v>55.42410913941488</v>
      </c>
    </row>
    <row r="206" spans="1:9" ht="13.5" hidden="1" outlineLevel="2">
      <c r="A206" s="21">
        <v>402304</v>
      </c>
      <c r="B206" s="22"/>
      <c r="C206" s="22" t="s">
        <v>241</v>
      </c>
      <c r="D206" s="23">
        <v>110.9</v>
      </c>
      <c r="E206" s="23">
        <v>120</v>
      </c>
      <c r="F206" s="23">
        <v>120</v>
      </c>
      <c r="G206" s="23">
        <v>205.38</v>
      </c>
      <c r="H206" s="61">
        <f t="shared" si="20"/>
        <v>185.19386834986474</v>
      </c>
      <c r="I206" s="61">
        <f t="shared" si="21"/>
        <v>171.15</v>
      </c>
    </row>
    <row r="207" spans="1:9" ht="13.5" hidden="1" outlineLevel="2">
      <c r="A207" s="21">
        <v>402305</v>
      </c>
      <c r="B207" s="22"/>
      <c r="C207" s="22" t="s">
        <v>242</v>
      </c>
      <c r="D207" s="23">
        <v>735.7</v>
      </c>
      <c r="E207" s="23">
        <v>1200</v>
      </c>
      <c r="F207" s="23">
        <v>1200</v>
      </c>
      <c r="G207" s="23">
        <v>1438.1</v>
      </c>
      <c r="H207" s="61">
        <f t="shared" si="20"/>
        <v>195.4736985184178</v>
      </c>
      <c r="I207" s="61">
        <f t="shared" si="21"/>
        <v>119.84166666666667</v>
      </c>
    </row>
    <row r="208" spans="1:9" ht="13.5" hidden="1" outlineLevel="1">
      <c r="A208" s="21">
        <v>4024</v>
      </c>
      <c r="B208" s="22"/>
      <c r="C208" s="22" t="s">
        <v>243</v>
      </c>
      <c r="D208" s="23">
        <f>D209+D210</f>
        <v>1554.3299999999997</v>
      </c>
      <c r="E208" s="23">
        <f>E209+E210</f>
        <v>2050</v>
      </c>
      <c r="F208" s="23">
        <f>F209+F210</f>
        <v>2050</v>
      </c>
      <c r="G208" s="23">
        <f>G209+G210</f>
        <v>1811.4000000000003</v>
      </c>
      <c r="H208" s="61">
        <f t="shared" si="20"/>
        <v>116.53895890833996</v>
      </c>
      <c r="I208" s="61">
        <f t="shared" si="21"/>
        <v>88.36097560975611</v>
      </c>
    </row>
    <row r="209" spans="1:9" ht="13.5" hidden="1" outlineLevel="2">
      <c r="A209" s="21">
        <v>402400</v>
      </c>
      <c r="B209" s="22"/>
      <c r="C209" s="22" t="s">
        <v>244</v>
      </c>
      <c r="D209" s="23">
        <v>22.35</v>
      </c>
      <c r="E209" s="23">
        <v>250</v>
      </c>
      <c r="F209" s="23">
        <v>250</v>
      </c>
      <c r="G209" s="23">
        <v>68.23</v>
      </c>
      <c r="H209" s="61">
        <f t="shared" si="20"/>
        <v>305.27964205816556</v>
      </c>
      <c r="I209" s="61">
        <f t="shared" si="21"/>
        <v>27.291999999999998</v>
      </c>
    </row>
    <row r="210" spans="1:9" ht="13.5" hidden="1" outlineLevel="2">
      <c r="A210" s="21">
        <v>402402</v>
      </c>
      <c r="B210" s="22"/>
      <c r="C210" s="22" t="s">
        <v>245</v>
      </c>
      <c r="D210" s="23">
        <v>1531.9799999999998</v>
      </c>
      <c r="E210" s="23">
        <v>1800</v>
      </c>
      <c r="F210" s="23">
        <v>1800</v>
      </c>
      <c r="G210" s="23">
        <v>1743.1700000000003</v>
      </c>
      <c r="H210" s="61">
        <f t="shared" si="20"/>
        <v>113.78542800819858</v>
      </c>
      <c r="I210" s="61">
        <f t="shared" si="21"/>
        <v>96.8427777777778</v>
      </c>
    </row>
    <row r="211" spans="1:9" ht="13.5" hidden="1" outlineLevel="1">
      <c r="A211" s="21">
        <v>4025</v>
      </c>
      <c r="B211" s="22"/>
      <c r="C211" s="22" t="s">
        <v>246</v>
      </c>
      <c r="D211" s="23">
        <f>D212+D213+D214+D215+D216+D217+D218+D219+D220+D221+D222+D223</f>
        <v>1105186.3499999996</v>
      </c>
      <c r="E211" s="23">
        <f>E212+E213+E214+E215+E216+E217+E218+E219+E220+E221+E222+E223</f>
        <v>1132710</v>
      </c>
      <c r="F211" s="23">
        <f>F212+F213+F214+F215+F216+F217+F218+F219+F220+F221+F222+F223</f>
        <v>1239587.7799999998</v>
      </c>
      <c r="G211" s="23">
        <f>G212+G213+G214+G215+G216+G217+G218+G219+G220+G221+G222+G223</f>
        <v>1088401.1800000004</v>
      </c>
      <c r="H211" s="61">
        <f t="shared" si="20"/>
        <v>98.48123621867035</v>
      </c>
      <c r="I211" s="61">
        <f t="shared" si="21"/>
        <v>87.80347770127264</v>
      </c>
    </row>
    <row r="212" spans="1:9" ht="13.5" hidden="1" outlineLevel="2">
      <c r="A212" s="21">
        <v>402500</v>
      </c>
      <c r="B212" s="22"/>
      <c r="C212" s="22" t="s">
        <v>247</v>
      </c>
      <c r="D212" s="23">
        <v>3368.3200000000006</v>
      </c>
      <c r="E212" s="23">
        <v>44000</v>
      </c>
      <c r="F212" s="23">
        <v>18446</v>
      </c>
      <c r="G212" s="23">
        <v>21148.51</v>
      </c>
      <c r="H212" s="61">
        <f t="shared" si="20"/>
        <v>627.8652265817973</v>
      </c>
      <c r="I212" s="61">
        <f t="shared" si="21"/>
        <v>114.65092703025046</v>
      </c>
    </row>
    <row r="213" spans="1:9" ht="13.5" hidden="1" outlineLevel="2">
      <c r="A213" s="21">
        <v>402501</v>
      </c>
      <c r="B213" s="22"/>
      <c r="C213" s="22" t="s">
        <v>248</v>
      </c>
      <c r="D213" s="23">
        <v>5071.33</v>
      </c>
      <c r="E213" s="23">
        <v>5000</v>
      </c>
      <c r="F213" s="23">
        <v>18257.87</v>
      </c>
      <c r="G213" s="23">
        <v>18678.05</v>
      </c>
      <c r="H213" s="61">
        <f t="shared" si="20"/>
        <v>368.30673610275807</v>
      </c>
      <c r="I213" s="61">
        <f t="shared" si="21"/>
        <v>102.3013637406773</v>
      </c>
    </row>
    <row r="214" spans="1:9" ht="13.5" hidden="1" outlineLevel="2">
      <c r="A214" s="21">
        <v>402503</v>
      </c>
      <c r="B214" s="22"/>
      <c r="C214" s="22" t="s">
        <v>249</v>
      </c>
      <c r="D214" s="23">
        <v>1027690.4199999997</v>
      </c>
      <c r="E214" s="23">
        <v>1033420</v>
      </c>
      <c r="F214" s="23">
        <v>1152593.91</v>
      </c>
      <c r="G214" s="23">
        <v>1005185.5400000003</v>
      </c>
      <c r="H214" s="61">
        <f t="shared" si="20"/>
        <v>97.81014986984121</v>
      </c>
      <c r="I214" s="61">
        <f t="shared" si="21"/>
        <v>87.21072801781509</v>
      </c>
    </row>
    <row r="215" spans="1:9" ht="13.5" hidden="1" outlineLevel="2">
      <c r="A215" s="21">
        <v>40250306</v>
      </c>
      <c r="B215" s="22"/>
      <c r="C215" s="22" t="s">
        <v>250</v>
      </c>
      <c r="D215" s="23">
        <v>6.26</v>
      </c>
      <c r="E215" s="23">
        <v>13000</v>
      </c>
      <c r="F215" s="23">
        <v>13000</v>
      </c>
      <c r="G215" s="23">
        <v>12960.99</v>
      </c>
      <c r="H215" s="61">
        <f t="shared" si="20"/>
        <v>207044.56869009585</v>
      </c>
      <c r="I215" s="61">
        <f t="shared" si="21"/>
        <v>99.69992307692308</v>
      </c>
    </row>
    <row r="216" spans="1:9" ht="13.5" hidden="1" outlineLevel="2">
      <c r="A216" s="21">
        <v>40250340</v>
      </c>
      <c r="B216" s="22"/>
      <c r="C216" s="22" t="s">
        <v>251</v>
      </c>
      <c r="D216" s="23">
        <v>24635</v>
      </c>
      <c r="E216" s="23">
        <v>0</v>
      </c>
      <c r="F216" s="23">
        <v>0</v>
      </c>
      <c r="G216" s="23">
        <v>0</v>
      </c>
      <c r="H216" s="62"/>
      <c r="I216" s="62"/>
    </row>
    <row r="217" spans="1:9" ht="13.5" hidden="1" outlineLevel="2">
      <c r="A217" s="21">
        <v>402504</v>
      </c>
      <c r="B217" s="22"/>
      <c r="C217" s="22" t="s">
        <v>252</v>
      </c>
      <c r="D217" s="23">
        <v>5240.39</v>
      </c>
      <c r="E217" s="23">
        <v>5920</v>
      </c>
      <c r="F217" s="23">
        <v>5920</v>
      </c>
      <c r="G217" s="23">
        <v>2136.2599999999998</v>
      </c>
      <c r="H217" s="61">
        <f aca="true" t="shared" si="22" ref="H217:H223">IF(D217&lt;&gt;0,G217/D217*100,)</f>
        <v>40.76528655310005</v>
      </c>
      <c r="I217" s="61">
        <f aca="true" t="shared" si="23" ref="I217:I223">IF(F217&lt;&gt;0,G217/F217*100,)</f>
        <v>36.08547297297297</v>
      </c>
    </row>
    <row r="218" spans="1:9" ht="13.5" hidden="1" outlineLevel="2">
      <c r="A218" s="21">
        <v>402511</v>
      </c>
      <c r="B218" s="22"/>
      <c r="C218" s="22" t="s">
        <v>253</v>
      </c>
      <c r="D218" s="23">
        <v>482.53</v>
      </c>
      <c r="E218" s="23">
        <v>700</v>
      </c>
      <c r="F218" s="23">
        <v>700</v>
      </c>
      <c r="G218" s="23">
        <v>318.72</v>
      </c>
      <c r="H218" s="61">
        <f t="shared" si="22"/>
        <v>66.05185169834002</v>
      </c>
      <c r="I218" s="61">
        <f t="shared" si="23"/>
        <v>45.53142857142857</v>
      </c>
    </row>
    <row r="219" spans="1:9" ht="13.5" hidden="1" outlineLevel="2">
      <c r="A219" s="21">
        <v>402514</v>
      </c>
      <c r="B219" s="22"/>
      <c r="C219" s="22" t="s">
        <v>254</v>
      </c>
      <c r="D219" s="23">
        <v>14805.180000000002</v>
      </c>
      <c r="E219" s="23">
        <v>14000</v>
      </c>
      <c r="F219" s="23">
        <v>14000</v>
      </c>
      <c r="G219" s="23">
        <v>14139.300000000003</v>
      </c>
      <c r="H219" s="61">
        <f t="shared" si="22"/>
        <v>95.5023849760692</v>
      </c>
      <c r="I219" s="61">
        <f t="shared" si="23"/>
        <v>100.99500000000002</v>
      </c>
    </row>
    <row r="220" spans="1:9" ht="13.5" hidden="1" outlineLevel="2">
      <c r="A220" s="21">
        <v>402515</v>
      </c>
      <c r="B220" s="22"/>
      <c r="C220" s="22" t="s">
        <v>255</v>
      </c>
      <c r="D220" s="23">
        <v>6936.36</v>
      </c>
      <c r="E220" s="23">
        <v>6500</v>
      </c>
      <c r="F220" s="23">
        <v>6500</v>
      </c>
      <c r="G220" s="23">
        <v>5200.370000000001</v>
      </c>
      <c r="H220" s="61">
        <f t="shared" si="22"/>
        <v>74.97260811145905</v>
      </c>
      <c r="I220" s="61">
        <f t="shared" si="23"/>
        <v>80.00569230769233</v>
      </c>
    </row>
    <row r="221" spans="1:9" ht="13.5" hidden="1" outlineLevel="2">
      <c r="A221" s="21">
        <v>40259902</v>
      </c>
      <c r="B221" s="22"/>
      <c r="C221" s="22" t="s">
        <v>256</v>
      </c>
      <c r="D221" s="23">
        <v>13980.630000000001</v>
      </c>
      <c r="E221" s="23">
        <v>7070</v>
      </c>
      <c r="F221" s="23">
        <v>7070</v>
      </c>
      <c r="G221" s="23">
        <v>7111.58</v>
      </c>
      <c r="H221" s="61">
        <f t="shared" si="22"/>
        <v>50.867378651748886</v>
      </c>
      <c r="I221" s="61">
        <f t="shared" si="23"/>
        <v>100.58811881188119</v>
      </c>
    </row>
    <row r="222" spans="1:9" ht="13.5" hidden="1" outlineLevel="2">
      <c r="A222" s="21">
        <v>40259903</v>
      </c>
      <c r="B222" s="22"/>
      <c r="C222" s="22" t="s">
        <v>257</v>
      </c>
      <c r="D222" s="23">
        <v>1561.3300000000002</v>
      </c>
      <c r="E222" s="23">
        <v>1600</v>
      </c>
      <c r="F222" s="23">
        <v>1600</v>
      </c>
      <c r="G222" s="23">
        <v>612.18</v>
      </c>
      <c r="H222" s="61">
        <f t="shared" si="22"/>
        <v>39.20887960905125</v>
      </c>
      <c r="I222" s="61">
        <f t="shared" si="23"/>
        <v>38.26125</v>
      </c>
    </row>
    <row r="223" spans="1:9" ht="13.5" hidden="1" outlineLevel="2">
      <c r="A223" s="21">
        <v>40259911</v>
      </c>
      <c r="B223" s="22"/>
      <c r="C223" s="22" t="s">
        <v>258</v>
      </c>
      <c r="D223" s="23">
        <v>1408.6</v>
      </c>
      <c r="E223" s="23">
        <v>1500</v>
      </c>
      <c r="F223" s="23">
        <v>1500</v>
      </c>
      <c r="G223" s="23">
        <v>909.6800000000001</v>
      </c>
      <c r="H223" s="61">
        <f t="shared" si="22"/>
        <v>64.58043447394577</v>
      </c>
      <c r="I223" s="61">
        <f t="shared" si="23"/>
        <v>60.64533333333334</v>
      </c>
    </row>
    <row r="224" spans="1:9" ht="13.5" hidden="1" outlineLevel="1">
      <c r="A224" s="21">
        <v>4026</v>
      </c>
      <c r="B224" s="22"/>
      <c r="C224" s="22" t="s">
        <v>259</v>
      </c>
      <c r="D224" s="23">
        <f>D225</f>
        <v>0</v>
      </c>
      <c r="E224" s="23">
        <f>E225</f>
        <v>0</v>
      </c>
      <c r="F224" s="23">
        <f>F225</f>
        <v>0</v>
      </c>
      <c r="G224" s="23">
        <f>G225</f>
        <v>23181.33</v>
      </c>
      <c r="H224" s="62"/>
      <c r="I224" s="62"/>
    </row>
    <row r="225" spans="1:9" ht="13.5" hidden="1" outlineLevel="2">
      <c r="A225" s="21">
        <v>402605</v>
      </c>
      <c r="B225" s="22"/>
      <c r="C225" s="22" t="s">
        <v>260</v>
      </c>
      <c r="D225" s="23">
        <v>0</v>
      </c>
      <c r="E225" s="23">
        <v>0</v>
      </c>
      <c r="F225" s="23">
        <v>0</v>
      </c>
      <c r="G225" s="23">
        <v>23181.33</v>
      </c>
      <c r="H225" s="62"/>
      <c r="I225" s="62"/>
    </row>
    <row r="226" spans="1:9" ht="13.5" hidden="1" outlineLevel="1">
      <c r="A226" s="21">
        <v>4027</v>
      </c>
      <c r="B226" s="22"/>
      <c r="C226" s="22" t="s">
        <v>261</v>
      </c>
      <c r="D226" s="23">
        <f>D227</f>
        <v>0</v>
      </c>
      <c r="E226" s="23">
        <f>E227</f>
        <v>10000</v>
      </c>
      <c r="F226" s="23">
        <f>F227</f>
        <v>10000</v>
      </c>
      <c r="G226" s="23">
        <f>G227</f>
        <v>9943.47</v>
      </c>
      <c r="H226" s="61">
        <f aca="true" t="shared" si="24" ref="H226:H233">IF(D226&lt;&gt;0,G226/D226*100,)</f>
        <v>0</v>
      </c>
      <c r="I226" s="61">
        <f aca="true" t="shared" si="25" ref="I226:I233">IF(F226&lt;&gt;0,G226/F226*100,)</f>
        <v>99.43469999999999</v>
      </c>
    </row>
    <row r="227" spans="1:9" ht="13.5" hidden="1" outlineLevel="2">
      <c r="A227" s="21">
        <v>402702</v>
      </c>
      <c r="B227" s="22"/>
      <c r="C227" s="22" t="s">
        <v>262</v>
      </c>
      <c r="D227" s="23">
        <v>0</v>
      </c>
      <c r="E227" s="23">
        <v>10000</v>
      </c>
      <c r="F227" s="23">
        <v>10000</v>
      </c>
      <c r="G227" s="23">
        <v>9943.47</v>
      </c>
      <c r="H227" s="61">
        <f t="shared" si="24"/>
        <v>0</v>
      </c>
      <c r="I227" s="61">
        <f t="shared" si="25"/>
        <v>99.43469999999999</v>
      </c>
    </row>
    <row r="228" spans="1:9" ht="13.5" hidden="1" outlineLevel="1">
      <c r="A228" s="21">
        <v>4029</v>
      </c>
      <c r="B228" s="22"/>
      <c r="C228" s="22" t="s">
        <v>263</v>
      </c>
      <c r="D228" s="23">
        <f>D229+D230+D231+D232+D233+D234+D235+D236+D237+D238+D239+D240+D241+D242+D243+D244+D245+D246+D247+D248+D249+D250+D251+D252+D253+D254+D255+D256</f>
        <v>232081.53000000006</v>
      </c>
      <c r="E228" s="23">
        <f>E229+E230+E231+E232+E233+E234+E235+E236+E237+E238+E239+E240+E241+E242+E243+E244+E245+E246+E247+E248+E249+E250+E251+E252+E253+E254+E255+E256</f>
        <v>266187.2</v>
      </c>
      <c r="F228" s="23">
        <f>F229+F230+F231+F232+F233+F234+F235+F236+F237+F238+F239+F240+F241+F242+F243+F244+F245+F246+F247+F248+F249+F250+F251+F252+F253+F254+F255+F256</f>
        <v>304274.55000000005</v>
      </c>
      <c r="G228" s="23">
        <f>G229+G230+G231+G232+G233+G234+G235+G236+G237+G238+G239+G240+G241+G242+G243+G244+G245+G246+G247+G248+G249+G250+G251+G252+G253+G254+G255+G256</f>
        <v>288637.62</v>
      </c>
      <c r="H228" s="61">
        <f t="shared" si="24"/>
        <v>124.36906116570326</v>
      </c>
      <c r="I228" s="61">
        <f t="shared" si="25"/>
        <v>94.86091426312188</v>
      </c>
    </row>
    <row r="229" spans="1:9" ht="13.5" hidden="1" outlineLevel="2">
      <c r="A229" s="21">
        <v>402902</v>
      </c>
      <c r="B229" s="22"/>
      <c r="C229" s="22" t="s">
        <v>264</v>
      </c>
      <c r="D229" s="23">
        <v>7857.469999999999</v>
      </c>
      <c r="E229" s="23">
        <v>12865.14</v>
      </c>
      <c r="F229" s="23">
        <v>12865.14</v>
      </c>
      <c r="G229" s="23">
        <v>11465.689999999999</v>
      </c>
      <c r="H229" s="61">
        <f t="shared" si="24"/>
        <v>145.92088802120784</v>
      </c>
      <c r="I229" s="61">
        <f t="shared" si="25"/>
        <v>89.12215490853578</v>
      </c>
    </row>
    <row r="230" spans="1:9" ht="13.5" hidden="1" outlineLevel="2">
      <c r="A230" s="21">
        <v>402903</v>
      </c>
      <c r="B230" s="22"/>
      <c r="C230" s="22" t="s">
        <v>265</v>
      </c>
      <c r="D230" s="23">
        <v>1587.6999999999998</v>
      </c>
      <c r="E230" s="23">
        <v>2085</v>
      </c>
      <c r="F230" s="23">
        <v>2085</v>
      </c>
      <c r="G230" s="23">
        <v>1564.08</v>
      </c>
      <c r="H230" s="61">
        <f t="shared" si="24"/>
        <v>98.51231340933427</v>
      </c>
      <c r="I230" s="61">
        <f t="shared" si="25"/>
        <v>75.0158273381295</v>
      </c>
    </row>
    <row r="231" spans="1:9" ht="13.5" hidden="1" outlineLevel="2">
      <c r="A231" s="21">
        <v>402905</v>
      </c>
      <c r="B231" s="22"/>
      <c r="C231" s="22" t="s">
        <v>266</v>
      </c>
      <c r="D231" s="23">
        <v>36908.64</v>
      </c>
      <c r="E231" s="23">
        <v>23982.4</v>
      </c>
      <c r="F231" s="23">
        <v>31528.420000000006</v>
      </c>
      <c r="G231" s="23">
        <v>30826.700000000004</v>
      </c>
      <c r="H231" s="61">
        <f t="shared" si="24"/>
        <v>83.5216361263921</v>
      </c>
      <c r="I231" s="61">
        <f t="shared" si="25"/>
        <v>97.77432551329879</v>
      </c>
    </row>
    <row r="232" spans="1:9" ht="13.5" hidden="1" outlineLevel="2">
      <c r="A232" s="21">
        <v>402907</v>
      </c>
      <c r="B232" s="22"/>
      <c r="C232" s="22" t="s">
        <v>267</v>
      </c>
      <c r="D232" s="23">
        <v>3383.92</v>
      </c>
      <c r="E232" s="23">
        <v>3164</v>
      </c>
      <c r="F232" s="23">
        <v>2698.8900000000003</v>
      </c>
      <c r="G232" s="23">
        <v>1499.46</v>
      </c>
      <c r="H232" s="61">
        <f t="shared" si="24"/>
        <v>44.31133123714508</v>
      </c>
      <c r="I232" s="61">
        <f t="shared" si="25"/>
        <v>55.55839622956103</v>
      </c>
    </row>
    <row r="233" spans="1:9" ht="13.5" hidden="1" outlineLevel="2">
      <c r="A233" s="21">
        <v>402912</v>
      </c>
      <c r="B233" s="22"/>
      <c r="C233" s="22" t="s">
        <v>268</v>
      </c>
      <c r="D233" s="23">
        <v>1976.44</v>
      </c>
      <c r="E233" s="23">
        <v>2217</v>
      </c>
      <c r="F233" s="23">
        <v>2217</v>
      </c>
      <c r="G233" s="23">
        <v>2866.48</v>
      </c>
      <c r="H233" s="61">
        <f t="shared" si="24"/>
        <v>145.03248264556476</v>
      </c>
      <c r="I233" s="61">
        <f t="shared" si="25"/>
        <v>129.2954442940911</v>
      </c>
    </row>
    <row r="234" spans="1:9" ht="13.5" hidden="1" outlineLevel="2">
      <c r="A234" s="21">
        <v>402920</v>
      </c>
      <c r="B234" s="22"/>
      <c r="C234" s="22" t="s">
        <v>269</v>
      </c>
      <c r="D234" s="23">
        <v>0</v>
      </c>
      <c r="E234" s="23">
        <v>0</v>
      </c>
      <c r="F234" s="23">
        <v>0</v>
      </c>
      <c r="G234" s="23">
        <v>56</v>
      </c>
      <c r="H234" s="62"/>
      <c r="I234" s="62"/>
    </row>
    <row r="235" spans="1:9" ht="13.5" hidden="1" outlineLevel="2">
      <c r="A235" s="21">
        <v>402922</v>
      </c>
      <c r="B235" s="22"/>
      <c r="C235" s="22" t="s">
        <v>270</v>
      </c>
      <c r="D235" s="23">
        <v>1321.68</v>
      </c>
      <c r="E235" s="23">
        <v>2300</v>
      </c>
      <c r="F235" s="23">
        <v>2300</v>
      </c>
      <c r="G235" s="23">
        <v>1316.68</v>
      </c>
      <c r="H235" s="61">
        <f aca="true" t="shared" si="26" ref="H235:H242">IF(D235&lt;&gt;0,G235/D235*100,)</f>
        <v>99.62169360208219</v>
      </c>
      <c r="I235" s="61">
        <f aca="true" t="shared" si="27" ref="I235:I242">IF(F235&lt;&gt;0,G235/F235*100,)</f>
        <v>57.246956521739136</v>
      </c>
    </row>
    <row r="236" spans="1:9" ht="13.5" hidden="1" outlineLevel="2">
      <c r="A236" s="21">
        <v>402930</v>
      </c>
      <c r="B236" s="22"/>
      <c r="C236" s="22" t="s">
        <v>271</v>
      </c>
      <c r="D236" s="23">
        <v>4128.510000000001</v>
      </c>
      <c r="E236" s="23">
        <v>4000</v>
      </c>
      <c r="F236" s="23">
        <v>4000</v>
      </c>
      <c r="G236" s="23">
        <v>4280.299999999999</v>
      </c>
      <c r="H236" s="61">
        <f t="shared" si="26"/>
        <v>103.6766290986336</v>
      </c>
      <c r="I236" s="61">
        <f t="shared" si="27"/>
        <v>107.0075</v>
      </c>
    </row>
    <row r="237" spans="1:9" ht="13.5" hidden="1" outlineLevel="2">
      <c r="A237" s="21">
        <v>402999</v>
      </c>
      <c r="B237" s="22"/>
      <c r="C237" s="22" t="s">
        <v>263</v>
      </c>
      <c r="D237" s="23">
        <v>645.99</v>
      </c>
      <c r="E237" s="23">
        <v>1202</v>
      </c>
      <c r="F237" s="23">
        <v>1202</v>
      </c>
      <c r="G237" s="23">
        <v>1412.4300000000003</v>
      </c>
      <c r="H237" s="61">
        <f t="shared" si="26"/>
        <v>218.64579947058007</v>
      </c>
      <c r="I237" s="61">
        <f t="shared" si="27"/>
        <v>117.5066555740433</v>
      </c>
    </row>
    <row r="238" spans="1:9" ht="13.5" hidden="1" outlineLevel="2">
      <c r="A238" s="21">
        <v>40299909</v>
      </c>
      <c r="B238" s="22"/>
      <c r="C238" s="22" t="s">
        <v>272</v>
      </c>
      <c r="D238" s="23">
        <v>26754.110000000004</v>
      </c>
      <c r="E238" s="23">
        <v>28000</v>
      </c>
      <c r="F238" s="23">
        <v>29693.99</v>
      </c>
      <c r="G238" s="23">
        <v>29693.990000000005</v>
      </c>
      <c r="H238" s="61">
        <f t="shared" si="26"/>
        <v>110.98851727827986</v>
      </c>
      <c r="I238" s="61">
        <f t="shared" si="27"/>
        <v>100.00000000000003</v>
      </c>
    </row>
    <row r="239" spans="1:9" ht="13.5" hidden="1" outlineLevel="2">
      <c r="A239" s="21">
        <v>40299914</v>
      </c>
      <c r="B239" s="22"/>
      <c r="C239" s="22" t="s">
        <v>273</v>
      </c>
      <c r="D239" s="23">
        <v>6855.87</v>
      </c>
      <c r="E239" s="23">
        <v>8691</v>
      </c>
      <c r="F239" s="23">
        <v>8691</v>
      </c>
      <c r="G239" s="23">
        <v>6100.6</v>
      </c>
      <c r="H239" s="61">
        <f t="shared" si="26"/>
        <v>88.98360091425305</v>
      </c>
      <c r="I239" s="61">
        <f t="shared" si="27"/>
        <v>70.1944540329076</v>
      </c>
    </row>
    <row r="240" spans="1:9" ht="13.5" hidden="1" outlineLevel="2">
      <c r="A240" s="21">
        <v>40299917</v>
      </c>
      <c r="B240" s="22"/>
      <c r="C240" s="22" t="s">
        <v>274</v>
      </c>
      <c r="D240" s="23">
        <v>25104.66</v>
      </c>
      <c r="E240" s="23">
        <v>25104.66</v>
      </c>
      <c r="F240" s="23">
        <v>25104.66</v>
      </c>
      <c r="G240" s="23">
        <v>21923.96</v>
      </c>
      <c r="H240" s="61">
        <f t="shared" si="26"/>
        <v>87.3302406804155</v>
      </c>
      <c r="I240" s="61">
        <f t="shared" si="27"/>
        <v>87.3302406804155</v>
      </c>
    </row>
    <row r="241" spans="1:9" ht="13.5" hidden="1" outlineLevel="2">
      <c r="A241" s="21">
        <v>40299920</v>
      </c>
      <c r="B241" s="22"/>
      <c r="C241" s="22" t="s">
        <v>275</v>
      </c>
      <c r="D241" s="23">
        <v>3518.75</v>
      </c>
      <c r="E241" s="23">
        <v>3500</v>
      </c>
      <c r="F241" s="23">
        <v>3500</v>
      </c>
      <c r="G241" s="23">
        <v>5853.22</v>
      </c>
      <c r="H241" s="61">
        <f t="shared" si="26"/>
        <v>166.343730017762</v>
      </c>
      <c r="I241" s="61">
        <f t="shared" si="27"/>
        <v>167.23485714285715</v>
      </c>
    </row>
    <row r="242" spans="1:9" ht="13.5" hidden="1" outlineLevel="2">
      <c r="A242" s="21">
        <v>40299924</v>
      </c>
      <c r="B242" s="22"/>
      <c r="C242" s="22" t="s">
        <v>276</v>
      </c>
      <c r="D242" s="23">
        <v>35407.09</v>
      </c>
      <c r="E242" s="23">
        <v>88643</v>
      </c>
      <c r="F242" s="23">
        <v>88643</v>
      </c>
      <c r="G242" s="23">
        <v>33962.4</v>
      </c>
      <c r="H242" s="61">
        <f t="shared" si="26"/>
        <v>95.91977200046658</v>
      </c>
      <c r="I242" s="61">
        <f t="shared" si="27"/>
        <v>38.313685231772396</v>
      </c>
    </row>
    <row r="243" spans="1:9" ht="13.5" hidden="1" outlineLevel="2">
      <c r="A243" s="21">
        <v>40299925</v>
      </c>
      <c r="B243" s="22"/>
      <c r="C243" s="22" t="s">
        <v>277</v>
      </c>
      <c r="D243" s="23">
        <v>3446.64</v>
      </c>
      <c r="E243" s="23">
        <v>0</v>
      </c>
      <c r="F243" s="23">
        <v>0</v>
      </c>
      <c r="G243" s="23">
        <v>0</v>
      </c>
      <c r="H243" s="62"/>
      <c r="I243" s="62"/>
    </row>
    <row r="244" spans="1:9" ht="13.5" hidden="1" outlineLevel="2">
      <c r="A244" s="21">
        <v>40299926</v>
      </c>
      <c r="B244" s="22"/>
      <c r="C244" s="22" t="s">
        <v>278</v>
      </c>
      <c r="D244" s="23">
        <v>29229.449999999997</v>
      </c>
      <c r="E244" s="23">
        <v>0</v>
      </c>
      <c r="F244" s="23">
        <v>0</v>
      </c>
      <c r="G244" s="23">
        <v>0</v>
      </c>
      <c r="H244" s="62"/>
      <c r="I244" s="62"/>
    </row>
    <row r="245" spans="1:9" ht="13.5" hidden="1" outlineLevel="2">
      <c r="A245" s="21">
        <v>40299928</v>
      </c>
      <c r="B245" s="22"/>
      <c r="C245" s="22" t="s">
        <v>279</v>
      </c>
      <c r="D245" s="23">
        <v>2245.32</v>
      </c>
      <c r="E245" s="23">
        <v>3000</v>
      </c>
      <c r="F245" s="23">
        <v>3000</v>
      </c>
      <c r="G245" s="23">
        <v>0</v>
      </c>
      <c r="H245" s="61">
        <f>IF(D245&lt;&gt;0,G245/D245*100,)</f>
        <v>0</v>
      </c>
      <c r="I245" s="61">
        <f>IF(F245&lt;&gt;0,G245/F245*100,)</f>
        <v>0</v>
      </c>
    </row>
    <row r="246" spans="1:9" ht="13.5" hidden="1" outlineLevel="2">
      <c r="A246" s="21">
        <v>40299929</v>
      </c>
      <c r="B246" s="22"/>
      <c r="C246" s="22" t="s">
        <v>280</v>
      </c>
      <c r="D246" s="23">
        <v>26647.48</v>
      </c>
      <c r="E246" s="23">
        <v>42469</v>
      </c>
      <c r="F246" s="23">
        <v>44587.69</v>
      </c>
      <c r="G246" s="23">
        <v>44587.69</v>
      </c>
      <c r="H246" s="61">
        <f>IF(D246&lt;&gt;0,G246/D246*100,)</f>
        <v>167.32422728152906</v>
      </c>
      <c r="I246" s="61">
        <f>IF(F246&lt;&gt;0,G246/F246*100,)</f>
        <v>100</v>
      </c>
    </row>
    <row r="247" spans="1:9" ht="13.5" hidden="1" outlineLevel="2">
      <c r="A247" s="21">
        <v>40299930</v>
      </c>
      <c r="B247" s="22"/>
      <c r="C247" s="22" t="s">
        <v>281</v>
      </c>
      <c r="D247" s="23">
        <v>6000</v>
      </c>
      <c r="E247" s="23">
        <v>0</v>
      </c>
      <c r="F247" s="23">
        <v>0</v>
      </c>
      <c r="G247" s="23">
        <v>0</v>
      </c>
      <c r="H247" s="62"/>
      <c r="I247" s="62"/>
    </row>
    <row r="248" spans="1:9" ht="13.5" hidden="1" outlineLevel="2">
      <c r="A248" s="21">
        <v>40299941</v>
      </c>
      <c r="B248" s="22"/>
      <c r="C248" s="22" t="s">
        <v>282</v>
      </c>
      <c r="D248" s="23">
        <v>79.87</v>
      </c>
      <c r="E248" s="23">
        <v>100</v>
      </c>
      <c r="F248" s="23">
        <v>3994.62</v>
      </c>
      <c r="G248" s="23">
        <v>5877.91</v>
      </c>
      <c r="H248" s="61">
        <f>IF(D248&lt;&gt;0,G248/D248*100,)</f>
        <v>7359.346437961687</v>
      </c>
      <c r="I248" s="61">
        <f>IF(F248&lt;&gt;0,G248/F248*100,)</f>
        <v>147.14566091392925</v>
      </c>
    </row>
    <row r="249" spans="1:9" ht="13.5" hidden="1" outlineLevel="2">
      <c r="A249" s="21">
        <v>40299942</v>
      </c>
      <c r="B249" s="22"/>
      <c r="C249" s="22" t="s">
        <v>283</v>
      </c>
      <c r="D249" s="23">
        <v>817.41</v>
      </c>
      <c r="E249" s="23">
        <v>6600</v>
      </c>
      <c r="F249" s="23">
        <v>6600</v>
      </c>
      <c r="G249" s="23">
        <v>5918.889999999999</v>
      </c>
      <c r="H249" s="61">
        <f>IF(D249&lt;&gt;0,G249/D249*100,)</f>
        <v>724.1029593472064</v>
      </c>
      <c r="I249" s="61">
        <f>IF(F249&lt;&gt;0,G249/F249*100,)</f>
        <v>89.68015151515151</v>
      </c>
    </row>
    <row r="250" spans="1:9" ht="13.5" hidden="1" outlineLevel="2">
      <c r="A250" s="21">
        <v>40299945</v>
      </c>
      <c r="B250" s="22"/>
      <c r="C250" s="22" t="s">
        <v>284</v>
      </c>
      <c r="D250" s="23">
        <v>4384.530000000001</v>
      </c>
      <c r="E250" s="23">
        <v>8264</v>
      </c>
      <c r="F250" s="23">
        <v>8264</v>
      </c>
      <c r="G250" s="23">
        <v>8261.400000000001</v>
      </c>
      <c r="H250" s="61">
        <f>IF(D250&lt;&gt;0,G250/D250*100,)</f>
        <v>188.42156399887787</v>
      </c>
      <c r="I250" s="61">
        <f>IF(F250&lt;&gt;0,G250/F250*100,)</f>
        <v>99.96853823814136</v>
      </c>
    </row>
    <row r="251" spans="1:9" ht="13.5" hidden="1" outlineLevel="2">
      <c r="A251" s="21">
        <v>40299946</v>
      </c>
      <c r="B251" s="22"/>
      <c r="C251" s="22" t="s">
        <v>285</v>
      </c>
      <c r="D251" s="23">
        <v>3780</v>
      </c>
      <c r="E251" s="23">
        <v>0</v>
      </c>
      <c r="F251" s="23">
        <v>3600</v>
      </c>
      <c r="G251" s="23">
        <v>5400</v>
      </c>
      <c r="H251" s="62"/>
      <c r="I251" s="62"/>
    </row>
    <row r="252" spans="1:9" ht="13.5" hidden="1" outlineLevel="2">
      <c r="A252" s="21">
        <v>40299947</v>
      </c>
      <c r="B252" s="22"/>
      <c r="C252" s="22" t="s">
        <v>286</v>
      </c>
      <c r="D252" s="23">
        <v>0</v>
      </c>
      <c r="E252" s="23">
        <v>0</v>
      </c>
      <c r="F252" s="23">
        <v>0</v>
      </c>
      <c r="G252" s="23">
        <v>1585.2</v>
      </c>
      <c r="H252" s="62"/>
      <c r="I252" s="62"/>
    </row>
    <row r="253" spans="1:9" ht="13.5" hidden="1" outlineLevel="2">
      <c r="A253" s="21">
        <v>40299948</v>
      </c>
      <c r="B253" s="22"/>
      <c r="C253" s="22" t="s">
        <v>287</v>
      </c>
      <c r="D253" s="23">
        <v>0</v>
      </c>
      <c r="E253" s="23">
        <v>0</v>
      </c>
      <c r="F253" s="23">
        <v>9379.14</v>
      </c>
      <c r="G253" s="23">
        <v>53739.74</v>
      </c>
      <c r="H253" s="62"/>
      <c r="I253" s="62"/>
    </row>
    <row r="254" spans="1:9" ht="13.5" hidden="1" outlineLevel="2">
      <c r="A254" s="21">
        <v>40299949</v>
      </c>
      <c r="B254" s="22"/>
      <c r="C254" s="22" t="s">
        <v>288</v>
      </c>
      <c r="D254" s="23">
        <v>0</v>
      </c>
      <c r="E254" s="23">
        <v>0</v>
      </c>
      <c r="F254" s="23">
        <v>0</v>
      </c>
      <c r="G254" s="23">
        <v>12.379999999999999</v>
      </c>
      <c r="H254" s="62"/>
      <c r="I254" s="62"/>
    </row>
    <row r="255" spans="1:9" ht="13.5" hidden="1" outlineLevel="2">
      <c r="A255" s="21">
        <v>40299950</v>
      </c>
      <c r="B255" s="22"/>
      <c r="C255" s="22" t="s">
        <v>289</v>
      </c>
      <c r="D255" s="23">
        <v>0</v>
      </c>
      <c r="E255" s="23">
        <v>0</v>
      </c>
      <c r="F255" s="23">
        <v>10320</v>
      </c>
      <c r="G255" s="23">
        <v>10320</v>
      </c>
      <c r="H255" s="62"/>
      <c r="I255" s="62"/>
    </row>
    <row r="256" spans="1:9" ht="13.5" hidden="1" outlineLevel="2">
      <c r="A256" s="21">
        <v>40299955</v>
      </c>
      <c r="B256" s="22"/>
      <c r="C256" s="22" t="s">
        <v>290</v>
      </c>
      <c r="D256" s="23">
        <v>0</v>
      </c>
      <c r="E256" s="23">
        <v>0</v>
      </c>
      <c r="F256" s="23">
        <v>0</v>
      </c>
      <c r="G256" s="23">
        <v>112.42</v>
      </c>
      <c r="H256" s="62"/>
      <c r="I256" s="62"/>
    </row>
    <row r="257" spans="1:9" ht="13.5" hidden="1" outlineLevel="1">
      <c r="A257" s="21"/>
      <c r="B257" s="22"/>
      <c r="C257" s="22"/>
      <c r="D257" s="23"/>
      <c r="E257" s="23"/>
      <c r="F257" s="23"/>
      <c r="G257" s="23"/>
      <c r="H257" s="62"/>
      <c r="I257" s="62"/>
    </row>
    <row r="258" spans="1:9" ht="13.5" collapsed="1">
      <c r="A258" s="21">
        <v>403</v>
      </c>
      <c r="B258" s="22"/>
      <c r="C258" s="22" t="s">
        <v>38</v>
      </c>
      <c r="D258" s="23">
        <f>D259</f>
        <v>22469.9</v>
      </c>
      <c r="E258" s="23">
        <f>E259</f>
        <v>15088</v>
      </c>
      <c r="F258" s="23">
        <f>F259</f>
        <v>7333</v>
      </c>
      <c r="G258" s="23">
        <f>G259</f>
        <v>3808.77</v>
      </c>
      <c r="H258" s="61">
        <f>IF(D258&lt;&gt;0,G258/D258*100,)</f>
        <v>16.950542726046844</v>
      </c>
      <c r="I258" s="61">
        <f>IF(F258&lt;&gt;0,G258/F258*100,)</f>
        <v>51.94013364243829</v>
      </c>
    </row>
    <row r="259" spans="1:9" ht="13.5" hidden="1" outlineLevel="1">
      <c r="A259" s="21">
        <v>4031</v>
      </c>
      <c r="B259" s="22"/>
      <c r="C259" s="22" t="s">
        <v>291</v>
      </c>
      <c r="D259" s="23">
        <f>D260+D261</f>
        <v>22469.9</v>
      </c>
      <c r="E259" s="23">
        <f>E260+E261</f>
        <v>15088</v>
      </c>
      <c r="F259" s="23">
        <f>F260+F261</f>
        <v>7333</v>
      </c>
      <c r="G259" s="23">
        <f>G260+G261</f>
        <v>3808.77</v>
      </c>
      <c r="H259" s="61">
        <f>IF(D259&lt;&gt;0,G259/D259*100,)</f>
        <v>16.950542726046844</v>
      </c>
      <c r="I259" s="61">
        <f>IF(F259&lt;&gt;0,G259/F259*100,)</f>
        <v>51.94013364243829</v>
      </c>
    </row>
    <row r="260" spans="1:9" ht="13.5" hidden="1" outlineLevel="2">
      <c r="A260" s="21">
        <v>403100</v>
      </c>
      <c r="B260" s="22"/>
      <c r="C260" s="22" t="s">
        <v>292</v>
      </c>
      <c r="D260" s="23">
        <v>12382.05</v>
      </c>
      <c r="E260" s="23">
        <v>5000</v>
      </c>
      <c r="F260" s="23">
        <v>2231</v>
      </c>
      <c r="G260" s="23">
        <v>0</v>
      </c>
      <c r="H260" s="61">
        <f>IF(D260&lt;&gt;0,G260/D260*100,)</f>
        <v>0</v>
      </c>
      <c r="I260" s="61">
        <f>IF(F260&lt;&gt;0,G260/F260*100,)</f>
        <v>0</v>
      </c>
    </row>
    <row r="261" spans="1:9" ht="13.5" hidden="1" outlineLevel="2">
      <c r="A261" s="21">
        <v>403101</v>
      </c>
      <c r="B261" s="22"/>
      <c r="C261" s="22" t="s">
        <v>293</v>
      </c>
      <c r="D261" s="23">
        <v>10087.85</v>
      </c>
      <c r="E261" s="23">
        <v>10088</v>
      </c>
      <c r="F261" s="23">
        <v>5102</v>
      </c>
      <c r="G261" s="23">
        <v>3808.77</v>
      </c>
      <c r="H261" s="61">
        <f>IF(D261&lt;&gt;0,G261/D261*100,)</f>
        <v>37.756013422086966</v>
      </c>
      <c r="I261" s="61">
        <f>IF(F261&lt;&gt;0,G261/F261*100,)</f>
        <v>74.65248921991375</v>
      </c>
    </row>
    <row r="262" spans="1:9" ht="13.5" hidden="1" outlineLevel="1">
      <c r="A262" s="21"/>
      <c r="B262" s="22"/>
      <c r="C262" s="22"/>
      <c r="D262" s="23"/>
      <c r="E262" s="23"/>
      <c r="F262" s="23"/>
      <c r="G262" s="23"/>
      <c r="H262" s="62"/>
      <c r="I262" s="62"/>
    </row>
    <row r="263" spans="1:9" ht="13.5" collapsed="1">
      <c r="A263" s="21">
        <v>409</v>
      </c>
      <c r="B263" s="22"/>
      <c r="C263" s="22" t="s">
        <v>39</v>
      </c>
      <c r="D263" s="25">
        <f>D264+D266</f>
        <v>15819.46</v>
      </c>
      <c r="E263" s="25">
        <f>E264+E266</f>
        <v>14100</v>
      </c>
      <c r="F263" s="25">
        <f>F264+F266</f>
        <v>19100</v>
      </c>
      <c r="G263" s="25">
        <f>G264+G266</f>
        <v>17904.5</v>
      </c>
      <c r="H263" s="66">
        <f>IF(D263&lt;&gt;0,G263/D263*100,)</f>
        <v>113.18022233375855</v>
      </c>
      <c r="I263" s="66">
        <f>IF(F263&lt;&gt;0,G263/F263*100,)</f>
        <v>93.74083769633508</v>
      </c>
    </row>
    <row r="264" spans="1:9" ht="13.5" hidden="1" outlineLevel="1">
      <c r="A264" s="21">
        <v>4090</v>
      </c>
      <c r="B264" s="22"/>
      <c r="C264" s="22" t="s">
        <v>294</v>
      </c>
      <c r="D264" s="25">
        <f>D265</f>
        <v>11311.46</v>
      </c>
      <c r="E264" s="25">
        <f>E265</f>
        <v>9600</v>
      </c>
      <c r="F264" s="25">
        <f>F265</f>
        <v>9600</v>
      </c>
      <c r="G264" s="25">
        <f>G265</f>
        <v>8404.5</v>
      </c>
      <c r="H264" s="66">
        <f>IF(D264&lt;&gt;0,G264/D264*100,)</f>
        <v>74.30075339522926</v>
      </c>
      <c r="I264" s="66">
        <f>IF(F264&lt;&gt;0,G264/F264*100,)</f>
        <v>87.546875</v>
      </c>
    </row>
    <row r="265" spans="1:9" ht="13.5" hidden="1" outlineLevel="2">
      <c r="A265" s="21">
        <v>409000</v>
      </c>
      <c r="B265" s="22"/>
      <c r="C265" s="22" t="s">
        <v>295</v>
      </c>
      <c r="D265" s="25">
        <v>11311.46</v>
      </c>
      <c r="E265" s="25">
        <v>9600</v>
      </c>
      <c r="F265" s="25">
        <v>9600</v>
      </c>
      <c r="G265" s="25">
        <v>8404.5</v>
      </c>
      <c r="H265" s="66">
        <f>IF(D265&lt;&gt;0,G265/D265*100,)</f>
        <v>74.30075339522926</v>
      </c>
      <c r="I265" s="66">
        <f>IF(F265&lt;&gt;0,G265/F265*100,)</f>
        <v>87.546875</v>
      </c>
    </row>
    <row r="266" spans="1:9" ht="13.5" hidden="1" outlineLevel="1">
      <c r="A266" s="21">
        <v>4091</v>
      </c>
      <c r="B266" s="22"/>
      <c r="C266" s="22" t="s">
        <v>296</v>
      </c>
      <c r="D266" s="25">
        <f>D267</f>
        <v>4508</v>
      </c>
      <c r="E266" s="25">
        <f>E267</f>
        <v>4500</v>
      </c>
      <c r="F266" s="25">
        <f>F267</f>
        <v>9500</v>
      </c>
      <c r="G266" s="25">
        <f>G267</f>
        <v>9500</v>
      </c>
      <c r="H266" s="66">
        <f>IF(D266&lt;&gt;0,G266/D266*100,)</f>
        <v>210.73646850044366</v>
      </c>
      <c r="I266" s="66">
        <f>IF(F266&lt;&gt;0,G266/F266*100,)</f>
        <v>100</v>
      </c>
    </row>
    <row r="267" spans="1:9" ht="13.5" hidden="1" outlineLevel="2">
      <c r="A267" s="21">
        <v>409100</v>
      </c>
      <c r="B267" s="22"/>
      <c r="C267" s="22" t="s">
        <v>297</v>
      </c>
      <c r="D267" s="25">
        <v>4508</v>
      </c>
      <c r="E267" s="25">
        <v>4500</v>
      </c>
      <c r="F267" s="25">
        <v>9500</v>
      </c>
      <c r="G267" s="25">
        <v>9500</v>
      </c>
      <c r="H267" s="66">
        <f>IF(D267&lt;&gt;0,G267/D267*100,)</f>
        <v>210.73646850044366</v>
      </c>
      <c r="I267" s="66">
        <f>IF(F267&lt;&gt;0,G267/F267*100,)</f>
        <v>100</v>
      </c>
    </row>
    <row r="268" spans="1:9" ht="13.5" hidden="1" outlineLevel="1">
      <c r="A268" s="21"/>
      <c r="B268" s="22"/>
      <c r="C268" s="22"/>
      <c r="D268" s="25"/>
      <c r="E268" s="25"/>
      <c r="F268" s="25"/>
      <c r="G268" s="25"/>
      <c r="H268" s="67"/>
      <c r="I268" s="67"/>
    </row>
    <row r="269" spans="1:9" ht="15" collapsed="1">
      <c r="A269" s="40">
        <v>41</v>
      </c>
      <c r="B269" s="41"/>
      <c r="C269" s="41" t="s">
        <v>40</v>
      </c>
      <c r="D269" s="42">
        <f>+D270+D278+D298+D362</f>
        <v>2298051.48</v>
      </c>
      <c r="E269" s="42">
        <f>+E270+E278+E298+E362</f>
        <v>2462561.34</v>
      </c>
      <c r="F269" s="42">
        <f>+F270+F278+F298+F362</f>
        <v>2450707.44</v>
      </c>
      <c r="G269" s="42">
        <f>+G270+G278+G298+G362</f>
        <v>2287907.66</v>
      </c>
      <c r="H269" s="60">
        <f aca="true" t="shared" si="28" ref="H269:H276">IF(D269&lt;&gt;0,G269/D269*100,)</f>
        <v>99.55859039328398</v>
      </c>
      <c r="I269" s="60">
        <f aca="true" t="shared" si="29" ref="I269:I276">IF(F269&lt;&gt;0,G269/F269*100,)</f>
        <v>93.35702918500954</v>
      </c>
    </row>
    <row r="270" spans="1:9" ht="13.5">
      <c r="A270" s="21">
        <v>410</v>
      </c>
      <c r="B270" s="22"/>
      <c r="C270" s="22" t="s">
        <v>41</v>
      </c>
      <c r="D270" s="23">
        <f>D271+D274</f>
        <v>121370.55999999997</v>
      </c>
      <c r="E270" s="23">
        <f>E271+E274</f>
        <v>144445</v>
      </c>
      <c r="F270" s="23">
        <f>F271+F274</f>
        <v>139445</v>
      </c>
      <c r="G270" s="23">
        <f>G271+G274</f>
        <v>115989.94000000002</v>
      </c>
      <c r="H270" s="61">
        <f t="shared" si="28"/>
        <v>95.56678324628317</v>
      </c>
      <c r="I270" s="61">
        <f t="shared" si="29"/>
        <v>83.17970526013842</v>
      </c>
    </row>
    <row r="271" spans="1:9" ht="13.5" hidden="1" outlineLevel="1">
      <c r="A271" s="21">
        <v>4100</v>
      </c>
      <c r="B271" s="22"/>
      <c r="C271" s="22" t="s">
        <v>298</v>
      </c>
      <c r="D271" s="23">
        <f>D272+D273</f>
        <v>52038.56</v>
      </c>
      <c r="E271" s="23">
        <f>E272+E273</f>
        <v>70200</v>
      </c>
      <c r="F271" s="23">
        <f>F272+F273</f>
        <v>70200</v>
      </c>
      <c r="G271" s="23">
        <f>G272+G273</f>
        <v>59871.56</v>
      </c>
      <c r="H271" s="61">
        <f t="shared" si="28"/>
        <v>115.05229967931471</v>
      </c>
      <c r="I271" s="61">
        <f t="shared" si="29"/>
        <v>85.2871225071225</v>
      </c>
    </row>
    <row r="272" spans="1:9" ht="13.5" hidden="1" outlineLevel="2">
      <c r="A272" s="21">
        <v>410000</v>
      </c>
      <c r="B272" s="22"/>
      <c r="C272" s="22" t="s">
        <v>299</v>
      </c>
      <c r="D272" s="23">
        <v>48080.07</v>
      </c>
      <c r="E272" s="23">
        <v>65200</v>
      </c>
      <c r="F272" s="23">
        <v>65200</v>
      </c>
      <c r="G272" s="23">
        <v>59274.92</v>
      </c>
      <c r="H272" s="61">
        <f t="shared" si="28"/>
        <v>123.28376393794767</v>
      </c>
      <c r="I272" s="61">
        <f t="shared" si="29"/>
        <v>90.91245398773006</v>
      </c>
    </row>
    <row r="273" spans="1:9" ht="13.5" hidden="1" outlineLevel="2">
      <c r="A273" s="21">
        <v>41009900</v>
      </c>
      <c r="B273" s="22"/>
      <c r="C273" s="22" t="s">
        <v>300</v>
      </c>
      <c r="D273" s="23">
        <v>3958.490000000001</v>
      </c>
      <c r="E273" s="23">
        <v>5000</v>
      </c>
      <c r="F273" s="23">
        <v>5000</v>
      </c>
      <c r="G273" s="23">
        <v>596.64</v>
      </c>
      <c r="H273" s="61">
        <f t="shared" si="28"/>
        <v>15.07241397603631</v>
      </c>
      <c r="I273" s="61">
        <f t="shared" si="29"/>
        <v>11.9328</v>
      </c>
    </row>
    <row r="274" spans="1:9" ht="13.5" hidden="1" outlineLevel="1">
      <c r="A274" s="21">
        <v>4102</v>
      </c>
      <c r="B274" s="22"/>
      <c r="C274" s="22" t="s">
        <v>301</v>
      </c>
      <c r="D274" s="23">
        <f>D275+D276</f>
        <v>69331.99999999997</v>
      </c>
      <c r="E274" s="23">
        <f>E275+E276</f>
        <v>74245</v>
      </c>
      <c r="F274" s="23">
        <f>F275+F276</f>
        <v>69245</v>
      </c>
      <c r="G274" s="23">
        <f>G275+G276</f>
        <v>56118.38000000002</v>
      </c>
      <c r="H274" s="61">
        <f t="shared" si="28"/>
        <v>80.94152772168701</v>
      </c>
      <c r="I274" s="61">
        <f t="shared" si="29"/>
        <v>81.0432233374251</v>
      </c>
    </row>
    <row r="275" spans="1:9" ht="13.5" hidden="1" outlineLevel="2">
      <c r="A275" s="21">
        <v>410212</v>
      </c>
      <c r="B275" s="22"/>
      <c r="C275" s="22" t="s">
        <v>302</v>
      </c>
      <c r="D275" s="23">
        <v>22703.979999999996</v>
      </c>
      <c r="E275" s="23">
        <v>22704</v>
      </c>
      <c r="F275" s="23">
        <v>17704</v>
      </c>
      <c r="G275" s="23">
        <v>6400</v>
      </c>
      <c r="H275" s="61">
        <f t="shared" si="28"/>
        <v>28.188890229818742</v>
      </c>
      <c r="I275" s="61">
        <f t="shared" si="29"/>
        <v>36.15002259376412</v>
      </c>
    </row>
    <row r="276" spans="1:9" ht="13.5" hidden="1" outlineLevel="2">
      <c r="A276" s="21">
        <v>410217</v>
      </c>
      <c r="B276" s="22"/>
      <c r="C276" s="22" t="s">
        <v>303</v>
      </c>
      <c r="D276" s="23">
        <v>46628.01999999998</v>
      </c>
      <c r="E276" s="23">
        <v>51541</v>
      </c>
      <c r="F276" s="23">
        <v>51541</v>
      </c>
      <c r="G276" s="23">
        <v>49718.38000000002</v>
      </c>
      <c r="H276" s="61">
        <f t="shared" si="28"/>
        <v>106.62768867303403</v>
      </c>
      <c r="I276" s="61">
        <f t="shared" si="29"/>
        <v>96.46374730796845</v>
      </c>
    </row>
    <row r="277" spans="1:9" ht="13.5" hidden="1" outlineLevel="1">
      <c r="A277" s="21"/>
      <c r="B277" s="22"/>
      <c r="C277" s="22"/>
      <c r="D277" s="23"/>
      <c r="E277" s="23"/>
      <c r="F277" s="23"/>
      <c r="G277" s="23"/>
      <c r="H277" s="62"/>
      <c r="I277" s="62"/>
    </row>
    <row r="278" spans="1:9" ht="13.5" collapsed="1">
      <c r="A278" s="21">
        <v>411</v>
      </c>
      <c r="B278" s="22"/>
      <c r="C278" s="22" t="s">
        <v>42</v>
      </c>
      <c r="D278" s="23">
        <f>D279+D281</f>
        <v>1526143.1500000001</v>
      </c>
      <c r="E278" s="23">
        <f>E279+E281</f>
        <v>1562844.43</v>
      </c>
      <c r="F278" s="23">
        <f>F279+F281</f>
        <v>1516772.3699999996</v>
      </c>
      <c r="G278" s="23">
        <f>G279+G281</f>
        <v>1469926.6500000001</v>
      </c>
      <c r="H278" s="61">
        <f aca="true" t="shared" si="30" ref="H278:H286">IF(D278&lt;&gt;0,G278/D278*100,)</f>
        <v>96.31643335685777</v>
      </c>
      <c r="I278" s="61">
        <f aca="true" t="shared" si="31" ref="I278:I286">IF(F278&lt;&gt;0,G278/F278*100,)</f>
        <v>96.91148646121503</v>
      </c>
    </row>
    <row r="279" spans="1:9" ht="13.5" hidden="1" outlineLevel="1">
      <c r="A279" s="21">
        <v>4111</v>
      </c>
      <c r="B279" s="22"/>
      <c r="C279" s="22" t="s">
        <v>304</v>
      </c>
      <c r="D279" s="23">
        <f>D280</f>
        <v>20600</v>
      </c>
      <c r="E279" s="23">
        <f>E280</f>
        <v>22000</v>
      </c>
      <c r="F279" s="23">
        <f>F280</f>
        <v>22000</v>
      </c>
      <c r="G279" s="23">
        <f>G280</f>
        <v>16400</v>
      </c>
      <c r="H279" s="61">
        <f t="shared" si="30"/>
        <v>79.6116504854369</v>
      </c>
      <c r="I279" s="61">
        <f t="shared" si="31"/>
        <v>74.54545454545455</v>
      </c>
    </row>
    <row r="280" spans="1:9" ht="13.5" hidden="1" outlineLevel="2">
      <c r="A280" s="21">
        <v>41110300</v>
      </c>
      <c r="B280" s="22"/>
      <c r="C280" s="22" t="s">
        <v>305</v>
      </c>
      <c r="D280" s="23">
        <v>20600</v>
      </c>
      <c r="E280" s="23">
        <v>22000</v>
      </c>
      <c r="F280" s="23">
        <v>22000</v>
      </c>
      <c r="G280" s="23">
        <v>16400</v>
      </c>
      <c r="H280" s="61">
        <f t="shared" si="30"/>
        <v>79.6116504854369</v>
      </c>
      <c r="I280" s="61">
        <f t="shared" si="31"/>
        <v>74.54545454545455</v>
      </c>
    </row>
    <row r="281" spans="1:9" ht="13.5" hidden="1" outlineLevel="1">
      <c r="A281" s="21">
        <v>4119</v>
      </c>
      <c r="B281" s="22"/>
      <c r="C281" s="22" t="s">
        <v>306</v>
      </c>
      <c r="D281" s="23">
        <f>D282+D283+D284+D285+D286+D287+D288+D289+D290+D291+D292+D293+D294+D295+D296</f>
        <v>1505543.1500000001</v>
      </c>
      <c r="E281" s="23">
        <f>E282+E283+E284+E285+E286+E287+E288+E289+E290+E291+E292+E293+E294+E295+E296</f>
        <v>1540844.43</v>
      </c>
      <c r="F281" s="23">
        <f>F282+F283+F284+F285+F286+F287+F288+F289+F290+F291+F292+F293+F294+F295+F296</f>
        <v>1494772.3699999996</v>
      </c>
      <c r="G281" s="23">
        <f>G282+G283+G284+G285+G286+G287+G288+G289+G290+G291+G292+G293+G294+G295+G296</f>
        <v>1453526.6500000001</v>
      </c>
      <c r="H281" s="61">
        <f t="shared" si="30"/>
        <v>96.54500105161384</v>
      </c>
      <c r="I281" s="61">
        <f t="shared" si="31"/>
        <v>97.24066882504661</v>
      </c>
    </row>
    <row r="282" spans="1:9" ht="13.5" hidden="1" outlineLevel="2">
      <c r="A282" s="21">
        <v>411900</v>
      </c>
      <c r="B282" s="22"/>
      <c r="C282" s="22" t="s">
        <v>307</v>
      </c>
      <c r="D282" s="23">
        <v>315930.97000000003</v>
      </c>
      <c r="E282" s="23">
        <v>320845</v>
      </c>
      <c r="F282" s="23">
        <v>320845</v>
      </c>
      <c r="G282" s="23">
        <v>314691.87000000005</v>
      </c>
      <c r="H282" s="61">
        <f t="shared" si="30"/>
        <v>99.6077940696982</v>
      </c>
      <c r="I282" s="61">
        <f t="shared" si="31"/>
        <v>98.08221103648181</v>
      </c>
    </row>
    <row r="283" spans="1:9" ht="13.5" hidden="1" outlineLevel="2">
      <c r="A283" s="21">
        <v>411909</v>
      </c>
      <c r="B283" s="22"/>
      <c r="C283" s="22" t="s">
        <v>308</v>
      </c>
      <c r="D283" s="23">
        <v>81225.50999999997</v>
      </c>
      <c r="E283" s="23">
        <v>85490</v>
      </c>
      <c r="F283" s="23">
        <v>85490</v>
      </c>
      <c r="G283" s="23">
        <v>85503.38999999993</v>
      </c>
      <c r="H283" s="61">
        <f t="shared" si="30"/>
        <v>105.26667053244721</v>
      </c>
      <c r="I283" s="61">
        <f t="shared" si="31"/>
        <v>100.01566265060234</v>
      </c>
    </row>
    <row r="284" spans="1:9" ht="13.5" hidden="1" outlineLevel="2">
      <c r="A284" s="21">
        <v>411920</v>
      </c>
      <c r="B284" s="22"/>
      <c r="C284" s="22" t="s">
        <v>309</v>
      </c>
      <c r="D284" s="23">
        <v>3413.6699999999996</v>
      </c>
      <c r="E284" s="23">
        <v>4210</v>
      </c>
      <c r="F284" s="23">
        <v>4210</v>
      </c>
      <c r="G284" s="23">
        <v>3164.55</v>
      </c>
      <c r="H284" s="61">
        <f t="shared" si="30"/>
        <v>92.70228229442215</v>
      </c>
      <c r="I284" s="61">
        <f t="shared" si="31"/>
        <v>75.16745843230404</v>
      </c>
    </row>
    <row r="285" spans="1:9" ht="13.5" hidden="1" outlineLevel="2">
      <c r="A285" s="21">
        <v>411921</v>
      </c>
      <c r="B285" s="22"/>
      <c r="C285" s="22" t="s">
        <v>310</v>
      </c>
      <c r="D285" s="23">
        <v>969849.2500000003</v>
      </c>
      <c r="E285" s="23">
        <v>1023820</v>
      </c>
      <c r="F285" s="23">
        <v>951943.38</v>
      </c>
      <c r="G285" s="23">
        <v>920247.6700000004</v>
      </c>
      <c r="H285" s="61">
        <f t="shared" si="30"/>
        <v>94.88564021676565</v>
      </c>
      <c r="I285" s="61">
        <f t="shared" si="31"/>
        <v>96.67042067144796</v>
      </c>
    </row>
    <row r="286" spans="1:9" ht="13.5" hidden="1" outlineLevel="2">
      <c r="A286" s="21">
        <v>41192200</v>
      </c>
      <c r="B286" s="22"/>
      <c r="C286" s="22" t="s">
        <v>311</v>
      </c>
      <c r="D286" s="23">
        <v>47444.12999999999</v>
      </c>
      <c r="E286" s="23">
        <v>50000</v>
      </c>
      <c r="F286" s="23">
        <v>57352.14</v>
      </c>
      <c r="G286" s="23">
        <v>57352.14000000001</v>
      </c>
      <c r="H286" s="61">
        <f t="shared" si="30"/>
        <v>120.88353185104252</v>
      </c>
      <c r="I286" s="61">
        <f t="shared" si="31"/>
        <v>100.00000000000003</v>
      </c>
    </row>
    <row r="287" spans="1:9" ht="13.5" hidden="1" outlineLevel="2">
      <c r="A287" s="21">
        <v>411999</v>
      </c>
      <c r="B287" s="22"/>
      <c r="C287" s="22" t="s">
        <v>312</v>
      </c>
      <c r="D287" s="23">
        <v>38227.58</v>
      </c>
      <c r="E287" s="23">
        <v>0</v>
      </c>
      <c r="F287" s="23">
        <v>0</v>
      </c>
      <c r="G287" s="23">
        <v>0</v>
      </c>
      <c r="H287" s="62"/>
      <c r="I287" s="62"/>
    </row>
    <row r="288" spans="1:9" ht="13.5" hidden="1" outlineLevel="2">
      <c r="A288" s="21">
        <v>41199902</v>
      </c>
      <c r="B288" s="22"/>
      <c r="C288" s="22" t="s">
        <v>313</v>
      </c>
      <c r="D288" s="23">
        <v>775.56</v>
      </c>
      <c r="E288" s="23">
        <v>0</v>
      </c>
      <c r="F288" s="23">
        <v>0</v>
      </c>
      <c r="G288" s="23">
        <v>0</v>
      </c>
      <c r="H288" s="62"/>
      <c r="I288" s="62"/>
    </row>
    <row r="289" spans="1:9" ht="13.5" hidden="1" outlineLevel="2">
      <c r="A289" s="21">
        <v>41199905</v>
      </c>
      <c r="B289" s="22"/>
      <c r="C289" s="22" t="s">
        <v>314</v>
      </c>
      <c r="D289" s="23">
        <v>0</v>
      </c>
      <c r="E289" s="23">
        <v>511</v>
      </c>
      <c r="F289" s="23">
        <v>511</v>
      </c>
      <c r="G289" s="23">
        <v>1238.17</v>
      </c>
      <c r="H289" s="61">
        <f aca="true" t="shared" si="32" ref="H289:H296">IF(D289&lt;&gt;0,G289/D289*100,)</f>
        <v>0</v>
      </c>
      <c r="I289" s="61">
        <f aca="true" t="shared" si="33" ref="I289:I296">IF(F289&lt;&gt;0,G289/F289*100,)</f>
        <v>242.30332681017615</v>
      </c>
    </row>
    <row r="290" spans="1:9" ht="13.5" hidden="1" outlineLevel="2">
      <c r="A290" s="21">
        <v>41199906</v>
      </c>
      <c r="B290" s="22"/>
      <c r="C290" s="22" t="s">
        <v>315</v>
      </c>
      <c r="D290" s="23">
        <v>0</v>
      </c>
      <c r="E290" s="23">
        <v>837</v>
      </c>
      <c r="F290" s="23">
        <v>837</v>
      </c>
      <c r="G290" s="23">
        <v>1457.83</v>
      </c>
      <c r="H290" s="61">
        <f t="shared" si="32"/>
        <v>0</v>
      </c>
      <c r="I290" s="61">
        <f t="shared" si="33"/>
        <v>174.17323775388292</v>
      </c>
    </row>
    <row r="291" spans="1:9" ht="13.5" hidden="1" outlineLevel="2">
      <c r="A291" s="21">
        <v>41199909</v>
      </c>
      <c r="B291" s="22"/>
      <c r="C291" s="22" t="s">
        <v>316</v>
      </c>
      <c r="D291" s="23">
        <v>4650.17</v>
      </c>
      <c r="E291" s="23">
        <v>6250</v>
      </c>
      <c r="F291" s="23">
        <v>6250</v>
      </c>
      <c r="G291" s="23">
        <v>2533.810000000001</v>
      </c>
      <c r="H291" s="61">
        <f t="shared" si="32"/>
        <v>54.48854558005408</v>
      </c>
      <c r="I291" s="61">
        <f t="shared" si="33"/>
        <v>40.54096000000001</v>
      </c>
    </row>
    <row r="292" spans="1:9" ht="13.5" hidden="1" outlineLevel="2">
      <c r="A292" s="21">
        <v>41199912</v>
      </c>
      <c r="B292" s="22"/>
      <c r="C292" s="22" t="s">
        <v>317</v>
      </c>
      <c r="D292" s="23">
        <v>8551.43</v>
      </c>
      <c r="E292" s="23">
        <v>8551.43</v>
      </c>
      <c r="F292" s="23">
        <v>11813.43</v>
      </c>
      <c r="G292" s="23">
        <v>11814.400000000001</v>
      </c>
      <c r="H292" s="61">
        <f t="shared" si="32"/>
        <v>138.15700999715838</v>
      </c>
      <c r="I292" s="61">
        <f t="shared" si="33"/>
        <v>100.00821099375881</v>
      </c>
    </row>
    <row r="293" spans="1:9" ht="13.5" hidden="1" outlineLevel="2">
      <c r="A293" s="21">
        <v>41199914</v>
      </c>
      <c r="B293" s="22"/>
      <c r="C293" s="22" t="s">
        <v>318</v>
      </c>
      <c r="D293" s="23">
        <v>1456.5</v>
      </c>
      <c r="E293" s="23">
        <v>1500</v>
      </c>
      <c r="F293" s="23">
        <v>1500</v>
      </c>
      <c r="G293" s="23">
        <v>1732.4</v>
      </c>
      <c r="H293" s="61">
        <f t="shared" si="32"/>
        <v>118.94267078613115</v>
      </c>
      <c r="I293" s="61">
        <f t="shared" si="33"/>
        <v>115.49333333333334</v>
      </c>
    </row>
    <row r="294" spans="1:9" ht="13.5" hidden="1" outlineLevel="2">
      <c r="A294" s="21">
        <v>41199916</v>
      </c>
      <c r="B294" s="22"/>
      <c r="C294" s="22" t="s">
        <v>319</v>
      </c>
      <c r="D294" s="23">
        <v>27018.379999999994</v>
      </c>
      <c r="E294" s="23">
        <v>30600</v>
      </c>
      <c r="F294" s="23">
        <v>45790.420000000006</v>
      </c>
      <c r="G294" s="23">
        <v>45790.42</v>
      </c>
      <c r="H294" s="61">
        <f t="shared" si="32"/>
        <v>169.47877703992617</v>
      </c>
      <c r="I294" s="61">
        <f t="shared" si="33"/>
        <v>99.99999999999999</v>
      </c>
    </row>
    <row r="295" spans="1:9" ht="13.5" hidden="1" outlineLevel="2">
      <c r="A295" s="21">
        <v>41199919</v>
      </c>
      <c r="B295" s="22"/>
      <c r="C295" s="22" t="s">
        <v>320</v>
      </c>
      <c r="D295" s="23">
        <v>5000</v>
      </c>
      <c r="E295" s="23">
        <v>6000</v>
      </c>
      <c r="F295" s="23">
        <v>6000</v>
      </c>
      <c r="G295" s="23">
        <v>6000</v>
      </c>
      <c r="H295" s="61">
        <f t="shared" si="32"/>
        <v>120</v>
      </c>
      <c r="I295" s="61">
        <f t="shared" si="33"/>
        <v>100</v>
      </c>
    </row>
    <row r="296" spans="1:9" ht="13.5" hidden="1" outlineLevel="2">
      <c r="A296" s="21">
        <v>41199920</v>
      </c>
      <c r="B296" s="22"/>
      <c r="C296" s="22" t="s">
        <v>321</v>
      </c>
      <c r="D296" s="23">
        <v>2000</v>
      </c>
      <c r="E296" s="23">
        <v>2230</v>
      </c>
      <c r="F296" s="23">
        <v>2230</v>
      </c>
      <c r="G296" s="23">
        <v>2000</v>
      </c>
      <c r="H296" s="61">
        <f t="shared" si="32"/>
        <v>100</v>
      </c>
      <c r="I296" s="61">
        <f t="shared" si="33"/>
        <v>89.68609865470853</v>
      </c>
    </row>
    <row r="297" spans="1:9" ht="13.5" hidden="1" outlineLevel="1">
      <c r="A297" s="21"/>
      <c r="B297" s="22"/>
      <c r="C297" s="22"/>
      <c r="D297" s="23"/>
      <c r="E297" s="23"/>
      <c r="F297" s="23"/>
      <c r="G297" s="23"/>
      <c r="H297" s="62"/>
      <c r="I297" s="62"/>
    </row>
    <row r="298" spans="1:9" ht="13.5" collapsed="1">
      <c r="A298" s="21">
        <v>412</v>
      </c>
      <c r="B298" s="22"/>
      <c r="C298" s="22" t="s">
        <v>43</v>
      </c>
      <c r="D298" s="23">
        <f>D299</f>
        <v>290916.7</v>
      </c>
      <c r="E298" s="23">
        <f>E299</f>
        <v>326639.91000000003</v>
      </c>
      <c r="F298" s="23">
        <f>F299</f>
        <v>325954.89</v>
      </c>
      <c r="G298" s="23">
        <f>G299</f>
        <v>303727.19</v>
      </c>
      <c r="H298" s="61">
        <f>IF(D298&lt;&gt;0,G298/D298*100,)</f>
        <v>104.40349075869484</v>
      </c>
      <c r="I298" s="61">
        <f>IF(F298&lt;&gt;0,G298/F298*100,)</f>
        <v>93.18074350717671</v>
      </c>
    </row>
    <row r="299" spans="1:9" ht="13.5" hidden="1" outlineLevel="1">
      <c r="A299" s="21">
        <v>4120</v>
      </c>
      <c r="B299" s="22"/>
      <c r="C299" s="22" t="s">
        <v>322</v>
      </c>
      <c r="D299" s="23">
        <f>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</f>
        <v>290916.7</v>
      </c>
      <c r="E299" s="23">
        <f>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</f>
        <v>326639.91000000003</v>
      </c>
      <c r="F299" s="23">
        <f>F300+F301+F302+F303+F304+F305+F306+F307+F308+F309+F310+F311+F312+F313+F314+F315+F316+F317+F318+F319+F320+F321+F322+F323+F324+F325+F326+F327+F328+F329+F330+F331+F332+F333+F334+F335+F336+F337+F338+F339+F340+F341+F342+F343+F344+F345+F346+F347+F348+F349+F350+F351+F352+F353+F354+F355+F356+F357+F358+F359+F360</f>
        <v>325954.89</v>
      </c>
      <c r="G299" s="23">
        <f>G300+G301+G302+G303+G304+G305+G306+G307+G308+G309+G310+G311+G312+G313+G314+G315+G316+G317+G318+G319+G320+G321+G322+G323+G324+G325+G326+G327+G328+G329+G330+G331+G332+G333+G334+G335+G336+G337+G338+G339+G340+G341+G342+G343+G344+G345+G346+G347+G348+G349+G350+G351+G352+G353+G354+G355+G356+G357+G358+G359+G360</f>
        <v>303727.19</v>
      </c>
      <c r="H299" s="61">
        <f>IF(D299&lt;&gt;0,G299/D299*100,)</f>
        <v>104.40349075869484</v>
      </c>
      <c r="I299" s="61">
        <f>IF(F299&lt;&gt;0,G299/F299*100,)</f>
        <v>93.18074350717671</v>
      </c>
    </row>
    <row r="300" spans="1:9" ht="13.5" hidden="1" outlineLevel="2">
      <c r="A300" s="21">
        <v>412000</v>
      </c>
      <c r="B300" s="22"/>
      <c r="C300" s="22" t="s">
        <v>323</v>
      </c>
      <c r="D300" s="23">
        <v>13078.61</v>
      </c>
      <c r="E300" s="23">
        <v>235373</v>
      </c>
      <c r="F300" s="23">
        <v>233478.38</v>
      </c>
      <c r="G300" s="23">
        <v>5250</v>
      </c>
      <c r="H300" s="61">
        <f>IF(D300&lt;&gt;0,G300/D300*100,)</f>
        <v>40.14188052094221</v>
      </c>
      <c r="I300" s="61">
        <f>IF(F300&lt;&gt;0,G300/F300*100,)</f>
        <v>2.2486022046238285</v>
      </c>
    </row>
    <row r="301" spans="1:9" ht="13.5" hidden="1" outlineLevel="2">
      <c r="A301" s="21">
        <v>41200001</v>
      </c>
      <c r="B301" s="22"/>
      <c r="C301" s="22" t="s">
        <v>324</v>
      </c>
      <c r="D301" s="23">
        <v>1600.78</v>
      </c>
      <c r="E301" s="23">
        <v>0</v>
      </c>
      <c r="F301" s="23">
        <v>0</v>
      </c>
      <c r="G301" s="23">
        <v>1109.13</v>
      </c>
      <c r="H301" s="62"/>
      <c r="I301" s="62"/>
    </row>
    <row r="302" spans="1:9" ht="13.5" hidden="1" outlineLevel="2">
      <c r="A302" s="21">
        <v>41200002</v>
      </c>
      <c r="B302" s="22"/>
      <c r="C302" s="22" t="s">
        <v>325</v>
      </c>
      <c r="D302" s="23">
        <v>0</v>
      </c>
      <c r="E302" s="23">
        <v>1414.35</v>
      </c>
      <c r="F302" s="23">
        <v>1414.35</v>
      </c>
      <c r="G302" s="23">
        <v>1147.8000000000002</v>
      </c>
      <c r="H302" s="61">
        <f>IF(D302&lt;&gt;0,G302/D302*100,)</f>
        <v>0</v>
      </c>
      <c r="I302" s="61">
        <f>IF(F302&lt;&gt;0,G302/F302*100,)</f>
        <v>81.15388694453284</v>
      </c>
    </row>
    <row r="303" spans="1:9" ht="13.5" hidden="1" outlineLevel="2">
      <c r="A303" s="21">
        <v>41200004</v>
      </c>
      <c r="B303" s="22"/>
      <c r="C303" s="22" t="s">
        <v>326</v>
      </c>
      <c r="D303" s="23">
        <v>11712.91</v>
      </c>
      <c r="E303" s="23">
        <v>0</v>
      </c>
      <c r="F303" s="23">
        <v>0</v>
      </c>
      <c r="G303" s="23">
        <v>11764.110000000004</v>
      </c>
      <c r="H303" s="62"/>
      <c r="I303" s="62"/>
    </row>
    <row r="304" spans="1:9" ht="13.5" hidden="1" outlineLevel="2">
      <c r="A304" s="21">
        <v>41200006</v>
      </c>
      <c r="B304" s="22"/>
      <c r="C304" s="22" t="s">
        <v>327</v>
      </c>
      <c r="D304" s="23">
        <v>2461.64</v>
      </c>
      <c r="E304" s="23">
        <v>2386.56</v>
      </c>
      <c r="F304" s="23">
        <v>2386.56</v>
      </c>
      <c r="G304" s="23">
        <v>3092.8199999999997</v>
      </c>
      <c r="H304" s="61">
        <f aca="true" t="shared" si="34" ref="H304:H319">IF(D304&lt;&gt;0,G304/D304*100,)</f>
        <v>125.64062982401975</v>
      </c>
      <c r="I304" s="61">
        <f aca="true" t="shared" si="35" ref="I304:I319">IF(F304&lt;&gt;0,G304/F304*100,)</f>
        <v>129.5932220434433</v>
      </c>
    </row>
    <row r="305" spans="1:9" ht="13.5" hidden="1" outlineLevel="2">
      <c r="A305" s="21">
        <v>41200010</v>
      </c>
      <c r="B305" s="22"/>
      <c r="C305" s="22" t="s">
        <v>328</v>
      </c>
      <c r="D305" s="23">
        <v>1037.4</v>
      </c>
      <c r="E305" s="23">
        <v>1000</v>
      </c>
      <c r="F305" s="23">
        <v>1000</v>
      </c>
      <c r="G305" s="23">
        <v>989.52</v>
      </c>
      <c r="H305" s="61">
        <f t="shared" si="34"/>
        <v>95.38461538461537</v>
      </c>
      <c r="I305" s="61">
        <f t="shared" si="35"/>
        <v>98.952</v>
      </c>
    </row>
    <row r="306" spans="1:9" ht="13.5" hidden="1" outlineLevel="2">
      <c r="A306" s="21">
        <v>41200011</v>
      </c>
      <c r="B306" s="22"/>
      <c r="C306" s="22" t="s">
        <v>329</v>
      </c>
      <c r="D306" s="23">
        <v>1458.0600000000002</v>
      </c>
      <c r="E306" s="23">
        <v>1600</v>
      </c>
      <c r="F306" s="23">
        <v>1600</v>
      </c>
      <c r="G306" s="23">
        <v>1577.76</v>
      </c>
      <c r="H306" s="61">
        <f t="shared" si="34"/>
        <v>108.209538702111</v>
      </c>
      <c r="I306" s="61">
        <f t="shared" si="35"/>
        <v>98.61</v>
      </c>
    </row>
    <row r="307" spans="1:9" ht="13.5" hidden="1" outlineLevel="2">
      <c r="A307" s="21">
        <v>41200012</v>
      </c>
      <c r="B307" s="22"/>
      <c r="C307" s="22" t="s">
        <v>330</v>
      </c>
      <c r="D307" s="23">
        <v>1484.2800000000002</v>
      </c>
      <c r="E307" s="23">
        <v>1200</v>
      </c>
      <c r="F307" s="23">
        <v>1200</v>
      </c>
      <c r="G307" s="23">
        <v>1135.44</v>
      </c>
      <c r="H307" s="61">
        <f t="shared" si="34"/>
        <v>76.49769585253455</v>
      </c>
      <c r="I307" s="61">
        <f t="shared" si="35"/>
        <v>94.62</v>
      </c>
    </row>
    <row r="308" spans="1:9" ht="13.5" hidden="1" outlineLevel="2">
      <c r="A308" s="21">
        <v>41200013</v>
      </c>
      <c r="B308" s="22"/>
      <c r="C308" s="22" t="s">
        <v>331</v>
      </c>
      <c r="D308" s="23">
        <v>1550.3999999999999</v>
      </c>
      <c r="E308" s="23">
        <v>1400</v>
      </c>
      <c r="F308" s="23">
        <v>1400</v>
      </c>
      <c r="G308" s="23">
        <v>1386.24</v>
      </c>
      <c r="H308" s="61">
        <f t="shared" si="34"/>
        <v>89.41176470588236</v>
      </c>
      <c r="I308" s="61">
        <f t="shared" si="35"/>
        <v>99.01714285714286</v>
      </c>
    </row>
    <row r="309" spans="1:9" ht="13.5" hidden="1" outlineLevel="2">
      <c r="A309" s="21">
        <v>41200014</v>
      </c>
      <c r="B309" s="22"/>
      <c r="C309" s="22" t="s">
        <v>332</v>
      </c>
      <c r="D309" s="23">
        <v>4469.94</v>
      </c>
      <c r="E309" s="23">
        <v>4000</v>
      </c>
      <c r="F309" s="23">
        <v>4000</v>
      </c>
      <c r="G309" s="23">
        <v>3926.16</v>
      </c>
      <c r="H309" s="61">
        <f t="shared" si="34"/>
        <v>87.83473603672533</v>
      </c>
      <c r="I309" s="61">
        <f t="shared" si="35"/>
        <v>98.154</v>
      </c>
    </row>
    <row r="310" spans="1:9" ht="13.5" hidden="1" outlineLevel="2">
      <c r="A310" s="21">
        <v>41200015</v>
      </c>
      <c r="B310" s="22"/>
      <c r="C310" s="22" t="s">
        <v>333</v>
      </c>
      <c r="D310" s="23">
        <v>3550.7200000000003</v>
      </c>
      <c r="E310" s="23">
        <v>2000</v>
      </c>
      <c r="F310" s="23">
        <v>2000</v>
      </c>
      <c r="G310" s="23">
        <v>2299.3</v>
      </c>
      <c r="H310" s="61">
        <f t="shared" si="34"/>
        <v>64.75588049747657</v>
      </c>
      <c r="I310" s="61">
        <f t="shared" si="35"/>
        <v>114.965</v>
      </c>
    </row>
    <row r="311" spans="1:9" ht="13.5" hidden="1" outlineLevel="2">
      <c r="A311" s="21">
        <v>41200016</v>
      </c>
      <c r="B311" s="22"/>
      <c r="C311" s="22" t="s">
        <v>334</v>
      </c>
      <c r="D311" s="23">
        <v>2503</v>
      </c>
      <c r="E311" s="23">
        <v>2500</v>
      </c>
      <c r="F311" s="23">
        <v>2500</v>
      </c>
      <c r="G311" s="23">
        <v>2500</v>
      </c>
      <c r="H311" s="61">
        <f t="shared" si="34"/>
        <v>99.88014382740711</v>
      </c>
      <c r="I311" s="61">
        <f t="shared" si="35"/>
        <v>100</v>
      </c>
    </row>
    <row r="312" spans="1:9" ht="13.5" hidden="1" outlineLevel="2">
      <c r="A312" s="21">
        <v>41200017</v>
      </c>
      <c r="B312" s="22"/>
      <c r="C312" s="22" t="s">
        <v>335</v>
      </c>
      <c r="D312" s="23">
        <v>7307</v>
      </c>
      <c r="E312" s="23">
        <v>21168</v>
      </c>
      <c r="F312" s="23">
        <v>21168</v>
      </c>
      <c r="G312" s="23">
        <v>7391.9</v>
      </c>
      <c r="H312" s="61">
        <f t="shared" si="34"/>
        <v>101.16189954837826</v>
      </c>
      <c r="I312" s="61">
        <f t="shared" si="35"/>
        <v>34.92016250944822</v>
      </c>
    </row>
    <row r="313" spans="1:9" ht="13.5" hidden="1" outlineLevel="2">
      <c r="A313" s="21">
        <v>41200018</v>
      </c>
      <c r="B313" s="22"/>
      <c r="C313" s="22" t="s">
        <v>336</v>
      </c>
      <c r="D313" s="23">
        <v>1500</v>
      </c>
      <c r="E313" s="23">
        <v>1500</v>
      </c>
      <c r="F313" s="23">
        <v>1500</v>
      </c>
      <c r="G313" s="23">
        <v>1500</v>
      </c>
      <c r="H313" s="61">
        <f t="shared" si="34"/>
        <v>100</v>
      </c>
      <c r="I313" s="61">
        <f t="shared" si="35"/>
        <v>100</v>
      </c>
    </row>
    <row r="314" spans="1:9" ht="13.5" hidden="1" outlineLevel="2">
      <c r="A314" s="21">
        <v>41200019</v>
      </c>
      <c r="B314" s="22"/>
      <c r="C314" s="22" t="s">
        <v>337</v>
      </c>
      <c r="D314" s="23">
        <v>6000</v>
      </c>
      <c r="E314" s="23">
        <v>7000</v>
      </c>
      <c r="F314" s="23">
        <v>7000</v>
      </c>
      <c r="G314" s="23">
        <v>7000</v>
      </c>
      <c r="H314" s="61">
        <f t="shared" si="34"/>
        <v>116.66666666666667</v>
      </c>
      <c r="I314" s="61">
        <f t="shared" si="35"/>
        <v>100</v>
      </c>
    </row>
    <row r="315" spans="1:9" ht="13.5" hidden="1" outlineLevel="2">
      <c r="A315" s="21">
        <v>41200021</v>
      </c>
      <c r="B315" s="22"/>
      <c r="C315" s="22" t="s">
        <v>338</v>
      </c>
      <c r="D315" s="23">
        <v>1350</v>
      </c>
      <c r="E315" s="23">
        <v>1350</v>
      </c>
      <c r="F315" s="23">
        <v>1350</v>
      </c>
      <c r="G315" s="23">
        <v>1350</v>
      </c>
      <c r="H315" s="61">
        <f t="shared" si="34"/>
        <v>100</v>
      </c>
      <c r="I315" s="61">
        <f t="shared" si="35"/>
        <v>100</v>
      </c>
    </row>
    <row r="316" spans="1:9" ht="13.5" hidden="1" outlineLevel="2">
      <c r="A316" s="21">
        <v>41200022</v>
      </c>
      <c r="B316" s="22"/>
      <c r="C316" s="22" t="s">
        <v>339</v>
      </c>
      <c r="D316" s="23">
        <v>1440</v>
      </c>
      <c r="E316" s="23">
        <v>1720</v>
      </c>
      <c r="F316" s="23">
        <v>1720</v>
      </c>
      <c r="G316" s="23">
        <v>750</v>
      </c>
      <c r="H316" s="61">
        <f t="shared" si="34"/>
        <v>52.083333333333336</v>
      </c>
      <c r="I316" s="61">
        <f t="shared" si="35"/>
        <v>43.604651162790695</v>
      </c>
    </row>
    <row r="317" spans="1:9" ht="13.5" hidden="1" outlineLevel="2">
      <c r="A317" s="21">
        <v>41200023</v>
      </c>
      <c r="B317" s="22"/>
      <c r="C317" s="22" t="s">
        <v>340</v>
      </c>
      <c r="D317" s="23">
        <v>100</v>
      </c>
      <c r="E317" s="23">
        <v>2000</v>
      </c>
      <c r="F317" s="23">
        <v>2000</v>
      </c>
      <c r="G317" s="23">
        <v>100</v>
      </c>
      <c r="H317" s="61">
        <f t="shared" si="34"/>
        <v>100</v>
      </c>
      <c r="I317" s="61">
        <f t="shared" si="35"/>
        <v>5</v>
      </c>
    </row>
    <row r="318" spans="1:9" ht="13.5" hidden="1" outlineLevel="2">
      <c r="A318" s="21">
        <v>41200024</v>
      </c>
      <c r="B318" s="22"/>
      <c r="C318" s="22" t="s">
        <v>341</v>
      </c>
      <c r="D318" s="23">
        <v>9375</v>
      </c>
      <c r="E318" s="23">
        <v>6250</v>
      </c>
      <c r="F318" s="23">
        <v>6250</v>
      </c>
      <c r="G318" s="23">
        <v>6250</v>
      </c>
      <c r="H318" s="61">
        <f t="shared" si="34"/>
        <v>66.66666666666666</v>
      </c>
      <c r="I318" s="61">
        <f t="shared" si="35"/>
        <v>100</v>
      </c>
    </row>
    <row r="319" spans="1:9" ht="13.5" hidden="1" outlineLevel="2">
      <c r="A319" s="21">
        <v>41200025</v>
      </c>
      <c r="B319" s="22"/>
      <c r="C319" s="22" t="s">
        <v>342</v>
      </c>
      <c r="D319" s="23">
        <v>410</v>
      </c>
      <c r="E319" s="23">
        <v>1000</v>
      </c>
      <c r="F319" s="23">
        <v>1000</v>
      </c>
      <c r="G319" s="23">
        <v>180</v>
      </c>
      <c r="H319" s="61">
        <f t="shared" si="34"/>
        <v>43.90243902439025</v>
      </c>
      <c r="I319" s="61">
        <f t="shared" si="35"/>
        <v>18</v>
      </c>
    </row>
    <row r="320" spans="1:9" ht="13.5" hidden="1" outlineLevel="2">
      <c r="A320" s="21">
        <v>41200031</v>
      </c>
      <c r="B320" s="22"/>
      <c r="C320" s="22" t="s">
        <v>343</v>
      </c>
      <c r="D320" s="23">
        <v>5673.570000000001</v>
      </c>
      <c r="E320" s="23">
        <v>0</v>
      </c>
      <c r="F320" s="23">
        <v>0</v>
      </c>
      <c r="G320" s="23">
        <v>8136.489999999999</v>
      </c>
      <c r="H320" s="62"/>
      <c r="I320" s="62"/>
    </row>
    <row r="321" spans="1:9" ht="13.5" hidden="1" outlineLevel="2">
      <c r="A321" s="21">
        <v>41200032</v>
      </c>
      <c r="B321" s="22"/>
      <c r="C321" s="22" t="s">
        <v>344</v>
      </c>
      <c r="D321" s="23">
        <v>1459.3799999999999</v>
      </c>
      <c r="E321" s="23">
        <v>0</v>
      </c>
      <c r="F321" s="23">
        <v>0</v>
      </c>
      <c r="G321" s="23">
        <v>2817.8900000000003</v>
      </c>
      <c r="H321" s="62"/>
      <c r="I321" s="62"/>
    </row>
    <row r="322" spans="1:9" ht="13.5" hidden="1" outlineLevel="2">
      <c r="A322" s="21">
        <v>41200034</v>
      </c>
      <c r="B322" s="22"/>
      <c r="C322" s="22" t="s">
        <v>345</v>
      </c>
      <c r="D322" s="23">
        <v>15844.800000000001</v>
      </c>
      <c r="E322" s="23">
        <v>16000</v>
      </c>
      <c r="F322" s="23">
        <v>16000</v>
      </c>
      <c r="G322" s="23">
        <v>16060.16</v>
      </c>
      <c r="H322" s="61">
        <f>IF(D322&lt;&gt;0,G322/D322*100,)</f>
        <v>101.3591840856306</v>
      </c>
      <c r="I322" s="61">
        <f>IF(F322&lt;&gt;0,G322/F322*100,)</f>
        <v>100.376</v>
      </c>
    </row>
    <row r="323" spans="1:9" ht="13.5" hidden="1" outlineLevel="2">
      <c r="A323" s="21">
        <v>41200035</v>
      </c>
      <c r="B323" s="22"/>
      <c r="C323" s="22" t="s">
        <v>346</v>
      </c>
      <c r="D323" s="23">
        <v>2426.7799999999997</v>
      </c>
      <c r="E323" s="23">
        <v>0</v>
      </c>
      <c r="F323" s="23">
        <v>0</v>
      </c>
      <c r="G323" s="23">
        <v>3189.16</v>
      </c>
      <c r="H323" s="62"/>
      <c r="I323" s="62"/>
    </row>
    <row r="324" spans="1:9" ht="13.5" hidden="1" outlineLevel="2">
      <c r="A324" s="21">
        <v>41200036</v>
      </c>
      <c r="B324" s="22"/>
      <c r="C324" s="22" t="s">
        <v>347</v>
      </c>
      <c r="D324" s="23">
        <v>1138.35</v>
      </c>
      <c r="E324" s="23">
        <v>0</v>
      </c>
      <c r="F324" s="23">
        <v>0</v>
      </c>
      <c r="G324" s="23">
        <v>2523.29</v>
      </c>
      <c r="H324" s="62"/>
      <c r="I324" s="62"/>
    </row>
    <row r="325" spans="1:9" ht="13.5" hidden="1" outlineLevel="2">
      <c r="A325" s="21">
        <v>41200037</v>
      </c>
      <c r="B325" s="22"/>
      <c r="C325" s="22" t="s">
        <v>348</v>
      </c>
      <c r="D325" s="23">
        <v>1976.7599999999998</v>
      </c>
      <c r="E325" s="23">
        <v>0</v>
      </c>
      <c r="F325" s="23">
        <v>0</v>
      </c>
      <c r="G325" s="23">
        <v>2647.79</v>
      </c>
      <c r="H325" s="62"/>
      <c r="I325" s="62"/>
    </row>
    <row r="326" spans="1:9" ht="13.5" hidden="1" outlineLevel="2">
      <c r="A326" s="21">
        <v>41200038</v>
      </c>
      <c r="B326" s="22"/>
      <c r="C326" s="22" t="s">
        <v>349</v>
      </c>
      <c r="D326" s="23">
        <v>3200.47</v>
      </c>
      <c r="E326" s="23">
        <v>0</v>
      </c>
      <c r="F326" s="23">
        <v>0</v>
      </c>
      <c r="G326" s="23">
        <v>4753.78</v>
      </c>
      <c r="H326" s="62"/>
      <c r="I326" s="62"/>
    </row>
    <row r="327" spans="1:9" ht="13.5" hidden="1" outlineLevel="2">
      <c r="A327" s="21">
        <v>41200039</v>
      </c>
      <c r="B327" s="22"/>
      <c r="C327" s="22" t="s">
        <v>350</v>
      </c>
      <c r="D327" s="23">
        <v>1791.88</v>
      </c>
      <c r="E327" s="23">
        <v>0</v>
      </c>
      <c r="F327" s="23">
        <v>0</v>
      </c>
      <c r="G327" s="23">
        <v>3387.77</v>
      </c>
      <c r="H327" s="62"/>
      <c r="I327" s="62"/>
    </row>
    <row r="328" spans="1:9" ht="13.5" hidden="1" outlineLevel="2">
      <c r="A328" s="21">
        <v>41200040</v>
      </c>
      <c r="B328" s="22"/>
      <c r="C328" s="22" t="s">
        <v>351</v>
      </c>
      <c r="D328" s="23">
        <v>4745.23</v>
      </c>
      <c r="E328" s="23">
        <v>0</v>
      </c>
      <c r="F328" s="23">
        <v>0</v>
      </c>
      <c r="G328" s="23">
        <v>8645.09</v>
      </c>
      <c r="H328" s="62"/>
      <c r="I328" s="62"/>
    </row>
    <row r="329" spans="1:9" ht="13.5" hidden="1" outlineLevel="2">
      <c r="A329" s="21">
        <v>41200041</v>
      </c>
      <c r="B329" s="22"/>
      <c r="C329" s="22" t="s">
        <v>352</v>
      </c>
      <c r="D329" s="23">
        <v>2077.3399999999997</v>
      </c>
      <c r="E329" s="23">
        <v>0</v>
      </c>
      <c r="F329" s="23">
        <v>0</v>
      </c>
      <c r="G329" s="23">
        <v>2435.58</v>
      </c>
      <c r="H329" s="62"/>
      <c r="I329" s="62"/>
    </row>
    <row r="330" spans="1:9" ht="13.5" hidden="1" outlineLevel="2">
      <c r="A330" s="21">
        <v>41200042</v>
      </c>
      <c r="B330" s="22"/>
      <c r="C330" s="22" t="s">
        <v>353</v>
      </c>
      <c r="D330" s="23">
        <v>3649.78</v>
      </c>
      <c r="E330" s="23">
        <v>0</v>
      </c>
      <c r="F330" s="23">
        <v>0</v>
      </c>
      <c r="G330" s="23">
        <v>3102.35</v>
      </c>
      <c r="H330" s="62"/>
      <c r="I330" s="62"/>
    </row>
    <row r="331" spans="1:9" ht="13.5" hidden="1" outlineLevel="2">
      <c r="A331" s="21">
        <v>41200043</v>
      </c>
      <c r="B331" s="22"/>
      <c r="C331" s="22" t="s">
        <v>354</v>
      </c>
      <c r="D331" s="23">
        <v>2400.24</v>
      </c>
      <c r="E331" s="23">
        <v>0</v>
      </c>
      <c r="F331" s="23">
        <v>0</v>
      </c>
      <c r="G331" s="23">
        <v>2391.2200000000003</v>
      </c>
      <c r="H331" s="62"/>
      <c r="I331" s="62"/>
    </row>
    <row r="332" spans="1:9" ht="13.5" hidden="1" outlineLevel="2">
      <c r="A332" s="21">
        <v>41200044</v>
      </c>
      <c r="B332" s="22"/>
      <c r="C332" s="22" t="s">
        <v>355</v>
      </c>
      <c r="D332" s="23">
        <v>2678.33</v>
      </c>
      <c r="E332" s="23">
        <v>0</v>
      </c>
      <c r="F332" s="23">
        <v>0</v>
      </c>
      <c r="G332" s="23">
        <v>3319.3500000000004</v>
      </c>
      <c r="H332" s="62"/>
      <c r="I332" s="62"/>
    </row>
    <row r="333" spans="1:9" ht="13.5" hidden="1" outlineLevel="2">
      <c r="A333" s="21">
        <v>41200045</v>
      </c>
      <c r="B333" s="22"/>
      <c r="C333" s="22" t="s">
        <v>356</v>
      </c>
      <c r="D333" s="23">
        <v>7216.879999999999</v>
      </c>
      <c r="E333" s="23">
        <v>0</v>
      </c>
      <c r="F333" s="23">
        <v>0</v>
      </c>
      <c r="G333" s="23">
        <v>4793.18</v>
      </c>
      <c r="H333" s="62"/>
      <c r="I333" s="62"/>
    </row>
    <row r="334" spans="1:9" ht="13.5" hidden="1" outlineLevel="2">
      <c r="A334" s="21">
        <v>41200046</v>
      </c>
      <c r="B334" s="22"/>
      <c r="C334" s="22" t="s">
        <v>357</v>
      </c>
      <c r="D334" s="23">
        <v>0</v>
      </c>
      <c r="E334" s="23">
        <v>0</v>
      </c>
      <c r="F334" s="23">
        <v>0</v>
      </c>
      <c r="G334" s="23">
        <v>897.87</v>
      </c>
      <c r="H334" s="62"/>
      <c r="I334" s="62"/>
    </row>
    <row r="335" spans="1:9" ht="13.5" hidden="1" outlineLevel="2">
      <c r="A335" s="21">
        <v>41200047</v>
      </c>
      <c r="B335" s="22"/>
      <c r="C335" s="22" t="s">
        <v>358</v>
      </c>
      <c r="D335" s="23">
        <v>10138.07</v>
      </c>
      <c r="E335" s="23">
        <v>0</v>
      </c>
      <c r="F335" s="23">
        <v>0</v>
      </c>
      <c r="G335" s="23">
        <v>8813.26</v>
      </c>
      <c r="H335" s="62"/>
      <c r="I335" s="62"/>
    </row>
    <row r="336" spans="1:9" ht="13.5" hidden="1" outlineLevel="2">
      <c r="A336" s="21">
        <v>41200048</v>
      </c>
      <c r="B336" s="22"/>
      <c r="C336" s="22" t="s">
        <v>359</v>
      </c>
      <c r="D336" s="23">
        <v>3905.68</v>
      </c>
      <c r="E336" s="23">
        <v>0</v>
      </c>
      <c r="F336" s="23">
        <v>0</v>
      </c>
      <c r="G336" s="23">
        <v>3813.49</v>
      </c>
      <c r="H336" s="62"/>
      <c r="I336" s="62"/>
    </row>
    <row r="337" spans="1:9" ht="13.5" hidden="1" outlineLevel="2">
      <c r="A337" s="21">
        <v>41200049</v>
      </c>
      <c r="B337" s="22"/>
      <c r="C337" s="22" t="s">
        <v>360</v>
      </c>
      <c r="D337" s="23">
        <v>1807.28</v>
      </c>
      <c r="E337" s="23">
        <v>0</v>
      </c>
      <c r="F337" s="23">
        <v>0</v>
      </c>
      <c r="G337" s="23">
        <v>2311</v>
      </c>
      <c r="H337" s="62"/>
      <c r="I337" s="62"/>
    </row>
    <row r="338" spans="1:9" ht="13.5" hidden="1" outlineLevel="2">
      <c r="A338" s="21">
        <v>41200051</v>
      </c>
      <c r="B338" s="22"/>
      <c r="C338" s="22" t="s">
        <v>361</v>
      </c>
      <c r="D338" s="23">
        <v>1852.84</v>
      </c>
      <c r="E338" s="23">
        <v>0</v>
      </c>
      <c r="F338" s="23">
        <v>0</v>
      </c>
      <c r="G338" s="23">
        <v>1953.43</v>
      </c>
      <c r="H338" s="62"/>
      <c r="I338" s="62"/>
    </row>
    <row r="339" spans="1:9" ht="13.5" hidden="1" outlineLevel="2">
      <c r="A339" s="21">
        <v>41200052</v>
      </c>
      <c r="B339" s="22"/>
      <c r="C339" s="22" t="s">
        <v>362</v>
      </c>
      <c r="D339" s="23">
        <v>29543</v>
      </c>
      <c r="E339" s="23">
        <v>0</v>
      </c>
      <c r="F339" s="23">
        <v>0</v>
      </c>
      <c r="G339" s="23">
        <v>38085.3</v>
      </c>
      <c r="H339" s="62"/>
      <c r="I339" s="62"/>
    </row>
    <row r="340" spans="1:9" ht="13.5" hidden="1" outlineLevel="2">
      <c r="A340" s="21">
        <v>41200053</v>
      </c>
      <c r="B340" s="22"/>
      <c r="C340" s="22" t="s">
        <v>363</v>
      </c>
      <c r="D340" s="23">
        <v>33411.37000000001</v>
      </c>
      <c r="E340" s="23">
        <v>0</v>
      </c>
      <c r="F340" s="23">
        <v>0</v>
      </c>
      <c r="G340" s="23">
        <v>26339.43</v>
      </c>
      <c r="H340" s="62"/>
      <c r="I340" s="62"/>
    </row>
    <row r="341" spans="1:9" ht="13.5" hidden="1" outlineLevel="2">
      <c r="A341" s="21">
        <v>41200054</v>
      </c>
      <c r="B341" s="22"/>
      <c r="C341" s="22" t="s">
        <v>364</v>
      </c>
      <c r="D341" s="23">
        <v>29921.140000000003</v>
      </c>
      <c r="E341" s="23">
        <v>0</v>
      </c>
      <c r="F341" s="23">
        <v>0</v>
      </c>
      <c r="G341" s="23">
        <v>41847.56000000001</v>
      </c>
      <c r="H341" s="62"/>
      <c r="I341" s="62"/>
    </row>
    <row r="342" spans="1:9" ht="13.5" hidden="1" outlineLevel="2">
      <c r="A342" s="21">
        <v>41200055</v>
      </c>
      <c r="B342" s="22"/>
      <c r="C342" s="22" t="s">
        <v>365</v>
      </c>
      <c r="D342" s="23">
        <v>2471.1099999999997</v>
      </c>
      <c r="E342" s="23">
        <v>0</v>
      </c>
      <c r="F342" s="23">
        <v>0</v>
      </c>
      <c r="G342" s="23">
        <v>2729.5999999999995</v>
      </c>
      <c r="H342" s="62"/>
      <c r="I342" s="62"/>
    </row>
    <row r="343" spans="1:9" ht="13.5" hidden="1" outlineLevel="2">
      <c r="A343" s="21">
        <v>41200056</v>
      </c>
      <c r="B343" s="22"/>
      <c r="C343" s="22" t="s">
        <v>366</v>
      </c>
      <c r="D343" s="23">
        <v>18417.49</v>
      </c>
      <c r="E343" s="23">
        <v>0</v>
      </c>
      <c r="F343" s="23">
        <v>0</v>
      </c>
      <c r="G343" s="23">
        <v>15885.299999999997</v>
      </c>
      <c r="H343" s="62"/>
      <c r="I343" s="62"/>
    </row>
    <row r="344" spans="1:9" ht="13.5" hidden="1" outlineLevel="2">
      <c r="A344" s="21">
        <v>41200057</v>
      </c>
      <c r="B344" s="22"/>
      <c r="C344" s="22" t="s">
        <v>367</v>
      </c>
      <c r="D344" s="23">
        <v>1461</v>
      </c>
      <c r="E344" s="23">
        <v>0</v>
      </c>
      <c r="F344" s="23">
        <v>0</v>
      </c>
      <c r="G344" s="23">
        <v>2961.01</v>
      </c>
      <c r="H344" s="62"/>
      <c r="I344" s="62"/>
    </row>
    <row r="345" spans="1:9" ht="13.5" hidden="1" outlineLevel="2">
      <c r="A345" s="21">
        <v>41200058</v>
      </c>
      <c r="B345" s="22"/>
      <c r="C345" s="22" t="s">
        <v>368</v>
      </c>
      <c r="D345" s="23">
        <v>910</v>
      </c>
      <c r="E345" s="23">
        <v>0</v>
      </c>
      <c r="F345" s="23">
        <v>0</v>
      </c>
      <c r="G345" s="23">
        <v>1095</v>
      </c>
      <c r="H345" s="62"/>
      <c r="I345" s="62"/>
    </row>
    <row r="346" spans="1:9" ht="13.5" hidden="1" outlineLevel="2">
      <c r="A346" s="21">
        <v>41200059</v>
      </c>
      <c r="B346" s="22"/>
      <c r="C346" s="22" t="s">
        <v>369</v>
      </c>
      <c r="D346" s="23">
        <v>140</v>
      </c>
      <c r="E346" s="23">
        <v>0</v>
      </c>
      <c r="F346" s="23">
        <v>0</v>
      </c>
      <c r="G346" s="23">
        <v>215</v>
      </c>
      <c r="H346" s="62"/>
      <c r="I346" s="62"/>
    </row>
    <row r="347" spans="1:9" ht="13.5" hidden="1" outlineLevel="2">
      <c r="A347" s="21">
        <v>41200060</v>
      </c>
      <c r="B347" s="22"/>
      <c r="C347" s="22" t="s">
        <v>370</v>
      </c>
      <c r="D347" s="23">
        <v>585</v>
      </c>
      <c r="E347" s="23">
        <v>0</v>
      </c>
      <c r="F347" s="23">
        <v>0</v>
      </c>
      <c r="G347" s="23">
        <v>630</v>
      </c>
      <c r="H347" s="62"/>
      <c r="I347" s="62"/>
    </row>
    <row r="348" spans="1:9" ht="13.5" hidden="1" outlineLevel="2">
      <c r="A348" s="21">
        <v>41200061</v>
      </c>
      <c r="B348" s="22"/>
      <c r="C348" s="22" t="s">
        <v>371</v>
      </c>
      <c r="D348" s="23">
        <v>345</v>
      </c>
      <c r="E348" s="23">
        <v>0</v>
      </c>
      <c r="F348" s="23">
        <v>0</v>
      </c>
      <c r="G348" s="23">
        <v>250</v>
      </c>
      <c r="H348" s="62"/>
      <c r="I348" s="62"/>
    </row>
    <row r="349" spans="1:9" ht="13.5" hidden="1" outlineLevel="2">
      <c r="A349" s="21">
        <v>41200062</v>
      </c>
      <c r="B349" s="22"/>
      <c r="C349" s="22" t="s">
        <v>372</v>
      </c>
      <c r="D349" s="23">
        <v>350</v>
      </c>
      <c r="E349" s="23">
        <v>0</v>
      </c>
      <c r="F349" s="23">
        <v>0</v>
      </c>
      <c r="G349" s="23">
        <v>205</v>
      </c>
      <c r="H349" s="62"/>
      <c r="I349" s="62"/>
    </row>
    <row r="350" spans="1:9" ht="13.5" hidden="1" outlineLevel="2">
      <c r="A350" s="21">
        <v>41200063</v>
      </c>
      <c r="B350" s="22"/>
      <c r="C350" s="22" t="s">
        <v>373</v>
      </c>
      <c r="D350" s="23">
        <v>405</v>
      </c>
      <c r="E350" s="23">
        <v>0</v>
      </c>
      <c r="F350" s="23">
        <v>0</v>
      </c>
      <c r="G350" s="23">
        <v>430</v>
      </c>
      <c r="H350" s="62"/>
      <c r="I350" s="62"/>
    </row>
    <row r="351" spans="1:9" ht="13.5" hidden="1" outlineLevel="2">
      <c r="A351" s="21">
        <v>41200064</v>
      </c>
      <c r="B351" s="22"/>
      <c r="C351" s="22" t="s">
        <v>374</v>
      </c>
      <c r="D351" s="23">
        <v>305</v>
      </c>
      <c r="E351" s="23">
        <v>0</v>
      </c>
      <c r="F351" s="23">
        <v>0</v>
      </c>
      <c r="G351" s="23">
        <v>240</v>
      </c>
      <c r="H351" s="62"/>
      <c r="I351" s="62"/>
    </row>
    <row r="352" spans="1:9" ht="13.5" hidden="1" outlineLevel="2">
      <c r="A352" s="21">
        <v>41200067</v>
      </c>
      <c r="B352" s="22"/>
      <c r="C352" s="22" t="s">
        <v>375</v>
      </c>
      <c r="D352" s="23">
        <v>10200</v>
      </c>
      <c r="E352" s="23">
        <v>0</v>
      </c>
      <c r="F352" s="23">
        <v>0</v>
      </c>
      <c r="G352" s="23">
        <v>10200</v>
      </c>
      <c r="H352" s="62"/>
      <c r="I352" s="62"/>
    </row>
    <row r="353" spans="1:9" ht="13.5" hidden="1" outlineLevel="2">
      <c r="A353" s="21">
        <v>41200068</v>
      </c>
      <c r="B353" s="22"/>
      <c r="C353" s="22" t="s">
        <v>376</v>
      </c>
      <c r="D353" s="23">
        <v>6231.4400000000005</v>
      </c>
      <c r="E353" s="23">
        <v>6500</v>
      </c>
      <c r="F353" s="23">
        <v>6500</v>
      </c>
      <c r="G353" s="23">
        <v>6562.5</v>
      </c>
      <c r="H353" s="61">
        <f>IF(D353&lt;&gt;0,G353/D353*100,)</f>
        <v>105.31273670291297</v>
      </c>
      <c r="I353" s="61">
        <f>IF(F353&lt;&gt;0,G353/F353*100,)</f>
        <v>100.96153846153845</v>
      </c>
    </row>
    <row r="354" spans="1:9" ht="13.5" hidden="1" outlineLevel="2">
      <c r="A354" s="21">
        <v>41200070</v>
      </c>
      <c r="B354" s="22"/>
      <c r="C354" s="22" t="s">
        <v>377</v>
      </c>
      <c r="D354" s="23">
        <v>3800</v>
      </c>
      <c r="E354" s="23">
        <v>6800</v>
      </c>
      <c r="F354" s="23">
        <v>6800</v>
      </c>
      <c r="G354" s="23">
        <v>3797.0999999999995</v>
      </c>
      <c r="H354" s="61">
        <f>IF(D354&lt;&gt;0,G354/D354*100,)</f>
        <v>99.9236842105263</v>
      </c>
      <c r="I354" s="61">
        <f>IF(F354&lt;&gt;0,G354/F354*100,)</f>
        <v>55.83970588235293</v>
      </c>
    </row>
    <row r="355" spans="1:9" ht="13.5" hidden="1" outlineLevel="2">
      <c r="A355" s="21">
        <v>41200071</v>
      </c>
      <c r="B355" s="22"/>
      <c r="C355" s="22" t="s">
        <v>378</v>
      </c>
      <c r="D355" s="23">
        <v>1996.75</v>
      </c>
      <c r="E355" s="23">
        <v>0</v>
      </c>
      <c r="F355" s="23">
        <v>0</v>
      </c>
      <c r="G355" s="23">
        <v>250</v>
      </c>
      <c r="H355" s="62"/>
      <c r="I355" s="62"/>
    </row>
    <row r="356" spans="1:9" ht="13.5" hidden="1" outlineLevel="2">
      <c r="A356" s="21">
        <v>41200072</v>
      </c>
      <c r="B356" s="22"/>
      <c r="C356" s="22" t="s">
        <v>379</v>
      </c>
      <c r="D356" s="23">
        <v>1000</v>
      </c>
      <c r="E356" s="23">
        <v>2000</v>
      </c>
      <c r="F356" s="23">
        <v>3209.6</v>
      </c>
      <c r="G356" s="23">
        <v>3085</v>
      </c>
      <c r="H356" s="61">
        <f>IF(D356&lt;&gt;0,G356/D356*100,)</f>
        <v>308.5</v>
      </c>
      <c r="I356" s="61">
        <f>IF(F356&lt;&gt;0,G356/F356*100,)</f>
        <v>96.1178963110668</v>
      </c>
    </row>
    <row r="357" spans="1:9" ht="13.5" hidden="1" outlineLevel="2">
      <c r="A357" s="21">
        <v>41200073</v>
      </c>
      <c r="B357" s="22"/>
      <c r="C357" s="22" t="s">
        <v>380</v>
      </c>
      <c r="D357" s="23">
        <v>2000</v>
      </c>
      <c r="E357" s="23">
        <v>0</v>
      </c>
      <c r="F357" s="23">
        <v>0</v>
      </c>
      <c r="G357" s="23">
        <v>0</v>
      </c>
      <c r="H357" s="62"/>
      <c r="I357" s="62"/>
    </row>
    <row r="358" spans="1:9" ht="13.5" hidden="1" outlineLevel="2">
      <c r="A358" s="21">
        <v>41200074</v>
      </c>
      <c r="B358" s="22"/>
      <c r="C358" s="22" t="s">
        <v>381</v>
      </c>
      <c r="D358" s="23">
        <v>1050</v>
      </c>
      <c r="E358" s="23">
        <v>0</v>
      </c>
      <c r="F358" s="23">
        <v>0</v>
      </c>
      <c r="G358" s="23">
        <v>1050</v>
      </c>
      <c r="H358" s="62"/>
      <c r="I358" s="62"/>
    </row>
    <row r="359" spans="1:9" ht="13.5" hidden="1" outlineLevel="2">
      <c r="A359" s="21">
        <v>41200075</v>
      </c>
      <c r="B359" s="22"/>
      <c r="C359" s="22" t="s">
        <v>382</v>
      </c>
      <c r="D359" s="23">
        <v>0</v>
      </c>
      <c r="E359" s="23">
        <v>478</v>
      </c>
      <c r="F359" s="23">
        <v>478</v>
      </c>
      <c r="G359" s="23">
        <v>477.06</v>
      </c>
      <c r="H359" s="61">
        <f>IF(D359&lt;&gt;0,G359/D359*100,)</f>
        <v>0</v>
      </c>
      <c r="I359" s="61">
        <f>IF(F359&lt;&gt;0,G359/F359*100,)</f>
        <v>99.80334728033473</v>
      </c>
    </row>
    <row r="360" spans="1:9" ht="13.5" hidden="1" outlineLevel="2">
      <c r="A360" s="21">
        <v>41200076</v>
      </c>
      <c r="B360" s="22"/>
      <c r="C360" s="22" t="s">
        <v>383</v>
      </c>
      <c r="D360" s="23">
        <v>0</v>
      </c>
      <c r="E360" s="23">
        <v>0</v>
      </c>
      <c r="F360" s="23">
        <v>0</v>
      </c>
      <c r="G360" s="23">
        <v>700</v>
      </c>
      <c r="H360" s="62"/>
      <c r="I360" s="62"/>
    </row>
    <row r="361" spans="1:9" ht="13.5" hidden="1" outlineLevel="1">
      <c r="A361" s="21"/>
      <c r="B361" s="22"/>
      <c r="C361" s="22"/>
      <c r="D361" s="23"/>
      <c r="E361" s="23"/>
      <c r="F361" s="23"/>
      <c r="G361" s="23"/>
      <c r="H361" s="62"/>
      <c r="I361" s="62"/>
    </row>
    <row r="362" spans="1:9" ht="13.5" collapsed="1">
      <c r="A362" s="21">
        <v>413</v>
      </c>
      <c r="B362" s="22"/>
      <c r="C362" s="22" t="s">
        <v>44</v>
      </c>
      <c r="D362" s="23">
        <f>D363+D365+D367</f>
        <v>359621.06999999995</v>
      </c>
      <c r="E362" s="23">
        <f>E363+E365+E367</f>
        <v>428632</v>
      </c>
      <c r="F362" s="23">
        <f>F363+F365+F367</f>
        <v>468535.18</v>
      </c>
      <c r="G362" s="23">
        <f>G363+G365+G367</f>
        <v>398263.8799999999</v>
      </c>
      <c r="H362" s="61">
        <f aca="true" t="shared" si="36" ref="H362:H390">IF(D362&lt;&gt;0,G362/D362*100,)</f>
        <v>110.74542434346239</v>
      </c>
      <c r="I362" s="61">
        <f aca="true" t="shared" si="37" ref="I362:I390">IF(F362&lt;&gt;0,G362/F362*100,)</f>
        <v>85.00191597138979</v>
      </c>
    </row>
    <row r="363" spans="1:9" ht="13.5" hidden="1" outlineLevel="1">
      <c r="A363" s="21">
        <v>4130</v>
      </c>
      <c r="B363" s="22"/>
      <c r="C363" s="22" t="s">
        <v>384</v>
      </c>
      <c r="D363" s="23">
        <f>D364</f>
        <v>60600.29999999999</v>
      </c>
      <c r="E363" s="23">
        <f>E364</f>
        <v>60600</v>
      </c>
      <c r="F363" s="23">
        <f>F364</f>
        <v>63028.61</v>
      </c>
      <c r="G363" s="23">
        <f>G364</f>
        <v>61889.75</v>
      </c>
      <c r="H363" s="61">
        <f t="shared" si="36"/>
        <v>102.12779474689071</v>
      </c>
      <c r="I363" s="61">
        <f t="shared" si="37"/>
        <v>98.19310627348437</v>
      </c>
    </row>
    <row r="364" spans="1:9" ht="13.5" hidden="1" outlineLevel="2">
      <c r="A364" s="21">
        <v>413003</v>
      </c>
      <c r="B364" s="22"/>
      <c r="C364" s="22" t="s">
        <v>385</v>
      </c>
      <c r="D364" s="23">
        <v>60600.29999999999</v>
      </c>
      <c r="E364" s="23">
        <v>60600</v>
      </c>
      <c r="F364" s="23">
        <v>63028.61</v>
      </c>
      <c r="G364" s="23">
        <v>61889.75</v>
      </c>
      <c r="H364" s="61">
        <f t="shared" si="36"/>
        <v>102.12779474689071</v>
      </c>
      <c r="I364" s="61">
        <f t="shared" si="37"/>
        <v>98.19310627348437</v>
      </c>
    </row>
    <row r="365" spans="1:9" ht="13.5" hidden="1" outlineLevel="1">
      <c r="A365" s="21">
        <v>4131</v>
      </c>
      <c r="B365" s="22"/>
      <c r="C365" s="22" t="s">
        <v>386</v>
      </c>
      <c r="D365" s="23">
        <f>D366</f>
        <v>17321.6</v>
      </c>
      <c r="E365" s="23">
        <f>E366</f>
        <v>19000</v>
      </c>
      <c r="F365" s="23">
        <f>F366</f>
        <v>19000</v>
      </c>
      <c r="G365" s="23">
        <f>G366</f>
        <v>14901.12</v>
      </c>
      <c r="H365" s="61">
        <f t="shared" si="36"/>
        <v>86.02623314243489</v>
      </c>
      <c r="I365" s="61">
        <f t="shared" si="37"/>
        <v>78.42694736842105</v>
      </c>
    </row>
    <row r="366" spans="1:9" ht="13.5" hidden="1" outlineLevel="2">
      <c r="A366" s="21">
        <v>413105</v>
      </c>
      <c r="B366" s="22"/>
      <c r="C366" s="22" t="s">
        <v>387</v>
      </c>
      <c r="D366" s="23">
        <v>17321.6</v>
      </c>
      <c r="E366" s="23">
        <v>19000</v>
      </c>
      <c r="F366" s="23">
        <v>19000</v>
      </c>
      <c r="G366" s="23">
        <v>14901.12</v>
      </c>
      <c r="H366" s="61">
        <f t="shared" si="36"/>
        <v>86.02623314243489</v>
      </c>
      <c r="I366" s="61">
        <f t="shared" si="37"/>
        <v>78.42694736842105</v>
      </c>
    </row>
    <row r="367" spans="1:9" ht="13.5" hidden="1" outlineLevel="1">
      <c r="A367" s="21">
        <v>4133</v>
      </c>
      <c r="B367" s="22"/>
      <c r="C367" s="22" t="s">
        <v>388</v>
      </c>
      <c r="D367" s="23">
        <f>D368+D369+D370+D371+D372+D373+D374+D375+D376+D377+D378+D379+D380+D381+D382+D383+D384+D385+D386+D387+D388+D389+D390+D391+D392</f>
        <v>281699.17</v>
      </c>
      <c r="E367" s="23">
        <f>E368+E369+E370+E371+E372+E373+E374+E375+E376+E377+E378+E379+E380+E381+E382+E383+E384+E385+E386+E387+E388+E389+E390+E391+E392</f>
        <v>349032</v>
      </c>
      <c r="F367" s="23">
        <f>F368+F369+F370+F371+F372+F373+F374+F375+F376+F377+F378+F379+F380+F381+F382+F383+F384+F385+F386+F387+F388+F389+F390+F391+F392</f>
        <v>386506.57</v>
      </c>
      <c r="G367" s="23">
        <f>G368+G369+G370+G371+G372+G373+G374+G375+G376+G377+G378+G379+G380+G381+G382+G383+G384+G385+G386+G387+G388+G389+G390+G391+G392</f>
        <v>321473.0099999999</v>
      </c>
      <c r="H367" s="61">
        <f t="shared" si="36"/>
        <v>114.11926062827942</v>
      </c>
      <c r="I367" s="61">
        <f t="shared" si="37"/>
        <v>83.17400917660983</v>
      </c>
    </row>
    <row r="368" spans="1:9" ht="13.5" hidden="1" outlineLevel="2">
      <c r="A368" s="21">
        <v>41330001</v>
      </c>
      <c r="B368" s="22"/>
      <c r="C368" s="22" t="s">
        <v>389</v>
      </c>
      <c r="D368" s="23">
        <v>0</v>
      </c>
      <c r="E368" s="23">
        <v>9770</v>
      </c>
      <c r="F368" s="23">
        <v>9770</v>
      </c>
      <c r="G368" s="23">
        <v>5924.5599999999995</v>
      </c>
      <c r="H368" s="61">
        <f t="shared" si="36"/>
        <v>0</v>
      </c>
      <c r="I368" s="61">
        <f t="shared" si="37"/>
        <v>60.64032753326509</v>
      </c>
    </row>
    <row r="369" spans="1:9" ht="13.5" hidden="1" outlineLevel="2">
      <c r="A369" s="21">
        <v>41330002</v>
      </c>
      <c r="B369" s="22"/>
      <c r="C369" s="22" t="s">
        <v>390</v>
      </c>
      <c r="D369" s="23">
        <v>15369.65</v>
      </c>
      <c r="E369" s="23">
        <v>17490</v>
      </c>
      <c r="F369" s="23">
        <v>35782.91</v>
      </c>
      <c r="G369" s="23">
        <v>38079.37</v>
      </c>
      <c r="H369" s="61">
        <f t="shared" si="36"/>
        <v>247.7569105347227</v>
      </c>
      <c r="I369" s="61">
        <f t="shared" si="37"/>
        <v>106.41775640941444</v>
      </c>
    </row>
    <row r="370" spans="1:9" ht="13.5" hidden="1" outlineLevel="2">
      <c r="A370" s="21">
        <v>41330003</v>
      </c>
      <c r="B370" s="22"/>
      <c r="C370" s="22" t="s">
        <v>391</v>
      </c>
      <c r="D370" s="23">
        <v>39441</v>
      </c>
      <c r="E370" s="23">
        <v>44057</v>
      </c>
      <c r="F370" s="23">
        <v>44057</v>
      </c>
      <c r="G370" s="23">
        <v>44648.10999999999</v>
      </c>
      <c r="H370" s="61">
        <f t="shared" si="36"/>
        <v>113.20227681853908</v>
      </c>
      <c r="I370" s="61">
        <f t="shared" si="37"/>
        <v>101.34169371496016</v>
      </c>
    </row>
    <row r="371" spans="1:9" ht="13.5" hidden="1" outlineLevel="2">
      <c r="A371" s="21">
        <v>41330006</v>
      </c>
      <c r="B371" s="22"/>
      <c r="C371" s="22" t="s">
        <v>392</v>
      </c>
      <c r="D371" s="23">
        <v>0</v>
      </c>
      <c r="E371" s="23">
        <v>3170</v>
      </c>
      <c r="F371" s="23">
        <v>3170</v>
      </c>
      <c r="G371" s="23">
        <v>0</v>
      </c>
      <c r="H371" s="61">
        <f t="shared" si="36"/>
        <v>0</v>
      </c>
      <c r="I371" s="61">
        <f t="shared" si="37"/>
        <v>0</v>
      </c>
    </row>
    <row r="372" spans="1:9" ht="13.5" hidden="1" outlineLevel="2">
      <c r="A372" s="21">
        <v>41330101</v>
      </c>
      <c r="B372" s="22"/>
      <c r="C372" s="22" t="s">
        <v>393</v>
      </c>
      <c r="D372" s="23">
        <v>0</v>
      </c>
      <c r="E372" s="23">
        <v>1470</v>
      </c>
      <c r="F372" s="23">
        <v>1470</v>
      </c>
      <c r="G372" s="23">
        <v>0</v>
      </c>
      <c r="H372" s="61">
        <f t="shared" si="36"/>
        <v>0</v>
      </c>
      <c r="I372" s="61">
        <f t="shared" si="37"/>
        <v>0</v>
      </c>
    </row>
    <row r="373" spans="1:9" ht="13.5" hidden="1" outlineLevel="2">
      <c r="A373" s="21">
        <v>41330102</v>
      </c>
      <c r="B373" s="22"/>
      <c r="C373" s="22" t="s">
        <v>394</v>
      </c>
      <c r="D373" s="23">
        <v>817.21</v>
      </c>
      <c r="E373" s="23">
        <v>2770</v>
      </c>
      <c r="F373" s="23">
        <v>5863.599999999999</v>
      </c>
      <c r="G373" s="23">
        <v>7097.65</v>
      </c>
      <c r="H373" s="61">
        <f t="shared" si="36"/>
        <v>868.5221668848887</v>
      </c>
      <c r="I373" s="61">
        <f t="shared" si="37"/>
        <v>121.04594447097348</v>
      </c>
    </row>
    <row r="374" spans="1:9" ht="13.5" hidden="1" outlineLevel="2">
      <c r="A374" s="21">
        <v>41330103</v>
      </c>
      <c r="B374" s="22"/>
      <c r="C374" s="22" t="s">
        <v>395</v>
      </c>
      <c r="D374" s="23">
        <v>6349.939999999999</v>
      </c>
      <c r="E374" s="23">
        <v>7093</v>
      </c>
      <c r="F374" s="23">
        <v>7093</v>
      </c>
      <c r="G374" s="23">
        <v>6501.889999999999</v>
      </c>
      <c r="H374" s="61">
        <f t="shared" si="36"/>
        <v>102.39293599624564</v>
      </c>
      <c r="I374" s="61">
        <f t="shared" si="37"/>
        <v>91.66629070914986</v>
      </c>
    </row>
    <row r="375" spans="1:9" ht="13.5" hidden="1" outlineLevel="2">
      <c r="A375" s="21">
        <v>41330106</v>
      </c>
      <c r="B375" s="22"/>
      <c r="C375" s="22" t="s">
        <v>396</v>
      </c>
      <c r="D375" s="23">
        <v>0</v>
      </c>
      <c r="E375" s="23">
        <v>360</v>
      </c>
      <c r="F375" s="23">
        <v>360</v>
      </c>
      <c r="G375" s="23">
        <v>0</v>
      </c>
      <c r="H375" s="61">
        <f t="shared" si="36"/>
        <v>0</v>
      </c>
      <c r="I375" s="61">
        <f t="shared" si="37"/>
        <v>0</v>
      </c>
    </row>
    <row r="376" spans="1:9" ht="13.5" hidden="1" outlineLevel="2">
      <c r="A376" s="21">
        <v>41330200</v>
      </c>
      <c r="B376" s="22"/>
      <c r="C376" s="22" t="s">
        <v>397</v>
      </c>
      <c r="D376" s="23">
        <v>12141.420000000002</v>
      </c>
      <c r="E376" s="23">
        <v>11852</v>
      </c>
      <c r="F376" s="23">
        <v>11852</v>
      </c>
      <c r="G376" s="23">
        <v>11852.03</v>
      </c>
      <c r="H376" s="61">
        <f t="shared" si="36"/>
        <v>97.6165061417857</v>
      </c>
      <c r="I376" s="61">
        <f t="shared" si="37"/>
        <v>100.00025312183598</v>
      </c>
    </row>
    <row r="377" spans="1:9" ht="13.5" hidden="1" outlineLevel="2">
      <c r="A377" s="21">
        <v>41330203</v>
      </c>
      <c r="B377" s="22"/>
      <c r="C377" s="22" t="s">
        <v>398</v>
      </c>
      <c r="D377" s="23">
        <v>325.5</v>
      </c>
      <c r="E377" s="23">
        <v>4700</v>
      </c>
      <c r="F377" s="23">
        <v>4700</v>
      </c>
      <c r="G377" s="23">
        <v>0</v>
      </c>
      <c r="H377" s="61">
        <f t="shared" si="36"/>
        <v>0</v>
      </c>
      <c r="I377" s="61">
        <f t="shared" si="37"/>
        <v>0</v>
      </c>
    </row>
    <row r="378" spans="1:9" ht="13.5" hidden="1" outlineLevel="2">
      <c r="A378" s="21">
        <v>41330204</v>
      </c>
      <c r="B378" s="22"/>
      <c r="C378" s="22" t="s">
        <v>399</v>
      </c>
      <c r="D378" s="23">
        <v>0</v>
      </c>
      <c r="E378" s="23">
        <v>8910</v>
      </c>
      <c r="F378" s="23">
        <v>8910</v>
      </c>
      <c r="G378" s="23">
        <v>0</v>
      </c>
      <c r="H378" s="61">
        <f t="shared" si="36"/>
        <v>0</v>
      </c>
      <c r="I378" s="61">
        <f t="shared" si="37"/>
        <v>0</v>
      </c>
    </row>
    <row r="379" spans="1:9" ht="13.5" hidden="1" outlineLevel="2">
      <c r="A379" s="21">
        <v>41330230</v>
      </c>
      <c r="B379" s="22"/>
      <c r="C379" s="22" t="s">
        <v>400</v>
      </c>
      <c r="D379" s="23">
        <v>31989.180000000004</v>
      </c>
      <c r="E379" s="23">
        <v>30760</v>
      </c>
      <c r="F379" s="23">
        <v>29205.43</v>
      </c>
      <c r="G379" s="23">
        <v>28138.470000000005</v>
      </c>
      <c r="H379" s="61">
        <f t="shared" si="36"/>
        <v>87.96246105714495</v>
      </c>
      <c r="I379" s="61">
        <f t="shared" si="37"/>
        <v>96.34670675966765</v>
      </c>
    </row>
    <row r="380" spans="1:9" ht="13.5" hidden="1" outlineLevel="2">
      <c r="A380" s="21">
        <v>41330231</v>
      </c>
      <c r="B380" s="22"/>
      <c r="C380" s="22" t="s">
        <v>401</v>
      </c>
      <c r="D380" s="23">
        <v>58810.270000000004</v>
      </c>
      <c r="E380" s="23">
        <v>51030</v>
      </c>
      <c r="F380" s="23">
        <v>87807</v>
      </c>
      <c r="G380" s="23">
        <v>87737.51</v>
      </c>
      <c r="H380" s="61">
        <f t="shared" si="36"/>
        <v>149.1873953307815</v>
      </c>
      <c r="I380" s="61">
        <f t="shared" si="37"/>
        <v>99.92086052364844</v>
      </c>
    </row>
    <row r="381" spans="1:9" ht="13.5" hidden="1" outlineLevel="2">
      <c r="A381" s="21">
        <v>41330232</v>
      </c>
      <c r="B381" s="22"/>
      <c r="C381" s="22" t="s">
        <v>402</v>
      </c>
      <c r="D381" s="23">
        <v>3982.61</v>
      </c>
      <c r="E381" s="23">
        <v>4080</v>
      </c>
      <c r="F381" s="23">
        <v>4080</v>
      </c>
      <c r="G381" s="23">
        <v>2944.07</v>
      </c>
      <c r="H381" s="61">
        <f t="shared" si="36"/>
        <v>73.9231308112017</v>
      </c>
      <c r="I381" s="61">
        <f t="shared" si="37"/>
        <v>72.15857843137256</v>
      </c>
    </row>
    <row r="382" spans="1:9" ht="13.5" hidden="1" outlineLevel="2">
      <c r="A382" s="21">
        <v>41330233</v>
      </c>
      <c r="B382" s="22"/>
      <c r="C382" s="22" t="s">
        <v>403</v>
      </c>
      <c r="D382" s="23">
        <v>44037.240000000005</v>
      </c>
      <c r="E382" s="23">
        <v>29390</v>
      </c>
      <c r="F382" s="23">
        <v>29390</v>
      </c>
      <c r="G382" s="23">
        <v>32267.36</v>
      </c>
      <c r="H382" s="61">
        <f t="shared" si="36"/>
        <v>73.2728935782533</v>
      </c>
      <c r="I382" s="61">
        <f t="shared" si="37"/>
        <v>109.7902687989112</v>
      </c>
    </row>
    <row r="383" spans="1:9" ht="13.5" hidden="1" outlineLevel="2">
      <c r="A383" s="21">
        <v>41330234</v>
      </c>
      <c r="B383" s="22"/>
      <c r="C383" s="22" t="s">
        <v>404</v>
      </c>
      <c r="D383" s="23">
        <v>6795.49</v>
      </c>
      <c r="E383" s="23">
        <v>3800</v>
      </c>
      <c r="F383" s="23">
        <v>3800</v>
      </c>
      <c r="G383" s="23">
        <v>2345</v>
      </c>
      <c r="H383" s="61">
        <f t="shared" si="36"/>
        <v>34.50818116132906</v>
      </c>
      <c r="I383" s="61">
        <f t="shared" si="37"/>
        <v>61.71052631578947</v>
      </c>
    </row>
    <row r="384" spans="1:9" ht="13.5" hidden="1" outlineLevel="2">
      <c r="A384" s="21">
        <v>41330237</v>
      </c>
      <c r="B384" s="22"/>
      <c r="C384" s="22" t="s">
        <v>405</v>
      </c>
      <c r="D384" s="23">
        <v>14831.720000000001</v>
      </c>
      <c r="E384" s="23">
        <v>16180</v>
      </c>
      <c r="F384" s="23">
        <v>16180</v>
      </c>
      <c r="G384" s="23">
        <v>16179.97</v>
      </c>
      <c r="H384" s="61">
        <f t="shared" si="36"/>
        <v>109.09031454207603</v>
      </c>
      <c r="I384" s="61">
        <f t="shared" si="37"/>
        <v>99.99981458590852</v>
      </c>
    </row>
    <row r="385" spans="1:9" ht="13.5" hidden="1" outlineLevel="2">
      <c r="A385" s="21">
        <v>41330242</v>
      </c>
      <c r="B385" s="22"/>
      <c r="C385" s="22" t="s">
        <v>406</v>
      </c>
      <c r="D385" s="23">
        <v>1899.68</v>
      </c>
      <c r="E385" s="23">
        <v>1700</v>
      </c>
      <c r="F385" s="23">
        <v>1700</v>
      </c>
      <c r="G385" s="23">
        <v>540.42</v>
      </c>
      <c r="H385" s="61">
        <f t="shared" si="36"/>
        <v>28.44794912827423</v>
      </c>
      <c r="I385" s="61">
        <f t="shared" si="37"/>
        <v>31.789411764705882</v>
      </c>
    </row>
    <row r="386" spans="1:9" ht="13.5" hidden="1" outlineLevel="2">
      <c r="A386" s="21">
        <v>41330244</v>
      </c>
      <c r="B386" s="22"/>
      <c r="C386" s="22" t="s">
        <v>407</v>
      </c>
      <c r="D386" s="23">
        <v>804.04</v>
      </c>
      <c r="E386" s="23">
        <v>35000</v>
      </c>
      <c r="F386" s="23">
        <v>30555.77</v>
      </c>
      <c r="G386" s="23">
        <v>2194.67</v>
      </c>
      <c r="H386" s="61">
        <f t="shared" si="36"/>
        <v>272.95532560569126</v>
      </c>
      <c r="I386" s="61">
        <f t="shared" si="37"/>
        <v>7.182505955503658</v>
      </c>
    </row>
    <row r="387" spans="1:9" ht="13.5" hidden="1" outlineLevel="2">
      <c r="A387" s="21">
        <v>41330245</v>
      </c>
      <c r="B387" s="22"/>
      <c r="C387" s="22" t="s">
        <v>408</v>
      </c>
      <c r="D387" s="23">
        <v>7824.650000000001</v>
      </c>
      <c r="E387" s="23">
        <v>8000</v>
      </c>
      <c r="F387" s="23">
        <v>8000</v>
      </c>
      <c r="G387" s="23">
        <v>0</v>
      </c>
      <c r="H387" s="61">
        <f t="shared" si="36"/>
        <v>0</v>
      </c>
      <c r="I387" s="61">
        <f t="shared" si="37"/>
        <v>0</v>
      </c>
    </row>
    <row r="388" spans="1:9" ht="13.5" hidden="1" outlineLevel="2">
      <c r="A388" s="21">
        <v>41330246</v>
      </c>
      <c r="B388" s="22"/>
      <c r="C388" s="22" t="s">
        <v>409</v>
      </c>
      <c r="D388" s="23">
        <v>25952.96</v>
      </c>
      <c r="E388" s="23">
        <v>24550</v>
      </c>
      <c r="F388" s="23">
        <v>24550</v>
      </c>
      <c r="G388" s="23">
        <v>26892.36</v>
      </c>
      <c r="H388" s="61">
        <f t="shared" si="36"/>
        <v>103.61962566119627</v>
      </c>
      <c r="I388" s="61">
        <f t="shared" si="37"/>
        <v>109.54118126272914</v>
      </c>
    </row>
    <row r="389" spans="1:9" ht="13.5" hidden="1" outlineLevel="2">
      <c r="A389" s="21">
        <v>41330247</v>
      </c>
      <c r="B389" s="22"/>
      <c r="C389" s="22" t="s">
        <v>410</v>
      </c>
      <c r="D389" s="23">
        <v>0</v>
      </c>
      <c r="E389" s="23">
        <v>3210</v>
      </c>
      <c r="F389" s="23">
        <v>3210</v>
      </c>
      <c r="G389" s="23">
        <v>696.21</v>
      </c>
      <c r="H389" s="61">
        <f t="shared" si="36"/>
        <v>0</v>
      </c>
      <c r="I389" s="61">
        <f t="shared" si="37"/>
        <v>21.688785046728974</v>
      </c>
    </row>
    <row r="390" spans="1:9" ht="13.5" hidden="1" outlineLevel="2">
      <c r="A390" s="21">
        <v>41330248</v>
      </c>
      <c r="B390" s="22"/>
      <c r="C390" s="22" t="s">
        <v>411</v>
      </c>
      <c r="D390" s="23">
        <v>0</v>
      </c>
      <c r="E390" s="23">
        <v>14890</v>
      </c>
      <c r="F390" s="23">
        <v>7552</v>
      </c>
      <c r="G390" s="23">
        <v>0</v>
      </c>
      <c r="H390" s="61">
        <f t="shared" si="36"/>
        <v>0</v>
      </c>
      <c r="I390" s="61">
        <f t="shared" si="37"/>
        <v>0</v>
      </c>
    </row>
    <row r="391" spans="1:9" ht="13.5" hidden="1" outlineLevel="2">
      <c r="A391" s="21">
        <v>41330249</v>
      </c>
      <c r="B391" s="22"/>
      <c r="C391" s="22" t="s">
        <v>412</v>
      </c>
      <c r="D391" s="23">
        <v>0</v>
      </c>
      <c r="E391" s="23">
        <v>0</v>
      </c>
      <c r="F391" s="23">
        <v>0</v>
      </c>
      <c r="G391" s="23">
        <v>978.3600000000001</v>
      </c>
      <c r="H391" s="62"/>
      <c r="I391" s="62"/>
    </row>
    <row r="392" spans="1:9" ht="13.5" hidden="1" outlineLevel="2">
      <c r="A392" s="21">
        <v>41330269</v>
      </c>
      <c r="B392" s="22"/>
      <c r="C392" s="22" t="s">
        <v>413</v>
      </c>
      <c r="D392" s="23">
        <v>10326.609999999999</v>
      </c>
      <c r="E392" s="23">
        <v>14800</v>
      </c>
      <c r="F392" s="23">
        <v>7447.86</v>
      </c>
      <c r="G392" s="23">
        <v>6455.000000000001</v>
      </c>
      <c r="H392" s="61">
        <f>IF(D392&lt;&gt;0,G392/D392*100,)</f>
        <v>62.50841273176775</v>
      </c>
      <c r="I392" s="61">
        <f>IF(F392&lt;&gt;0,G392/F392*100,)</f>
        <v>86.6691908816761</v>
      </c>
    </row>
    <row r="393" spans="1:9" ht="13.5" hidden="1" outlineLevel="1">
      <c r="A393" s="21"/>
      <c r="B393" s="22"/>
      <c r="C393" s="22"/>
      <c r="D393" s="23"/>
      <c r="E393" s="23"/>
      <c r="F393" s="23"/>
      <c r="G393" s="23"/>
      <c r="H393" s="62"/>
      <c r="I393" s="62"/>
    </row>
    <row r="394" spans="1:9" ht="15" collapsed="1">
      <c r="A394" s="40">
        <v>42</v>
      </c>
      <c r="B394" s="41" t="s">
        <v>45</v>
      </c>
      <c r="C394" s="41" t="s">
        <v>46</v>
      </c>
      <c r="D394" s="42">
        <f>+D395</f>
        <v>1788421.3699999999</v>
      </c>
      <c r="E394" s="42">
        <f>+E395</f>
        <v>3271418.9899999998</v>
      </c>
      <c r="F394" s="42">
        <f>+F395</f>
        <v>3131176.04</v>
      </c>
      <c r="G394" s="42">
        <f>+G395</f>
        <v>2396196.85</v>
      </c>
      <c r="H394" s="60">
        <f aca="true" t="shared" si="38" ref="H394:H400">IF(D394&lt;&gt;0,G394/D394*100,)</f>
        <v>133.98390838955365</v>
      </c>
      <c r="I394" s="60">
        <f aca="true" t="shared" si="39" ref="I394:I400">IF(F394&lt;&gt;0,G394/F394*100,)</f>
        <v>76.5270562686089</v>
      </c>
    </row>
    <row r="395" spans="1:9" ht="13.5">
      <c r="A395" s="21">
        <v>420</v>
      </c>
      <c r="B395" s="22"/>
      <c r="C395" s="22" t="s">
        <v>47</v>
      </c>
      <c r="D395" s="23">
        <f>D396+D398+D402+D404+D421+D431+D433</f>
        <v>1788421.3699999999</v>
      </c>
      <c r="E395" s="23">
        <f>E396+E398+E402+E404+E421+E431+E433</f>
        <v>3271418.9899999998</v>
      </c>
      <c r="F395" s="23">
        <f>F396+F398+F402+F404+F421+F431+F433</f>
        <v>3131176.04</v>
      </c>
      <c r="G395" s="23">
        <f>G396+G398+G402+G404+G421+G431+G433</f>
        <v>2396196.85</v>
      </c>
      <c r="H395" s="61">
        <f t="shared" si="38"/>
        <v>133.98390838955365</v>
      </c>
      <c r="I395" s="61">
        <f t="shared" si="39"/>
        <v>76.5270562686089</v>
      </c>
    </row>
    <row r="396" spans="1:9" ht="13.5" hidden="1" outlineLevel="1">
      <c r="A396" s="21">
        <v>4201</v>
      </c>
      <c r="B396" s="22"/>
      <c r="C396" s="22" t="s">
        <v>414</v>
      </c>
      <c r="D396" s="23">
        <f>D397</f>
        <v>0</v>
      </c>
      <c r="E396" s="23">
        <f>E397</f>
        <v>35000</v>
      </c>
      <c r="F396" s="23">
        <f>F397</f>
        <v>31768.460000000003</v>
      </c>
      <c r="G396" s="23">
        <f>G397</f>
        <v>31650</v>
      </c>
      <c r="H396" s="61">
        <f t="shared" si="38"/>
        <v>0</v>
      </c>
      <c r="I396" s="61">
        <f t="shared" si="39"/>
        <v>99.62711443991932</v>
      </c>
    </row>
    <row r="397" spans="1:9" ht="13.5" hidden="1" outlineLevel="2">
      <c r="A397" s="21">
        <v>420101</v>
      </c>
      <c r="B397" s="22"/>
      <c r="C397" s="22" t="s">
        <v>415</v>
      </c>
      <c r="D397" s="23">
        <v>0</v>
      </c>
      <c r="E397" s="23">
        <v>35000</v>
      </c>
      <c r="F397" s="23">
        <v>31768.460000000003</v>
      </c>
      <c r="G397" s="23">
        <v>31650</v>
      </c>
      <c r="H397" s="61">
        <f t="shared" si="38"/>
        <v>0</v>
      </c>
      <c r="I397" s="61">
        <f t="shared" si="39"/>
        <v>99.62711443991932</v>
      </c>
    </row>
    <row r="398" spans="1:9" ht="13.5" hidden="1" outlineLevel="1">
      <c r="A398" s="21">
        <v>4202</v>
      </c>
      <c r="B398" s="22"/>
      <c r="C398" s="22" t="s">
        <v>416</v>
      </c>
      <c r="D398" s="23">
        <f>D399+D400+D401</f>
        <v>7527.0199999999995</v>
      </c>
      <c r="E398" s="23">
        <f>E399+E400+E401</f>
        <v>44576</v>
      </c>
      <c r="F398" s="23">
        <f>F399+F400+F401</f>
        <v>42539.47</v>
      </c>
      <c r="G398" s="23">
        <f>G399+G400+G401</f>
        <v>29768.88</v>
      </c>
      <c r="H398" s="61">
        <f t="shared" si="38"/>
        <v>395.49356850387005</v>
      </c>
      <c r="I398" s="61">
        <f t="shared" si="39"/>
        <v>69.97943321813835</v>
      </c>
    </row>
    <row r="399" spans="1:9" ht="13.5" hidden="1" outlineLevel="2">
      <c r="A399" s="21">
        <v>42020201</v>
      </c>
      <c r="B399" s="22"/>
      <c r="C399" s="22" t="s">
        <v>417</v>
      </c>
      <c r="D399" s="23">
        <v>6727.32</v>
      </c>
      <c r="E399" s="23">
        <v>21000</v>
      </c>
      <c r="F399" s="23">
        <v>21945.47</v>
      </c>
      <c r="G399" s="23">
        <v>22430.52</v>
      </c>
      <c r="H399" s="61">
        <f t="shared" si="38"/>
        <v>333.42430566704127</v>
      </c>
      <c r="I399" s="61">
        <f t="shared" si="39"/>
        <v>102.21025113611147</v>
      </c>
    </row>
    <row r="400" spans="1:9" ht="13.5" hidden="1" outlineLevel="2">
      <c r="A400" s="21">
        <v>420299</v>
      </c>
      <c r="B400" s="22"/>
      <c r="C400" s="22" t="s">
        <v>418</v>
      </c>
      <c r="D400" s="23">
        <v>799.7</v>
      </c>
      <c r="E400" s="23">
        <v>23576</v>
      </c>
      <c r="F400" s="23">
        <v>13256</v>
      </c>
      <c r="G400" s="23">
        <v>0</v>
      </c>
      <c r="H400" s="61">
        <f t="shared" si="38"/>
        <v>0</v>
      </c>
      <c r="I400" s="61">
        <f t="shared" si="39"/>
        <v>0</v>
      </c>
    </row>
    <row r="401" spans="1:9" ht="13.5" hidden="1" outlineLevel="2">
      <c r="A401" s="21">
        <v>42029904</v>
      </c>
      <c r="B401" s="22"/>
      <c r="C401" s="22" t="s">
        <v>419</v>
      </c>
      <c r="D401" s="23">
        <v>0</v>
      </c>
      <c r="E401" s="23">
        <v>0</v>
      </c>
      <c r="F401" s="23">
        <v>7338</v>
      </c>
      <c r="G401" s="23">
        <v>7338.36</v>
      </c>
      <c r="H401" s="62"/>
      <c r="I401" s="62"/>
    </row>
    <row r="402" spans="1:9" ht="13.5" hidden="1" outlineLevel="1">
      <c r="A402" s="21">
        <v>4203</v>
      </c>
      <c r="B402" s="22"/>
      <c r="C402" s="22"/>
      <c r="D402" s="23">
        <f>D403</f>
        <v>0</v>
      </c>
      <c r="E402" s="23">
        <f>E403</f>
        <v>0</v>
      </c>
      <c r="F402" s="23">
        <f>F403</f>
        <v>28323</v>
      </c>
      <c r="G402" s="23">
        <f>G403</f>
        <v>28323.36</v>
      </c>
      <c r="H402" s="62"/>
      <c r="I402" s="62"/>
    </row>
    <row r="403" spans="1:9" ht="13.5" hidden="1" outlineLevel="2">
      <c r="A403" s="21">
        <v>42030005</v>
      </c>
      <c r="B403" s="22"/>
      <c r="C403" s="22" t="s">
        <v>420</v>
      </c>
      <c r="D403" s="23">
        <v>0</v>
      </c>
      <c r="E403" s="23">
        <v>0</v>
      </c>
      <c r="F403" s="23">
        <v>28323</v>
      </c>
      <c r="G403" s="23">
        <v>28323.36</v>
      </c>
      <c r="H403" s="62"/>
      <c r="I403" s="62"/>
    </row>
    <row r="404" spans="1:9" ht="13.5" hidden="1" outlineLevel="1">
      <c r="A404" s="21">
        <v>4204</v>
      </c>
      <c r="B404" s="22"/>
      <c r="C404" s="22" t="s">
        <v>421</v>
      </c>
      <c r="D404" s="23">
        <f>D405+D406+D407+D408+D409+D410+D411+D412+D413+D414+D415+D416+D417+D418+D419+D420</f>
        <v>825420.9999999999</v>
      </c>
      <c r="E404" s="23">
        <f>E405+E406+E407+E408+E409+E410+E411+E412+E413+E414+E415+E416+E417+E418+E419+E420</f>
        <v>1873157</v>
      </c>
      <c r="F404" s="23">
        <f>F405+F406+F407+F408+F409+F410+F411+F412+F413+F414+F415+F416+F417+F418+F419+F420</f>
        <v>1654598.23</v>
      </c>
      <c r="G404" s="23">
        <f>G405+G406+G407+G408+G409+G410+G411+G412+G413+G414+G415+G416+G417+G418+G419+G420</f>
        <v>979600.81</v>
      </c>
      <c r="H404" s="61">
        <f>IF(D404&lt;&gt;0,G404/D404*100,)</f>
        <v>118.67892990364919</v>
      </c>
      <c r="I404" s="61">
        <f>IF(F404&lt;&gt;0,G404/F404*100,)</f>
        <v>59.20475389363858</v>
      </c>
    </row>
    <row r="405" spans="1:9" ht="13.5" hidden="1" outlineLevel="2">
      <c r="A405" s="21">
        <v>420401</v>
      </c>
      <c r="B405" s="22"/>
      <c r="C405" s="22" t="s">
        <v>422</v>
      </c>
      <c r="D405" s="23">
        <v>0</v>
      </c>
      <c r="E405" s="23">
        <v>50000</v>
      </c>
      <c r="F405" s="23">
        <v>44472.84</v>
      </c>
      <c r="G405" s="23">
        <v>787.99</v>
      </c>
      <c r="H405" s="61">
        <f>IF(D405&lt;&gt;0,G405/D405*100,)</f>
        <v>0</v>
      </c>
      <c r="I405" s="61">
        <f>IF(F405&lt;&gt;0,G405/F405*100,)</f>
        <v>1.7718454679305395</v>
      </c>
    </row>
    <row r="406" spans="1:9" ht="13.5" hidden="1" outlineLevel="2">
      <c r="A406" s="21">
        <v>42040100</v>
      </c>
      <c r="B406" s="22"/>
      <c r="C406" s="22" t="s">
        <v>423</v>
      </c>
      <c r="D406" s="23">
        <v>349864.5</v>
      </c>
      <c r="E406" s="23">
        <v>0</v>
      </c>
      <c r="F406" s="23">
        <v>0</v>
      </c>
      <c r="G406" s="23">
        <v>0</v>
      </c>
      <c r="H406" s="62"/>
      <c r="I406" s="62"/>
    </row>
    <row r="407" spans="1:9" ht="13.5" hidden="1" outlineLevel="2">
      <c r="A407" s="21">
        <v>42040102</v>
      </c>
      <c r="B407" s="22"/>
      <c r="C407" s="22" t="s">
        <v>424</v>
      </c>
      <c r="D407" s="23">
        <v>0</v>
      </c>
      <c r="E407" s="23">
        <v>0</v>
      </c>
      <c r="F407" s="23">
        <v>5951.64</v>
      </c>
      <c r="G407" s="23">
        <v>5951.64</v>
      </c>
      <c r="H407" s="62"/>
      <c r="I407" s="62"/>
    </row>
    <row r="408" spans="1:9" ht="13.5" hidden="1" outlineLevel="2">
      <c r="A408" s="21">
        <v>42040124</v>
      </c>
      <c r="B408" s="22"/>
      <c r="C408" s="22" t="s">
        <v>425</v>
      </c>
      <c r="D408" s="23">
        <v>0</v>
      </c>
      <c r="E408" s="23">
        <v>0</v>
      </c>
      <c r="F408" s="23">
        <v>-264</v>
      </c>
      <c r="G408" s="23">
        <v>0</v>
      </c>
      <c r="H408" s="62"/>
      <c r="I408" s="62"/>
    </row>
    <row r="409" spans="1:9" ht="13.5" hidden="1" outlineLevel="2">
      <c r="A409" s="21">
        <v>42040127</v>
      </c>
      <c r="B409" s="22"/>
      <c r="C409" s="22" t="s">
        <v>426</v>
      </c>
      <c r="D409" s="23">
        <v>0</v>
      </c>
      <c r="E409" s="23">
        <v>110000</v>
      </c>
      <c r="F409" s="23">
        <v>96015.86</v>
      </c>
      <c r="G409" s="23">
        <v>13925.98</v>
      </c>
      <c r="H409" s="61">
        <f>IF(D409&lt;&gt;0,G409/D409*100,)</f>
        <v>0</v>
      </c>
      <c r="I409" s="61">
        <f>IF(F409&lt;&gt;0,G409/F409*100,)</f>
        <v>14.50383301258771</v>
      </c>
    </row>
    <row r="410" spans="1:9" ht="13.5" hidden="1" outlineLevel="2">
      <c r="A410" s="21">
        <v>42040128</v>
      </c>
      <c r="B410" s="22"/>
      <c r="C410" s="22" t="s">
        <v>427</v>
      </c>
      <c r="D410" s="23">
        <v>71508.13999999998</v>
      </c>
      <c r="E410" s="23">
        <v>0</v>
      </c>
      <c r="F410" s="23">
        <v>0</v>
      </c>
      <c r="G410" s="23">
        <v>0</v>
      </c>
      <c r="H410" s="62"/>
      <c r="I410" s="62"/>
    </row>
    <row r="411" spans="1:9" ht="13.5" hidden="1" outlineLevel="2">
      <c r="A411" s="21">
        <v>42040130</v>
      </c>
      <c r="B411" s="22"/>
      <c r="C411" s="22" t="s">
        <v>428</v>
      </c>
      <c r="D411" s="23">
        <v>0</v>
      </c>
      <c r="E411" s="23">
        <v>883157</v>
      </c>
      <c r="F411" s="23">
        <v>549476.6900000002</v>
      </c>
      <c r="G411" s="23">
        <v>0</v>
      </c>
      <c r="H411" s="61">
        <f>IF(D411&lt;&gt;0,G411/D411*100,)</f>
        <v>0</v>
      </c>
      <c r="I411" s="61">
        <f>IF(F411&lt;&gt;0,G411/F411*100,)</f>
        <v>0</v>
      </c>
    </row>
    <row r="412" spans="1:9" ht="13.5" hidden="1" outlineLevel="2">
      <c r="A412" s="21">
        <v>42040132</v>
      </c>
      <c r="B412" s="22"/>
      <c r="C412" s="22" t="s">
        <v>429</v>
      </c>
      <c r="D412" s="23">
        <v>9570.36</v>
      </c>
      <c r="E412" s="23">
        <v>0</v>
      </c>
      <c r="F412" s="23">
        <v>0</v>
      </c>
      <c r="G412" s="23">
        <v>0</v>
      </c>
      <c r="H412" s="62"/>
      <c r="I412" s="62"/>
    </row>
    <row r="413" spans="1:9" ht="13.5" hidden="1" outlineLevel="2">
      <c r="A413" s="21">
        <v>42040133</v>
      </c>
      <c r="B413" s="22"/>
      <c r="C413" s="22" t="s">
        <v>430</v>
      </c>
      <c r="D413" s="23">
        <v>19545</v>
      </c>
      <c r="E413" s="23">
        <v>0</v>
      </c>
      <c r="F413" s="23">
        <v>0</v>
      </c>
      <c r="G413" s="23">
        <v>0</v>
      </c>
      <c r="H413" s="62"/>
      <c r="I413" s="62"/>
    </row>
    <row r="414" spans="1:9" ht="13.5" hidden="1" outlineLevel="2">
      <c r="A414" s="21">
        <v>42040223</v>
      </c>
      <c r="B414" s="22"/>
      <c r="C414" s="22" t="s">
        <v>431</v>
      </c>
      <c r="D414" s="23">
        <v>0</v>
      </c>
      <c r="E414" s="23">
        <v>90000</v>
      </c>
      <c r="F414" s="23">
        <v>91998.7</v>
      </c>
      <c r="G414" s="23">
        <v>91988.7</v>
      </c>
      <c r="H414" s="61">
        <f>IF(D414&lt;&gt;0,G414/D414*100,)</f>
        <v>0</v>
      </c>
      <c r="I414" s="61">
        <f>IF(F414&lt;&gt;0,G414/F414*100,)</f>
        <v>99.98913028118875</v>
      </c>
    </row>
    <row r="415" spans="1:9" ht="13.5" hidden="1" outlineLevel="2">
      <c r="A415" s="21">
        <v>42040226</v>
      </c>
      <c r="B415" s="22"/>
      <c r="C415" s="22" t="s">
        <v>432</v>
      </c>
      <c r="D415" s="23">
        <v>0</v>
      </c>
      <c r="E415" s="23">
        <v>480000</v>
      </c>
      <c r="F415" s="23">
        <v>480000</v>
      </c>
      <c r="G415" s="23">
        <v>291136.45</v>
      </c>
      <c r="H415" s="61">
        <f>IF(D415&lt;&gt;0,G415/D415*100,)</f>
        <v>0</v>
      </c>
      <c r="I415" s="61">
        <f>IF(F415&lt;&gt;0,G415/F415*100,)</f>
        <v>60.653427083333334</v>
      </c>
    </row>
    <row r="416" spans="1:9" ht="13.5" hidden="1" outlineLevel="2">
      <c r="A416" s="21">
        <v>42040237</v>
      </c>
      <c r="B416" s="22"/>
      <c r="C416" s="22" t="s">
        <v>433</v>
      </c>
      <c r="D416" s="23">
        <v>0</v>
      </c>
      <c r="E416" s="23">
        <v>120000</v>
      </c>
      <c r="F416" s="23">
        <v>120000</v>
      </c>
      <c r="G416" s="23">
        <v>122030.06</v>
      </c>
      <c r="H416" s="61">
        <f>IF(D416&lt;&gt;0,G416/D416*100,)</f>
        <v>0</v>
      </c>
      <c r="I416" s="61">
        <f>IF(F416&lt;&gt;0,G416/F416*100,)</f>
        <v>101.69171666666665</v>
      </c>
    </row>
    <row r="417" spans="1:9" ht="13.5" hidden="1" outlineLevel="2">
      <c r="A417" s="21">
        <v>42040252</v>
      </c>
      <c r="B417" s="22"/>
      <c r="C417" s="22" t="s">
        <v>434</v>
      </c>
      <c r="D417" s="23">
        <v>128265.6</v>
      </c>
      <c r="E417" s="23">
        <v>0</v>
      </c>
      <c r="F417" s="23">
        <v>0</v>
      </c>
      <c r="G417" s="23">
        <v>0</v>
      </c>
      <c r="H417" s="62"/>
      <c r="I417" s="62"/>
    </row>
    <row r="418" spans="1:9" ht="13.5" hidden="1" outlineLevel="2">
      <c r="A418" s="21">
        <v>42040255</v>
      </c>
      <c r="B418" s="22"/>
      <c r="C418" s="22" t="s">
        <v>435</v>
      </c>
      <c r="D418" s="23">
        <v>146514.73</v>
      </c>
      <c r="E418" s="23">
        <v>0</v>
      </c>
      <c r="F418" s="23">
        <v>0</v>
      </c>
      <c r="G418" s="23">
        <v>0</v>
      </c>
      <c r="H418" s="62"/>
      <c r="I418" s="62"/>
    </row>
    <row r="419" spans="1:9" ht="13.5" hidden="1" outlineLevel="2">
      <c r="A419" s="21">
        <v>42040258</v>
      </c>
      <c r="B419" s="22"/>
      <c r="C419" s="22" t="s">
        <v>436</v>
      </c>
      <c r="D419" s="23">
        <v>96666.97</v>
      </c>
      <c r="E419" s="23">
        <v>140000</v>
      </c>
      <c r="F419" s="23">
        <v>266946.5</v>
      </c>
      <c r="G419" s="23">
        <v>453779.99000000005</v>
      </c>
      <c r="H419" s="61">
        <f>IF(D419&lt;&gt;0,G419/D419*100,)</f>
        <v>469.42610283533253</v>
      </c>
      <c r="I419" s="61">
        <f>IF(F419&lt;&gt;0,G419/F419*100,)</f>
        <v>169.98911392357647</v>
      </c>
    </row>
    <row r="420" spans="1:9" ht="13.5" hidden="1" outlineLevel="2">
      <c r="A420" s="21">
        <v>42040259</v>
      </c>
      <c r="B420" s="22"/>
      <c r="C420" s="22" t="s">
        <v>437</v>
      </c>
      <c r="D420" s="23">
        <v>3485.7000000000003</v>
      </c>
      <c r="E420" s="23">
        <v>0</v>
      </c>
      <c r="F420" s="23">
        <v>0</v>
      </c>
      <c r="G420" s="23">
        <v>0</v>
      </c>
      <c r="H420" s="62"/>
      <c r="I420" s="62"/>
    </row>
    <row r="421" spans="1:9" ht="13.5" hidden="1" outlineLevel="1">
      <c r="A421" s="21">
        <v>4205</v>
      </c>
      <c r="B421" s="22"/>
      <c r="C421" s="22" t="s">
        <v>438</v>
      </c>
      <c r="D421" s="23">
        <f>D422+D423+D424+D425+D426+D427+D428+D429+D430</f>
        <v>781254.5700000001</v>
      </c>
      <c r="E421" s="23">
        <f>E422+E423+E424+E425+E426+E427+E428+E429+E430</f>
        <v>1037504.86</v>
      </c>
      <c r="F421" s="23">
        <f>F422+F423+F424+F425+F426+F427+F428+F429+F430</f>
        <v>1085731.97</v>
      </c>
      <c r="G421" s="23">
        <f>G422+G423+G424+G425+G426+G427+G428+G429+G430</f>
        <v>1069487.41</v>
      </c>
      <c r="H421" s="61">
        <f>IF(D421&lt;&gt;0,G421/D421*100,)</f>
        <v>136.89358770726932</v>
      </c>
      <c r="I421" s="61">
        <f>IF(F421&lt;&gt;0,G421/F421*100,)</f>
        <v>98.503814896415</v>
      </c>
    </row>
    <row r="422" spans="1:9" ht="13.5" hidden="1" outlineLevel="2">
      <c r="A422" s="21">
        <v>420500</v>
      </c>
      <c r="B422" s="22"/>
      <c r="C422" s="22" t="s">
        <v>439</v>
      </c>
      <c r="D422" s="23">
        <v>0</v>
      </c>
      <c r="E422" s="23">
        <v>50000</v>
      </c>
      <c r="F422" s="23">
        <v>35227.11</v>
      </c>
      <c r="G422" s="23">
        <v>32820.13</v>
      </c>
      <c r="H422" s="61">
        <f>IF(D422&lt;&gt;0,G422/D422*100,)</f>
        <v>0</v>
      </c>
      <c r="I422" s="61">
        <f>IF(F422&lt;&gt;0,G422/F422*100,)</f>
        <v>93.16725101775309</v>
      </c>
    </row>
    <row r="423" spans="1:9" ht="13.5" hidden="1" outlineLevel="2">
      <c r="A423" s="21">
        <v>42050000</v>
      </c>
      <c r="B423" s="22"/>
      <c r="C423" s="22" t="s">
        <v>440</v>
      </c>
      <c r="D423" s="23">
        <v>0</v>
      </c>
      <c r="E423" s="23">
        <v>24635</v>
      </c>
      <c r="F423" s="23">
        <v>24635</v>
      </c>
      <c r="G423" s="23">
        <v>12382</v>
      </c>
      <c r="H423" s="61">
        <f>IF(D423&lt;&gt;0,G423/D423*100,)</f>
        <v>0</v>
      </c>
      <c r="I423" s="61">
        <f>IF(F423&lt;&gt;0,G423/F423*100,)</f>
        <v>50.26182261010758</v>
      </c>
    </row>
    <row r="424" spans="1:9" ht="13.5" hidden="1" outlineLevel="2">
      <c r="A424" s="21">
        <v>42050101</v>
      </c>
      <c r="B424" s="22"/>
      <c r="C424" s="22" t="s">
        <v>441</v>
      </c>
      <c r="D424" s="23">
        <v>13833.329999999998</v>
      </c>
      <c r="E424" s="23">
        <v>0</v>
      </c>
      <c r="F424" s="23">
        <v>0</v>
      </c>
      <c r="G424" s="23">
        <v>0</v>
      </c>
      <c r="H424" s="62"/>
      <c r="I424" s="62"/>
    </row>
    <row r="425" spans="1:9" ht="13.5" hidden="1" outlineLevel="2">
      <c r="A425" s="21">
        <v>42050103</v>
      </c>
      <c r="B425" s="22"/>
      <c r="C425" s="22" t="s">
        <v>442</v>
      </c>
      <c r="D425" s="23">
        <v>446392.79</v>
      </c>
      <c r="E425" s="23">
        <v>0</v>
      </c>
      <c r="F425" s="23">
        <v>0</v>
      </c>
      <c r="G425" s="23">
        <v>0</v>
      </c>
      <c r="H425" s="62"/>
      <c r="I425" s="62"/>
    </row>
    <row r="426" spans="1:9" ht="13.5" hidden="1" outlineLevel="2">
      <c r="A426" s="21">
        <v>42050106</v>
      </c>
      <c r="B426" s="22"/>
      <c r="C426" s="22" t="s">
        <v>443</v>
      </c>
      <c r="D426" s="23">
        <v>134529.2</v>
      </c>
      <c r="E426" s="23">
        <v>0</v>
      </c>
      <c r="F426" s="23">
        <v>0</v>
      </c>
      <c r="G426" s="23">
        <v>0</v>
      </c>
      <c r="H426" s="62"/>
      <c r="I426" s="62"/>
    </row>
    <row r="427" spans="1:9" ht="13.5" hidden="1" outlineLevel="2">
      <c r="A427" s="21">
        <v>42050113</v>
      </c>
      <c r="B427" s="22"/>
      <c r="C427" s="22" t="s">
        <v>444</v>
      </c>
      <c r="D427" s="23">
        <v>0</v>
      </c>
      <c r="E427" s="23">
        <v>584566</v>
      </c>
      <c r="F427" s="23">
        <v>647566</v>
      </c>
      <c r="G427" s="23">
        <v>758291.7999999999</v>
      </c>
      <c r="H427" s="61">
        <f>IF(D427&lt;&gt;0,G427/D427*100,)</f>
        <v>0</v>
      </c>
      <c r="I427" s="61">
        <f>IF(F427&lt;&gt;0,G427/F427*100,)</f>
        <v>117.09876676663073</v>
      </c>
    </row>
    <row r="428" spans="1:9" ht="13.5" hidden="1" outlineLevel="2">
      <c r="A428" s="21">
        <v>42050114</v>
      </c>
      <c r="B428" s="22"/>
      <c r="C428" s="22" t="s">
        <v>445</v>
      </c>
      <c r="D428" s="23">
        <v>49500.39</v>
      </c>
      <c r="E428" s="23">
        <v>0</v>
      </c>
      <c r="F428" s="23">
        <v>0</v>
      </c>
      <c r="G428" s="23">
        <v>0</v>
      </c>
      <c r="H428" s="62"/>
      <c r="I428" s="62"/>
    </row>
    <row r="429" spans="1:9" ht="13.5" hidden="1" outlineLevel="2">
      <c r="A429" s="21">
        <v>42050115</v>
      </c>
      <c r="B429" s="22"/>
      <c r="C429" s="22" t="s">
        <v>446</v>
      </c>
      <c r="D429" s="23">
        <v>136998.86</v>
      </c>
      <c r="E429" s="23">
        <v>0</v>
      </c>
      <c r="F429" s="23">
        <v>0</v>
      </c>
      <c r="G429" s="23">
        <v>0</v>
      </c>
      <c r="H429" s="62"/>
      <c r="I429" s="62"/>
    </row>
    <row r="430" spans="1:9" ht="13.5" hidden="1" outlineLevel="2">
      <c r="A430" s="21">
        <v>42050119</v>
      </c>
      <c r="B430" s="22"/>
      <c r="C430" s="22" t="s">
        <v>447</v>
      </c>
      <c r="D430" s="23">
        <v>0</v>
      </c>
      <c r="E430" s="23">
        <v>378303.86</v>
      </c>
      <c r="F430" s="23">
        <v>378303.86</v>
      </c>
      <c r="G430" s="23">
        <v>265993.48</v>
      </c>
      <c r="H430" s="61">
        <f>IF(D430&lt;&gt;0,G430/D430*100,)</f>
        <v>0</v>
      </c>
      <c r="I430" s="61">
        <f>IF(F430&lt;&gt;0,G430/F430*100,)</f>
        <v>70.31212422733408</v>
      </c>
    </row>
    <row r="431" spans="1:9" ht="13.5" hidden="1" outlineLevel="1">
      <c r="A431" s="21">
        <v>4206</v>
      </c>
      <c r="B431" s="22"/>
      <c r="C431" s="22" t="s">
        <v>448</v>
      </c>
      <c r="D431" s="23">
        <f>D432</f>
        <v>55941.01000000001</v>
      </c>
      <c r="E431" s="23">
        <f>E432</f>
        <v>130000</v>
      </c>
      <c r="F431" s="23">
        <f>F432</f>
        <v>128200</v>
      </c>
      <c r="G431" s="23">
        <f>G432</f>
        <v>114895.16</v>
      </c>
      <c r="H431" s="61">
        <f>IF(D431&lt;&gt;0,G431/D431*100,)</f>
        <v>205.38628101280256</v>
      </c>
      <c r="I431" s="61">
        <f>IF(F431&lt;&gt;0,G431/F431*100,)</f>
        <v>89.6218096723869</v>
      </c>
    </row>
    <row r="432" spans="1:9" ht="13.5" hidden="1" outlineLevel="2">
      <c r="A432" s="21">
        <v>420600</v>
      </c>
      <c r="B432" s="22"/>
      <c r="C432" s="22" t="s">
        <v>449</v>
      </c>
      <c r="D432" s="23">
        <v>55941.01000000001</v>
      </c>
      <c r="E432" s="23">
        <v>130000</v>
      </c>
      <c r="F432" s="23">
        <v>128200</v>
      </c>
      <c r="G432" s="23">
        <v>114895.16</v>
      </c>
      <c r="H432" s="61">
        <f>IF(D432&lt;&gt;0,G432/D432*100,)</f>
        <v>205.38628101280256</v>
      </c>
      <c r="I432" s="61">
        <f>IF(F432&lt;&gt;0,G432/F432*100,)</f>
        <v>89.6218096723869</v>
      </c>
    </row>
    <row r="433" spans="1:9" ht="13.5" hidden="1" outlineLevel="1">
      <c r="A433" s="21">
        <v>4208</v>
      </c>
      <c r="B433" s="22"/>
      <c r="C433" s="22" t="s">
        <v>450</v>
      </c>
      <c r="D433" s="23">
        <f>D434+D435+D436+D437</f>
        <v>118277.77000000002</v>
      </c>
      <c r="E433" s="23">
        <f>E434+E435+E436+E437</f>
        <v>151181.13</v>
      </c>
      <c r="F433" s="23">
        <f>F434+F435+F436+F437</f>
        <v>160014.91</v>
      </c>
      <c r="G433" s="23">
        <f>G434+G435+G436+G437</f>
        <v>142471.23</v>
      </c>
      <c r="H433" s="61">
        <f>IF(D433&lt;&gt;0,G433/D433*100,)</f>
        <v>120.4547819932689</v>
      </c>
      <c r="I433" s="61">
        <f>IF(F433&lt;&gt;0,G433/F433*100,)</f>
        <v>89.03622168709154</v>
      </c>
    </row>
    <row r="434" spans="1:9" ht="13.5" hidden="1" outlineLevel="2">
      <c r="A434" s="21">
        <v>42080102</v>
      </c>
      <c r="B434" s="22"/>
      <c r="C434" s="22" t="s">
        <v>451</v>
      </c>
      <c r="D434" s="23">
        <v>984</v>
      </c>
      <c r="E434" s="23">
        <v>0</v>
      </c>
      <c r="F434" s="23">
        <v>0</v>
      </c>
      <c r="G434" s="23">
        <v>0</v>
      </c>
      <c r="H434" s="62"/>
      <c r="I434" s="62"/>
    </row>
    <row r="435" spans="1:9" ht="13.5" hidden="1" outlineLevel="2">
      <c r="A435" s="21">
        <v>42080118</v>
      </c>
      <c r="B435" s="22"/>
      <c r="C435" s="22" t="s">
        <v>452</v>
      </c>
      <c r="D435" s="23">
        <v>0</v>
      </c>
      <c r="E435" s="23">
        <v>14981.13</v>
      </c>
      <c r="F435" s="23">
        <v>23814.909999999996</v>
      </c>
      <c r="G435" s="23">
        <v>23990.300000000003</v>
      </c>
      <c r="H435" s="61">
        <f>IF(D435&lt;&gt;0,G435/D435*100,)</f>
        <v>0</v>
      </c>
      <c r="I435" s="61">
        <f>IF(F435&lt;&gt;0,G435/F435*100,)</f>
        <v>100.73647139544096</v>
      </c>
    </row>
    <row r="436" spans="1:9" ht="13.5" hidden="1" outlineLevel="2">
      <c r="A436" s="21">
        <v>42080424</v>
      </c>
      <c r="B436" s="22"/>
      <c r="C436" s="22" t="s">
        <v>453</v>
      </c>
      <c r="D436" s="23">
        <v>115193.77000000002</v>
      </c>
      <c r="E436" s="23">
        <v>134100</v>
      </c>
      <c r="F436" s="23">
        <v>134100</v>
      </c>
      <c r="G436" s="23">
        <v>118480.93000000001</v>
      </c>
      <c r="H436" s="61">
        <f>IF(D436&lt;&gt;0,G436/D436*100,)</f>
        <v>102.85359182184939</v>
      </c>
      <c r="I436" s="61">
        <f>IF(F436&lt;&gt;0,G436/F436*100,)</f>
        <v>88.35266964951529</v>
      </c>
    </row>
    <row r="437" spans="1:9" ht="13.5" hidden="1" outlineLevel="2">
      <c r="A437" s="21">
        <v>42080425</v>
      </c>
      <c r="B437" s="22"/>
      <c r="C437" s="22" t="s">
        <v>454</v>
      </c>
      <c r="D437" s="23">
        <v>2100</v>
      </c>
      <c r="E437" s="23">
        <v>2100</v>
      </c>
      <c r="F437" s="23">
        <v>2100</v>
      </c>
      <c r="G437" s="23">
        <v>0</v>
      </c>
      <c r="H437" s="61">
        <f>IF(D437&lt;&gt;0,G437/D437*100,)</f>
        <v>0</v>
      </c>
      <c r="I437" s="61">
        <f>IF(F437&lt;&gt;0,G437/F437*100,)</f>
        <v>0</v>
      </c>
    </row>
    <row r="438" spans="1:9" ht="13.5" hidden="1" outlineLevel="1">
      <c r="A438" s="21"/>
      <c r="B438" s="22"/>
      <c r="C438" s="22"/>
      <c r="D438" s="23"/>
      <c r="E438" s="23"/>
      <c r="F438" s="23"/>
      <c r="G438" s="23"/>
      <c r="H438" s="62"/>
      <c r="I438" s="62"/>
    </row>
    <row r="439" spans="1:9" ht="15" collapsed="1">
      <c r="A439" s="40">
        <v>43</v>
      </c>
      <c r="B439" s="41"/>
      <c r="C439" s="41" t="s">
        <v>48</v>
      </c>
      <c r="D439" s="42">
        <f>D440+D441+D450</f>
        <v>255453.73</v>
      </c>
      <c r="E439" s="42">
        <f>E440+E441+E450</f>
        <v>105000</v>
      </c>
      <c r="F439" s="42">
        <f>F440+F441+F450</f>
        <v>137533.3</v>
      </c>
      <c r="G439" s="42">
        <f>G440+G441+G450</f>
        <v>88442.66</v>
      </c>
      <c r="H439" s="60">
        <f>IF(D439&lt;&gt;0,G439/D439*100,)</f>
        <v>34.62179236920909</v>
      </c>
      <c r="I439" s="60">
        <f>IF(F439&lt;&gt;0,G439/F439*100,)</f>
        <v>64.30636071409616</v>
      </c>
    </row>
    <row r="440" spans="1:9" s="55" customFormat="1" ht="13.5">
      <c r="A440" s="56">
        <v>430</v>
      </c>
      <c r="B440" s="57"/>
      <c r="C440" s="57" t="s">
        <v>78</v>
      </c>
      <c r="D440" s="58"/>
      <c r="E440" s="58"/>
      <c r="F440" s="58"/>
      <c r="G440" s="58"/>
      <c r="H440" s="68"/>
      <c r="I440" s="68"/>
    </row>
    <row r="441" spans="1:9" s="55" customFormat="1" ht="13.5">
      <c r="A441" s="56">
        <v>431</v>
      </c>
      <c r="B441" s="57"/>
      <c r="C441" s="57" t="s">
        <v>76</v>
      </c>
      <c r="D441" s="58">
        <f>D442+D445</f>
        <v>210206.68</v>
      </c>
      <c r="E441" s="58">
        <f>E442+E445</f>
        <v>26948</v>
      </c>
      <c r="F441" s="58">
        <f>F442+F445</f>
        <v>57562.61</v>
      </c>
      <c r="G441" s="58">
        <f>G442+G445</f>
        <v>57159.51</v>
      </c>
      <c r="H441" s="69">
        <f>IF(D441&lt;&gt;0,G441/D441*100,)</f>
        <v>27.192052126982837</v>
      </c>
      <c r="I441" s="69">
        <f>IF(F441&lt;&gt;0,G441/F441*100,)</f>
        <v>99.29971903636753</v>
      </c>
    </row>
    <row r="442" spans="1:9" s="55" customFormat="1" ht="13.5" hidden="1" outlineLevel="1">
      <c r="A442" s="56">
        <v>4310</v>
      </c>
      <c r="B442" s="57"/>
      <c r="C442" s="57" t="s">
        <v>455</v>
      </c>
      <c r="D442" s="58">
        <f>D443+D444</f>
        <v>2063.11</v>
      </c>
      <c r="E442" s="58">
        <f>E443+E444</f>
        <v>23000</v>
      </c>
      <c r="F442" s="58">
        <f>F443+F444</f>
        <v>23428.61</v>
      </c>
      <c r="G442" s="58">
        <f>G443+G444</f>
        <v>23025.510000000002</v>
      </c>
      <c r="H442" s="69">
        <f>IF(D442&lt;&gt;0,G442/D442*100,)</f>
        <v>1116.0582809447872</v>
      </c>
      <c r="I442" s="69">
        <f>IF(F442&lt;&gt;0,G442/F442*100,)</f>
        <v>98.27945405211833</v>
      </c>
    </row>
    <row r="443" spans="1:9" s="55" customFormat="1" ht="13.5" hidden="1" outlineLevel="2">
      <c r="A443" s="56">
        <v>431000</v>
      </c>
      <c r="B443" s="57"/>
      <c r="C443" s="57" t="s">
        <v>456</v>
      </c>
      <c r="D443" s="58">
        <v>2063.11</v>
      </c>
      <c r="E443" s="58">
        <v>11000</v>
      </c>
      <c r="F443" s="58">
        <v>13428.61</v>
      </c>
      <c r="G443" s="58">
        <v>13025.51</v>
      </c>
      <c r="H443" s="69">
        <f>IF(D443&lt;&gt;0,G443/D443*100,)</f>
        <v>631.3531513104003</v>
      </c>
      <c r="I443" s="69">
        <f>IF(F443&lt;&gt;0,G443/F443*100,)</f>
        <v>96.99820011155286</v>
      </c>
    </row>
    <row r="444" spans="1:9" s="55" customFormat="1" ht="13.5" hidden="1" outlineLevel="2">
      <c r="A444" s="56">
        <v>43100000</v>
      </c>
      <c r="B444" s="57"/>
      <c r="C444" s="57" t="s">
        <v>457</v>
      </c>
      <c r="D444" s="58">
        <v>0</v>
      </c>
      <c r="E444" s="58">
        <v>12000</v>
      </c>
      <c r="F444" s="58">
        <v>10000</v>
      </c>
      <c r="G444" s="58">
        <v>10000</v>
      </c>
      <c r="H444" s="69">
        <f>IF(D444&lt;&gt;0,G444/D444*100,)</f>
        <v>0</v>
      </c>
      <c r="I444" s="69">
        <f>IF(F444&lt;&gt;0,G444/F444*100,)</f>
        <v>100</v>
      </c>
    </row>
    <row r="445" spans="1:9" s="55" customFormat="1" ht="13.5" hidden="1" outlineLevel="1">
      <c r="A445" s="56">
        <v>4311</v>
      </c>
      <c r="B445" s="57"/>
      <c r="C445" s="57" t="s">
        <v>458</v>
      </c>
      <c r="D445" s="58">
        <f>D446+D447+D448</f>
        <v>208143.57</v>
      </c>
      <c r="E445" s="58">
        <f>E446+E447+E448</f>
        <v>3948</v>
      </c>
      <c r="F445" s="58">
        <f>F446+F447+F448</f>
        <v>34134</v>
      </c>
      <c r="G445" s="58">
        <f>G446+G447+G448</f>
        <v>34134</v>
      </c>
      <c r="H445" s="69">
        <f>IF(D445&lt;&gt;0,G445/D445*100,)</f>
        <v>16.399257493277357</v>
      </c>
      <c r="I445" s="69">
        <f>IF(F445&lt;&gt;0,G445/F445*100,)</f>
        <v>100</v>
      </c>
    </row>
    <row r="446" spans="1:9" s="55" customFormat="1" ht="13.5" hidden="1" outlineLevel="2">
      <c r="A446" s="56">
        <v>43110001</v>
      </c>
      <c r="B446" s="57"/>
      <c r="C446" s="57" t="s">
        <v>459</v>
      </c>
      <c r="D446" s="58">
        <v>110799.29999999997</v>
      </c>
      <c r="E446" s="58">
        <v>0</v>
      </c>
      <c r="F446" s="58">
        <v>0</v>
      </c>
      <c r="G446" s="58">
        <v>0</v>
      </c>
      <c r="H446" s="68"/>
      <c r="I446" s="68"/>
    </row>
    <row r="447" spans="1:9" s="55" customFormat="1" ht="13.5" hidden="1" outlineLevel="2">
      <c r="A447" s="56">
        <v>43110002</v>
      </c>
      <c r="B447" s="57"/>
      <c r="C447" s="57" t="s">
        <v>460</v>
      </c>
      <c r="D447" s="58">
        <v>97049.07</v>
      </c>
      <c r="E447" s="58">
        <v>0</v>
      </c>
      <c r="F447" s="58">
        <v>0</v>
      </c>
      <c r="G447" s="58">
        <v>0</v>
      </c>
      <c r="H447" s="68"/>
      <c r="I447" s="68"/>
    </row>
    <row r="448" spans="1:9" s="55" customFormat="1" ht="13.5" hidden="1" outlineLevel="2">
      <c r="A448" s="56">
        <v>43110003</v>
      </c>
      <c r="B448" s="57"/>
      <c r="C448" s="57" t="s">
        <v>461</v>
      </c>
      <c r="D448" s="58">
        <v>295.2</v>
      </c>
      <c r="E448" s="58">
        <v>3948</v>
      </c>
      <c r="F448" s="58">
        <v>34134</v>
      </c>
      <c r="G448" s="58">
        <v>34134</v>
      </c>
      <c r="H448" s="69">
        <f>IF(D448&lt;&gt;0,G448/D448*100,)</f>
        <v>11563.008130081302</v>
      </c>
      <c r="I448" s="69">
        <f>IF(F448&lt;&gt;0,G448/F448*100,)</f>
        <v>100</v>
      </c>
    </row>
    <row r="449" spans="1:9" s="55" customFormat="1" ht="13.5" hidden="1" outlineLevel="1">
      <c r="A449" s="56"/>
      <c r="B449" s="57"/>
      <c r="C449" s="57"/>
      <c r="D449" s="58"/>
      <c r="E449" s="58"/>
      <c r="F449" s="58"/>
      <c r="G449" s="58"/>
      <c r="H449" s="68"/>
      <c r="I449" s="68"/>
    </row>
    <row r="450" spans="1:9" ht="13.5" collapsed="1">
      <c r="A450" s="21">
        <v>432</v>
      </c>
      <c r="B450" s="22"/>
      <c r="C450" s="22" t="s">
        <v>77</v>
      </c>
      <c r="D450" s="23">
        <f>D451+D453</f>
        <v>45247.05000000001</v>
      </c>
      <c r="E450" s="23">
        <f>E451+E453</f>
        <v>78052</v>
      </c>
      <c r="F450" s="23">
        <f>F451+F453</f>
        <v>79970.68999999999</v>
      </c>
      <c r="G450" s="23">
        <f>G451+G453</f>
        <v>31283.15</v>
      </c>
      <c r="H450" s="61">
        <f>IF(D450&lt;&gt;0,G450/D450*100,)</f>
        <v>69.13854052363634</v>
      </c>
      <c r="I450" s="61">
        <f>IF(F450&lt;&gt;0,G450/F450*100,)</f>
        <v>39.11826945597194</v>
      </c>
    </row>
    <row r="451" spans="1:9" ht="13.5" hidden="1" outlineLevel="1">
      <c r="A451" s="21">
        <v>4320</v>
      </c>
      <c r="B451" s="22"/>
      <c r="C451" s="22" t="s">
        <v>462</v>
      </c>
      <c r="D451" s="23">
        <f>D452</f>
        <v>4703.69</v>
      </c>
      <c r="E451" s="23">
        <f>E452</f>
        <v>5000</v>
      </c>
      <c r="F451" s="23">
        <f>F452</f>
        <v>5000</v>
      </c>
      <c r="G451" s="23">
        <f>G452</f>
        <v>0</v>
      </c>
      <c r="H451" s="61">
        <f>IF(D451&lt;&gt;0,G451/D451*100,)</f>
        <v>0</v>
      </c>
      <c r="I451" s="61">
        <f>IF(F451&lt;&gt;0,G451/F451*100,)</f>
        <v>0</v>
      </c>
    </row>
    <row r="452" spans="1:9" ht="13.5" hidden="1" outlineLevel="2">
      <c r="A452" s="21">
        <v>432000</v>
      </c>
      <c r="B452" s="22"/>
      <c r="C452" s="22" t="s">
        <v>462</v>
      </c>
      <c r="D452" s="23">
        <v>4703.69</v>
      </c>
      <c r="E452" s="23">
        <v>5000</v>
      </c>
      <c r="F452" s="23">
        <v>5000</v>
      </c>
      <c r="G452" s="23">
        <v>0</v>
      </c>
      <c r="H452" s="61">
        <f>IF(D452&lt;&gt;0,G452/D452*100,)</f>
        <v>0</v>
      </c>
      <c r="I452" s="61">
        <f>IF(F452&lt;&gt;0,G452/F452*100,)</f>
        <v>0</v>
      </c>
    </row>
    <row r="453" spans="1:9" ht="13.5" hidden="1" outlineLevel="1">
      <c r="A453" s="21">
        <v>4323</v>
      </c>
      <c r="B453" s="22"/>
      <c r="C453" s="22" t="s">
        <v>463</v>
      </c>
      <c r="D453" s="23">
        <f>D454+D455+D456+D457+D458+D459</f>
        <v>40543.36000000001</v>
      </c>
      <c r="E453" s="23">
        <f>E454+E455+E456+E457+E458+E459</f>
        <v>73052</v>
      </c>
      <c r="F453" s="23">
        <f>F454+F455+F456+F457+F458+F459</f>
        <v>74970.68999999999</v>
      </c>
      <c r="G453" s="23">
        <f>G454+G455+G456+G457+G458+G459</f>
        <v>31283.15</v>
      </c>
      <c r="H453" s="61">
        <f>IF(D453&lt;&gt;0,G453/D453*100,)</f>
        <v>77.159737130815</v>
      </c>
      <c r="I453" s="61">
        <f>IF(F453&lt;&gt;0,G453/F453*100,)</f>
        <v>41.72717364612758</v>
      </c>
    </row>
    <row r="454" spans="1:9" ht="13.5" hidden="1" outlineLevel="2">
      <c r="A454" s="21">
        <v>432300</v>
      </c>
      <c r="B454" s="22"/>
      <c r="C454" s="22" t="s">
        <v>464</v>
      </c>
      <c r="D454" s="23">
        <v>23323.930000000004</v>
      </c>
      <c r="E454" s="23">
        <v>55000</v>
      </c>
      <c r="F454" s="23">
        <v>55000</v>
      </c>
      <c r="G454" s="23">
        <v>10009.279999999999</v>
      </c>
      <c r="H454" s="61">
        <f>IF(D454&lt;&gt;0,G454/D454*100,)</f>
        <v>42.91420871182514</v>
      </c>
      <c r="I454" s="61">
        <f>IF(F454&lt;&gt;0,G454/F454*100,)</f>
        <v>18.198690909090907</v>
      </c>
    </row>
    <row r="455" spans="1:9" ht="13.5" hidden="1" outlineLevel="2">
      <c r="A455" s="21">
        <v>43230000</v>
      </c>
      <c r="B455" s="22"/>
      <c r="C455" s="22" t="s">
        <v>465</v>
      </c>
      <c r="D455" s="23">
        <v>9165.830000000002</v>
      </c>
      <c r="E455" s="23">
        <v>0</v>
      </c>
      <c r="F455" s="23">
        <v>1554.57</v>
      </c>
      <c r="G455" s="23">
        <v>8763.19</v>
      </c>
      <c r="H455" s="62"/>
      <c r="I455" s="62"/>
    </row>
    <row r="456" spans="1:9" ht="13.5" hidden="1" outlineLevel="2">
      <c r="A456" s="21">
        <v>43230002</v>
      </c>
      <c r="B456" s="22"/>
      <c r="C456" s="22" t="s">
        <v>466</v>
      </c>
      <c r="D456" s="23">
        <v>3351.6</v>
      </c>
      <c r="E456" s="23">
        <v>4000</v>
      </c>
      <c r="F456" s="23">
        <v>4000</v>
      </c>
      <c r="G456" s="23">
        <v>3936.96</v>
      </c>
      <c r="H456" s="61">
        <f>IF(D456&lt;&gt;0,G456/D456*100,)</f>
        <v>117.46509129967777</v>
      </c>
      <c r="I456" s="61">
        <f>IF(F456&lt;&gt;0,G456/F456*100,)</f>
        <v>98.424</v>
      </c>
    </row>
    <row r="457" spans="1:9" ht="13.5" hidden="1" outlineLevel="2">
      <c r="A457" s="21">
        <v>43230003</v>
      </c>
      <c r="B457" s="22"/>
      <c r="C457" s="22" t="s">
        <v>467</v>
      </c>
      <c r="D457" s="23">
        <v>216</v>
      </c>
      <c r="E457" s="23">
        <v>754</v>
      </c>
      <c r="F457" s="23">
        <v>754</v>
      </c>
      <c r="G457" s="23">
        <v>0</v>
      </c>
      <c r="H457" s="61">
        <f>IF(D457&lt;&gt;0,G457/D457*100,)</f>
        <v>0</v>
      </c>
      <c r="I457" s="61">
        <f>IF(F457&lt;&gt;0,G457/F457*100,)</f>
        <v>0</v>
      </c>
    </row>
    <row r="458" spans="1:9" ht="13.5" hidden="1" outlineLevel="2">
      <c r="A458" s="21">
        <v>43230004</v>
      </c>
      <c r="B458" s="22"/>
      <c r="C458" s="22" t="s">
        <v>468</v>
      </c>
      <c r="D458" s="23">
        <v>4486</v>
      </c>
      <c r="E458" s="23">
        <v>7000</v>
      </c>
      <c r="F458" s="23">
        <v>8573.72</v>
      </c>
      <c r="G458" s="23">
        <v>8573.72</v>
      </c>
      <c r="H458" s="61">
        <f>IF(D458&lt;&gt;0,G458/D458*100,)</f>
        <v>191.12171199286666</v>
      </c>
      <c r="I458" s="61">
        <f>IF(F458&lt;&gt;0,G458/F458*100,)</f>
        <v>100</v>
      </c>
    </row>
    <row r="459" spans="1:9" ht="13.5" hidden="1" outlineLevel="2">
      <c r="A459" s="21">
        <v>43230005</v>
      </c>
      <c r="B459" s="22"/>
      <c r="C459" s="22" t="s">
        <v>469</v>
      </c>
      <c r="D459" s="23">
        <v>0</v>
      </c>
      <c r="E459" s="23">
        <v>6298</v>
      </c>
      <c r="F459" s="23">
        <v>5088.4</v>
      </c>
      <c r="G459" s="23">
        <v>0</v>
      </c>
      <c r="H459" s="61">
        <f>IF(D459&lt;&gt;0,G459/D459*100,)</f>
        <v>0</v>
      </c>
      <c r="I459" s="61">
        <f>IF(F459&lt;&gt;0,G459/F459*100,)</f>
        <v>0</v>
      </c>
    </row>
    <row r="460" spans="1:9" ht="13.5" hidden="1" outlineLevel="1">
      <c r="A460" s="21"/>
      <c r="B460" s="22"/>
      <c r="C460" s="22"/>
      <c r="D460" s="23"/>
      <c r="E460" s="23"/>
      <c r="F460" s="23"/>
      <c r="G460" s="23"/>
      <c r="H460" s="62"/>
      <c r="I460" s="62"/>
    </row>
    <row r="461" spans="1:9" ht="87" collapsed="1">
      <c r="A461" s="16"/>
      <c r="B461" s="44" t="s">
        <v>2</v>
      </c>
      <c r="C461" s="30" t="s">
        <v>75</v>
      </c>
      <c r="D461" s="43">
        <f>+D7-D138</f>
        <v>2661838.05</v>
      </c>
      <c r="E461" s="43">
        <f>+E7-E138</f>
        <v>-885493.2299999995</v>
      </c>
      <c r="F461" s="43">
        <f>+F7-F138</f>
        <v>-885493.2299999995</v>
      </c>
      <c r="G461" s="43">
        <f>+G7-G138</f>
        <v>326679.18999999855</v>
      </c>
      <c r="H461" s="65">
        <f>IF(D461&lt;&gt;0,G461/D461*100,)</f>
        <v>12.272692172237848</v>
      </c>
      <c r="I461" s="65">
        <f>IF(F461&lt;&gt;0,G461/F461*100,)</f>
        <v>-36.89234190983016</v>
      </c>
    </row>
    <row r="462" spans="1:9" ht="21">
      <c r="A462" s="2" t="s">
        <v>49</v>
      </c>
      <c r="B462" s="3"/>
      <c r="C462" s="3"/>
      <c r="D462" s="14"/>
      <c r="E462" s="14"/>
      <c r="F462" s="14"/>
      <c r="G462" s="14"/>
      <c r="H462" s="70"/>
      <c r="I462" s="70"/>
    </row>
    <row r="463" spans="1:9" ht="69">
      <c r="A463" s="40">
        <v>75</v>
      </c>
      <c r="B463" s="45" t="s">
        <v>3</v>
      </c>
      <c r="C463" s="46" t="s">
        <v>50</v>
      </c>
      <c r="D463" s="42">
        <f>+D464+D468</f>
        <v>6523.15</v>
      </c>
      <c r="E463" s="42">
        <f>+E464+E468</f>
        <v>205800</v>
      </c>
      <c r="F463" s="42">
        <f>+F464+F468</f>
        <v>205800</v>
      </c>
      <c r="G463" s="42">
        <f>+G464+G468</f>
        <v>6169.17</v>
      </c>
      <c r="H463" s="60">
        <f>IF(D463&lt;&gt;0,G463/D463*100,)</f>
        <v>94.57348060369607</v>
      </c>
      <c r="I463" s="60">
        <f>IF(F463&lt;&gt;0,G463/F463*100,)</f>
        <v>2.99765306122449</v>
      </c>
    </row>
    <row r="464" spans="1:9" ht="13.5">
      <c r="A464" s="21">
        <v>750</v>
      </c>
      <c r="B464" s="22"/>
      <c r="C464" s="22" t="s">
        <v>51</v>
      </c>
      <c r="D464" s="23">
        <f aca="true" t="shared" si="40" ref="D464:G465">D465</f>
        <v>6523.15</v>
      </c>
      <c r="E464" s="23">
        <f t="shared" si="40"/>
        <v>5800</v>
      </c>
      <c r="F464" s="23">
        <f t="shared" si="40"/>
        <v>5800</v>
      </c>
      <c r="G464" s="23">
        <f t="shared" si="40"/>
        <v>6169.17</v>
      </c>
      <c r="H464" s="61">
        <f>IF(D464&lt;&gt;0,G464/D464*100,)</f>
        <v>94.57348060369607</v>
      </c>
      <c r="I464" s="61">
        <f>IF(F464&lt;&gt;0,G464/F464*100,)</f>
        <v>106.365</v>
      </c>
    </row>
    <row r="465" spans="1:9" ht="13.5" hidden="1" outlineLevel="1">
      <c r="A465" s="21">
        <v>7500</v>
      </c>
      <c r="B465" s="22"/>
      <c r="C465" s="22" t="s">
        <v>179</v>
      </c>
      <c r="D465" s="23">
        <f t="shared" si="40"/>
        <v>6523.15</v>
      </c>
      <c r="E465" s="23">
        <f t="shared" si="40"/>
        <v>5800</v>
      </c>
      <c r="F465" s="23">
        <f t="shared" si="40"/>
        <v>5800</v>
      </c>
      <c r="G465" s="23">
        <f t="shared" si="40"/>
        <v>6169.17</v>
      </c>
      <c r="H465" s="61">
        <f>IF(D465&lt;&gt;0,G465/D465*100,)</f>
        <v>94.57348060369607</v>
      </c>
      <c r="I465" s="61">
        <f>IF(F465&lt;&gt;0,G465/F465*100,)</f>
        <v>106.365</v>
      </c>
    </row>
    <row r="466" spans="1:9" ht="13.5" hidden="1" outlineLevel="2">
      <c r="A466" s="21">
        <v>750001</v>
      </c>
      <c r="B466" s="22"/>
      <c r="C466" s="22" t="s">
        <v>180</v>
      </c>
      <c r="D466" s="23">
        <v>6523.15</v>
      </c>
      <c r="E466" s="23">
        <v>5800</v>
      </c>
      <c r="F466" s="23">
        <v>5800</v>
      </c>
      <c r="G466" s="23">
        <v>6169.17</v>
      </c>
      <c r="H466" s="61">
        <f>IF(D466&lt;&gt;0,G466/D466*100,)</f>
        <v>94.57348060369607</v>
      </c>
      <c r="I466" s="61">
        <f>IF(F466&lt;&gt;0,G466/F466*100,)</f>
        <v>106.365</v>
      </c>
    </row>
    <row r="467" spans="1:9" ht="13.5" hidden="1" outlineLevel="1">
      <c r="A467" s="21"/>
      <c r="B467" s="22"/>
      <c r="C467" s="22"/>
      <c r="D467" s="23"/>
      <c r="E467" s="23"/>
      <c r="F467" s="23"/>
      <c r="G467" s="23"/>
      <c r="H467" s="62"/>
      <c r="I467" s="62"/>
    </row>
    <row r="468" spans="1:9" ht="13.5" collapsed="1">
      <c r="A468" s="21">
        <v>751</v>
      </c>
      <c r="B468" s="22"/>
      <c r="C468" s="22" t="s">
        <v>52</v>
      </c>
      <c r="D468" s="23">
        <f aca="true" t="shared" si="41" ref="D468:G469">D469</f>
        <v>0</v>
      </c>
      <c r="E468" s="23">
        <f t="shared" si="41"/>
        <v>200000</v>
      </c>
      <c r="F468" s="23">
        <f t="shared" si="41"/>
        <v>200000</v>
      </c>
      <c r="G468" s="23">
        <f t="shared" si="41"/>
        <v>0</v>
      </c>
      <c r="H468" s="61">
        <f>IF(D468&lt;&gt;0,G468/D468*100,)</f>
        <v>0</v>
      </c>
      <c r="I468" s="61">
        <f>IF(F468&lt;&gt;0,G468/F468*100,)</f>
        <v>0</v>
      </c>
    </row>
    <row r="469" spans="1:9" ht="13.5" hidden="1" outlineLevel="1">
      <c r="A469" s="21">
        <v>7513</v>
      </c>
      <c r="B469" s="22"/>
      <c r="C469" s="22" t="s">
        <v>181</v>
      </c>
      <c r="D469" s="23">
        <f t="shared" si="41"/>
        <v>0</v>
      </c>
      <c r="E469" s="23">
        <f t="shared" si="41"/>
        <v>200000</v>
      </c>
      <c r="F469" s="23">
        <f t="shared" si="41"/>
        <v>200000</v>
      </c>
      <c r="G469" s="23">
        <f t="shared" si="41"/>
        <v>0</v>
      </c>
      <c r="H469" s="61">
        <f>IF(D469&lt;&gt;0,G469/D469*100,)</f>
        <v>0</v>
      </c>
      <c r="I469" s="61">
        <f>IF(F469&lt;&gt;0,G469/F469*100,)</f>
        <v>0</v>
      </c>
    </row>
    <row r="470" spans="1:9" ht="13.5" hidden="1" outlineLevel="2">
      <c r="A470" s="21">
        <v>751300</v>
      </c>
      <c r="B470" s="22"/>
      <c r="C470" s="22" t="s">
        <v>182</v>
      </c>
      <c r="D470" s="23">
        <v>0</v>
      </c>
      <c r="E470" s="23">
        <v>200000</v>
      </c>
      <c r="F470" s="23">
        <v>200000</v>
      </c>
      <c r="G470" s="23">
        <v>0</v>
      </c>
      <c r="H470" s="61">
        <f>IF(D470&lt;&gt;0,G470/D470*100,)</f>
        <v>0</v>
      </c>
      <c r="I470" s="61">
        <f>IF(F470&lt;&gt;0,G470/F470*100,)</f>
        <v>0</v>
      </c>
    </row>
    <row r="471" spans="1:9" ht="13.5" hidden="1" outlineLevel="1">
      <c r="A471" s="21"/>
      <c r="B471" s="22"/>
      <c r="C471" s="22"/>
      <c r="D471" s="23"/>
      <c r="E471" s="23"/>
      <c r="F471" s="23"/>
      <c r="G471" s="23"/>
      <c r="H471" s="62"/>
      <c r="I471" s="62"/>
    </row>
    <row r="472" spans="1:9" ht="51.75" collapsed="1">
      <c r="A472" s="47" t="s">
        <v>53</v>
      </c>
      <c r="B472" s="45" t="s">
        <v>54</v>
      </c>
      <c r="C472" s="46" t="s">
        <v>55</v>
      </c>
      <c r="D472" s="42">
        <f>+D473+D474</f>
        <v>0</v>
      </c>
      <c r="E472" s="42">
        <f>+E473+E474</f>
        <v>0</v>
      </c>
      <c r="F472" s="42">
        <f>+F473+F474</f>
        <v>0</v>
      </c>
      <c r="G472" s="42">
        <f>+G473+G474</f>
        <v>0</v>
      </c>
      <c r="H472" s="63"/>
      <c r="I472" s="63"/>
    </row>
    <row r="473" spans="1:9" ht="13.5">
      <c r="A473" s="21">
        <v>440</v>
      </c>
      <c r="B473" s="22"/>
      <c r="C473" s="22" t="s">
        <v>56</v>
      </c>
      <c r="D473" s="23"/>
      <c r="E473" s="23"/>
      <c r="F473" s="23"/>
      <c r="G473" s="23"/>
      <c r="H473" s="62"/>
      <c r="I473" s="62"/>
    </row>
    <row r="474" spans="1:9" ht="13.5">
      <c r="A474" s="21">
        <v>441</v>
      </c>
      <c r="B474" s="22"/>
      <c r="C474" s="22" t="s">
        <v>57</v>
      </c>
      <c r="D474" s="23"/>
      <c r="E474" s="23"/>
      <c r="F474" s="23"/>
      <c r="G474" s="23"/>
      <c r="H474" s="62"/>
      <c r="I474" s="62"/>
    </row>
    <row r="475" spans="1:9" ht="69">
      <c r="A475" s="16" t="s">
        <v>17</v>
      </c>
      <c r="B475" s="44" t="s">
        <v>58</v>
      </c>
      <c r="C475" s="30" t="s">
        <v>59</v>
      </c>
      <c r="D475" s="43">
        <f>+D463-D472</f>
        <v>6523.15</v>
      </c>
      <c r="E475" s="43">
        <f>+E463-E472</f>
        <v>205800</v>
      </c>
      <c r="F475" s="43">
        <f>+F463-F472</f>
        <v>205800</v>
      </c>
      <c r="G475" s="43">
        <f>+G463-G472</f>
        <v>6169.17</v>
      </c>
      <c r="H475" s="65">
        <f>IF(D475&lt;&gt;0,G475/D475*100,)</f>
        <v>94.57348060369607</v>
      </c>
      <c r="I475" s="65">
        <f>IF(F475&lt;&gt;0,G475/F475*100,)</f>
        <v>2.99765306122449</v>
      </c>
    </row>
    <row r="476" spans="1:9" ht="104.25">
      <c r="A476" s="16" t="s">
        <v>17</v>
      </c>
      <c r="B476" s="44" t="s">
        <v>60</v>
      </c>
      <c r="C476" s="30" t="s">
        <v>61</v>
      </c>
      <c r="D476" s="43">
        <f>+D461+D475</f>
        <v>2668361.1999999997</v>
      </c>
      <c r="E476" s="43">
        <f>+E461+E475</f>
        <v>-679693.2299999995</v>
      </c>
      <c r="F476" s="43">
        <f>+F461+F475</f>
        <v>-679693.2299999995</v>
      </c>
      <c r="G476" s="43">
        <f>+G461+G475</f>
        <v>332848.35999999853</v>
      </c>
      <c r="H476" s="65">
        <f>IF(D476&lt;&gt;0,G476/D476*100,)</f>
        <v>12.473886968525797</v>
      </c>
      <c r="I476" s="65">
        <f>IF(F476&lt;&gt;0,G476/F476*100,)</f>
        <v>-48.97038035820936</v>
      </c>
    </row>
    <row r="477" spans="1:9" ht="21">
      <c r="A477" s="2" t="s">
        <v>62</v>
      </c>
      <c r="B477" s="3"/>
      <c r="C477" s="3"/>
      <c r="D477" s="14"/>
      <c r="E477" s="14"/>
      <c r="F477" s="14"/>
      <c r="G477" s="14"/>
      <c r="H477" s="70"/>
      <c r="I477" s="70"/>
    </row>
    <row r="478" spans="1:9" ht="17.25">
      <c r="A478" s="48">
        <v>50</v>
      </c>
      <c r="B478" s="49" t="s">
        <v>63</v>
      </c>
      <c r="C478" s="49" t="s">
        <v>64</v>
      </c>
      <c r="D478" s="42">
        <f>+D479</f>
        <v>0</v>
      </c>
      <c r="E478" s="42">
        <f>+E479</f>
        <v>0</v>
      </c>
      <c r="F478" s="42">
        <f>+F479</f>
        <v>0</v>
      </c>
      <c r="G478" s="42">
        <f>+G479</f>
        <v>0</v>
      </c>
      <c r="H478" s="63"/>
      <c r="I478" s="63"/>
    </row>
    <row r="479" spans="1:9" ht="13.5">
      <c r="A479" s="21">
        <v>500</v>
      </c>
      <c r="B479" s="22"/>
      <c r="C479" s="22" t="s">
        <v>65</v>
      </c>
      <c r="D479" s="23"/>
      <c r="E479" s="23"/>
      <c r="F479" s="23"/>
      <c r="G479" s="23"/>
      <c r="H479" s="62"/>
      <c r="I479" s="62"/>
    </row>
    <row r="480" spans="1:9" ht="17.25">
      <c r="A480" s="48">
        <v>55</v>
      </c>
      <c r="B480" s="45" t="s">
        <v>66</v>
      </c>
      <c r="C480" s="49" t="s">
        <v>67</v>
      </c>
      <c r="D480" s="42">
        <f>+D481</f>
        <v>69218.86000000002</v>
      </c>
      <c r="E480" s="42">
        <f>+E481</f>
        <v>749829</v>
      </c>
      <c r="F480" s="42">
        <f>+F481</f>
        <v>749829</v>
      </c>
      <c r="G480" s="42">
        <f>+G481</f>
        <v>747796</v>
      </c>
      <c r="H480" s="60">
        <f>IF(D480&lt;&gt;0,G480/D480*100,)</f>
        <v>1080.3356195117917</v>
      </c>
      <c r="I480" s="60">
        <f>IF(F480&lt;&gt;0,G480/F480*100,)</f>
        <v>99.72887151603899</v>
      </c>
    </row>
    <row r="481" spans="1:9" ht="13.5">
      <c r="A481" s="21">
        <v>550</v>
      </c>
      <c r="B481" s="22"/>
      <c r="C481" s="22" t="s">
        <v>68</v>
      </c>
      <c r="D481" s="23">
        <f aca="true" t="shared" si="42" ref="D481:G482">D482</f>
        <v>69218.86000000002</v>
      </c>
      <c r="E481" s="23">
        <f t="shared" si="42"/>
        <v>749829</v>
      </c>
      <c r="F481" s="23">
        <f t="shared" si="42"/>
        <v>749829</v>
      </c>
      <c r="G481" s="23">
        <f t="shared" si="42"/>
        <v>747796</v>
      </c>
      <c r="H481" s="61">
        <f>IF(D481&lt;&gt;0,G481/D481*100,)</f>
        <v>1080.3356195117917</v>
      </c>
      <c r="I481" s="61">
        <f>IF(F481&lt;&gt;0,G481/F481*100,)</f>
        <v>99.72887151603899</v>
      </c>
    </row>
    <row r="482" spans="1:9" ht="13.5" hidden="1" outlineLevel="1">
      <c r="A482" s="21">
        <v>5501</v>
      </c>
      <c r="B482" s="22"/>
      <c r="C482" s="22" t="s">
        <v>470</v>
      </c>
      <c r="D482" s="23">
        <f t="shared" si="42"/>
        <v>69218.86000000002</v>
      </c>
      <c r="E482" s="23">
        <f t="shared" si="42"/>
        <v>749829</v>
      </c>
      <c r="F482" s="23">
        <f t="shared" si="42"/>
        <v>749829</v>
      </c>
      <c r="G482" s="23">
        <f t="shared" si="42"/>
        <v>747796</v>
      </c>
      <c r="H482" s="61">
        <f>IF(D482&lt;&gt;0,G482/D482*100,)</f>
        <v>1080.3356195117917</v>
      </c>
      <c r="I482" s="61">
        <f>IF(F482&lt;&gt;0,G482/F482*100,)</f>
        <v>99.72887151603899</v>
      </c>
    </row>
    <row r="483" spans="1:9" ht="13.5" hidden="1" outlineLevel="2">
      <c r="A483" s="21">
        <v>550101</v>
      </c>
      <c r="B483" s="22"/>
      <c r="C483" s="22" t="s">
        <v>471</v>
      </c>
      <c r="D483" s="23">
        <v>69218.86000000002</v>
      </c>
      <c r="E483" s="23">
        <v>749829</v>
      </c>
      <c r="F483" s="23">
        <v>749829</v>
      </c>
      <c r="G483" s="23">
        <v>747796</v>
      </c>
      <c r="H483" s="61">
        <f>IF(D483&lt;&gt;0,G483/D483*100,)</f>
        <v>1080.3356195117917</v>
      </c>
      <c r="I483" s="61">
        <f>IF(F483&lt;&gt;0,G483/F483*100,)</f>
        <v>99.72887151603899</v>
      </c>
    </row>
    <row r="484" spans="1:9" ht="13.5" hidden="1" outlineLevel="1">
      <c r="A484" s="21"/>
      <c r="B484" s="22"/>
      <c r="C484" s="22"/>
      <c r="D484" s="23"/>
      <c r="E484" s="23"/>
      <c r="F484" s="23"/>
      <c r="G484" s="23"/>
      <c r="H484" s="62"/>
      <c r="I484" s="62"/>
    </row>
    <row r="485" spans="1:9" ht="17.25" collapsed="1">
      <c r="A485" s="16" t="s">
        <v>17</v>
      </c>
      <c r="B485" s="44" t="s">
        <v>69</v>
      </c>
      <c r="C485" s="27" t="s">
        <v>70</v>
      </c>
      <c r="D485" s="43">
        <f>+D478-D480</f>
        <v>-69218.86000000002</v>
      </c>
      <c r="E485" s="43">
        <f>+E478-E480</f>
        <v>-749829</v>
      </c>
      <c r="F485" s="43">
        <f>+F478-F480</f>
        <v>-749829</v>
      </c>
      <c r="G485" s="43">
        <f>+G478-G480</f>
        <v>-747796</v>
      </c>
      <c r="H485" s="65">
        <f>IF(D485&lt;&gt;0,G485/D485*100,)</f>
        <v>1080.3356195117917</v>
      </c>
      <c r="I485" s="65">
        <f>IF(F485&lt;&gt;0,G485/F485*100,)</f>
        <v>99.72887151603899</v>
      </c>
    </row>
    <row r="486" spans="1:9" ht="51.75">
      <c r="A486" s="16" t="s">
        <v>17</v>
      </c>
      <c r="B486" s="44" t="s">
        <v>71</v>
      </c>
      <c r="C486" s="30" t="s">
        <v>72</v>
      </c>
      <c r="D486" s="50">
        <f>+D461+D475+D485</f>
        <v>2599142.34</v>
      </c>
      <c r="E486" s="50">
        <f>+E461+E475+E485</f>
        <v>-1429522.2299999995</v>
      </c>
      <c r="F486" s="50">
        <f>+F461+F475+F485</f>
        <v>-1429522.2299999995</v>
      </c>
      <c r="G486" s="50">
        <f>+G461+G475+G485</f>
        <v>-414947.64000000147</v>
      </c>
      <c r="H486" s="71">
        <f>IF(D486&lt;&gt;0,G486/D486*100,)</f>
        <v>-15.964790908681112</v>
      </c>
      <c r="I486" s="71">
        <f>IF(F486&lt;&gt;0,G486/F486*100,)</f>
        <v>29.027015550503304</v>
      </c>
    </row>
    <row r="487" spans="1:9" ht="46.5">
      <c r="A487" s="16"/>
      <c r="B487" s="20"/>
      <c r="C487" s="31" t="s">
        <v>73</v>
      </c>
      <c r="D487" s="51"/>
      <c r="E487" s="51"/>
      <c r="F487" s="51"/>
      <c r="G487" s="51"/>
      <c r="H487" s="72"/>
      <c r="I487" s="72"/>
    </row>
    <row r="488" spans="1:9" ht="31.5" thickBot="1">
      <c r="A488" s="32"/>
      <c r="B488" s="33"/>
      <c r="C488" s="34" t="s">
        <v>74</v>
      </c>
      <c r="D488" s="52"/>
      <c r="E488" s="52"/>
      <c r="F488" s="52"/>
      <c r="G488" s="52"/>
      <c r="H488" s="73"/>
      <c r="I488" s="73"/>
    </row>
    <row r="489" spans="1:9" ht="15">
      <c r="A489" s="36"/>
      <c r="B489" s="37"/>
      <c r="C489" s="38"/>
      <c r="D489" s="29"/>
      <c r="E489" s="29"/>
      <c r="F489" s="29"/>
      <c r="G489" s="29"/>
      <c r="H489" s="74"/>
      <c r="I489" s="74"/>
    </row>
    <row r="490" spans="1:9" ht="12.75">
      <c r="A490" s="35"/>
      <c r="B490" s="35"/>
      <c r="C490" s="35"/>
      <c r="D490" s="35"/>
      <c r="E490" s="35"/>
      <c r="F490" s="35"/>
      <c r="G490" s="35"/>
      <c r="H490" s="75"/>
      <c r="I490" s="75"/>
    </row>
    <row r="491" spans="1:9" ht="15">
      <c r="A491" s="35"/>
      <c r="B491" s="35"/>
      <c r="C491" s="35" t="s">
        <v>475</v>
      </c>
      <c r="D491" s="53"/>
      <c r="E491" s="53"/>
      <c r="F491" s="53"/>
      <c r="G491" s="53"/>
      <c r="H491" s="76"/>
      <c r="I491" s="76"/>
    </row>
    <row r="492" spans="1:9" ht="15">
      <c r="A492" s="35"/>
      <c r="B492" s="35"/>
      <c r="C492" s="54"/>
      <c r="D492" s="35"/>
      <c r="E492" s="35"/>
      <c r="F492" s="35"/>
      <c r="G492" s="35"/>
      <c r="H492" s="75"/>
      <c r="I492" s="75"/>
    </row>
    <row r="493" spans="1:9" ht="15">
      <c r="A493" s="39"/>
      <c r="B493" s="38"/>
      <c r="C493" s="38"/>
      <c r="D493" s="39"/>
      <c r="E493" s="39"/>
      <c r="F493" s="39"/>
      <c r="G493" s="39"/>
      <c r="H493" s="77"/>
      <c r="I493" s="77"/>
    </row>
    <row r="494" spans="1:9" ht="12.75">
      <c r="A494" s="29"/>
      <c r="B494" s="29"/>
      <c r="C494" s="29"/>
      <c r="D494" s="29"/>
      <c r="E494" s="29"/>
      <c r="F494" s="29"/>
      <c r="G494" s="29"/>
      <c r="H494" s="74"/>
      <c r="I494" s="74"/>
    </row>
    <row r="495" spans="1:9" ht="12.75">
      <c r="A495" s="29"/>
      <c r="B495" s="29"/>
      <c r="C495" s="29"/>
      <c r="D495" s="29"/>
      <c r="E495" s="29"/>
      <c r="F495" s="29"/>
      <c r="G495" s="29"/>
      <c r="H495" s="74"/>
      <c r="I495" s="74"/>
    </row>
    <row r="496" spans="1:9" ht="12.75">
      <c r="A496" s="28"/>
      <c r="B496" s="28"/>
      <c r="C496" s="28"/>
      <c r="D496" s="28"/>
      <c r="E496" s="28"/>
      <c r="F496" s="28"/>
      <c r="G496" s="28"/>
      <c r="H496" s="78"/>
      <c r="I496" s="78"/>
    </row>
    <row r="497" spans="1:9" ht="12.75">
      <c r="A497" s="28"/>
      <c r="B497" s="28"/>
      <c r="C497" s="28"/>
      <c r="D497" s="28"/>
      <c r="E497" s="28"/>
      <c r="F497" s="28"/>
      <c r="G497" s="28"/>
      <c r="H497" s="78"/>
      <c r="I497" s="78"/>
    </row>
    <row r="498" spans="1:9" ht="12.75">
      <c r="A498" s="28"/>
      <c r="B498" s="28"/>
      <c r="C498" s="28"/>
      <c r="D498" s="28"/>
      <c r="E498" s="28"/>
      <c r="F498" s="28"/>
      <c r="G498" s="28"/>
      <c r="H498" s="78"/>
      <c r="I498" s="78"/>
    </row>
    <row r="499" spans="1:9" ht="12.75">
      <c r="A499" s="28"/>
      <c r="B499" s="28"/>
      <c r="C499" s="28"/>
      <c r="D499" s="28"/>
      <c r="E499" s="28"/>
      <c r="F499" s="28"/>
      <c r="G499" s="28"/>
      <c r="H499" s="78"/>
      <c r="I499" s="78"/>
    </row>
    <row r="500" spans="1:9" ht="12.75">
      <c r="A500" s="28"/>
      <c r="B500" s="28"/>
      <c r="C500" s="28"/>
      <c r="D500" s="28"/>
      <c r="E500" s="28"/>
      <c r="F500" s="28"/>
      <c r="G500" s="28"/>
      <c r="H500" s="78"/>
      <c r="I500" s="78"/>
    </row>
    <row r="501" spans="1:9" ht="12.75">
      <c r="A501" s="28"/>
      <c r="B501" s="28"/>
      <c r="C501" s="28"/>
      <c r="D501" s="28"/>
      <c r="E501" s="28"/>
      <c r="F501" s="28"/>
      <c r="G501" s="28"/>
      <c r="H501" s="78"/>
      <c r="I501" s="78"/>
    </row>
    <row r="502" spans="1:9" ht="12.75">
      <c r="A502" s="28"/>
      <c r="B502" s="28"/>
      <c r="C502" s="28"/>
      <c r="D502" s="28"/>
      <c r="E502" s="28"/>
      <c r="F502" s="28"/>
      <c r="G502" s="28"/>
      <c r="H502" s="78"/>
      <c r="I502" s="78"/>
    </row>
    <row r="503" spans="1:9" ht="12.75">
      <c r="A503" s="28"/>
      <c r="B503" s="28"/>
      <c r="C503" s="28"/>
      <c r="D503" s="28"/>
      <c r="E503" s="28"/>
      <c r="F503" s="28"/>
      <c r="G503" s="28"/>
      <c r="H503" s="78"/>
      <c r="I503" s="78"/>
    </row>
    <row r="504" spans="1:9" ht="12.75">
      <c r="A504" s="28"/>
      <c r="B504" s="28"/>
      <c r="C504" s="28"/>
      <c r="D504" s="28"/>
      <c r="E504" s="28"/>
      <c r="F504" s="28"/>
      <c r="G504" s="28"/>
      <c r="H504" s="78"/>
      <c r="I504" s="78"/>
    </row>
  </sheetData>
  <sheetProtection/>
  <mergeCells count="2">
    <mergeCell ref="B1:C1"/>
    <mergeCell ref="B2:C2"/>
  </mergeCells>
  <printOptions/>
  <pageMargins left="0.82" right="0.75" top="0.3937007874015748" bottom="0.7874015748031497" header="0" footer="0"/>
  <pageSetup fitToHeight="0" fitToWidth="1" horizontalDpi="1200" verticalDpi="1200" orientation="landscape" paperSize="9" scale="9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Marija Trelc</cp:lastModifiedBy>
  <cp:lastPrinted>2012-03-21T13:10:44Z</cp:lastPrinted>
  <dcterms:created xsi:type="dcterms:W3CDTF">1999-09-22T06:59:43Z</dcterms:created>
  <dcterms:modified xsi:type="dcterms:W3CDTF">2012-03-21T13:11:12Z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