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marjetam\Moji dokumenti\Proračun 2023\Rebalans III poplave\Gradivo OS\"/>
    </mc:Choice>
  </mc:AlternateContent>
  <xr:revisionPtr revIDLastSave="0" documentId="13_ncr:11_{AFE1D186-621B-47AA-BE8A-3A6602ECDBE1}" xr6:coauthVersionLast="36" xr6:coauthVersionMax="47" xr10:uidLastSave="{00000000-0000-0000-0000-000000000000}"/>
  <bookViews>
    <workbookView xWindow="28680" yWindow="-120" windowWidth="29040" windowHeight="15720" tabRatio="857" xr2:uid="{00000000-000D-0000-FFFF-FFFF00000000}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91029"/>
</workbook>
</file>

<file path=xl/calcChain.xml><?xml version="1.0" encoding="utf-8"?>
<calcChain xmlns="http://schemas.openxmlformats.org/spreadsheetml/2006/main">
  <c r="F64" i="5" l="1"/>
  <c r="F62" i="5"/>
  <c r="F60" i="5"/>
  <c r="F58" i="5"/>
  <c r="F57" i="5"/>
  <c r="F55" i="5"/>
  <c r="F54" i="5"/>
  <c r="F53" i="5"/>
  <c r="F51" i="5"/>
  <c r="F49" i="5"/>
  <c r="F48" i="5"/>
  <c r="F46" i="5"/>
  <c r="F44" i="5"/>
  <c r="F43" i="5"/>
  <c r="F42" i="5"/>
  <c r="F41" i="5"/>
  <c r="F40" i="5"/>
  <c r="F38" i="5"/>
  <c r="F37" i="5"/>
  <c r="F36" i="5"/>
  <c r="F35" i="5"/>
  <c r="F34" i="5"/>
  <c r="F31" i="5"/>
  <c r="F30" i="5"/>
  <c r="F29" i="5"/>
  <c r="F27" i="5"/>
  <c r="F26" i="5"/>
  <c r="F24" i="5"/>
  <c r="F23" i="5"/>
  <c r="F21" i="5"/>
  <c r="F20" i="5"/>
  <c r="F19" i="5"/>
  <c r="F17" i="5"/>
  <c r="F16" i="5"/>
  <c r="F15" i="5"/>
  <c r="F14" i="5"/>
  <c r="F13" i="5"/>
  <c r="F11" i="5"/>
  <c r="F10" i="5"/>
  <c r="F9" i="5"/>
  <c r="F8" i="5"/>
  <c r="E63" i="5"/>
  <c r="E61" i="5"/>
  <c r="E56" i="5"/>
  <c r="E52" i="5"/>
  <c r="E47" i="5"/>
  <c r="E45" i="5"/>
  <c r="E39" i="5"/>
  <c r="E33" i="5"/>
  <c r="E28" i="5"/>
  <c r="E25" i="5"/>
  <c r="E22" i="5"/>
  <c r="E18" i="5"/>
  <c r="E12" i="5"/>
  <c r="E7" i="5"/>
  <c r="E32" i="5" l="1"/>
  <c r="E6" i="5"/>
  <c r="E5" i="5" s="1"/>
  <c r="E66" i="5"/>
  <c r="E59" i="5"/>
  <c r="D28" i="5"/>
  <c r="F28" i="5" s="1"/>
  <c r="D39" i="5"/>
  <c r="F39" i="5" s="1"/>
  <c r="E50" i="5" l="1"/>
  <c r="E65" i="5"/>
  <c r="D47" i="5"/>
  <c r="F47" i="5" s="1"/>
  <c r="D25" i="5"/>
  <c r="F25" i="5" s="1"/>
  <c r="D52" i="5"/>
  <c r="F52" i="5" s="1"/>
  <c r="D7" i="5"/>
  <c r="F7" i="5" s="1"/>
  <c r="D12" i="5"/>
  <c r="F12" i="5" s="1"/>
  <c r="D18" i="5"/>
  <c r="F18" i="5" s="1"/>
  <c r="D22" i="5"/>
  <c r="F22" i="5" s="1"/>
  <c r="D33" i="5"/>
  <c r="F33" i="5" s="1"/>
  <c r="D45" i="5"/>
  <c r="F45" i="5" s="1"/>
  <c r="D56" i="5"/>
  <c r="F56" i="5" s="1"/>
  <c r="D61" i="5"/>
  <c r="F61" i="5" s="1"/>
  <c r="D63" i="5"/>
  <c r="F63" i="5" s="1"/>
  <c r="E67" i="5" l="1"/>
  <c r="D66" i="5"/>
  <c r="F66" i="5" s="1"/>
  <c r="D32" i="5"/>
  <c r="F32" i="5" s="1"/>
  <c r="D59" i="5"/>
  <c r="F59" i="5" s="1"/>
  <c r="D6" i="5"/>
  <c r="D5" i="5" l="1"/>
  <c r="F5" i="5" s="1"/>
  <c r="F6" i="5"/>
  <c r="D50" i="5"/>
  <c r="D65" i="5" l="1"/>
  <c r="F50" i="5"/>
  <c r="D67" i="5" l="1"/>
  <c r="F67" i="5" s="1"/>
  <c r="F65" i="5"/>
</calcChain>
</file>

<file path=xl/sharedStrings.xml><?xml version="1.0" encoding="utf-8"?>
<sst xmlns="http://schemas.openxmlformats.org/spreadsheetml/2006/main" count="97" uniqueCount="88">
  <si>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</si>
  <si>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</si>
  <si>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</si>
  <si>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</si>
  <si>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</si>
  <si>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</si>
  <si>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</si>
  <si>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</si>
  <si>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</si>
  <si>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</si>
  <si>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</si>
  <si>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</si>
  <si>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</si>
  <si>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</si>
  <si>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</si>
  <si>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</si>
  <si>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</si>
  <si>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</si>
  <si>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</si>
  <si>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</si>
  <si>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</si>
  <si>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</si>
  <si>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</si>
  <si>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</si>
  <si>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</si>
  <si>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</si>
  <si>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</si>
  <si>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</si>
  <si>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</si>
  <si>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</si>
  <si>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</si>
  <si>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</si>
  <si>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</si>
  <si>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</si>
  <si>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</si>
  <si>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</si>
  <si>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</si>
  <si>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</si>
  <si>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</si>
  <si>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</si>
  <si>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</si>
  <si>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</si>
  <si>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</si>
  <si>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</si>
  <si>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</si>
  <si>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</si>
  <si>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</si>
  <si>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</si>
  <si>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</si>
  <si>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</si>
  <si>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</si>
  <si>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</si>
  <si>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</si>
  <si>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</si>
  <si>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</si>
  <si>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</si>
  <si>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</si>
  <si>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</si>
  <si>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</si>
  <si>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</si>
  <si>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</si>
  <si>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</si>
  <si>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</si>
  <si>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</si>
  <si>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</si>
  <si>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</si>
  <si>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</si>
  <si>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KAPITALSKI PRIHODKI  (720+721+722)</t>
  </si>
  <si>
    <t>PREJETE DONACIJE  (730+731)</t>
  </si>
  <si>
    <t xml:space="preserve">TRANSFERNI PRIHODKI  (740+741)   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</si>
  <si>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</si>
  <si>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</si>
  <si>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</si>
  <si>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</si>
  <si>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</si>
  <si>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</si>
  <si>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</si>
  <si>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</si>
  <si>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</si>
  <si>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PREJETA SREDSTVA OD DRUGIH EVROPSKIH INSTITUCIJ IN IZ DRUGIH DRŽAV</t>
  </si>
  <si>
    <t>TEKOČI TRANSFERI  (410+411+412+413+414)</t>
  </si>
  <si>
    <t>PREJETA SREDSTVA IZ EVROPSKE UNIJE IN IZ DRUGIH DRŽAV (782+786+787)</t>
  </si>
  <si>
    <t>PREJETA SREDSTVA IZ PRORAČUNA EU IZ STRUKTURNIH SKLADOV</t>
  </si>
  <si>
    <t>VP 2023 [1]_x000D_
v EUR</t>
  </si>
  <si>
    <t>REB III 2023 [2]_x000D_
v EUR</t>
  </si>
  <si>
    <t>REB-VP</t>
  </si>
  <si>
    <t>REBALANS PRORAČUNA OBČINE TRŽIČ ZA LETO 2023 -SPLOŠNI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</si>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</sst>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49" fontId="12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2">
    <cellStyle name="Navadno" xfId="0" builtinId="0"/>
    <cellStyle name="Navadno_Proračun spl. 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82"/>
  <sheetViews>
    <sheetView tabSelected="1" zoomScale="75" zoomScaleNormal="75" workbookViewId="0">
      <selection activeCell="I56" sqref="I56"/>
    </sheetView>
  </sheetViews>
  <sheetFormatPr defaultRowHeight="12.75" x14ac:dyDescent="0.2"/>
  <cols>
    <col min="1" max="1" width="9.5703125" customWidth="1"/>
    <col min="2" max="2" width="6.42578125" customWidth="1"/>
    <col min="3" max="3" width="87.28515625" customWidth="1"/>
    <col min="4" max="6" width="16.140625" customWidth="1"/>
  </cols>
  <sheetData>
    <row r="1" spans="1:6" ht="19.5" customHeight="1" x14ac:dyDescent="0.25">
      <c r="A1" s="47" t="s">
        <v>86</v>
      </c>
      <c r="B1" s="47"/>
      <c r="C1" s="47"/>
      <c r="D1" s="47"/>
      <c r="E1" s="47"/>
      <c r="F1" s="47"/>
    </row>
    <row r="2" spans="1:6" ht="19.5" customHeight="1" thickBot="1" x14ac:dyDescent="0.25">
      <c r="B2" s="46"/>
      <c r="C2" s="46"/>
      <c r="F2" t="s">
        <v>87</v>
      </c>
    </row>
    <row r="3" spans="1:6" s="11" customFormat="1" ht="51" customHeight="1" thickBot="1" x14ac:dyDescent="0.25">
      <c r="A3" s="5" t="s">
        <v>14</v>
      </c>
      <c r="B3" s="6"/>
      <c r="C3" s="7" t="s">
        <v>4</v>
      </c>
      <c r="D3" s="8" t="s">
        <v>83</v>
      </c>
      <c r="E3" s="8" t="s">
        <v>84</v>
      </c>
      <c r="F3" s="8" t="s">
        <v>85</v>
      </c>
    </row>
    <row r="4" spans="1:6" s="9" customFormat="1" ht="20.25" customHeight="1" x14ac:dyDescent="0.25">
      <c r="A4" s="44" t="s">
        <v>64</v>
      </c>
      <c r="B4" s="3"/>
      <c r="C4" s="3"/>
      <c r="D4" s="4"/>
      <c r="E4" s="4"/>
      <c r="F4" s="4"/>
    </row>
    <row r="5" spans="1:6" ht="20.25" customHeight="1" x14ac:dyDescent="0.2">
      <c r="A5" s="12" t="s">
        <v>15</v>
      </c>
      <c r="B5" s="31" t="s">
        <v>0</v>
      </c>
      <c r="C5" s="24" t="s">
        <v>61</v>
      </c>
      <c r="D5" s="14">
        <f>+D6+D18+D22+D25+D28</f>
        <v>16231056.390000001</v>
      </c>
      <c r="E5" s="14">
        <f>+E6+E18+E22+E25+E28</f>
        <v>16972411.100000001</v>
      </c>
      <c r="F5" s="14">
        <f>E5-D5</f>
        <v>741354.71000000089</v>
      </c>
    </row>
    <row r="6" spans="1:6" ht="16.5" x14ac:dyDescent="0.2">
      <c r="A6" s="12"/>
      <c r="B6" s="15" t="s">
        <v>16</v>
      </c>
      <c r="C6" s="13" t="s">
        <v>65</v>
      </c>
      <c r="D6" s="14">
        <f>+D7+D12</f>
        <v>13955959.52</v>
      </c>
      <c r="E6" s="14">
        <f>+E7+E12</f>
        <v>13904185.4</v>
      </c>
      <c r="F6" s="14">
        <f t="shared" ref="F6:F67" si="0">E6-D6</f>
        <v>-51774.11999999918</v>
      </c>
    </row>
    <row r="7" spans="1:6" ht="15.75" x14ac:dyDescent="0.2">
      <c r="A7" s="27">
        <v>70</v>
      </c>
      <c r="B7" s="28"/>
      <c r="C7" s="28" t="s">
        <v>62</v>
      </c>
      <c r="D7" s="29">
        <f>D8+D9+D10+D11</f>
        <v>11549538</v>
      </c>
      <c r="E7" s="29">
        <f>E8+E9+E10+E11</f>
        <v>11749101</v>
      </c>
      <c r="F7" s="29">
        <f t="shared" si="0"/>
        <v>199563</v>
      </c>
    </row>
    <row r="8" spans="1:6" ht="15.75" customHeight="1" x14ac:dyDescent="0.2">
      <c r="A8" s="16">
        <v>700</v>
      </c>
      <c r="B8" s="17"/>
      <c r="C8" s="17" t="s">
        <v>5</v>
      </c>
      <c r="D8" s="18">
        <v>9866433</v>
      </c>
      <c r="E8" s="18">
        <v>9866433</v>
      </c>
      <c r="F8" s="18">
        <f t="shared" si="0"/>
        <v>0</v>
      </c>
    </row>
    <row r="9" spans="1:6" ht="15" x14ac:dyDescent="0.2">
      <c r="A9" s="16">
        <v>703</v>
      </c>
      <c r="B9" s="17"/>
      <c r="C9" s="17" t="s">
        <v>6</v>
      </c>
      <c r="D9" s="18">
        <v>1368605</v>
      </c>
      <c r="E9" s="18">
        <v>1574168</v>
      </c>
      <c r="F9" s="18">
        <f t="shared" si="0"/>
        <v>205563</v>
      </c>
    </row>
    <row r="10" spans="1:6" ht="15" x14ac:dyDescent="0.2">
      <c r="A10" s="16">
        <v>704</v>
      </c>
      <c r="B10" s="17"/>
      <c r="C10" s="17" t="s">
        <v>7</v>
      </c>
      <c r="D10" s="18">
        <v>314500</v>
      </c>
      <c r="E10" s="18">
        <v>308500</v>
      </c>
      <c r="F10" s="18">
        <f t="shared" si="0"/>
        <v>-6000</v>
      </c>
    </row>
    <row r="11" spans="1:6" ht="15" x14ac:dyDescent="0.2">
      <c r="A11" s="16">
        <v>706</v>
      </c>
      <c r="B11" s="17"/>
      <c r="C11" s="17" t="s">
        <v>17</v>
      </c>
      <c r="D11" s="18">
        <v>0</v>
      </c>
      <c r="E11" s="18">
        <v>0</v>
      </c>
      <c r="F11" s="18">
        <f t="shared" si="0"/>
        <v>0</v>
      </c>
    </row>
    <row r="12" spans="1:6" ht="15.75" x14ac:dyDescent="0.2">
      <c r="A12" s="27">
        <v>71</v>
      </c>
      <c r="B12" s="28"/>
      <c r="C12" s="28" t="s">
        <v>66</v>
      </c>
      <c r="D12" s="29">
        <f>+D13+D14+D15+D16+D17</f>
        <v>2406421.52</v>
      </c>
      <c r="E12" s="29">
        <f>+E13+E14+E15+E16+E17</f>
        <v>2155084.4</v>
      </c>
      <c r="F12" s="29">
        <f t="shared" si="0"/>
        <v>-251337.12000000011</v>
      </c>
    </row>
    <row r="13" spans="1:6" ht="15" x14ac:dyDescent="0.2">
      <c r="A13" s="16">
        <v>710</v>
      </c>
      <c r="B13" s="17"/>
      <c r="C13" s="17" t="s">
        <v>18</v>
      </c>
      <c r="D13" s="18">
        <v>1382171.52</v>
      </c>
      <c r="E13" s="18">
        <v>1492171.52</v>
      </c>
      <c r="F13" s="18">
        <f t="shared" si="0"/>
        <v>110000</v>
      </c>
    </row>
    <row r="14" spans="1:6" ht="15" x14ac:dyDescent="0.2">
      <c r="A14" s="16">
        <v>711</v>
      </c>
      <c r="B14" s="17"/>
      <c r="C14" s="17" t="s">
        <v>8</v>
      </c>
      <c r="D14" s="18">
        <v>12000</v>
      </c>
      <c r="E14" s="18">
        <v>16300</v>
      </c>
      <c r="F14" s="18">
        <f t="shared" si="0"/>
        <v>4300</v>
      </c>
    </row>
    <row r="15" spans="1:6" ht="15" x14ac:dyDescent="0.2">
      <c r="A15" s="16">
        <v>712</v>
      </c>
      <c r="B15" s="17"/>
      <c r="C15" s="17" t="s">
        <v>56</v>
      </c>
      <c r="D15" s="18">
        <v>105500</v>
      </c>
      <c r="E15" s="18">
        <v>70500</v>
      </c>
      <c r="F15" s="18">
        <f t="shared" si="0"/>
        <v>-35000</v>
      </c>
    </row>
    <row r="16" spans="1:6" ht="15" x14ac:dyDescent="0.2">
      <c r="A16" s="16">
        <v>713</v>
      </c>
      <c r="B16" s="17"/>
      <c r="C16" s="17" t="s">
        <v>9</v>
      </c>
      <c r="D16" s="18">
        <v>76500</v>
      </c>
      <c r="E16" s="18">
        <v>93000</v>
      </c>
      <c r="F16" s="18">
        <f t="shared" si="0"/>
        <v>16500</v>
      </c>
    </row>
    <row r="17" spans="1:6" ht="15" x14ac:dyDescent="0.2">
      <c r="A17" s="16">
        <v>714</v>
      </c>
      <c r="B17" s="17"/>
      <c r="C17" s="17" t="s">
        <v>10</v>
      </c>
      <c r="D17" s="18">
        <v>830250</v>
      </c>
      <c r="E17" s="18">
        <v>483112.88</v>
      </c>
      <c r="F17" s="18">
        <f t="shared" si="0"/>
        <v>-347137.12</v>
      </c>
    </row>
    <row r="18" spans="1:6" ht="15.75" x14ac:dyDescent="0.2">
      <c r="A18" s="27">
        <v>72</v>
      </c>
      <c r="B18" s="28" t="s">
        <v>19</v>
      </c>
      <c r="C18" s="28" t="s">
        <v>67</v>
      </c>
      <c r="D18" s="29">
        <f>+D19+D20+D21</f>
        <v>260000</v>
      </c>
      <c r="E18" s="29">
        <f>+E19+E20+E21</f>
        <v>176631.38</v>
      </c>
      <c r="F18" s="29">
        <f t="shared" si="0"/>
        <v>-83368.62</v>
      </c>
    </row>
    <row r="19" spans="1:6" ht="15" x14ac:dyDescent="0.2">
      <c r="A19" s="16">
        <v>720</v>
      </c>
      <c r="B19" s="17"/>
      <c r="C19" s="17" t="s">
        <v>11</v>
      </c>
      <c r="D19" s="18">
        <v>150000</v>
      </c>
      <c r="E19" s="18">
        <v>0</v>
      </c>
      <c r="F19" s="18">
        <f t="shared" si="0"/>
        <v>-150000</v>
      </c>
    </row>
    <row r="20" spans="1:6" ht="15" x14ac:dyDescent="0.2">
      <c r="A20" s="16">
        <v>721</v>
      </c>
      <c r="B20" s="17"/>
      <c r="C20" s="17" t="s">
        <v>20</v>
      </c>
      <c r="D20" s="18">
        <v>0</v>
      </c>
      <c r="E20" s="18">
        <v>0</v>
      </c>
      <c r="F20" s="18">
        <f t="shared" si="0"/>
        <v>0</v>
      </c>
    </row>
    <row r="21" spans="1:6" ht="16.5" customHeight="1" x14ac:dyDescent="0.2">
      <c r="A21" s="16">
        <v>722</v>
      </c>
      <c r="B21" s="17"/>
      <c r="C21" s="20" t="s">
        <v>59</v>
      </c>
      <c r="D21" s="18">
        <v>110000</v>
      </c>
      <c r="E21" s="18">
        <v>176631.38</v>
      </c>
      <c r="F21" s="18">
        <f t="shared" si="0"/>
        <v>66631.38</v>
      </c>
    </row>
    <row r="22" spans="1:6" ht="15.75" x14ac:dyDescent="0.2">
      <c r="A22" s="27">
        <v>73</v>
      </c>
      <c r="B22" s="28" t="s">
        <v>16</v>
      </c>
      <c r="C22" s="28" t="s">
        <v>68</v>
      </c>
      <c r="D22" s="29">
        <f>+D23+D24</f>
        <v>3500</v>
      </c>
      <c r="E22" s="29">
        <f>+E23+E24</f>
        <v>15000</v>
      </c>
      <c r="F22" s="29">
        <f t="shared" si="0"/>
        <v>11500</v>
      </c>
    </row>
    <row r="23" spans="1:6" ht="15" x14ac:dyDescent="0.2">
      <c r="A23" s="16">
        <v>730</v>
      </c>
      <c r="B23" s="17"/>
      <c r="C23" s="17" t="s">
        <v>21</v>
      </c>
      <c r="D23" s="18">
        <v>3500</v>
      </c>
      <c r="E23" s="18">
        <v>5000</v>
      </c>
      <c r="F23" s="18">
        <f t="shared" si="0"/>
        <v>1500</v>
      </c>
    </row>
    <row r="24" spans="1:6" ht="15" x14ac:dyDescent="0.2">
      <c r="A24" s="16">
        <v>731</v>
      </c>
      <c r="B24" s="17"/>
      <c r="C24" s="17" t="s">
        <v>12</v>
      </c>
      <c r="D24" s="18">
        <v>0</v>
      </c>
      <c r="E24" s="18">
        <v>10000</v>
      </c>
      <c r="F24" s="18">
        <f t="shared" si="0"/>
        <v>10000</v>
      </c>
    </row>
    <row r="25" spans="1:6" ht="15.75" x14ac:dyDescent="0.2">
      <c r="A25" s="27">
        <v>74</v>
      </c>
      <c r="B25" s="28" t="s">
        <v>16</v>
      </c>
      <c r="C25" s="28" t="s">
        <v>69</v>
      </c>
      <c r="D25" s="29">
        <f>+D26+D27</f>
        <v>2011596.87</v>
      </c>
      <c r="E25" s="29">
        <f>+E26+E27</f>
        <v>2876594.32</v>
      </c>
      <c r="F25" s="29">
        <f t="shared" si="0"/>
        <v>864997.44999999972</v>
      </c>
    </row>
    <row r="26" spans="1:6" ht="15.75" customHeight="1" x14ac:dyDescent="0.2">
      <c r="A26" s="16">
        <v>740</v>
      </c>
      <c r="B26" s="17"/>
      <c r="C26" s="20" t="s">
        <v>13</v>
      </c>
      <c r="D26" s="18">
        <v>1097681.95</v>
      </c>
      <c r="E26" s="18">
        <v>2022936.23</v>
      </c>
      <c r="F26" s="18">
        <f t="shared" si="0"/>
        <v>925254.28</v>
      </c>
    </row>
    <row r="27" spans="1:6" ht="21" customHeight="1" x14ac:dyDescent="0.2">
      <c r="A27" s="16">
        <v>741</v>
      </c>
      <c r="B27" s="17"/>
      <c r="C27" s="20" t="s">
        <v>54</v>
      </c>
      <c r="D27" s="18">
        <v>913914.92</v>
      </c>
      <c r="E27" s="18">
        <v>853658.09</v>
      </c>
      <c r="F27" s="18">
        <f t="shared" si="0"/>
        <v>-60256.830000000075</v>
      </c>
    </row>
    <row r="28" spans="1:6" ht="15.75" customHeight="1" x14ac:dyDescent="0.2">
      <c r="A28" s="27">
        <v>78</v>
      </c>
      <c r="B28" s="28" t="s">
        <v>16</v>
      </c>
      <c r="C28" s="28" t="s">
        <v>81</v>
      </c>
      <c r="D28" s="29">
        <f>+D29+D30+D31</f>
        <v>0</v>
      </c>
      <c r="E28" s="29">
        <f>+E29+E30+E31</f>
        <v>0</v>
      </c>
      <c r="F28" s="29">
        <f t="shared" si="0"/>
        <v>0</v>
      </c>
    </row>
    <row r="29" spans="1:6" ht="15.75" customHeight="1" x14ac:dyDescent="0.2">
      <c r="A29" s="16">
        <v>782</v>
      </c>
      <c r="B29" s="17"/>
      <c r="C29" s="45" t="s">
        <v>82</v>
      </c>
      <c r="D29" s="18">
        <v>0</v>
      </c>
      <c r="E29" s="18">
        <v>0</v>
      </c>
      <c r="F29" s="18">
        <f t="shared" si="0"/>
        <v>0</v>
      </c>
    </row>
    <row r="30" spans="1:6" ht="15.75" customHeight="1" x14ac:dyDescent="0.2">
      <c r="A30" s="16">
        <v>786</v>
      </c>
      <c r="B30" s="17"/>
      <c r="C30" s="20" t="s">
        <v>51</v>
      </c>
      <c r="D30" s="18">
        <v>0</v>
      </c>
      <c r="E30" s="18">
        <v>0</v>
      </c>
      <c r="F30" s="18">
        <f t="shared" si="0"/>
        <v>0</v>
      </c>
    </row>
    <row r="31" spans="1:6" ht="15.75" customHeight="1" x14ac:dyDescent="0.2">
      <c r="A31" s="16">
        <v>787</v>
      </c>
      <c r="B31" s="17"/>
      <c r="C31" s="20" t="s">
        <v>79</v>
      </c>
      <c r="D31" s="18">
        <v>0</v>
      </c>
      <c r="E31" s="18">
        <v>0</v>
      </c>
      <c r="F31" s="18">
        <f t="shared" si="0"/>
        <v>0</v>
      </c>
    </row>
    <row r="32" spans="1:6" ht="18" x14ac:dyDescent="0.2">
      <c r="A32" s="12" t="s">
        <v>15</v>
      </c>
      <c r="B32" s="31" t="s">
        <v>1</v>
      </c>
      <c r="C32" s="21" t="s">
        <v>22</v>
      </c>
      <c r="D32" s="30">
        <f>D33+D39+D45+D47</f>
        <v>22118488.550000004</v>
      </c>
      <c r="E32" s="30">
        <f>E33+E39+E45+E47</f>
        <v>21049983.150000002</v>
      </c>
      <c r="F32" s="30">
        <f t="shared" si="0"/>
        <v>-1068505.4000000022</v>
      </c>
    </row>
    <row r="33" spans="1:6" ht="15.75" x14ac:dyDescent="0.2">
      <c r="A33" s="27">
        <v>40</v>
      </c>
      <c r="B33" s="28" t="s">
        <v>19</v>
      </c>
      <c r="C33" s="28" t="s">
        <v>23</v>
      </c>
      <c r="D33" s="29">
        <f>+D34+D35+D36+D37+D38</f>
        <v>5735171.79</v>
      </c>
      <c r="E33" s="29">
        <f>+E34+E35+E36+E37+E38</f>
        <v>5795714.9399999995</v>
      </c>
      <c r="F33" s="29">
        <f t="shared" si="0"/>
        <v>60543.149999999441</v>
      </c>
    </row>
    <row r="34" spans="1:6" ht="15" x14ac:dyDescent="0.2">
      <c r="A34" s="16">
        <v>400</v>
      </c>
      <c r="B34" s="17"/>
      <c r="C34" s="17" t="s">
        <v>24</v>
      </c>
      <c r="D34" s="19">
        <v>1273662.76</v>
      </c>
      <c r="E34" s="19">
        <v>1273662.76</v>
      </c>
      <c r="F34" s="19">
        <f t="shared" si="0"/>
        <v>0</v>
      </c>
    </row>
    <row r="35" spans="1:6" ht="15" x14ac:dyDescent="0.2">
      <c r="A35" s="16">
        <v>401</v>
      </c>
      <c r="B35" s="17"/>
      <c r="C35" s="17" t="s">
        <v>25</v>
      </c>
      <c r="D35" s="19">
        <v>142086.59</v>
      </c>
      <c r="E35" s="19">
        <v>142086.59</v>
      </c>
      <c r="F35" s="19">
        <f t="shared" si="0"/>
        <v>0</v>
      </c>
    </row>
    <row r="36" spans="1:6" ht="15" x14ac:dyDescent="0.2">
      <c r="A36" s="16">
        <v>402</v>
      </c>
      <c r="B36" s="17"/>
      <c r="C36" s="17" t="s">
        <v>26</v>
      </c>
      <c r="D36" s="18">
        <v>4037622.44</v>
      </c>
      <c r="E36" s="18">
        <v>4098165.59</v>
      </c>
      <c r="F36" s="18">
        <f t="shared" si="0"/>
        <v>60543.149999999907</v>
      </c>
    </row>
    <row r="37" spans="1:6" ht="15" x14ac:dyDescent="0.2">
      <c r="A37" s="16">
        <v>403</v>
      </c>
      <c r="B37" s="17"/>
      <c r="C37" s="17" t="s">
        <v>27</v>
      </c>
      <c r="D37" s="18">
        <v>168000</v>
      </c>
      <c r="E37" s="18">
        <v>168000</v>
      </c>
      <c r="F37" s="18">
        <f t="shared" si="0"/>
        <v>0</v>
      </c>
    </row>
    <row r="38" spans="1:6" ht="15" x14ac:dyDescent="0.2">
      <c r="A38" s="16">
        <v>409</v>
      </c>
      <c r="B38" s="17"/>
      <c r="C38" s="17" t="s">
        <v>55</v>
      </c>
      <c r="D38" s="19">
        <v>113800</v>
      </c>
      <c r="E38" s="19">
        <v>113800</v>
      </c>
      <c r="F38" s="19">
        <f t="shared" si="0"/>
        <v>0</v>
      </c>
    </row>
    <row r="39" spans="1:6" ht="15.75" x14ac:dyDescent="0.2">
      <c r="A39" s="27">
        <v>41</v>
      </c>
      <c r="B39" s="28"/>
      <c r="C39" s="28" t="s">
        <v>80</v>
      </c>
      <c r="D39" s="29">
        <f>+D40+D41+D42+D43+D44</f>
        <v>7182410.6100000003</v>
      </c>
      <c r="E39" s="29">
        <f>+E40+E41+E42+E43+E44</f>
        <v>7182410.6100000003</v>
      </c>
      <c r="F39" s="29">
        <f t="shared" si="0"/>
        <v>0</v>
      </c>
    </row>
    <row r="40" spans="1:6" ht="15" x14ac:dyDescent="0.2">
      <c r="A40" s="16">
        <v>410</v>
      </c>
      <c r="B40" s="17"/>
      <c r="C40" s="17" t="s">
        <v>28</v>
      </c>
      <c r="D40" s="18">
        <v>567898.06000000006</v>
      </c>
      <c r="E40" s="18">
        <v>567898.06000000006</v>
      </c>
      <c r="F40" s="18">
        <f t="shared" si="0"/>
        <v>0</v>
      </c>
    </row>
    <row r="41" spans="1:6" ht="15" x14ac:dyDescent="0.2">
      <c r="A41" s="16">
        <v>411</v>
      </c>
      <c r="B41" s="17"/>
      <c r="C41" s="17" t="s">
        <v>29</v>
      </c>
      <c r="D41" s="18">
        <v>4191549.35</v>
      </c>
      <c r="E41" s="18">
        <v>4191549.35</v>
      </c>
      <c r="F41" s="18">
        <f t="shared" si="0"/>
        <v>0</v>
      </c>
    </row>
    <row r="42" spans="1:6" ht="15" x14ac:dyDescent="0.2">
      <c r="A42" s="16">
        <v>412</v>
      </c>
      <c r="B42" s="17"/>
      <c r="C42" s="17" t="s">
        <v>57</v>
      </c>
      <c r="D42" s="18">
        <v>811018.13</v>
      </c>
      <c r="E42" s="18">
        <v>811018.13</v>
      </c>
      <c r="F42" s="18">
        <f t="shared" si="0"/>
        <v>0</v>
      </c>
    </row>
    <row r="43" spans="1:6" ht="15" x14ac:dyDescent="0.2">
      <c r="A43" s="16">
        <v>413</v>
      </c>
      <c r="B43" s="17"/>
      <c r="C43" s="17" t="s">
        <v>30</v>
      </c>
      <c r="D43" s="18">
        <v>1611945.07</v>
      </c>
      <c r="E43" s="18">
        <v>1611945.07</v>
      </c>
      <c r="F43" s="18">
        <f t="shared" si="0"/>
        <v>0</v>
      </c>
    </row>
    <row r="44" spans="1:6" ht="15" x14ac:dyDescent="0.2">
      <c r="A44" s="16">
        <v>414</v>
      </c>
      <c r="B44" s="17"/>
      <c r="C44" s="17" t="s">
        <v>78</v>
      </c>
      <c r="D44" s="18">
        <v>0</v>
      </c>
      <c r="E44" s="18">
        <v>0</v>
      </c>
      <c r="F44" s="18">
        <f t="shared" si="0"/>
        <v>0</v>
      </c>
    </row>
    <row r="45" spans="1:6" ht="15.75" x14ac:dyDescent="0.2">
      <c r="A45" s="27">
        <v>42</v>
      </c>
      <c r="B45" s="28" t="s">
        <v>31</v>
      </c>
      <c r="C45" s="28" t="s">
        <v>70</v>
      </c>
      <c r="D45" s="29">
        <f>+D46</f>
        <v>8809878.5500000007</v>
      </c>
      <c r="E45" s="29">
        <f>+E46</f>
        <v>7680830</v>
      </c>
      <c r="F45" s="29">
        <f t="shared" si="0"/>
        <v>-1129048.5500000007</v>
      </c>
    </row>
    <row r="46" spans="1:6" ht="15" x14ac:dyDescent="0.2">
      <c r="A46" s="16">
        <v>420</v>
      </c>
      <c r="B46" s="17"/>
      <c r="C46" s="17" t="s">
        <v>32</v>
      </c>
      <c r="D46" s="18">
        <v>8809878.5500000007</v>
      </c>
      <c r="E46" s="18">
        <v>7680830</v>
      </c>
      <c r="F46" s="18">
        <f t="shared" si="0"/>
        <v>-1129048.5500000007</v>
      </c>
    </row>
    <row r="47" spans="1:6" ht="15.75" x14ac:dyDescent="0.2">
      <c r="A47" s="27">
        <v>43</v>
      </c>
      <c r="B47" s="28"/>
      <c r="C47" s="28" t="s">
        <v>71</v>
      </c>
      <c r="D47" s="29">
        <f>D48+D49</f>
        <v>391027.6</v>
      </c>
      <c r="E47" s="29">
        <f>E48+E49</f>
        <v>391027.6</v>
      </c>
      <c r="F47" s="29">
        <f t="shared" si="0"/>
        <v>0</v>
      </c>
    </row>
    <row r="48" spans="1:6" s="40" customFormat="1" ht="15" x14ac:dyDescent="0.2">
      <c r="A48" s="16">
        <v>431</v>
      </c>
      <c r="B48" s="17"/>
      <c r="C48" s="17" t="s">
        <v>49</v>
      </c>
      <c r="D48" s="18">
        <v>17000</v>
      </c>
      <c r="E48" s="18">
        <v>17000</v>
      </c>
      <c r="F48" s="18">
        <f t="shared" si="0"/>
        <v>0</v>
      </c>
    </row>
    <row r="49" spans="1:6" ht="15" x14ac:dyDescent="0.2">
      <c r="A49" s="16">
        <v>432</v>
      </c>
      <c r="B49" s="17"/>
      <c r="C49" s="17" t="s">
        <v>50</v>
      </c>
      <c r="D49" s="18">
        <v>374027.6</v>
      </c>
      <c r="E49" s="18">
        <v>374027.6</v>
      </c>
      <c r="F49" s="18">
        <f t="shared" si="0"/>
        <v>0</v>
      </c>
    </row>
    <row r="50" spans="1:6" ht="18" x14ac:dyDescent="0.2">
      <c r="A50" s="12"/>
      <c r="B50" s="31" t="s">
        <v>2</v>
      </c>
      <c r="C50" s="24" t="s">
        <v>60</v>
      </c>
      <c r="D50" s="30">
        <f>+D5-D32</f>
        <v>-5887432.1600000039</v>
      </c>
      <c r="E50" s="30">
        <f>+E5-E32</f>
        <v>-4077572.0500000007</v>
      </c>
      <c r="F50" s="30">
        <f t="shared" si="0"/>
        <v>1809860.1100000031</v>
      </c>
    </row>
    <row r="51" spans="1:6" ht="20.25" x14ac:dyDescent="0.2">
      <c r="A51" s="1" t="s">
        <v>33</v>
      </c>
      <c r="B51" s="2"/>
      <c r="C51" s="2"/>
      <c r="D51" s="10"/>
      <c r="E51" s="10"/>
      <c r="F51" s="10">
        <f t="shared" si="0"/>
        <v>0</v>
      </c>
    </row>
    <row r="52" spans="1:6" ht="36" x14ac:dyDescent="0.2">
      <c r="A52" s="27">
        <v>75</v>
      </c>
      <c r="B52" s="32" t="s">
        <v>3</v>
      </c>
      <c r="C52" s="33" t="s">
        <v>72</v>
      </c>
      <c r="D52" s="29">
        <f>+D53+D54+D55</f>
        <v>0</v>
      </c>
      <c r="E52" s="29">
        <f>+E53+E54+E55</f>
        <v>0</v>
      </c>
      <c r="F52" s="29">
        <f t="shared" si="0"/>
        <v>0</v>
      </c>
    </row>
    <row r="53" spans="1:6" ht="15" x14ac:dyDescent="0.2">
      <c r="A53" s="16">
        <v>750</v>
      </c>
      <c r="B53" s="17"/>
      <c r="C53" s="17" t="s">
        <v>34</v>
      </c>
      <c r="D53" s="18">
        <v>0</v>
      </c>
      <c r="E53" s="18">
        <v>0</v>
      </c>
      <c r="F53" s="18">
        <f t="shared" si="0"/>
        <v>0</v>
      </c>
    </row>
    <row r="54" spans="1:6" ht="15" x14ac:dyDescent="0.2">
      <c r="A54" s="16">
        <v>751</v>
      </c>
      <c r="B54" s="17"/>
      <c r="C54" s="17" t="s">
        <v>35</v>
      </c>
      <c r="D54" s="18">
        <v>0</v>
      </c>
      <c r="E54" s="18">
        <v>0</v>
      </c>
      <c r="F54" s="18">
        <f t="shared" si="0"/>
        <v>0</v>
      </c>
    </row>
    <row r="55" spans="1:6" ht="15" x14ac:dyDescent="0.25">
      <c r="A55" s="41" t="s">
        <v>52</v>
      </c>
      <c r="B55" s="42"/>
      <c r="C55" s="43" t="s">
        <v>53</v>
      </c>
      <c r="D55" s="18">
        <v>0</v>
      </c>
      <c r="E55" s="18">
        <v>0</v>
      </c>
      <c r="F55" s="18">
        <f t="shared" si="0"/>
        <v>0</v>
      </c>
    </row>
    <row r="56" spans="1:6" ht="36" x14ac:dyDescent="0.2">
      <c r="A56" s="34" t="s">
        <v>36</v>
      </c>
      <c r="B56" s="32" t="s">
        <v>37</v>
      </c>
      <c r="C56" s="33" t="s">
        <v>38</v>
      </c>
      <c r="D56" s="29">
        <f>+D57+D58</f>
        <v>30000</v>
      </c>
      <c r="E56" s="29">
        <f>+E57+E58</f>
        <v>30000</v>
      </c>
      <c r="F56" s="29">
        <f t="shared" si="0"/>
        <v>0</v>
      </c>
    </row>
    <row r="57" spans="1:6" ht="15" x14ac:dyDescent="0.2">
      <c r="A57" s="16">
        <v>440</v>
      </c>
      <c r="B57" s="17"/>
      <c r="C57" s="17" t="s">
        <v>39</v>
      </c>
      <c r="D57" s="18">
        <v>0</v>
      </c>
      <c r="E57" s="18">
        <v>0</v>
      </c>
      <c r="F57" s="18">
        <f t="shared" si="0"/>
        <v>0</v>
      </c>
    </row>
    <row r="58" spans="1:6" ht="15" x14ac:dyDescent="0.2">
      <c r="A58" s="16">
        <v>441</v>
      </c>
      <c r="B58" s="17"/>
      <c r="C58" s="17" t="s">
        <v>58</v>
      </c>
      <c r="D58" s="18">
        <v>30000</v>
      </c>
      <c r="E58" s="18">
        <v>30000</v>
      </c>
      <c r="F58" s="18">
        <f t="shared" si="0"/>
        <v>0</v>
      </c>
    </row>
    <row r="59" spans="1:6" ht="36" x14ac:dyDescent="0.2">
      <c r="A59" s="12" t="s">
        <v>15</v>
      </c>
      <c r="B59" s="31" t="s">
        <v>40</v>
      </c>
      <c r="C59" s="24" t="s">
        <v>73</v>
      </c>
      <c r="D59" s="30">
        <f>+D52-D56</f>
        <v>-30000</v>
      </c>
      <c r="E59" s="30">
        <f>+E52-E56</f>
        <v>-30000</v>
      </c>
      <c r="F59" s="30">
        <f t="shared" si="0"/>
        <v>0</v>
      </c>
    </row>
    <row r="60" spans="1:6" ht="20.25" x14ac:dyDescent="0.2">
      <c r="A60" s="1" t="s">
        <v>63</v>
      </c>
      <c r="B60" s="2"/>
      <c r="C60" s="2"/>
      <c r="D60" s="10"/>
      <c r="E60" s="10"/>
      <c r="F60" s="10">
        <f t="shared" si="0"/>
        <v>0</v>
      </c>
    </row>
    <row r="61" spans="1:6" ht="18" x14ac:dyDescent="0.2">
      <c r="A61" s="35">
        <v>50</v>
      </c>
      <c r="B61" s="32" t="s">
        <v>41</v>
      </c>
      <c r="C61" s="36" t="s">
        <v>43</v>
      </c>
      <c r="D61" s="29">
        <f>+D62</f>
        <v>1000000</v>
      </c>
      <c r="E61" s="29">
        <f>+E62</f>
        <v>1000000</v>
      </c>
      <c r="F61" s="29">
        <f t="shared" si="0"/>
        <v>0</v>
      </c>
    </row>
    <row r="62" spans="1:6" ht="15" x14ac:dyDescent="0.2">
      <c r="A62" s="16">
        <v>500</v>
      </c>
      <c r="B62" s="17"/>
      <c r="C62" s="17" t="s">
        <v>44</v>
      </c>
      <c r="D62" s="18">
        <v>1000000</v>
      </c>
      <c r="E62" s="18">
        <v>1000000</v>
      </c>
      <c r="F62" s="18">
        <f t="shared" si="0"/>
        <v>0</v>
      </c>
    </row>
    <row r="63" spans="1:6" ht="18" x14ac:dyDescent="0.2">
      <c r="A63" s="35">
        <v>55</v>
      </c>
      <c r="B63" s="32" t="s">
        <v>42</v>
      </c>
      <c r="C63" s="36" t="s">
        <v>46</v>
      </c>
      <c r="D63" s="29">
        <f>+D64</f>
        <v>1481637</v>
      </c>
      <c r="E63" s="29">
        <f>+E64</f>
        <v>1481637</v>
      </c>
      <c r="F63" s="29">
        <f t="shared" si="0"/>
        <v>0</v>
      </c>
    </row>
    <row r="64" spans="1:6" ht="15" x14ac:dyDescent="0.2">
      <c r="A64" s="16">
        <v>550</v>
      </c>
      <c r="B64" s="17"/>
      <c r="C64" s="17" t="s">
        <v>47</v>
      </c>
      <c r="D64" s="18">
        <v>1481637</v>
      </c>
      <c r="E64" s="18">
        <v>1481637</v>
      </c>
      <c r="F64" s="18">
        <f t="shared" si="0"/>
        <v>0</v>
      </c>
    </row>
    <row r="65" spans="1:6" ht="36" x14ac:dyDescent="0.2">
      <c r="A65" s="12" t="s">
        <v>15</v>
      </c>
      <c r="B65" s="31" t="s">
        <v>45</v>
      </c>
      <c r="C65" s="24" t="s">
        <v>76</v>
      </c>
      <c r="D65" s="37">
        <f>ROUND(+D50+D59+D66,2)</f>
        <v>-6399069.1600000001</v>
      </c>
      <c r="E65" s="37">
        <f>ROUND(+E50+E59+E66,2)</f>
        <v>-4589209.05</v>
      </c>
      <c r="F65" s="37">
        <f t="shared" si="0"/>
        <v>1809860.1100000003</v>
      </c>
    </row>
    <row r="66" spans="1:6" ht="18" x14ac:dyDescent="0.2">
      <c r="A66" s="12" t="s">
        <v>15</v>
      </c>
      <c r="B66" s="31" t="s">
        <v>48</v>
      </c>
      <c r="C66" s="21" t="s">
        <v>75</v>
      </c>
      <c r="D66" s="30">
        <f>+D61-D63</f>
        <v>-481637</v>
      </c>
      <c r="E66" s="30">
        <f>+E61-E63</f>
        <v>-481637</v>
      </c>
      <c r="F66" s="30">
        <f t="shared" si="0"/>
        <v>0</v>
      </c>
    </row>
    <row r="67" spans="1:6" ht="18" x14ac:dyDescent="0.2">
      <c r="A67" s="12" t="s">
        <v>15</v>
      </c>
      <c r="B67" s="31" t="s">
        <v>74</v>
      </c>
      <c r="C67" s="21" t="s">
        <v>77</v>
      </c>
      <c r="D67" s="30">
        <f>+D59+D66-D65</f>
        <v>5887432.1600000001</v>
      </c>
      <c r="E67" s="30">
        <f>+E59+E66-E65</f>
        <v>4077572.05</v>
      </c>
      <c r="F67" s="30">
        <f t="shared" si="0"/>
        <v>-1809860.1100000003</v>
      </c>
    </row>
    <row r="68" spans="1:6" x14ac:dyDescent="0.2">
      <c r="A68" s="23"/>
      <c r="B68" s="23"/>
      <c r="C68" s="23"/>
      <c r="D68" s="23"/>
      <c r="E68" s="23"/>
      <c r="F68" s="23"/>
    </row>
    <row r="69" spans="1:6" ht="15" x14ac:dyDescent="0.2">
      <c r="A69" s="23"/>
      <c r="B69" s="23"/>
      <c r="C69" s="23"/>
      <c r="D69" s="38"/>
      <c r="E69" s="38"/>
      <c r="F69" s="38"/>
    </row>
    <row r="70" spans="1:6" ht="15" x14ac:dyDescent="0.2">
      <c r="A70" s="23"/>
      <c r="B70" s="23"/>
      <c r="C70" s="39"/>
      <c r="D70" s="23"/>
      <c r="E70" s="23"/>
      <c r="F70" s="23"/>
    </row>
    <row r="71" spans="1:6" ht="15" x14ac:dyDescent="0.2">
      <c r="A71" s="26"/>
      <c r="B71" s="25"/>
      <c r="C71" s="25"/>
      <c r="D71" s="26"/>
      <c r="E71" s="26"/>
      <c r="F71" s="26"/>
    </row>
    <row r="72" spans="1:6" x14ac:dyDescent="0.2">
      <c r="A72" s="23"/>
      <c r="B72" s="23"/>
      <c r="C72" s="23"/>
      <c r="D72" s="23"/>
      <c r="E72" s="23"/>
      <c r="F72" s="23"/>
    </row>
    <row r="73" spans="1:6" x14ac:dyDescent="0.2">
      <c r="A73" s="23"/>
      <c r="B73" s="23"/>
      <c r="C73" s="23"/>
      <c r="D73" s="23"/>
      <c r="E73" s="23"/>
      <c r="F73" s="23"/>
    </row>
    <row r="74" spans="1:6" x14ac:dyDescent="0.2">
      <c r="A74" s="22"/>
      <c r="B74" s="22"/>
      <c r="C74" s="22"/>
      <c r="D74" s="22"/>
      <c r="E74" s="22"/>
      <c r="F74" s="22"/>
    </row>
    <row r="75" spans="1:6" x14ac:dyDescent="0.2">
      <c r="A75" s="22"/>
      <c r="B75" s="22"/>
      <c r="C75" s="22"/>
      <c r="D75" s="22"/>
      <c r="E75" s="22"/>
      <c r="F75" s="22"/>
    </row>
    <row r="76" spans="1:6" x14ac:dyDescent="0.2">
      <c r="A76" s="22"/>
      <c r="B76" s="22"/>
      <c r="C76" s="22"/>
      <c r="D76" s="22"/>
      <c r="E76" s="22"/>
      <c r="F76" s="22"/>
    </row>
    <row r="77" spans="1:6" x14ac:dyDescent="0.2">
      <c r="A77" s="22"/>
      <c r="B77" s="22"/>
      <c r="C77" s="22"/>
      <c r="D77" s="22"/>
      <c r="E77" s="22"/>
      <c r="F77" s="22"/>
    </row>
    <row r="78" spans="1:6" x14ac:dyDescent="0.2">
      <c r="A78" s="22"/>
      <c r="B78" s="22"/>
      <c r="C78" s="22"/>
      <c r="D78" s="22"/>
      <c r="E78" s="22"/>
      <c r="F78" s="22"/>
    </row>
    <row r="79" spans="1:6" x14ac:dyDescent="0.2">
      <c r="A79" s="22"/>
      <c r="B79" s="22"/>
      <c r="C79" s="22"/>
      <c r="D79" s="22"/>
      <c r="E79" s="22"/>
      <c r="F79" s="22"/>
    </row>
    <row r="80" spans="1:6" x14ac:dyDescent="0.2">
      <c r="A80" s="22"/>
      <c r="B80" s="22"/>
      <c r="C80" s="22"/>
      <c r="D80" s="22"/>
      <c r="E80" s="22"/>
      <c r="F80" s="22"/>
    </row>
    <row r="81" spans="1:6" x14ac:dyDescent="0.2">
      <c r="A81" s="22"/>
      <c r="B81" s="22"/>
      <c r="C81" s="22"/>
      <c r="D81" s="22"/>
      <c r="E81" s="22"/>
      <c r="F81" s="22"/>
    </row>
    <row r="82" spans="1:6" x14ac:dyDescent="0.2">
      <c r="A82" s="22"/>
      <c r="B82" s="22"/>
      <c r="C82" s="22"/>
      <c r="D82" s="22"/>
      <c r="E82" s="22"/>
      <c r="F82" s="22"/>
    </row>
  </sheetData>
  <mergeCells count="2">
    <mergeCell ref="B2:C2"/>
    <mergeCell ref="A1:F1"/>
  </mergeCells>
  <phoneticPr fontId="0" type="noConversion"/>
  <pageMargins left="0.82677165354330717" right="0.74803149606299213" top="0.39370078740157483" bottom="0.78740157480314965" header="0" footer="0"/>
  <pageSetup paperSize="9" scale="85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2023-11-10T13:18:52Z</cp:lastPrinted>
  <dcterms:created xsi:type="dcterms:W3CDTF">1999-09-22T06:59:43Z</dcterms:created>
  <dcterms:modified xsi:type="dcterms:W3CDTF">2023-11-10T13:19:36Z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