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72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del'!$13:$13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3" i="5" l="1"/>
  <c r="I412" i="5"/>
  <c r="I410" i="5"/>
  <c r="I405" i="5"/>
  <c r="I399" i="5"/>
  <c r="I397" i="5"/>
  <c r="I394" i="5"/>
  <c r="I392" i="5"/>
  <c r="I390" i="5"/>
  <c r="I386" i="5"/>
  <c r="I382" i="5"/>
  <c r="I377" i="5"/>
  <c r="I376" i="5"/>
  <c r="I375" i="5"/>
  <c r="I374" i="5"/>
  <c r="I372" i="5"/>
  <c r="I371" i="5"/>
  <c r="I370" i="5"/>
  <c r="I368" i="5"/>
  <c r="I367" i="5"/>
  <c r="I366" i="5"/>
  <c r="I365" i="5"/>
  <c r="I364" i="5"/>
  <c r="I363" i="5"/>
  <c r="I362" i="5"/>
  <c r="I360" i="5"/>
  <c r="I359" i="5"/>
  <c r="I357" i="5"/>
  <c r="I356" i="5"/>
  <c r="I351" i="5"/>
  <c r="I349" i="5"/>
  <c r="I347" i="5"/>
  <c r="I346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17" i="5"/>
  <c r="I316" i="5"/>
  <c r="I315" i="5"/>
  <c r="I314" i="5"/>
  <c r="I313" i="5"/>
  <c r="I312" i="5"/>
  <c r="I311" i="5"/>
  <c r="I310" i="5"/>
  <c r="I309" i="5"/>
  <c r="I308" i="5"/>
  <c r="I304" i="5"/>
  <c r="I303" i="5"/>
  <c r="I302" i="5"/>
  <c r="I301" i="5"/>
  <c r="I300" i="5"/>
  <c r="I299" i="5"/>
  <c r="I298" i="5"/>
  <c r="I297" i="5"/>
  <c r="I296" i="5"/>
  <c r="I295" i="5"/>
  <c r="I291" i="5"/>
  <c r="I290" i="5"/>
  <c r="I289" i="5"/>
  <c r="I288" i="5"/>
  <c r="I287" i="5"/>
  <c r="I286" i="5"/>
  <c r="I284" i="5"/>
  <c r="I279" i="5"/>
  <c r="I277" i="5"/>
  <c r="I275" i="5"/>
  <c r="I271" i="5"/>
  <c r="I269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7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1" i="5"/>
  <c r="I220" i="5"/>
  <c r="I218" i="5"/>
  <c r="I217" i="5"/>
  <c r="I216" i="5"/>
  <c r="I215" i="5"/>
  <c r="I214" i="5"/>
  <c r="I212" i="5"/>
  <c r="I211" i="5"/>
  <c r="I210" i="5"/>
  <c r="I209" i="5"/>
  <c r="I208" i="5"/>
  <c r="I207" i="5"/>
  <c r="I206" i="5"/>
  <c r="I205" i="5"/>
  <c r="I204" i="5"/>
  <c r="I203" i="5"/>
  <c r="I202" i="5"/>
  <c r="I200" i="5"/>
  <c r="I199" i="5"/>
  <c r="I198" i="5"/>
  <c r="I197" i="5"/>
  <c r="I196" i="5"/>
  <c r="I195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6" i="5"/>
  <c r="I175" i="5"/>
  <c r="I173" i="5"/>
  <c r="I171" i="5"/>
  <c r="I169" i="5"/>
  <c r="I168" i="5"/>
  <c r="I166" i="5"/>
  <c r="I162" i="5"/>
  <c r="I161" i="5"/>
  <c r="I159" i="5"/>
  <c r="I158" i="5"/>
  <c r="I156" i="5"/>
  <c r="I155" i="5"/>
  <c r="I154" i="5"/>
  <c r="I153" i="5"/>
  <c r="I152" i="5"/>
  <c r="I150" i="5"/>
  <c r="I149" i="5"/>
  <c r="I147" i="5"/>
  <c r="I146" i="5"/>
  <c r="I145" i="5"/>
  <c r="I144" i="5"/>
  <c r="I143" i="5"/>
  <c r="I137" i="5"/>
  <c r="I135" i="5"/>
  <c r="I133" i="5"/>
  <c r="I130" i="5"/>
  <c r="I128" i="5"/>
  <c r="I124" i="5"/>
  <c r="I123" i="5"/>
  <c r="I121" i="5"/>
  <c r="I120" i="5"/>
  <c r="I119" i="5"/>
  <c r="I118" i="5"/>
  <c r="I117" i="5"/>
  <c r="I116" i="5"/>
  <c r="I115" i="5"/>
  <c r="I114" i="5"/>
  <c r="I113" i="5"/>
  <c r="I108" i="5"/>
  <c r="I106" i="5"/>
  <c r="I103" i="5"/>
  <c r="I101" i="5"/>
  <c r="I97" i="5"/>
  <c r="I95" i="5"/>
  <c r="I90" i="5"/>
  <c r="I89" i="5"/>
  <c r="I88" i="5"/>
  <c r="I87" i="5"/>
  <c r="I86" i="5"/>
  <c r="I85" i="5"/>
  <c r="I84" i="5"/>
  <c r="I83" i="5"/>
  <c r="I82" i="5"/>
  <c r="I81" i="5"/>
  <c r="I80" i="5"/>
  <c r="I79" i="5"/>
  <c r="I75" i="5"/>
  <c r="I73" i="5"/>
  <c r="I72" i="5"/>
  <c r="I71" i="5"/>
  <c r="I67" i="5"/>
  <c r="I63" i="5"/>
  <c r="I62" i="5"/>
  <c r="I61" i="5"/>
  <c r="I60" i="5"/>
  <c r="I59" i="5"/>
  <c r="I58" i="5"/>
  <c r="I56" i="5"/>
  <c r="I51" i="5"/>
  <c r="I47" i="5"/>
  <c r="I46" i="5"/>
  <c r="I45" i="5"/>
  <c r="I43" i="5"/>
  <c r="I42" i="5"/>
  <c r="I38" i="5"/>
  <c r="I37" i="5"/>
  <c r="I36" i="5"/>
  <c r="I34" i="5"/>
  <c r="I33" i="5"/>
  <c r="I31" i="5"/>
  <c r="I29" i="5"/>
  <c r="I28" i="5"/>
  <c r="I27" i="5"/>
  <c r="I26" i="5"/>
  <c r="I25" i="5"/>
  <c r="I24" i="5"/>
  <c r="I20" i="5"/>
  <c r="H411" i="5"/>
  <c r="G411" i="5"/>
  <c r="F411" i="5"/>
  <c r="E411" i="5"/>
  <c r="D411" i="5"/>
  <c r="H409" i="5"/>
  <c r="G409" i="5"/>
  <c r="I409" i="5" s="1"/>
  <c r="F409" i="5"/>
  <c r="E409" i="5"/>
  <c r="D409" i="5"/>
  <c r="H404" i="5"/>
  <c r="H403" i="5" s="1"/>
  <c r="H402" i="5" s="1"/>
  <c r="G404" i="5"/>
  <c r="G403" i="5" s="1"/>
  <c r="G402" i="5" s="1"/>
  <c r="I402" i="5" s="1"/>
  <c r="F404" i="5"/>
  <c r="F403" i="5" s="1"/>
  <c r="F402" i="5" s="1"/>
  <c r="E404" i="5"/>
  <c r="E403" i="5" s="1"/>
  <c r="E402" i="5" s="1"/>
  <c r="D404" i="5"/>
  <c r="D403" i="5" s="1"/>
  <c r="H385" i="5"/>
  <c r="H384" i="5" s="1"/>
  <c r="G385" i="5"/>
  <c r="I385" i="5" s="1"/>
  <c r="F385" i="5"/>
  <c r="F384" i="5" s="1"/>
  <c r="E385" i="5"/>
  <c r="E384" i="5" s="1"/>
  <c r="D385" i="5"/>
  <c r="D384" i="5" s="1"/>
  <c r="H381" i="5"/>
  <c r="H380" i="5" s="1"/>
  <c r="H379" i="5" s="1"/>
  <c r="G381" i="5"/>
  <c r="F381" i="5"/>
  <c r="F380" i="5" s="1"/>
  <c r="E381" i="5"/>
  <c r="E380" i="5" s="1"/>
  <c r="D381" i="5"/>
  <c r="D380" i="5" s="1"/>
  <c r="H373" i="5"/>
  <c r="G373" i="5"/>
  <c r="F373" i="5"/>
  <c r="E373" i="5"/>
  <c r="D373" i="5"/>
  <c r="H369" i="5"/>
  <c r="G369" i="5"/>
  <c r="I369" i="5" s="1"/>
  <c r="F369" i="5"/>
  <c r="E369" i="5"/>
  <c r="D369" i="5"/>
  <c r="H361" i="5"/>
  <c r="G361" i="5"/>
  <c r="F361" i="5"/>
  <c r="E361" i="5"/>
  <c r="D361" i="5"/>
  <c r="H358" i="5"/>
  <c r="G358" i="5"/>
  <c r="F358" i="5"/>
  <c r="E358" i="5"/>
  <c r="D358" i="5"/>
  <c r="H355" i="5"/>
  <c r="G355" i="5"/>
  <c r="F355" i="5"/>
  <c r="E355" i="5"/>
  <c r="D355" i="5"/>
  <c r="H348" i="5"/>
  <c r="G348" i="5"/>
  <c r="F348" i="5"/>
  <c r="E348" i="5"/>
  <c r="D348" i="5"/>
  <c r="H345" i="5"/>
  <c r="G345" i="5"/>
  <c r="F345" i="5"/>
  <c r="E345" i="5"/>
  <c r="D345" i="5"/>
  <c r="H326" i="5"/>
  <c r="G326" i="5"/>
  <c r="F326" i="5"/>
  <c r="E326" i="5"/>
  <c r="D326" i="5"/>
  <c r="H320" i="5"/>
  <c r="G320" i="5"/>
  <c r="F320" i="5"/>
  <c r="E320" i="5"/>
  <c r="D320" i="5"/>
  <c r="H307" i="5"/>
  <c r="H306" i="5" s="1"/>
  <c r="G307" i="5"/>
  <c r="G306" i="5" s="1"/>
  <c r="I306" i="5" s="1"/>
  <c r="F307" i="5"/>
  <c r="F306" i="5" s="1"/>
  <c r="E307" i="5"/>
  <c r="E306" i="5" s="1"/>
  <c r="D307" i="5"/>
  <c r="D306" i="5" s="1"/>
  <c r="H294" i="5"/>
  <c r="H293" i="5" s="1"/>
  <c r="G294" i="5"/>
  <c r="G293" i="5" s="1"/>
  <c r="F294" i="5"/>
  <c r="F293" i="5" s="1"/>
  <c r="E294" i="5"/>
  <c r="E293" i="5" s="1"/>
  <c r="D294" i="5"/>
  <c r="D293" i="5" s="1"/>
  <c r="H285" i="5"/>
  <c r="G285" i="5"/>
  <c r="F285" i="5"/>
  <c r="E285" i="5"/>
  <c r="D285" i="5"/>
  <c r="H283" i="5"/>
  <c r="G283" i="5"/>
  <c r="I283" i="5" s="1"/>
  <c r="F283" i="5"/>
  <c r="E283" i="5"/>
  <c r="D283" i="5"/>
  <c r="H278" i="5"/>
  <c r="G278" i="5"/>
  <c r="F278" i="5"/>
  <c r="E278" i="5"/>
  <c r="D278" i="5"/>
  <c r="H276" i="5"/>
  <c r="G276" i="5"/>
  <c r="F276" i="5"/>
  <c r="E276" i="5"/>
  <c r="D276" i="5"/>
  <c r="H274" i="5"/>
  <c r="G274" i="5"/>
  <c r="G273" i="5" s="1"/>
  <c r="F274" i="5"/>
  <c r="E274" i="5"/>
  <c r="D274" i="5"/>
  <c r="H270" i="5"/>
  <c r="H267" i="5" s="1"/>
  <c r="G270" i="5"/>
  <c r="F270" i="5"/>
  <c r="E270" i="5"/>
  <c r="D270" i="5"/>
  <c r="D267" i="5" s="1"/>
  <c r="H268" i="5"/>
  <c r="G268" i="5"/>
  <c r="I268" i="5" s="1"/>
  <c r="F268" i="5"/>
  <c r="E268" i="5"/>
  <c r="D268" i="5"/>
  <c r="H248" i="5"/>
  <c r="G248" i="5"/>
  <c r="F248" i="5"/>
  <c r="E248" i="5"/>
  <c r="D248" i="5"/>
  <c r="H246" i="5"/>
  <c r="G246" i="5"/>
  <c r="F246" i="5"/>
  <c r="E246" i="5"/>
  <c r="D246" i="5"/>
  <c r="H222" i="5"/>
  <c r="G222" i="5"/>
  <c r="I222" i="5" s="1"/>
  <c r="F222" i="5"/>
  <c r="E222" i="5"/>
  <c r="D222" i="5"/>
  <c r="H219" i="5"/>
  <c r="G219" i="5"/>
  <c r="I219" i="5" s="1"/>
  <c r="F219" i="5"/>
  <c r="E219" i="5"/>
  <c r="D219" i="5"/>
  <c r="H213" i="5"/>
  <c r="G213" i="5"/>
  <c r="F213" i="5"/>
  <c r="E213" i="5"/>
  <c r="D213" i="5"/>
  <c r="H201" i="5"/>
  <c r="G201" i="5"/>
  <c r="F201" i="5"/>
  <c r="E201" i="5"/>
  <c r="D201" i="5"/>
  <c r="H194" i="5"/>
  <c r="G194" i="5"/>
  <c r="F194" i="5"/>
  <c r="E194" i="5"/>
  <c r="D194" i="5"/>
  <c r="H179" i="5"/>
  <c r="G179" i="5"/>
  <c r="F179" i="5"/>
  <c r="E179" i="5"/>
  <c r="D179" i="5"/>
  <c r="H174" i="5"/>
  <c r="G174" i="5"/>
  <c r="F174" i="5"/>
  <c r="E174" i="5"/>
  <c r="D174" i="5"/>
  <c r="H172" i="5"/>
  <c r="G172" i="5"/>
  <c r="F172" i="5"/>
  <c r="E172" i="5"/>
  <c r="D172" i="5"/>
  <c r="H170" i="5"/>
  <c r="G170" i="5"/>
  <c r="I170" i="5" s="1"/>
  <c r="F170" i="5"/>
  <c r="E170" i="5"/>
  <c r="D170" i="5"/>
  <c r="H167" i="5"/>
  <c r="G167" i="5"/>
  <c r="I167" i="5" s="1"/>
  <c r="F167" i="5"/>
  <c r="E167" i="5"/>
  <c r="D167" i="5"/>
  <c r="H165" i="5"/>
  <c r="H164" i="5" s="1"/>
  <c r="G165" i="5"/>
  <c r="F165" i="5"/>
  <c r="E165" i="5"/>
  <c r="D165" i="5"/>
  <c r="H160" i="5"/>
  <c r="G160" i="5"/>
  <c r="I160" i="5" s="1"/>
  <c r="F160" i="5"/>
  <c r="E160" i="5"/>
  <c r="D160" i="5"/>
  <c r="H157" i="5"/>
  <c r="G157" i="5"/>
  <c r="I157" i="5" s="1"/>
  <c r="F157" i="5"/>
  <c r="E157" i="5"/>
  <c r="D157" i="5"/>
  <c r="H151" i="5"/>
  <c r="G151" i="5"/>
  <c r="F151" i="5"/>
  <c r="E151" i="5"/>
  <c r="D151" i="5"/>
  <c r="H148" i="5"/>
  <c r="G148" i="5"/>
  <c r="F148" i="5"/>
  <c r="E148" i="5"/>
  <c r="D148" i="5"/>
  <c r="H142" i="5"/>
  <c r="G142" i="5"/>
  <c r="I142" i="5" s="1"/>
  <c r="F142" i="5"/>
  <c r="E142" i="5"/>
  <c r="D142" i="5"/>
  <c r="G141" i="5"/>
  <c r="H129" i="5"/>
  <c r="G129" i="5"/>
  <c r="F129" i="5"/>
  <c r="E129" i="5"/>
  <c r="D129" i="5"/>
  <c r="H127" i="5"/>
  <c r="G127" i="5"/>
  <c r="I127" i="5" s="1"/>
  <c r="F127" i="5"/>
  <c r="E127" i="5"/>
  <c r="D127" i="5"/>
  <c r="H122" i="5"/>
  <c r="G122" i="5"/>
  <c r="F122" i="5"/>
  <c r="E122" i="5"/>
  <c r="D122" i="5"/>
  <c r="H112" i="5"/>
  <c r="G112" i="5"/>
  <c r="F112" i="5"/>
  <c r="E112" i="5"/>
  <c r="D112" i="5"/>
  <c r="H102" i="5"/>
  <c r="G102" i="5"/>
  <c r="F102" i="5"/>
  <c r="E102" i="5"/>
  <c r="D102" i="5"/>
  <c r="H100" i="5"/>
  <c r="G100" i="5"/>
  <c r="F100" i="5"/>
  <c r="E100" i="5"/>
  <c r="D100" i="5"/>
  <c r="H94" i="5"/>
  <c r="H93" i="5" s="1"/>
  <c r="G94" i="5"/>
  <c r="I94" i="5" s="1"/>
  <c r="F94" i="5"/>
  <c r="F93" i="5" s="1"/>
  <c r="E94" i="5"/>
  <c r="E93" i="5" s="1"/>
  <c r="D94" i="5"/>
  <c r="D93" i="5" s="1"/>
  <c r="H78" i="5"/>
  <c r="H77" i="5" s="1"/>
  <c r="G78" i="5"/>
  <c r="I78" i="5" s="1"/>
  <c r="F78" i="5"/>
  <c r="F77" i="5" s="1"/>
  <c r="E78" i="5"/>
  <c r="E77" i="5" s="1"/>
  <c r="D78" i="5"/>
  <c r="D77" i="5" s="1"/>
  <c r="G77" i="5"/>
  <c r="H70" i="5"/>
  <c r="G70" i="5"/>
  <c r="G69" i="5" s="1"/>
  <c r="F70" i="5"/>
  <c r="F69" i="5" s="1"/>
  <c r="E70" i="5"/>
  <c r="E69" i="5" s="1"/>
  <c r="D70" i="5"/>
  <c r="D69" i="5" s="1"/>
  <c r="H69" i="5"/>
  <c r="H66" i="5"/>
  <c r="H65" i="5" s="1"/>
  <c r="G66" i="5"/>
  <c r="G65" i="5" s="1"/>
  <c r="F66" i="5"/>
  <c r="F65" i="5" s="1"/>
  <c r="E66" i="5"/>
  <c r="E65" i="5" s="1"/>
  <c r="D66" i="5"/>
  <c r="D65" i="5" s="1"/>
  <c r="H57" i="5"/>
  <c r="G57" i="5"/>
  <c r="F57" i="5"/>
  <c r="E57" i="5"/>
  <c r="D57" i="5"/>
  <c r="H55" i="5"/>
  <c r="G55" i="5"/>
  <c r="I55" i="5" s="1"/>
  <c r="F55" i="5"/>
  <c r="E55" i="5"/>
  <c r="D55" i="5"/>
  <c r="G54" i="5"/>
  <c r="H50" i="5"/>
  <c r="H49" i="5" s="1"/>
  <c r="G50" i="5"/>
  <c r="I50" i="5" s="1"/>
  <c r="F50" i="5"/>
  <c r="F49" i="5" s="1"/>
  <c r="E50" i="5"/>
  <c r="E49" i="5" s="1"/>
  <c r="D50" i="5"/>
  <c r="D49" i="5" s="1"/>
  <c r="H44" i="5"/>
  <c r="G44" i="5"/>
  <c r="I44" i="5" s="1"/>
  <c r="F44" i="5"/>
  <c r="E44" i="5"/>
  <c r="D44" i="5"/>
  <c r="H41" i="5"/>
  <c r="G41" i="5"/>
  <c r="F41" i="5"/>
  <c r="E41" i="5"/>
  <c r="D41" i="5"/>
  <c r="H35" i="5"/>
  <c r="G35" i="5"/>
  <c r="F35" i="5"/>
  <c r="E35" i="5"/>
  <c r="D35" i="5"/>
  <c r="H32" i="5"/>
  <c r="G32" i="5"/>
  <c r="F32" i="5"/>
  <c r="E32" i="5"/>
  <c r="D32" i="5"/>
  <c r="H30" i="5"/>
  <c r="G30" i="5"/>
  <c r="F30" i="5"/>
  <c r="E30" i="5"/>
  <c r="D30" i="5"/>
  <c r="H23" i="5"/>
  <c r="G23" i="5"/>
  <c r="F23" i="5"/>
  <c r="E23" i="5"/>
  <c r="D23" i="5"/>
  <c r="H19" i="5"/>
  <c r="H18" i="5" s="1"/>
  <c r="G19" i="5"/>
  <c r="F19" i="5"/>
  <c r="F18" i="5" s="1"/>
  <c r="E19" i="5"/>
  <c r="E18" i="5" s="1"/>
  <c r="D19" i="5"/>
  <c r="D18" i="5" s="1"/>
  <c r="H396" i="5"/>
  <c r="H389" i="5"/>
  <c r="H132" i="5"/>
  <c r="H105" i="5"/>
  <c r="G396" i="5"/>
  <c r="I396" i="5" s="1"/>
  <c r="G389" i="5"/>
  <c r="I389" i="5" s="1"/>
  <c r="G132" i="5"/>
  <c r="I132" i="5" s="1"/>
  <c r="G105" i="5"/>
  <c r="I105" i="5" s="1"/>
  <c r="F396" i="5"/>
  <c r="F389" i="5"/>
  <c r="F132" i="5"/>
  <c r="F105" i="5"/>
  <c r="E396" i="5"/>
  <c r="E389" i="5"/>
  <c r="E132" i="5"/>
  <c r="E105" i="5"/>
  <c r="G22" i="5" l="1"/>
  <c r="H40" i="5"/>
  <c r="I194" i="5"/>
  <c r="I320" i="5"/>
  <c r="I373" i="5"/>
  <c r="I35" i="5"/>
  <c r="G126" i="5"/>
  <c r="I126" i="5" s="1"/>
  <c r="I151" i="5"/>
  <c r="I213" i="5"/>
  <c r="I276" i="5"/>
  <c r="I345" i="5"/>
  <c r="H178" i="5"/>
  <c r="I355" i="5"/>
  <c r="I19" i="5"/>
  <c r="H126" i="5"/>
  <c r="I174" i="5"/>
  <c r="I248" i="5"/>
  <c r="I381" i="5"/>
  <c r="H400" i="5"/>
  <c r="I41" i="5"/>
  <c r="I148" i="5"/>
  <c r="I201" i="5"/>
  <c r="F282" i="5"/>
  <c r="H319" i="5"/>
  <c r="I358" i="5"/>
  <c r="D273" i="5"/>
  <c r="F354" i="5"/>
  <c r="F353" i="5" s="1"/>
  <c r="H54" i="5"/>
  <c r="H99" i="5"/>
  <c r="D408" i="5"/>
  <c r="G408" i="5"/>
  <c r="G407" i="5" s="1"/>
  <c r="G415" i="5" s="1"/>
  <c r="I274" i="5"/>
  <c r="I69" i="5"/>
  <c r="G93" i="5"/>
  <c r="I93" i="5" s="1"/>
  <c r="E126" i="5"/>
  <c r="F267" i="5"/>
  <c r="H273" i="5"/>
  <c r="G319" i="5"/>
  <c r="G18" i="5"/>
  <c r="I18" i="5" s="1"/>
  <c r="E400" i="5"/>
  <c r="I23" i="5"/>
  <c r="E54" i="5"/>
  <c r="E53" i="5" s="1"/>
  <c r="I66" i="5"/>
  <c r="I100" i="5"/>
  <c r="H111" i="5"/>
  <c r="I172" i="5"/>
  <c r="I246" i="5"/>
  <c r="I270" i="5"/>
  <c r="I278" i="5"/>
  <c r="I293" i="5"/>
  <c r="G354" i="5"/>
  <c r="G353" i="5" s="1"/>
  <c r="I32" i="5"/>
  <c r="I57" i="5"/>
  <c r="D99" i="5"/>
  <c r="I112" i="5"/>
  <c r="I179" i="5"/>
  <c r="I285" i="5"/>
  <c r="I348" i="5"/>
  <c r="I77" i="5"/>
  <c r="I54" i="5"/>
  <c r="I273" i="5"/>
  <c r="I141" i="5"/>
  <c r="I65" i="5"/>
  <c r="H22" i="5"/>
  <c r="H17" i="5" s="1"/>
  <c r="G49" i="5"/>
  <c r="I49" i="5" s="1"/>
  <c r="G111" i="5"/>
  <c r="D126" i="5"/>
  <c r="I122" i="5"/>
  <c r="I361" i="5"/>
  <c r="I102" i="5"/>
  <c r="G380" i="5"/>
  <c r="G384" i="5"/>
  <c r="I384" i="5" s="1"/>
  <c r="I30" i="5"/>
  <c r="I294" i="5"/>
  <c r="I411" i="5"/>
  <c r="F126" i="5"/>
  <c r="G267" i="5"/>
  <c r="I267" i="5" s="1"/>
  <c r="E267" i="5"/>
  <c r="H408" i="5"/>
  <c r="H407" i="5" s="1"/>
  <c r="I403" i="5"/>
  <c r="I404" i="5"/>
  <c r="G40" i="5"/>
  <c r="I40" i="5" s="1"/>
  <c r="G164" i="5"/>
  <c r="I164" i="5" s="1"/>
  <c r="F40" i="5"/>
  <c r="G99" i="5"/>
  <c r="I99" i="5" s="1"/>
  <c r="F141" i="5"/>
  <c r="I70" i="5"/>
  <c r="F379" i="5"/>
  <c r="I165" i="5"/>
  <c r="I307" i="5"/>
  <c r="G400" i="5"/>
  <c r="I400" i="5" s="1"/>
  <c r="H141" i="5"/>
  <c r="H140" i="5" s="1"/>
  <c r="H354" i="5"/>
  <c r="H353" i="5" s="1"/>
  <c r="I129" i="5"/>
  <c r="F408" i="5"/>
  <c r="F407" i="5" s="1"/>
  <c r="F415" i="5" s="1"/>
  <c r="E408" i="5"/>
  <c r="E407" i="5" s="1"/>
  <c r="E415" i="5" s="1"/>
  <c r="F400" i="5"/>
  <c r="E379" i="5"/>
  <c r="E354" i="5"/>
  <c r="E353" i="5" s="1"/>
  <c r="D354" i="5"/>
  <c r="F319" i="5"/>
  <c r="E319" i="5"/>
  <c r="D319" i="5"/>
  <c r="H282" i="5"/>
  <c r="H281" i="5" s="1"/>
  <c r="G282" i="5"/>
  <c r="E282" i="5"/>
  <c r="D282" i="5"/>
  <c r="F273" i="5"/>
  <c r="E273" i="5"/>
  <c r="G178" i="5"/>
  <c r="F178" i="5"/>
  <c r="E178" i="5"/>
  <c r="D178" i="5"/>
  <c r="F164" i="5"/>
  <c r="E164" i="5"/>
  <c r="D164" i="5"/>
  <c r="E141" i="5"/>
  <c r="D141" i="5"/>
  <c r="H110" i="5"/>
  <c r="F111" i="5"/>
  <c r="F110" i="5" s="1"/>
  <c r="E111" i="5"/>
  <c r="D111" i="5"/>
  <c r="H92" i="5"/>
  <c r="F99" i="5"/>
  <c r="F92" i="5" s="1"/>
  <c r="E99" i="5"/>
  <c r="E92" i="5" s="1"/>
  <c r="H53" i="5"/>
  <c r="G53" i="5"/>
  <c r="I53" i="5" s="1"/>
  <c r="F54" i="5"/>
  <c r="F53" i="5" s="1"/>
  <c r="D54" i="5"/>
  <c r="E40" i="5"/>
  <c r="D40" i="5"/>
  <c r="E22" i="5"/>
  <c r="F22" i="5"/>
  <c r="F17" i="5" s="1"/>
  <c r="D22" i="5"/>
  <c r="D132" i="5"/>
  <c r="D281" i="5"/>
  <c r="H16" i="5" l="1"/>
  <c r="H15" i="5" s="1"/>
  <c r="F281" i="5"/>
  <c r="I408" i="5"/>
  <c r="I407" i="5"/>
  <c r="I319" i="5"/>
  <c r="I354" i="5"/>
  <c r="G17" i="5"/>
  <c r="I17" i="5" s="1"/>
  <c r="E110" i="5"/>
  <c r="G92" i="5"/>
  <c r="I92" i="5" s="1"/>
  <c r="H415" i="5"/>
  <c r="I415" i="5" s="1"/>
  <c r="I111" i="5"/>
  <c r="G140" i="5"/>
  <c r="I140" i="5" s="1"/>
  <c r="I178" i="5"/>
  <c r="I22" i="5"/>
  <c r="I353" i="5"/>
  <c r="G110" i="5"/>
  <c r="I110" i="5" s="1"/>
  <c r="G281" i="5"/>
  <c r="I281" i="5" s="1"/>
  <c r="I282" i="5"/>
  <c r="G379" i="5"/>
  <c r="I379" i="5" s="1"/>
  <c r="I380" i="5"/>
  <c r="H139" i="5"/>
  <c r="H387" i="5" s="1"/>
  <c r="H414" i="5" s="1"/>
  <c r="H416" i="5" s="1"/>
  <c r="E281" i="5"/>
  <c r="F140" i="5"/>
  <c r="F139" i="5" s="1"/>
  <c r="E140" i="5"/>
  <c r="F16" i="5"/>
  <c r="F15" i="5" s="1"/>
  <c r="E17" i="5"/>
  <c r="E16" i="5" s="1"/>
  <c r="D379" i="5"/>
  <c r="D110" i="5"/>
  <c r="D389" i="5"/>
  <c r="D17" i="5"/>
  <c r="D53" i="5"/>
  <c r="D92" i="5"/>
  <c r="D105" i="5"/>
  <c r="D140" i="5"/>
  <c r="D353" i="5"/>
  <c r="D396" i="5"/>
  <c r="D402" i="5"/>
  <c r="D407" i="5"/>
  <c r="G16" i="5" l="1"/>
  <c r="E15" i="5"/>
  <c r="G139" i="5"/>
  <c r="G15" i="5"/>
  <c r="I15" i="5" s="1"/>
  <c r="I16" i="5"/>
  <c r="D415" i="5"/>
  <c r="E139" i="5"/>
  <c r="F387" i="5"/>
  <c r="F414" i="5" s="1"/>
  <c r="F416" i="5" s="1"/>
  <c r="D139" i="5"/>
  <c r="D400" i="5"/>
  <c r="D16" i="5"/>
  <c r="D15" i="5" s="1"/>
  <c r="E387" i="5" l="1"/>
  <c r="E414" i="5" s="1"/>
  <c r="E416" i="5" s="1"/>
  <c r="G387" i="5"/>
  <c r="I139" i="5"/>
  <c r="D387" i="5"/>
  <c r="D414" i="5" s="1"/>
  <c r="D416" i="5" s="1"/>
  <c r="G414" i="5" l="1"/>
  <c r="I387" i="5"/>
  <c r="G416" i="5" l="1"/>
  <c r="I416" i="5" s="1"/>
  <c r="I414" i="5"/>
</calcChain>
</file>

<file path=xl/sharedStrings.xml><?xml version="1.0" encoding="utf-8"?>
<sst xmlns="http://schemas.openxmlformats.org/spreadsheetml/2006/main" count="405" uniqueCount="389">
  <si>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</si>
  <si>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</si>
  <si>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</si>
  <si>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</si>
  <si>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</si>
  <si>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</si>
  <si>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</si>
  <si>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</si>
  <si>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</si>
  <si>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</si>
  <si>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</si>
  <si>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</si>
  <si>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</si>
  <si>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</si>
  <si>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</si>
  <si>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</si>
  <si>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</si>
  <si>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</si>
  <si>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</si>
  <si>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</si>
  <si>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</si>
  <si>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</si>
  <si>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</si>
  <si>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</si>
  <si>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</si>
  <si>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</si>
  <si>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</si>
  <si>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</si>
  <si>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</si>
  <si>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</si>
  <si>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</si>
  <si>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</si>
  <si>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</si>
  <si>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</si>
  <si>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</si>
  <si>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</si>
  <si>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</si>
  <si>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</si>
  <si>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</si>
  <si>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</si>
  <si>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</si>
  <si>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</si>
  <si>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</si>
  <si>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</si>
  <si>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</si>
  <si>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</si>
  <si>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</si>
  <si>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</si>
  <si>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</si>
  <si>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</si>
  <si>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</si>
  <si>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</si>
  <si>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</si>
  <si>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</si>
  <si>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</si>
  <si>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</si>
  <si>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</si>
  <si>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</si>
  <si>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</si>
  <si>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</si>
  <si>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</si>
  <si>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</si>
  <si>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</si>
  <si>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</si>
  <si>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</si>
  <si>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</si>
  <si>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</si>
  <si>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</si>
  <si>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KAPITALSKI PRIHODKI  (720+721+722)</t>
  </si>
  <si>
    <t>PREJETE DONACIJE  (730+731)</t>
  </si>
  <si>
    <t xml:space="preserve">TRANSFERNI PRIHODKI  (740+741)   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</si>
  <si>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</si>
  <si>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</si>
  <si>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</si>
  <si>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</si>
  <si>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</si>
  <si>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</si>
  <si>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</si>
  <si>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</si>
  <si>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</si>
  <si>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</si>
  <si>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PREJETA SREDSTVA OD DRUGIH EVROPSKIH INSTITUCIJ IN IZ DRUGIH DRŽAV</t>
  </si>
  <si>
    <t>TEKOČI TRANSFERI  (410+411+412+413+414)</t>
  </si>
  <si>
    <t>PREJETA SREDSTVA IZ EVROPSKE UNIJE IN IZ DRUGIH DRŽAV (782+786+787)</t>
  </si>
  <si>
    <t>PREJETA SREDSTVA IZ PRORAČUNA EU IZ STRUKTURNIH SKLADOV</t>
  </si>
  <si>
    <t>Plače in dodatki</t>
  </si>
  <si>
    <t>Osnovne plače za delavce občinske uprave</t>
  </si>
  <si>
    <t>Osnovna plača za županjo občine Črenšovci</t>
  </si>
  <si>
    <t>Plače za javne delavce</t>
  </si>
  <si>
    <t>Dodatek za delovno dobo in dodatek za stalnost za županjo</t>
  </si>
  <si>
    <t>Dodatek za delovno delo za občinsko upravo</t>
  </si>
  <si>
    <t>Regres za letni dopust</t>
  </si>
  <si>
    <t>Regres za letni dopust za delavce občinske uprave in JD</t>
  </si>
  <si>
    <t>Regres za županjo</t>
  </si>
  <si>
    <t>Povračila in nadomestila</t>
  </si>
  <si>
    <t>Povračilo stroškov prehrane med delom za delavce občinske uprave</t>
  </si>
  <si>
    <t>Povračilo prehrane med delom za županjo</t>
  </si>
  <si>
    <t>Povračilo stroškov prehrane za javna dela</t>
  </si>
  <si>
    <t>Povračilo stroškov prevoza na delo in iz dela</t>
  </si>
  <si>
    <t>Povračilo stroškov prevoza na delo za županjo</t>
  </si>
  <si>
    <t>Sredstva za delovno uspešnost</t>
  </si>
  <si>
    <t>Sredstva za redno delovno uspešnost</t>
  </si>
  <si>
    <t>Sredstva za delovno uspešnost iz naslova povečanega obsega dela pri opravljanju rednih delovnih nalog</t>
  </si>
  <si>
    <t>Drugi izdatki zaposlenim</t>
  </si>
  <si>
    <t>Jubilejne nagrade</t>
  </si>
  <si>
    <t>Odpravnine</t>
  </si>
  <si>
    <t>Prispevek za pokojninsko in invalidsko zavarovanje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</si>
  <si>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</si>
  <si>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</si>
  <si>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</si>
  <si>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</si>
  <si>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Prispevek za starševsko varstvo</t>
  </si>
  <si>
    <t>Premije kolektivnega dodatnega pokojninskega zavarovanja, na podlagi ZKDPZJU</t>
  </si>
  <si>
    <t>Premije kolektivnega dodatnega pokojninskega zavarovanja, na podlagi ZKDPZJU za obč. upravo</t>
  </si>
  <si>
    <t>Premije kolektivnega dodatnega PZ za županjo</t>
  </si>
  <si>
    <t>Pisarniški in splošni material in storitve</t>
  </si>
  <si>
    <t>Pisarniški material in storitve</t>
  </si>
  <si>
    <t>Čistilni material in storitve</t>
  </si>
  <si>
    <t>Storitve varovanja zgradb in prostorov</t>
  </si>
  <si>
    <t>Stroški objav sprejetih aktov občine v Ur. glas. slov. občin</t>
  </si>
  <si>
    <t>Tiskanje in oblikovanje izdaje letnega občinskega glasila</t>
  </si>
  <si>
    <t>Monografija občine Črenšovci-dodatni ponatis</t>
  </si>
  <si>
    <t>Časopisi, revije, knjige in strokovna literatura</t>
  </si>
  <si>
    <t>Stroški oglaševalskih storitev in stroški objav</t>
  </si>
  <si>
    <t>Stroški sponzorstev, pokroviteljstev, donacij</t>
  </si>
  <si>
    <t>Računovodske, revizorske in svetovalne storitve</t>
  </si>
  <si>
    <t>Izdatki za reprezentanco</t>
  </si>
  <si>
    <t>Miklavževanje in dan žena</t>
  </si>
  <si>
    <t>Promocija zdravja na delovnem mestu</t>
  </si>
  <si>
    <t>Drugi splošni material in storitve ter stroški javnih del</t>
  </si>
  <si>
    <t>Posebni material in storitve</t>
  </si>
  <si>
    <t>Geodetske storitve, parcelacije, cenitve in druge podobne storitve</t>
  </si>
  <si>
    <t>Drugi posebni materiali in storitve-organizacija občinskega praznika</t>
  </si>
  <si>
    <t>Organizacija slovestnosti ob priključitvi Prekmurja k matični domovini</t>
  </si>
  <si>
    <t>Stroški upravljanja stanovanj v lasti občine</t>
  </si>
  <si>
    <t>Stroški organizacije Evropskega tedna mobilnosti in dan odprtih vrat za starejše</t>
  </si>
  <si>
    <t>Stoški izvedbe prireditev ob Kleklovem letu</t>
  </si>
  <si>
    <t>Energija, voda, komunalne storitve in komunikacije</t>
  </si>
  <si>
    <t>Stroški električne energije za objekte: Klekov dom, kult. dvorana, stari vrtec, ...</t>
  </si>
  <si>
    <t>Stroški električne energije za ČN Trnje in ČN Bistrica</t>
  </si>
  <si>
    <t>Stroški električne energija za sistem javne razsvetljave v občini Črenšovci</t>
  </si>
  <si>
    <t>Stroški električne energije - odvajanje odpadnih voda</t>
  </si>
  <si>
    <t>Stroški električne energije za mrliške veže, vaške in gasilske domove</t>
  </si>
  <si>
    <t>Poraba kuriv in stroški ogrevanja</t>
  </si>
  <si>
    <t>Plačilo vodarine za občinske objekte</t>
  </si>
  <si>
    <t>Meritve odpadne vode na ČN Bistrica in ČN Črenšovci</t>
  </si>
  <si>
    <t>Odvoz smeti</t>
  </si>
  <si>
    <t>TK storitve, elektronska pošta in RTV naročnina</t>
  </si>
  <si>
    <t>Poštnina in kurirske storitve</t>
  </si>
  <si>
    <t>Prevozni stroški in storitve</t>
  </si>
  <si>
    <t>Goriva in maziva za prevozna sredstva</t>
  </si>
  <si>
    <t>Vzdrževanje in popravila vozil</t>
  </si>
  <si>
    <t>Nadomestni deli za vozila</t>
  </si>
  <si>
    <t>Pristojbine za registracijo vozil</t>
  </si>
  <si>
    <t>Zavarovalne premije za motorna vozila</t>
  </si>
  <si>
    <t>Izdatki za službena potovanja</t>
  </si>
  <si>
    <t>Kilometrina za službena potovanja / občinska uprava in ostali</t>
  </si>
  <si>
    <t>Kilometrina za službena potovanja za županjo</t>
  </si>
  <si>
    <t>Tekoče vzdrževanje</t>
  </si>
  <si>
    <t>Tekoče vzdrževanje poslovnih objektov</t>
  </si>
  <si>
    <t>Tekoče vzdrževanje stanovanjskih objektov v lasti občine</t>
  </si>
  <si>
    <t>Tekoče vzdrževanje sistema javne razsvetljave</t>
  </si>
  <si>
    <t>Tekoče vzdrževanje cest in zimska služba</t>
  </si>
  <si>
    <t>Tekoče vzdrževanje kanalizacijskega sistema, ČN in vodovoda</t>
  </si>
  <si>
    <t>Tekoče vzdrževanje vseh objektov v lasti občine</t>
  </si>
  <si>
    <t>Obveščevalne table in izdelava elaborata</t>
  </si>
  <si>
    <t>Razširitev ceste v Trnju pri hišni št. 14</t>
  </si>
  <si>
    <t>Ureditev romskih naselij</t>
  </si>
  <si>
    <t>PP 2023-Posodobitev igral ob vaško-gasilskem domu Trnje</t>
  </si>
  <si>
    <t>PP 2023 Splezaj k višku – igralno ustvarjalni kotiček ob vaško gasilskem domu DB</t>
  </si>
  <si>
    <t>PP 2023 - Ureditev parkirišča z razsvetljavo v športnem parku Črenšovci</t>
  </si>
  <si>
    <t>PP 2023 - Postavitev merilnika hitrosti ali cestnih ovir ob vstopu v vas pri Belem križu v Žižkih</t>
  </si>
  <si>
    <t>PP 2023 - Razsvetljava v križišču za »Jaušje« GB</t>
  </si>
  <si>
    <t>PP 2023 -  Razsvetljava odra v dvorani SB</t>
  </si>
  <si>
    <t>Participativni proračun 2024</t>
  </si>
  <si>
    <t>Tekoče vzdrževanje komunikacijske opreme</t>
  </si>
  <si>
    <t>Tekoče vzdrževanje druge opreme</t>
  </si>
  <si>
    <t>Zavarovalne premije za zavarovanje premoženja občine Črenšovci</t>
  </si>
  <si>
    <t>Tekoče vzdrževanje licenčne programske opreme</t>
  </si>
  <si>
    <t>Tekoče vzdrževanje strojne računalniške opreme</t>
  </si>
  <si>
    <t>Tekoče vzdrževanje operativnega informacijskega okolja</t>
  </si>
  <si>
    <t>Drugi izdatki za tekoče vzdrževanje objektov in okolice</t>
  </si>
  <si>
    <t>Kazni in odškodnine</t>
  </si>
  <si>
    <t>Druge odškodnine - uporabnina za stojna mesta za luči JR-Elektro Maribor</t>
  </si>
  <si>
    <t>Drugi operativni odhodki</t>
  </si>
  <si>
    <t>Plačila po podjemnih pogodbah</t>
  </si>
  <si>
    <t>Nadomestilo za podžupana občine</t>
  </si>
  <si>
    <t>Sejnine in pripadajoča povračila stroškov za svetnike in člane odborov, komisij,...</t>
  </si>
  <si>
    <t>Sejnine za Nadzorni odbor občine Črenšovci</t>
  </si>
  <si>
    <t>Izdatki za strokovno izobraževanje zaposlenih</t>
  </si>
  <si>
    <t>Sodni stroški, storitve odvetnikov, sodnih izvedencev, tolmačev, notarjev in drugih</t>
  </si>
  <si>
    <t>Članarine v domačih neprofitnih institucijah</t>
  </si>
  <si>
    <t>Plačila bančnih storitev in storitev plačilnega prometa</t>
  </si>
  <si>
    <t>Stroški, povezani z zadolževanjem</t>
  </si>
  <si>
    <t>Plačila storitev Finančni upravi RS</t>
  </si>
  <si>
    <t>Izdatki za izobraževanje z informacijskega področja</t>
  </si>
  <si>
    <t>Sredstva za civilno zaščito in Štab CZ</t>
  </si>
  <si>
    <t>Stroški za vodenje stanovanj v občinski lasti - Stan. podjetje Lendava</t>
  </si>
  <si>
    <t>Stroški sanacij po poplavah - avgust 2023</t>
  </si>
  <si>
    <t>Sof. obrambe pred točo - Letališki center MB</t>
  </si>
  <si>
    <t>Sredstva za vaške odbore 2024</t>
  </si>
  <si>
    <t>Stroški lokalnih volitev in povračila stroškov volilnih kampanij</t>
  </si>
  <si>
    <t>Plačila obresti od kreditov - poslovnim bankam</t>
  </si>
  <si>
    <t>Plačila obresti od dolgoročnih kreditov - poslovnim bankam</t>
  </si>
  <si>
    <t>Plačila obresti od kreditov - drugim domačim kreditodajalcem</t>
  </si>
  <si>
    <t>Plačila obresti od dolgoročnih kreditov - javnim skladom</t>
  </si>
  <si>
    <t>Splošna proračunska rezervacija</t>
  </si>
  <si>
    <t>Proračunska rezerva</t>
  </si>
  <si>
    <t>Sredstva za posebne namene</t>
  </si>
  <si>
    <t>Sredstva proračunskih skladov</t>
  </si>
  <si>
    <t>Subvencije javnim podjetjem</t>
  </si>
  <si>
    <t>Subvencioniranje cen javnim podjetjem in drugim izvajalcem gospodarskih javnih služb</t>
  </si>
  <si>
    <t>Subvencije privatnim podjetjem in zasebnikom</t>
  </si>
  <si>
    <t>Kompleksne subvencije in pomoči v kmetijstvu</t>
  </si>
  <si>
    <t>Druge subvencije privatnim podjetjem in zasebnikom</t>
  </si>
  <si>
    <t>Sofinanciranje stroškov investitorjem za odstranitev starega objekta</t>
  </si>
  <si>
    <t>Subvencioniranje oz. sofinanciranje ravnanja z azbestnimi odpadki</t>
  </si>
  <si>
    <t>Subvencija za komunalni prispevek za pravne in fizične osebe</t>
  </si>
  <si>
    <t>Participacija občine za sterilizacijo mačk</t>
  </si>
  <si>
    <t>Drugi transferi posameznikom</t>
  </si>
  <si>
    <t>Regresiranje prevozov v šolo</t>
  </si>
  <si>
    <t>Stimulacije za študente</t>
  </si>
  <si>
    <t>Oskrbnina za domove starejših, zavetišče za brezdomce in VDC</t>
  </si>
  <si>
    <t>Subvencioniranje stanarin</t>
  </si>
  <si>
    <t>Plačilo razlike med ceno programov v vrtcih in plačili staršev</t>
  </si>
  <si>
    <t>Drugi transferi posameznikom in gospodinjstvom-dotacija Karitas Črenšovci in RK Lendava</t>
  </si>
  <si>
    <t>Denarna pomoč za novorojenčke v občini Črenšovci</t>
  </si>
  <si>
    <t>Dotacija društvu Varnega zavetja Ljutomer in Mozaik - Pomoč na vratih</t>
  </si>
  <si>
    <t>Dotacija za Materinski dom Murska Sobota in Zavod Vitica</t>
  </si>
  <si>
    <t>Plačilo pogrebnin za pokojne, ki so bili prejemniki soc. pomoči</t>
  </si>
  <si>
    <t>Tekoči transferi nepridobitnim organizacijam in ustanovam</t>
  </si>
  <si>
    <t>Dotacije špotnim društvom in OŠ</t>
  </si>
  <si>
    <t>Sofinanciranje delovanja JSKD Lendava in ZKD Lendava</t>
  </si>
  <si>
    <t>Sofinanciranje prireditev Jena Mena in Teden duhovnosti</t>
  </si>
  <si>
    <t>Dotacija za KTD Črenšovci za otroški gled. abonma</t>
  </si>
  <si>
    <t>Dotacija Pomurska turistična zveza</t>
  </si>
  <si>
    <t>Sofinanciranje izvedbe občinskih proslav</t>
  </si>
  <si>
    <t>Dotacija za gledališki abonma za odrasle</t>
  </si>
  <si>
    <t>Dotacije za ostala društva</t>
  </si>
  <si>
    <t>Dotacija za kulturna društva</t>
  </si>
  <si>
    <t>Financiranje političnih strank</t>
  </si>
  <si>
    <t>Tekoči transferi občinam</t>
  </si>
  <si>
    <t>Sredstva, prenesena drugim občinam - Medobčinski inšpektorat Beltinci</t>
  </si>
  <si>
    <t>Občina Puconci - vodenje proračunskega sklada CEROP</t>
  </si>
  <si>
    <t>Sredstva, prenesena drugim občinam - MI Beltinci za bruto plače</t>
  </si>
  <si>
    <t>Sredstva, prenesena drugim občinam - MI Beltinci za prispevkee na bruto plačo</t>
  </si>
  <si>
    <t>Sredstva, prenesena drugim občinam - MI Beltinci za materialne stroške</t>
  </si>
  <si>
    <t>Tekoči transferi v javne zavode</t>
  </si>
  <si>
    <t>Refundacija stroškov za JD za ostale uporabnike</t>
  </si>
  <si>
    <t>Pomoč družini na domu - izvajalec Dom starejših Lendava</t>
  </si>
  <si>
    <t>Redna dejavnost CSD Lendava - skupina za samopomoč</t>
  </si>
  <si>
    <t>Sofinanciranje plače za zaposleno inv. osebo na OŠ Črenšovci</t>
  </si>
  <si>
    <t>Dodatni program OŠ Črenšovci</t>
  </si>
  <si>
    <t>Refundacija stroškov za JD OŠ Črenšovci in Bistrica</t>
  </si>
  <si>
    <t>Dotacija ZOTKS M.Sobota</t>
  </si>
  <si>
    <t>LAS pri dobrih ljudeh - sofinanciranje dejavnosti</t>
  </si>
  <si>
    <t>Dodatni program OŠ Bistrica</t>
  </si>
  <si>
    <t>Dotacija za Knjižnico Lendava</t>
  </si>
  <si>
    <t>Tekoči transferi v javne zavode - za izdatke za blago in storitve</t>
  </si>
  <si>
    <t>Obdaritev naših otrok v drugih vrtcih ter obdaritev starejših občanov</t>
  </si>
  <si>
    <t>Materialni stroški za OŠ Črenšovci po pogodbi</t>
  </si>
  <si>
    <t>Materialni stroški za OŠ Bistrica po pogodbi</t>
  </si>
  <si>
    <t>Dotacija GŠ Lendava</t>
  </si>
  <si>
    <t>Dotacija DOŠ II Lendava za mat. stroške in dodatni program</t>
  </si>
  <si>
    <t>Dotacija GŠ Beltinci</t>
  </si>
  <si>
    <t>Dotacija GŠ Murska Sobota</t>
  </si>
  <si>
    <t>Tekoča plačila drugim izvajalcem javnih služb, ki niso posredni proračunski uporabniki</t>
  </si>
  <si>
    <t>Oskrbnina za zapuščene živali</t>
  </si>
  <si>
    <t>Dotacija GZ Črenšovci in PGD na območju občine</t>
  </si>
  <si>
    <t>Tekoči transferi v javne agencije</t>
  </si>
  <si>
    <t>Dotacija RA Sinergija Murska Sobota in RC M. Sobota</t>
  </si>
  <si>
    <t>Nakup opreme</t>
  </si>
  <si>
    <t>Nakup pisarniškega pohištva</t>
  </si>
  <si>
    <t>Nakup strojne računalniške opreme</t>
  </si>
  <si>
    <t>Nakup drugih osnovnih sredstev</t>
  </si>
  <si>
    <t>Projekt LAS - Odkrij nas - nabava električnih koles</t>
  </si>
  <si>
    <t>Novogradnje, rekonstrukcije in adaptacije</t>
  </si>
  <si>
    <t>Izgradnja kanalizacijskega sistema v občini - sekundarni vodi in inves. dela</t>
  </si>
  <si>
    <t>Novogradnja vrtca na Srednji Bistrici</t>
  </si>
  <si>
    <t>Ureditev vaškega jedra Črenšovci</t>
  </si>
  <si>
    <t>Izgradnja oz. dograditev sistema JR v občini Črenšovci</t>
  </si>
  <si>
    <t>Ureditev ceste v romskem naselju Trnje</t>
  </si>
  <si>
    <t>Postavitev stavbe za režijski obrat</t>
  </si>
  <si>
    <t>Razširitev ceste v Trnju pri h.š. 14</t>
  </si>
  <si>
    <t>Investicijsko vzdrževanje in obnove</t>
  </si>
  <si>
    <t>Rekonstrukcija ČN Črenšovci (vas Trnje)</t>
  </si>
  <si>
    <t>Adaptacija in prizidek k ZP Črenšovci</t>
  </si>
  <si>
    <t>Obnova športne dvorane OŠ Franceta Prešerna Črenšovci</t>
  </si>
  <si>
    <t>Študije o izvedljivosti projektov, projektna dokumentacija, nadzor in investicijski inženiring</t>
  </si>
  <si>
    <t>Načrti in druga projektna dokumentacija ter stroški spremembe OPN in PPN</t>
  </si>
  <si>
    <t>Raziskava podzemnih voda za 3. vodni vir</t>
  </si>
  <si>
    <t>Izdelava PD za projekt: Dograditev in nadvišanje VVN levi breh Mure (Bistrica)</t>
  </si>
  <si>
    <t>Izdelava celostne prometne strategije občin Črenšovci, Lendava, Kobilje, ...</t>
  </si>
  <si>
    <t>Investicijski transferi drugim izvajalcem javnih služb, ki niso posredni proračunski uporabniki</t>
  </si>
  <si>
    <t>Sofinanciranje nabave gasilske opreme</t>
  </si>
  <si>
    <t>Investicijski transferi javnim zavodom</t>
  </si>
  <si>
    <t>Investicijski transferi javnim zavodom - OŠ Bistrica</t>
  </si>
  <si>
    <t>Najeti krediti pri poslovnih bankah</t>
  </si>
  <si>
    <t>Najeti krediti pri poslovnih bankah - dolgoročni krediti</t>
  </si>
  <si>
    <t>Odplačila kreditov poslovnim bankam</t>
  </si>
  <si>
    <t>Odplačila kreditov poslovnim bankam - dolgoročni krediti</t>
  </si>
  <si>
    <t>Odplačila kreditov drugim domačim kreditodajalcem</t>
  </si>
  <si>
    <t>Odplačila kreditov javnim skladom - dolgoročni krediti</t>
  </si>
  <si>
    <t>Odplačila kreditov državnemu proračunu - dolgoročni krediti</t>
  </si>
  <si>
    <t>Dohodnina</t>
  </si>
  <si>
    <t>Dohodnina - občinski vir</t>
  </si>
  <si>
    <t>Davki na nepremičnine</t>
  </si>
  <si>
    <t>Davek od premoženja od stavb - od fizičnih oseb</t>
  </si>
  <si>
    <t>Davek od premoženja od prostorov za počitek in rekreacijo</t>
  </si>
  <si>
    <t>Zamudne obresti od davkov na nepremičnine</t>
  </si>
  <si>
    <t>Nadomestilo za uporabo stavbnega zemljišča - od pravnih oseb</t>
  </si>
  <si>
    <t>Nadomestilo za uporabo stavbnega zemljišča - od fizičnih oseb</t>
  </si>
  <si>
    <t>Zamudne obresti iz naslova nadomestila za uporabo stavbnega zemljišča</t>
  </si>
  <si>
    <t>Davki na premičnine</t>
  </si>
  <si>
    <t>Davek na vodna plovila</t>
  </si>
  <si>
    <t>Davki na dediščine in darila</t>
  </si>
  <si>
    <t>Davek na dediščine in darila</t>
  </si>
  <si>
    <t>Zamudne obresti od davka na dediščine in darila</t>
  </si>
  <si>
    <t>Davki na promet nepremičnin in na finančno premoženje</t>
  </si>
  <si>
    <t>Davek na promet nepremičnin - od pravnih oseb</t>
  </si>
  <si>
    <t>Davek na promet nepremičnin - od fizičnih oseb</t>
  </si>
  <si>
    <t>Zamudne obresti od davka na promet nepremičnin</t>
  </si>
  <si>
    <t>Davki na posebne storitve</t>
  </si>
  <si>
    <t>Davek na dobitke od iger na srečo</t>
  </si>
  <si>
    <t>Zamudne obresti od davka na dobitke od iger na srečo</t>
  </si>
  <si>
    <t>Drugi davki na uporabo blaga in storitev</t>
  </si>
  <si>
    <t>Okoljska dajatev za onesnaževanje okolja zaradi odvajanja odpadnih voda</t>
  </si>
  <si>
    <t>Turistična taksa</t>
  </si>
  <si>
    <t>Pristojbina za vzdrževanje gozdnih cest</t>
  </si>
  <si>
    <t>Drugi davki in prispevki</t>
  </si>
  <si>
    <t>Drugi davki-nerazporejeno</t>
  </si>
  <si>
    <t>Prihodki od obresti</t>
  </si>
  <si>
    <t>Prihodki od obresti od sredstev na vpogled</t>
  </si>
  <si>
    <t>Prihodki od premoženja</t>
  </si>
  <si>
    <t>Prihodki od najemnin za poslovne prostore</t>
  </si>
  <si>
    <t>Prihodki od najemnin za stanovanja</t>
  </si>
  <si>
    <t>Prihodki od drugih najemnin-odlagališče CERO Puconci</t>
  </si>
  <si>
    <t>Prihodki od najema vodovodnega sistema občine Črenšovci-Eko park d.o.o.</t>
  </si>
  <si>
    <t>Prihodki od zakupnin</t>
  </si>
  <si>
    <t>Drugi prihodki od premoženja</t>
  </si>
  <si>
    <t>Upravne takse in pristojbine</t>
  </si>
  <si>
    <t>Upravne takse za dokumente iz upravnih dejanj in drugo</t>
  </si>
  <si>
    <t>Globe in druge denarne kazni</t>
  </si>
  <si>
    <t>Globe za prekrške</t>
  </si>
  <si>
    <t>Nadomestilo za degradacijo in uzurpacijo prostora</t>
  </si>
  <si>
    <t>Povprečnine oziroma sodne takse ter drugi stroški na podlagi zakona o prekrških</t>
  </si>
  <si>
    <t>Drugi nedavčni prihodki</t>
  </si>
  <si>
    <t>Drugi izredni nedavčni prihodki-prihodki od vodarine</t>
  </si>
  <si>
    <t>Prihodki od kanalščine</t>
  </si>
  <si>
    <t>Drugi izredni prihodki</t>
  </si>
  <si>
    <t>Prispevki za priklop objektov na kanalizacijski sistem in komunalni prispevek</t>
  </si>
  <si>
    <t>Prispevki za grobna mesta</t>
  </si>
  <si>
    <t>Prihodki od Zavarovalnice Triglav - povračila škode in bonusi</t>
  </si>
  <si>
    <t>Omrežnina - vodovod</t>
  </si>
  <si>
    <t>Omrežnina - odvajanje</t>
  </si>
  <si>
    <t>Omrežnina - čiščenje</t>
  </si>
  <si>
    <t>Storitev čiščenje</t>
  </si>
  <si>
    <t>Storitev - odvajanje</t>
  </si>
  <si>
    <t>Prihodki od povračil domske oskrbe po pok. oskrbovancih</t>
  </si>
  <si>
    <t>Prihodki od prodaje zgradb in prostorov</t>
  </si>
  <si>
    <t>Prihodki od prodaje stanovanjskih objektov in stanovanj</t>
  </si>
  <si>
    <t>Prihodki od prodaje kmetijskih zemljišč in gozdov</t>
  </si>
  <si>
    <t>Prihodki od prodaje kmetijskih zemljišč</t>
  </si>
  <si>
    <t>Prihodki od prodaje stavbnih zemljišč</t>
  </si>
  <si>
    <t>Prejeta sredstva iz državnega proračuna</t>
  </si>
  <si>
    <t>Prejeta sredstva iz državnega proračuna za investicije</t>
  </si>
  <si>
    <t>Prejeta sredstva MOR RS - Dograditev in nadvišanje VVN levi breg Mure (Bistrica)</t>
  </si>
  <si>
    <t>Prejeta sredstva MIZŠ -Novogradnja vrtca na Bistrici</t>
  </si>
  <si>
    <t>Prejeta sredstva MZ RS - ZP Črenšovci</t>
  </si>
  <si>
    <t>Prejeta sredstva Ministrstva za gospodarstvo, turizem in šport RS - telovadnica OŠ Črenšovci</t>
  </si>
  <si>
    <t>Prejeta sredstva Ministrstva za kohezijo in regionalni razvoj RS - cesta v romskem naselju Trnje</t>
  </si>
  <si>
    <t>Druga prejeta sredstva iz državnega proračuna za tekočo porabo</t>
  </si>
  <si>
    <t>Prejeta sredstva iz državnega proračuna za za uravnoteženje razvitosti občin</t>
  </si>
  <si>
    <t>Prejeta sredstva iz državnega proračuna za odpravo posledic naravnih nesreč in drugih izrednih dogodkov</t>
  </si>
  <si>
    <t>Prejeta sredstva iz občinskih proračunov</t>
  </si>
  <si>
    <t>Prejeta sredstva iz občinskih proračunov za investicije</t>
  </si>
  <si>
    <t>Sofinanciranje občin za izgradnjo Pomurskega vodovoda</t>
  </si>
  <si>
    <t>Prejeta sredstva iz državnega proračuna iz sredstev proračuna Evropske unije za izvajanje skupne kmetijske in ribiške politike</t>
  </si>
  <si>
    <t>Prejeta sredstva iz državnega proračuna iz sredstev proračuna Evropske unije za izvajanje skupne kmetijske in ribiške politike za obdobje 2014 - 2020</t>
  </si>
  <si>
    <t>Prejeta sredstva iz državnega proračuna iz sredstev proračuna Evropske unije iz kohezijskega sklada</t>
  </si>
  <si>
    <t>Prejeta sredstva iz državnega proračuna iz sredstev proračuna Evropske unije iz kohezijskega sklada za obdobje 2014 - 2020</t>
  </si>
  <si>
    <t>OBČINA ČRENŠOVCI</t>
  </si>
  <si>
    <t>REBALANS PRORAČUNA OBČINE ČRENŠOVCI ZA LETO 2024</t>
  </si>
  <si>
    <t>Sprejeti proračun: 2023
v EUR</t>
  </si>
  <si>
    <t>Sprejeti proračun: 2023-Rebalans
v EUR</t>
  </si>
  <si>
    <t>Sprejeti proračun: 2024 v EUR</t>
  </si>
  <si>
    <t>Realizacija: 2023 v EUR</t>
  </si>
  <si>
    <t>Rebalans proračuna: 2024 v EUR</t>
  </si>
  <si>
    <t>Indeks: Rebalans 24/Plan 2024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</si>
</sst>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sz val="11"/>
      <name val="Arial CE"/>
      <family val="2"/>
      <charset val="238"/>
    </font>
    <font>
      <sz val="10"/>
      <name val="Arial"/>
      <charset val="238"/>
    </font>
    <font>
      <b/>
      <sz val="10"/>
      <name val="Arial CE"/>
      <charset val="238"/>
    </font>
    <font>
      <sz val="6"/>
      <name val="Arial CE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6"/>
      <color indexed="8"/>
      <name val="Arial"/>
      <family val="2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7"/>
      <color indexed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6"/>
      <name val="Arial Narrow"/>
      <family val="2"/>
      <charset val="238"/>
    </font>
    <font>
      <b/>
      <sz val="6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3" fontId="4" fillId="0" borderId="0" xfId="0" applyNumberFormat="1" applyFont="1" applyAlignment="1">
      <alignment horizontal="center" wrapText="1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/>
    <xf numFmtId="49" fontId="6" fillId="0" borderId="0" xfId="0" applyNumberFormat="1" applyFont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3" borderId="5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3" fillId="0" borderId="12" xfId="1" applyNumberFormat="1" applyFont="1" applyBorder="1" applyAlignment="1">
      <alignment horizontal="right"/>
    </xf>
    <xf numFmtId="49" fontId="13" fillId="0" borderId="2" xfId="1" applyNumberFormat="1" applyFont="1" applyBorder="1" applyAlignment="1">
      <alignment horizontal="right"/>
    </xf>
    <xf numFmtId="0" fontId="12" fillId="4" borderId="1" xfId="0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4" fontId="1" fillId="2" borderId="8" xfId="0" applyNumberFormat="1" applyFont="1" applyFill="1" applyBorder="1" applyAlignment="1">
      <alignment horizontal="centerContinuous" vertical="center"/>
    </xf>
    <xf numFmtId="4" fontId="14" fillId="0" borderId="8" xfId="0" applyNumberFormat="1" applyFont="1" applyBorder="1" applyAlignment="1">
      <alignment vertical="center"/>
    </xf>
    <xf numFmtId="4" fontId="14" fillId="4" borderId="8" xfId="0" applyNumberFormat="1" applyFont="1" applyFill="1" applyBorder="1" applyAlignment="1">
      <alignment vertical="center"/>
    </xf>
    <xf numFmtId="4" fontId="14" fillId="0" borderId="8" xfId="0" applyNumberFormat="1" applyFont="1" applyBorder="1" applyAlignment="1" applyProtection="1">
      <alignment vertical="center"/>
      <protection locked="0"/>
    </xf>
    <xf numFmtId="4" fontId="14" fillId="0" borderId="11" xfId="0" applyNumberFormat="1" applyFont="1" applyBorder="1" applyAlignment="1" applyProtection="1">
      <alignment vertical="center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49" fontId="17" fillId="0" borderId="13" xfId="1" applyNumberFormat="1" applyFont="1" applyBorder="1"/>
    <xf numFmtId="49" fontId="17" fillId="0" borderId="2" xfId="1" applyNumberFormat="1" applyFont="1" applyBorder="1"/>
    <xf numFmtId="0" fontId="14" fillId="0" borderId="10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4" fontId="18" fillId="0" borderId="8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0" fontId="19" fillId="2" borderId="3" xfId="0" applyFont="1" applyFill="1" applyBorder="1" applyAlignment="1">
      <alignment horizontal="centerContinuous" vertical="center"/>
    </xf>
    <xf numFmtId="0" fontId="20" fillId="2" borderId="2" xfId="0" applyFont="1" applyFill="1" applyBorder="1" applyAlignment="1">
      <alignment horizontal="centerContinuous" vertical="center"/>
    </xf>
    <xf numFmtId="0" fontId="18" fillId="0" borderId="1" xfId="0" applyFont="1" applyBorder="1" applyAlignment="1">
      <alignment vertical="center"/>
    </xf>
    <xf numFmtId="0" fontId="21" fillId="0" borderId="0" xfId="0" applyFont="1"/>
    <xf numFmtId="0" fontId="21" fillId="3" borderId="6" xfId="0" applyFont="1" applyFill="1" applyBorder="1" applyAlignment="1">
      <alignment wrapText="1"/>
    </xf>
    <xf numFmtId="0" fontId="2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4" borderId="2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18" fillId="2" borderId="14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18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4" fontId="5" fillId="2" borderId="8" xfId="0" applyNumberFormat="1" applyFont="1" applyFill="1" applyBorder="1" applyAlignment="1">
      <alignment horizontal="centerContinuous" vertical="center"/>
    </xf>
    <xf numFmtId="0" fontId="15" fillId="2" borderId="2" xfId="0" applyFont="1" applyFill="1" applyBorder="1" applyAlignment="1">
      <alignment horizontal="centerContinuous" vertical="center"/>
    </xf>
    <xf numFmtId="4" fontId="15" fillId="2" borderId="8" xfId="0" applyNumberFormat="1" applyFont="1" applyFill="1" applyBorder="1" applyAlignment="1">
      <alignment horizontal="centerContinuous" vertical="center"/>
    </xf>
    <xf numFmtId="4" fontId="18" fillId="5" borderId="8" xfId="0" applyNumberFormat="1" applyFont="1" applyFill="1" applyBorder="1" applyAlignment="1">
      <alignment vertical="center"/>
    </xf>
    <xf numFmtId="4" fontId="14" fillId="5" borderId="8" xfId="0" applyNumberFormat="1" applyFont="1" applyFill="1" applyBorder="1" applyAlignment="1">
      <alignment vertical="center"/>
    </xf>
    <xf numFmtId="4" fontId="14" fillId="5" borderId="8" xfId="0" applyNumberFormat="1" applyFont="1" applyFill="1" applyBorder="1" applyAlignment="1" applyProtection="1">
      <alignment vertical="center"/>
      <protection locked="0"/>
    </xf>
    <xf numFmtId="4" fontId="5" fillId="6" borderId="8" xfId="0" applyNumberFormat="1" applyFont="1" applyFill="1" applyBorder="1" applyAlignment="1">
      <alignment horizontal="centerContinuous" vertical="center"/>
    </xf>
    <xf numFmtId="4" fontId="14" fillId="5" borderId="11" xfId="0" applyNumberFormat="1" applyFont="1" applyFill="1" applyBorder="1" applyAlignment="1" applyProtection="1">
      <alignment vertical="center"/>
      <protection locked="0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127000</xdr:rowOff>
    </xdr:from>
    <xdr:to>
      <xdr:col>2</xdr:col>
      <xdr:colOff>1968500</xdr:colOff>
      <xdr:row>5</xdr:row>
      <xdr:rowOff>76200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7000"/>
          <a:ext cx="711200" cy="8382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8:I434"/>
  <sheetViews>
    <sheetView tabSelected="1" topLeftCell="A147" zoomScale="75" zoomScaleNormal="120" workbookViewId="0">
      <selection activeCell="C139" sqref="C139"/>
    </sheetView>
  </sheetViews>
  <sheetFormatPr defaultRowHeight="14.25" outlineLevelRow="2" x14ac:dyDescent="0.3"/>
  <cols>
    <col min="1" max="1" width="6.7109375" style="14" customWidth="1"/>
    <col min="2" max="2" width="1.28515625" style="48" customWidth="1"/>
    <col min="3" max="3" width="46.85546875" customWidth="1"/>
    <col min="4" max="4" width="14" customWidth="1"/>
    <col min="5" max="5" width="14.42578125" customWidth="1"/>
    <col min="6" max="6" width="12.85546875" customWidth="1"/>
    <col min="7" max="7" width="13.28515625" customWidth="1"/>
    <col min="8" max="8" width="12.85546875" customWidth="1"/>
    <col min="9" max="9" width="8.85546875" customWidth="1"/>
  </cols>
  <sheetData>
    <row r="8" spans="1:9" x14ac:dyDescent="0.3">
      <c r="C8" s="13" t="s">
        <v>381</v>
      </c>
    </row>
    <row r="9" spans="1:9" x14ac:dyDescent="0.3">
      <c r="C9" s="13"/>
    </row>
    <row r="10" spans="1:9" x14ac:dyDescent="0.3">
      <c r="C10" s="13" t="s">
        <v>382</v>
      </c>
    </row>
    <row r="11" spans="1:9" ht="14.25" customHeight="1" x14ac:dyDescent="0.3">
      <c r="C11" s="4"/>
    </row>
    <row r="12" spans="1:9" ht="19.5" customHeight="1" thickBot="1" x14ac:dyDescent="0.35">
      <c r="C12" s="4"/>
      <c r="D12" s="1"/>
      <c r="E12" s="1"/>
      <c r="F12" s="1"/>
      <c r="G12" s="1"/>
      <c r="H12" s="1"/>
      <c r="I12" s="1"/>
    </row>
    <row r="13" spans="1:9" s="5" customFormat="1" ht="51" customHeight="1" thickBot="1" x14ac:dyDescent="0.35">
      <c r="A13" s="15" t="s">
        <v>14</v>
      </c>
      <c r="B13" s="49"/>
      <c r="C13" s="2" t="s">
        <v>4</v>
      </c>
      <c r="D13" s="32" t="s">
        <v>383</v>
      </c>
      <c r="E13" s="32" t="s">
        <v>384</v>
      </c>
      <c r="F13" s="32" t="s">
        <v>386</v>
      </c>
      <c r="G13" s="32" t="s">
        <v>385</v>
      </c>
      <c r="H13" s="32" t="s">
        <v>387</v>
      </c>
      <c r="I13" s="32" t="s">
        <v>388</v>
      </c>
    </row>
    <row r="14" spans="1:9" s="3" customFormat="1" ht="20.25" customHeight="1" x14ac:dyDescent="0.25">
      <c r="A14" s="60" t="s">
        <v>65</v>
      </c>
      <c r="B14" s="45"/>
      <c r="C14" s="61"/>
      <c r="D14" s="62"/>
      <c r="E14" s="62"/>
      <c r="F14" s="62"/>
      <c r="G14" s="62"/>
      <c r="H14" s="62"/>
      <c r="I14" s="62"/>
    </row>
    <row r="15" spans="1:9" ht="20.25" customHeight="1" x14ac:dyDescent="0.2">
      <c r="A15" s="41" t="s">
        <v>15</v>
      </c>
      <c r="B15" s="50" t="s">
        <v>0</v>
      </c>
      <c r="C15" s="44" t="s">
        <v>62</v>
      </c>
      <c r="D15" s="43">
        <f>+D16+D92+D105+D110+D132</f>
        <v>5379910</v>
      </c>
      <c r="E15" s="43">
        <f>+E16+E92+E105+E110+E132</f>
        <v>5362422</v>
      </c>
      <c r="F15" s="43">
        <f>+F16+F92+F105+F110+F132</f>
        <v>5381436.75</v>
      </c>
      <c r="G15" s="43">
        <f>+G16+G92+G105+G110+G132</f>
        <v>3907290</v>
      </c>
      <c r="H15" s="68">
        <f>+H16+H92+H105+H110+H132</f>
        <v>4315700</v>
      </c>
      <c r="I15" s="43">
        <f t="shared" ref="I15:I20" si="0">IF(G15&lt;&gt;0,H15/G15*100,"-")</f>
        <v>110.45251312290615</v>
      </c>
    </row>
    <row r="16" spans="1:9" ht="12.75" x14ac:dyDescent="0.2">
      <c r="A16" s="16"/>
      <c r="B16" s="51" t="s">
        <v>16</v>
      </c>
      <c r="C16" s="33" t="s">
        <v>66</v>
      </c>
      <c r="D16" s="28">
        <f>+D17+D53</f>
        <v>3448007</v>
      </c>
      <c r="E16" s="28">
        <f>+E17+E53</f>
        <v>3436651</v>
      </c>
      <c r="F16" s="28">
        <f>+F17+F53</f>
        <v>3457061.6</v>
      </c>
      <c r="G16" s="28">
        <f>+G17+G53</f>
        <v>3375007</v>
      </c>
      <c r="H16" s="69">
        <f>+H17+H53</f>
        <v>3477622</v>
      </c>
      <c r="I16" s="28">
        <f t="shared" si="0"/>
        <v>103.04043813835054</v>
      </c>
    </row>
    <row r="17" spans="1:9" ht="12.75" x14ac:dyDescent="0.2">
      <c r="A17" s="17">
        <v>70</v>
      </c>
      <c r="B17" s="52"/>
      <c r="C17" s="34" t="s">
        <v>63</v>
      </c>
      <c r="D17" s="29">
        <f>D18+D22+D40+D49</f>
        <v>3014757</v>
      </c>
      <c r="E17" s="29">
        <f>E18+E22+E40+E49</f>
        <v>2971630</v>
      </c>
      <c r="F17" s="29">
        <f>F18+F22+F40+F49</f>
        <v>2980491.35</v>
      </c>
      <c r="G17" s="29">
        <f>G18+G22+G40+G49</f>
        <v>3014757</v>
      </c>
      <c r="H17" s="69">
        <f>H18+H22+H40+H49</f>
        <v>3079372</v>
      </c>
      <c r="I17" s="29">
        <f t="shared" si="0"/>
        <v>102.14329048742567</v>
      </c>
    </row>
    <row r="18" spans="1:9" ht="15.75" customHeight="1" x14ac:dyDescent="0.2">
      <c r="A18" s="18">
        <v>700</v>
      </c>
      <c r="B18" s="53"/>
      <c r="C18" s="33" t="s">
        <v>5</v>
      </c>
      <c r="D18" s="28">
        <f t="shared" ref="D18:H19" si="1">+D19</f>
        <v>2769727</v>
      </c>
      <c r="E18" s="28">
        <f t="shared" si="1"/>
        <v>2769727</v>
      </c>
      <c r="F18" s="28">
        <f t="shared" si="1"/>
        <v>2769727</v>
      </c>
      <c r="G18" s="28">
        <f t="shared" si="1"/>
        <v>2769727</v>
      </c>
      <c r="H18" s="69">
        <f t="shared" si="1"/>
        <v>2843842</v>
      </c>
      <c r="I18" s="28">
        <f t="shared" si="0"/>
        <v>102.67589549439349</v>
      </c>
    </row>
    <row r="19" spans="1:9" ht="15.75" customHeight="1" outlineLevel="1" x14ac:dyDescent="0.2">
      <c r="A19" s="18">
        <v>7000</v>
      </c>
      <c r="B19" s="53"/>
      <c r="C19" s="33" t="s">
        <v>304</v>
      </c>
      <c r="D19" s="28">
        <f t="shared" si="1"/>
        <v>2769727</v>
      </c>
      <c r="E19" s="28">
        <f t="shared" si="1"/>
        <v>2769727</v>
      </c>
      <c r="F19" s="28">
        <f t="shared" si="1"/>
        <v>2769727</v>
      </c>
      <c r="G19" s="28">
        <f t="shared" si="1"/>
        <v>2769727</v>
      </c>
      <c r="H19" s="69">
        <f t="shared" si="1"/>
        <v>2843842</v>
      </c>
      <c r="I19" s="28">
        <f t="shared" si="0"/>
        <v>102.67589549439349</v>
      </c>
    </row>
    <row r="20" spans="1:9" ht="15.75" customHeight="1" outlineLevel="2" x14ac:dyDescent="0.2">
      <c r="A20" s="18">
        <v>700020</v>
      </c>
      <c r="B20" s="53"/>
      <c r="C20" s="33" t="s">
        <v>305</v>
      </c>
      <c r="D20" s="28">
        <v>2769727</v>
      </c>
      <c r="E20" s="28">
        <v>2769727</v>
      </c>
      <c r="F20" s="28">
        <v>2769727</v>
      </c>
      <c r="G20" s="28">
        <v>2769727</v>
      </c>
      <c r="H20" s="69">
        <v>2843842</v>
      </c>
      <c r="I20" s="28">
        <f t="shared" si="0"/>
        <v>102.67589549439349</v>
      </c>
    </row>
    <row r="21" spans="1:9" ht="15.75" customHeight="1" outlineLevel="2" x14ac:dyDescent="0.2">
      <c r="A21" s="18"/>
      <c r="B21" s="53"/>
      <c r="C21" s="33"/>
      <c r="D21" s="28"/>
      <c r="E21" s="28"/>
      <c r="F21" s="28"/>
      <c r="G21" s="28"/>
      <c r="H21" s="69"/>
      <c r="I21" s="28"/>
    </row>
    <row r="22" spans="1:9" ht="12.75" x14ac:dyDescent="0.2">
      <c r="A22" s="18">
        <v>703</v>
      </c>
      <c r="B22" s="53"/>
      <c r="C22" s="33" t="s">
        <v>6</v>
      </c>
      <c r="D22" s="28">
        <f>+D23+D30+D32+D35</f>
        <v>205010</v>
      </c>
      <c r="E22" s="28">
        <f>+E23+E30+E32+E35</f>
        <v>171882</v>
      </c>
      <c r="F22" s="28">
        <f>+F23+F30+F32+F35</f>
        <v>182097.57</v>
      </c>
      <c r="G22" s="28">
        <f>+G23+G30+G32+G35</f>
        <v>205010</v>
      </c>
      <c r="H22" s="69">
        <f>+H23+H30+H32+H35</f>
        <v>195510</v>
      </c>
      <c r="I22" s="28">
        <f t="shared" ref="I22:I38" si="2">IF(G22&lt;&gt;0,H22/G22*100,"-")</f>
        <v>95.366079703429094</v>
      </c>
    </row>
    <row r="23" spans="1:9" ht="12.75" outlineLevel="1" x14ac:dyDescent="0.2">
      <c r="A23" s="18">
        <v>7030</v>
      </c>
      <c r="B23" s="53"/>
      <c r="C23" s="33" t="s">
        <v>306</v>
      </c>
      <c r="D23" s="28">
        <f>+D24+D25+D26+D27+D28+D29</f>
        <v>125300</v>
      </c>
      <c r="E23" s="28">
        <f>+E24+E25+E26+E27+E28+E29</f>
        <v>126502</v>
      </c>
      <c r="F23" s="28">
        <f>+F24+F25+F26+F27+F28+F29</f>
        <v>136115.46</v>
      </c>
      <c r="G23" s="28">
        <f>+G24+G25+G26+G27+G28+G29</f>
        <v>125300</v>
      </c>
      <c r="H23" s="69">
        <f>+H24+H25+H26+H27+H28+H29</f>
        <v>135800</v>
      </c>
      <c r="I23" s="28">
        <f t="shared" si="2"/>
        <v>108.37988826815644</v>
      </c>
    </row>
    <row r="24" spans="1:9" ht="12.75" outlineLevel="2" x14ac:dyDescent="0.2">
      <c r="A24" s="18">
        <v>703000</v>
      </c>
      <c r="B24" s="53"/>
      <c r="C24" s="33" t="s">
        <v>307</v>
      </c>
      <c r="D24" s="28">
        <v>3100</v>
      </c>
      <c r="E24" s="28">
        <v>4000</v>
      </c>
      <c r="F24" s="28">
        <v>3785.87</v>
      </c>
      <c r="G24" s="28">
        <v>3100</v>
      </c>
      <c r="H24" s="69">
        <v>3100</v>
      </c>
      <c r="I24" s="28">
        <f t="shared" si="2"/>
        <v>100</v>
      </c>
    </row>
    <row r="25" spans="1:9" ht="12.75" outlineLevel="2" x14ac:dyDescent="0.2">
      <c r="A25" s="18">
        <v>703001</v>
      </c>
      <c r="B25" s="53"/>
      <c r="C25" s="33" t="s">
        <v>308</v>
      </c>
      <c r="D25" s="28">
        <v>200</v>
      </c>
      <c r="E25" s="28">
        <v>200</v>
      </c>
      <c r="F25" s="28">
        <v>149.69</v>
      </c>
      <c r="G25" s="28">
        <v>200</v>
      </c>
      <c r="H25" s="69">
        <v>200</v>
      </c>
      <c r="I25" s="28">
        <f t="shared" si="2"/>
        <v>100</v>
      </c>
    </row>
    <row r="26" spans="1:9" ht="12.75" outlineLevel="2" x14ac:dyDescent="0.2">
      <c r="A26" s="18">
        <v>703002</v>
      </c>
      <c r="B26" s="53"/>
      <c r="C26" s="33" t="s">
        <v>309</v>
      </c>
      <c r="D26" s="28">
        <v>0</v>
      </c>
      <c r="E26" s="28">
        <v>2</v>
      </c>
      <c r="F26" s="28">
        <v>2.04</v>
      </c>
      <c r="G26" s="28">
        <v>0</v>
      </c>
      <c r="H26" s="69">
        <v>0</v>
      </c>
      <c r="I26" s="28" t="str">
        <f t="shared" si="2"/>
        <v>-</v>
      </c>
    </row>
    <row r="27" spans="1:9" ht="12.75" outlineLevel="2" x14ac:dyDescent="0.2">
      <c r="A27" s="18">
        <v>703003</v>
      </c>
      <c r="B27" s="53"/>
      <c r="C27" s="33" t="s">
        <v>310</v>
      </c>
      <c r="D27" s="28">
        <v>6500</v>
      </c>
      <c r="E27" s="28">
        <v>5000</v>
      </c>
      <c r="F27" s="28">
        <v>7911.62</v>
      </c>
      <c r="G27" s="28">
        <v>6500</v>
      </c>
      <c r="H27" s="69">
        <v>7000</v>
      </c>
      <c r="I27" s="28">
        <f t="shared" si="2"/>
        <v>107.69230769230769</v>
      </c>
    </row>
    <row r="28" spans="1:9" ht="12.75" outlineLevel="2" x14ac:dyDescent="0.2">
      <c r="A28" s="18">
        <v>703004</v>
      </c>
      <c r="B28" s="53"/>
      <c r="C28" s="33" t="s">
        <v>311</v>
      </c>
      <c r="D28" s="28">
        <v>115000</v>
      </c>
      <c r="E28" s="28">
        <v>117000</v>
      </c>
      <c r="F28" s="28">
        <v>124002.66</v>
      </c>
      <c r="G28" s="28">
        <v>115000</v>
      </c>
      <c r="H28" s="69">
        <v>125000</v>
      </c>
      <c r="I28" s="28">
        <f t="shared" si="2"/>
        <v>108.69565217391303</v>
      </c>
    </row>
    <row r="29" spans="1:9" ht="12.75" outlineLevel="2" x14ac:dyDescent="0.2">
      <c r="A29" s="18">
        <v>703005</v>
      </c>
      <c r="B29" s="53"/>
      <c r="C29" s="33" t="s">
        <v>312</v>
      </c>
      <c r="D29" s="28">
        <v>500</v>
      </c>
      <c r="E29" s="28">
        <v>300</v>
      </c>
      <c r="F29" s="28">
        <v>263.58</v>
      </c>
      <c r="G29" s="28">
        <v>500</v>
      </c>
      <c r="H29" s="69">
        <v>500</v>
      </c>
      <c r="I29" s="28">
        <f t="shared" si="2"/>
        <v>100</v>
      </c>
    </row>
    <row r="30" spans="1:9" ht="12.75" outlineLevel="1" x14ac:dyDescent="0.2">
      <c r="A30" s="18">
        <v>7031</v>
      </c>
      <c r="B30" s="53"/>
      <c r="C30" s="33" t="s">
        <v>313</v>
      </c>
      <c r="D30" s="28">
        <f>+D31</f>
        <v>100</v>
      </c>
      <c r="E30" s="28">
        <f>+E31</f>
        <v>70</v>
      </c>
      <c r="F30" s="28">
        <f>+F31</f>
        <v>52.75</v>
      </c>
      <c r="G30" s="28">
        <f>+G31</f>
        <v>100</v>
      </c>
      <c r="H30" s="69">
        <f>+H31</f>
        <v>100</v>
      </c>
      <c r="I30" s="28">
        <f t="shared" si="2"/>
        <v>100</v>
      </c>
    </row>
    <row r="31" spans="1:9" ht="12.75" outlineLevel="2" x14ac:dyDescent="0.2">
      <c r="A31" s="18">
        <v>703100</v>
      </c>
      <c r="B31" s="53"/>
      <c r="C31" s="33" t="s">
        <v>314</v>
      </c>
      <c r="D31" s="28">
        <v>100</v>
      </c>
      <c r="E31" s="28">
        <v>70</v>
      </c>
      <c r="F31" s="28">
        <v>52.75</v>
      </c>
      <c r="G31" s="28">
        <v>100</v>
      </c>
      <c r="H31" s="69">
        <v>100</v>
      </c>
      <c r="I31" s="28">
        <f t="shared" si="2"/>
        <v>100</v>
      </c>
    </row>
    <row r="32" spans="1:9" ht="12.75" outlineLevel="1" x14ac:dyDescent="0.2">
      <c r="A32" s="18">
        <v>7032</v>
      </c>
      <c r="B32" s="53"/>
      <c r="C32" s="33" t="s">
        <v>315</v>
      </c>
      <c r="D32" s="28">
        <f>+D33+D34</f>
        <v>50100</v>
      </c>
      <c r="E32" s="28">
        <f>+E33+E34</f>
        <v>20100</v>
      </c>
      <c r="F32" s="28">
        <f>+F33+F34</f>
        <v>18780.010000000002</v>
      </c>
      <c r="G32" s="28">
        <f>+G33+G34</f>
        <v>50100</v>
      </c>
      <c r="H32" s="69">
        <f>+H33+H34</f>
        <v>30100</v>
      </c>
      <c r="I32" s="28">
        <f t="shared" si="2"/>
        <v>60.079840319361274</v>
      </c>
    </row>
    <row r="33" spans="1:9" ht="12.75" outlineLevel="2" x14ac:dyDescent="0.2">
      <c r="A33" s="18">
        <v>703200</v>
      </c>
      <c r="B33" s="53"/>
      <c r="C33" s="33" t="s">
        <v>316</v>
      </c>
      <c r="D33" s="28">
        <v>50000</v>
      </c>
      <c r="E33" s="28">
        <v>20000</v>
      </c>
      <c r="F33" s="28">
        <v>18686.810000000001</v>
      </c>
      <c r="G33" s="28">
        <v>50000</v>
      </c>
      <c r="H33" s="69">
        <v>30000</v>
      </c>
      <c r="I33" s="28">
        <f t="shared" si="2"/>
        <v>60</v>
      </c>
    </row>
    <row r="34" spans="1:9" ht="12.75" outlineLevel="2" x14ac:dyDescent="0.2">
      <c r="A34" s="18">
        <v>703202</v>
      </c>
      <c r="B34" s="53"/>
      <c r="C34" s="33" t="s">
        <v>317</v>
      </c>
      <c r="D34" s="28">
        <v>100</v>
      </c>
      <c r="E34" s="28">
        <v>100</v>
      </c>
      <c r="F34" s="28">
        <v>93.2</v>
      </c>
      <c r="G34" s="28">
        <v>100</v>
      </c>
      <c r="H34" s="69">
        <v>100</v>
      </c>
      <c r="I34" s="28">
        <f t="shared" si="2"/>
        <v>100</v>
      </c>
    </row>
    <row r="35" spans="1:9" ht="12.75" outlineLevel="1" x14ac:dyDescent="0.2">
      <c r="A35" s="18">
        <v>7033</v>
      </c>
      <c r="B35" s="53"/>
      <c r="C35" s="33" t="s">
        <v>318</v>
      </c>
      <c r="D35" s="28">
        <f>+D36+D37+D38</f>
        <v>29510</v>
      </c>
      <c r="E35" s="28">
        <f>+E36+E37+E38</f>
        <v>25210</v>
      </c>
      <c r="F35" s="28">
        <f>+F36+F37+F38</f>
        <v>27149.350000000002</v>
      </c>
      <c r="G35" s="28">
        <f>+G36+G37+G38</f>
        <v>29510</v>
      </c>
      <c r="H35" s="69">
        <f>+H36+H37+H38</f>
        <v>29510</v>
      </c>
      <c r="I35" s="28">
        <f t="shared" si="2"/>
        <v>100</v>
      </c>
    </row>
    <row r="36" spans="1:9" ht="12.75" outlineLevel="2" x14ac:dyDescent="0.2">
      <c r="A36" s="18">
        <v>703300</v>
      </c>
      <c r="B36" s="53"/>
      <c r="C36" s="33" t="s">
        <v>319</v>
      </c>
      <c r="D36" s="28">
        <v>4500</v>
      </c>
      <c r="E36" s="28">
        <v>200</v>
      </c>
      <c r="F36" s="28">
        <v>26.43</v>
      </c>
      <c r="G36" s="28">
        <v>4500</v>
      </c>
      <c r="H36" s="69">
        <v>4500</v>
      </c>
      <c r="I36" s="28">
        <f t="shared" si="2"/>
        <v>100</v>
      </c>
    </row>
    <row r="37" spans="1:9" ht="12.75" outlineLevel="2" x14ac:dyDescent="0.2">
      <c r="A37" s="18">
        <v>703301</v>
      </c>
      <c r="B37" s="53"/>
      <c r="C37" s="33" t="s">
        <v>320</v>
      </c>
      <c r="D37" s="28">
        <v>25000</v>
      </c>
      <c r="E37" s="28">
        <v>25000</v>
      </c>
      <c r="F37" s="28">
        <v>27118.95</v>
      </c>
      <c r="G37" s="28">
        <v>25000</v>
      </c>
      <c r="H37" s="69">
        <v>25000</v>
      </c>
      <c r="I37" s="28">
        <f t="shared" si="2"/>
        <v>100</v>
      </c>
    </row>
    <row r="38" spans="1:9" ht="12.75" outlineLevel="2" x14ac:dyDescent="0.2">
      <c r="A38" s="18">
        <v>703303</v>
      </c>
      <c r="B38" s="53"/>
      <c r="C38" s="33" t="s">
        <v>321</v>
      </c>
      <c r="D38" s="28">
        <v>10</v>
      </c>
      <c r="E38" s="28">
        <v>10</v>
      </c>
      <c r="F38" s="28">
        <v>3.97</v>
      </c>
      <c r="G38" s="28">
        <v>10</v>
      </c>
      <c r="H38" s="69">
        <v>10</v>
      </c>
      <c r="I38" s="28">
        <f t="shared" si="2"/>
        <v>100</v>
      </c>
    </row>
    <row r="39" spans="1:9" ht="12.75" outlineLevel="2" x14ac:dyDescent="0.2">
      <c r="A39" s="18"/>
      <c r="B39" s="53"/>
      <c r="C39" s="33"/>
      <c r="D39" s="28"/>
      <c r="E39" s="28"/>
      <c r="F39" s="28"/>
      <c r="G39" s="28"/>
      <c r="H39" s="69"/>
      <c r="I39" s="28"/>
    </row>
    <row r="40" spans="1:9" ht="12.75" x14ac:dyDescent="0.2">
      <c r="A40" s="18">
        <v>704</v>
      </c>
      <c r="B40" s="53"/>
      <c r="C40" s="33" t="s">
        <v>7</v>
      </c>
      <c r="D40" s="28">
        <f>+D41+D44</f>
        <v>40020</v>
      </c>
      <c r="E40" s="28">
        <f>+E41+E44</f>
        <v>30021</v>
      </c>
      <c r="F40" s="28">
        <f>+F41+F44</f>
        <v>28020.039999999997</v>
      </c>
      <c r="G40" s="28">
        <f>+G41+G44</f>
        <v>40020</v>
      </c>
      <c r="H40" s="69">
        <f>+H41+H44</f>
        <v>40020</v>
      </c>
      <c r="I40" s="28">
        <f t="shared" ref="I40:I47" si="3">IF(G40&lt;&gt;0,H40/G40*100,"-")</f>
        <v>100</v>
      </c>
    </row>
    <row r="41" spans="1:9" ht="12.75" outlineLevel="1" x14ac:dyDescent="0.2">
      <c r="A41" s="18">
        <v>7044</v>
      </c>
      <c r="B41" s="53"/>
      <c r="C41" s="33" t="s">
        <v>322</v>
      </c>
      <c r="D41" s="28">
        <f>+D42+D43</f>
        <v>20000</v>
      </c>
      <c r="E41" s="28">
        <f>+E42+E43</f>
        <v>10001</v>
      </c>
      <c r="F41" s="28">
        <f>+F42+F43</f>
        <v>8715.48</v>
      </c>
      <c r="G41" s="28">
        <f>+G42+G43</f>
        <v>20000</v>
      </c>
      <c r="H41" s="69">
        <f>+H42+H43</f>
        <v>20000</v>
      </c>
      <c r="I41" s="28">
        <f t="shared" si="3"/>
        <v>100</v>
      </c>
    </row>
    <row r="42" spans="1:9" ht="12.75" outlineLevel="2" x14ac:dyDescent="0.2">
      <c r="A42" s="18">
        <v>704403</v>
      </c>
      <c r="B42" s="53"/>
      <c r="C42" s="33" t="s">
        <v>323</v>
      </c>
      <c r="D42" s="28">
        <v>20000</v>
      </c>
      <c r="E42" s="28">
        <v>10000</v>
      </c>
      <c r="F42" s="28">
        <v>8715.42</v>
      </c>
      <c r="G42" s="28">
        <v>20000</v>
      </c>
      <c r="H42" s="69">
        <v>20000</v>
      </c>
      <c r="I42" s="28">
        <f t="shared" si="3"/>
        <v>100</v>
      </c>
    </row>
    <row r="43" spans="1:9" ht="12.75" outlineLevel="2" x14ac:dyDescent="0.2">
      <c r="A43" s="18">
        <v>704405</v>
      </c>
      <c r="B43" s="53"/>
      <c r="C43" s="33" t="s">
        <v>324</v>
      </c>
      <c r="D43" s="28">
        <v>0</v>
      </c>
      <c r="E43" s="28">
        <v>1</v>
      </c>
      <c r="F43" s="28">
        <v>0.06</v>
      </c>
      <c r="G43" s="28">
        <v>0</v>
      </c>
      <c r="H43" s="69">
        <v>0</v>
      </c>
      <c r="I43" s="28" t="str">
        <f t="shared" si="3"/>
        <v>-</v>
      </c>
    </row>
    <row r="44" spans="1:9" ht="12.75" outlineLevel="1" x14ac:dyDescent="0.2">
      <c r="A44" s="18">
        <v>7047</v>
      </c>
      <c r="B44" s="53"/>
      <c r="C44" s="33" t="s">
        <v>325</v>
      </c>
      <c r="D44" s="28">
        <f>+D45+D46+D47</f>
        <v>20020</v>
      </c>
      <c r="E44" s="28">
        <f>+E45+E46+E47</f>
        <v>20020</v>
      </c>
      <c r="F44" s="28">
        <f>+F45+F46+F47</f>
        <v>19304.559999999998</v>
      </c>
      <c r="G44" s="28">
        <f>+G45+G46+G47</f>
        <v>20020</v>
      </c>
      <c r="H44" s="69">
        <f>+H45+H46+H47</f>
        <v>20020</v>
      </c>
      <c r="I44" s="28">
        <f t="shared" si="3"/>
        <v>100</v>
      </c>
    </row>
    <row r="45" spans="1:9" ht="12.75" outlineLevel="2" x14ac:dyDescent="0.2">
      <c r="A45" s="18">
        <v>704700</v>
      </c>
      <c r="B45" s="53"/>
      <c r="C45" s="33" t="s">
        <v>326</v>
      </c>
      <c r="D45" s="28">
        <v>9500</v>
      </c>
      <c r="E45" s="28">
        <v>9500</v>
      </c>
      <c r="F45" s="28">
        <v>10325.14</v>
      </c>
      <c r="G45" s="28">
        <v>9500</v>
      </c>
      <c r="H45" s="69">
        <v>9500</v>
      </c>
      <c r="I45" s="28">
        <f t="shared" si="3"/>
        <v>100</v>
      </c>
    </row>
    <row r="46" spans="1:9" ht="12.75" outlineLevel="2" x14ac:dyDescent="0.2">
      <c r="A46" s="18">
        <v>704704</v>
      </c>
      <c r="B46" s="53"/>
      <c r="C46" s="33" t="s">
        <v>327</v>
      </c>
      <c r="D46" s="28">
        <v>520</v>
      </c>
      <c r="E46" s="28">
        <v>520</v>
      </c>
      <c r="F46" s="28">
        <v>217.6</v>
      </c>
      <c r="G46" s="28">
        <v>520</v>
      </c>
      <c r="H46" s="69">
        <v>200</v>
      </c>
      <c r="I46" s="28">
        <f t="shared" si="3"/>
        <v>38.461538461538467</v>
      </c>
    </row>
    <row r="47" spans="1:9" ht="12.75" outlineLevel="2" x14ac:dyDescent="0.2">
      <c r="A47" s="18">
        <v>704708</v>
      </c>
      <c r="B47" s="53"/>
      <c r="C47" s="33" t="s">
        <v>328</v>
      </c>
      <c r="D47" s="28">
        <v>10000</v>
      </c>
      <c r="E47" s="28">
        <v>10000</v>
      </c>
      <c r="F47" s="28">
        <v>8761.82</v>
      </c>
      <c r="G47" s="28">
        <v>10000</v>
      </c>
      <c r="H47" s="69">
        <v>10320</v>
      </c>
      <c r="I47" s="28">
        <f t="shared" si="3"/>
        <v>103.2</v>
      </c>
    </row>
    <row r="48" spans="1:9" ht="12.75" outlineLevel="2" x14ac:dyDescent="0.2">
      <c r="A48" s="18"/>
      <c r="B48" s="53"/>
      <c r="C48" s="33"/>
      <c r="D48" s="28"/>
      <c r="E48" s="28"/>
      <c r="F48" s="28"/>
      <c r="G48" s="28"/>
      <c r="H48" s="69"/>
      <c r="I48" s="28"/>
    </row>
    <row r="49" spans="1:9" ht="12.75" x14ac:dyDescent="0.2">
      <c r="A49" s="18">
        <v>706</v>
      </c>
      <c r="B49" s="53"/>
      <c r="C49" s="33" t="s">
        <v>17</v>
      </c>
      <c r="D49" s="28">
        <f t="shared" ref="D49:H50" si="4">+D50</f>
        <v>0</v>
      </c>
      <c r="E49" s="28">
        <f t="shared" si="4"/>
        <v>0</v>
      </c>
      <c r="F49" s="28">
        <f t="shared" si="4"/>
        <v>646.74</v>
      </c>
      <c r="G49" s="28">
        <f t="shared" si="4"/>
        <v>0</v>
      </c>
      <c r="H49" s="69">
        <f t="shared" si="4"/>
        <v>0</v>
      </c>
      <c r="I49" s="28" t="str">
        <f>IF(G49&lt;&gt;0,H49/G49*100,"-")</f>
        <v>-</v>
      </c>
    </row>
    <row r="50" spans="1:9" ht="12.75" outlineLevel="1" x14ac:dyDescent="0.2">
      <c r="A50" s="18">
        <v>7060</v>
      </c>
      <c r="B50" s="53"/>
      <c r="C50" s="33" t="s">
        <v>329</v>
      </c>
      <c r="D50" s="28">
        <f t="shared" si="4"/>
        <v>0</v>
      </c>
      <c r="E50" s="28">
        <f t="shared" si="4"/>
        <v>0</v>
      </c>
      <c r="F50" s="28">
        <f t="shared" si="4"/>
        <v>646.74</v>
      </c>
      <c r="G50" s="28">
        <f t="shared" si="4"/>
        <v>0</v>
      </c>
      <c r="H50" s="69">
        <f t="shared" si="4"/>
        <v>0</v>
      </c>
      <c r="I50" s="28" t="str">
        <f>IF(G50&lt;&gt;0,H50/G50*100,"-")</f>
        <v>-</v>
      </c>
    </row>
    <row r="51" spans="1:9" ht="12.75" outlineLevel="2" x14ac:dyDescent="0.2">
      <c r="A51" s="18">
        <v>7060998</v>
      </c>
      <c r="B51" s="53"/>
      <c r="C51" s="33" t="s">
        <v>330</v>
      </c>
      <c r="D51" s="28">
        <v>0</v>
      </c>
      <c r="E51" s="28">
        <v>0</v>
      </c>
      <c r="F51" s="28">
        <v>646.74</v>
      </c>
      <c r="G51" s="28">
        <v>0</v>
      </c>
      <c r="H51" s="69">
        <v>0</v>
      </c>
      <c r="I51" s="28" t="str">
        <f>IF(G51&lt;&gt;0,H51/G51*100,"-")</f>
        <v>-</v>
      </c>
    </row>
    <row r="52" spans="1:9" ht="12.75" outlineLevel="2" x14ac:dyDescent="0.2">
      <c r="A52" s="18"/>
      <c r="B52" s="53"/>
      <c r="C52" s="33"/>
      <c r="D52" s="28"/>
      <c r="E52" s="28"/>
      <c r="F52" s="28"/>
      <c r="G52" s="28"/>
      <c r="H52" s="69"/>
      <c r="I52" s="28"/>
    </row>
    <row r="53" spans="1:9" ht="12.75" x14ac:dyDescent="0.2">
      <c r="A53" s="17">
        <v>71</v>
      </c>
      <c r="B53" s="52"/>
      <c r="C53" s="34" t="s">
        <v>67</v>
      </c>
      <c r="D53" s="29">
        <f>+D54+D65+D69+D75+D77</f>
        <v>433250</v>
      </c>
      <c r="E53" s="29">
        <f>+E54+E65+E69+E75+E77</f>
        <v>465021</v>
      </c>
      <c r="F53" s="29">
        <f>+F54+F65+F69+F75+F77</f>
        <v>476570.25</v>
      </c>
      <c r="G53" s="29">
        <f>+G54+G65+G69+G75+G77</f>
        <v>360250</v>
      </c>
      <c r="H53" s="69">
        <f>+H54+H65+H69+H75+H77</f>
        <v>398250</v>
      </c>
      <c r="I53" s="29">
        <f t="shared" ref="I53:I63" si="5">IF(G53&lt;&gt;0,H53/G53*100,"-")</f>
        <v>110.54823039555863</v>
      </c>
    </row>
    <row r="54" spans="1:9" ht="12.75" x14ac:dyDescent="0.2">
      <c r="A54" s="18">
        <v>710</v>
      </c>
      <c r="B54" s="53"/>
      <c r="C54" s="33" t="s">
        <v>18</v>
      </c>
      <c r="D54" s="28">
        <f>+D55+D57</f>
        <v>120540</v>
      </c>
      <c r="E54" s="28">
        <f>+E55+E57</f>
        <v>125581</v>
      </c>
      <c r="F54" s="28">
        <f>+F55+F57</f>
        <v>135123</v>
      </c>
      <c r="G54" s="28">
        <f>+G55+G57</f>
        <v>120540</v>
      </c>
      <c r="H54" s="69">
        <f>+H55+H57</f>
        <v>120540</v>
      </c>
      <c r="I54" s="28">
        <f t="shared" si="5"/>
        <v>100</v>
      </c>
    </row>
    <row r="55" spans="1:9" ht="12.75" outlineLevel="1" x14ac:dyDescent="0.2">
      <c r="A55" s="18">
        <v>7102</v>
      </c>
      <c r="B55" s="53"/>
      <c r="C55" s="33" t="s">
        <v>331</v>
      </c>
      <c r="D55" s="28">
        <f>+D56</f>
        <v>0</v>
      </c>
      <c r="E55" s="28">
        <f>+E56</f>
        <v>9000</v>
      </c>
      <c r="F55" s="28">
        <f>+F56</f>
        <v>9309</v>
      </c>
      <c r="G55" s="28">
        <f>+G56</f>
        <v>0</v>
      </c>
      <c r="H55" s="69">
        <f>+H56</f>
        <v>3000</v>
      </c>
      <c r="I55" s="28" t="str">
        <f t="shared" si="5"/>
        <v>-</v>
      </c>
    </row>
    <row r="56" spans="1:9" ht="12.75" outlineLevel="2" x14ac:dyDescent="0.2">
      <c r="A56" s="18">
        <v>710200</v>
      </c>
      <c r="B56" s="53"/>
      <c r="C56" s="33" t="s">
        <v>332</v>
      </c>
      <c r="D56" s="28">
        <v>0</v>
      </c>
      <c r="E56" s="28">
        <v>9000</v>
      </c>
      <c r="F56" s="28">
        <v>9309</v>
      </c>
      <c r="G56" s="28">
        <v>0</v>
      </c>
      <c r="H56" s="69">
        <v>3000</v>
      </c>
      <c r="I56" s="28" t="str">
        <f t="shared" si="5"/>
        <v>-</v>
      </c>
    </row>
    <row r="57" spans="1:9" ht="12.75" outlineLevel="1" x14ac:dyDescent="0.2">
      <c r="A57" s="18">
        <v>7103</v>
      </c>
      <c r="B57" s="53"/>
      <c r="C57" s="33" t="s">
        <v>333</v>
      </c>
      <c r="D57" s="28">
        <f>+D58+D59+D60+D61+D62+D63</f>
        <v>120540</v>
      </c>
      <c r="E57" s="28">
        <f>+E58+E59+E60+E61+E62+E63</f>
        <v>116581</v>
      </c>
      <c r="F57" s="28">
        <f>+F58+F59+F60+F61+F62+F63</f>
        <v>125814</v>
      </c>
      <c r="G57" s="28">
        <f>+G58+G59+G60+G61+G62+G63</f>
        <v>120540</v>
      </c>
      <c r="H57" s="69">
        <f>+H58+H59+H60+H61+H62+H63</f>
        <v>117540</v>
      </c>
      <c r="I57" s="28">
        <f t="shared" si="5"/>
        <v>97.51119960179193</v>
      </c>
    </row>
    <row r="58" spans="1:9" ht="12.75" outlineLevel="2" x14ac:dyDescent="0.2">
      <c r="A58" s="18">
        <v>710301</v>
      </c>
      <c r="B58" s="53"/>
      <c r="C58" s="33" t="s">
        <v>334</v>
      </c>
      <c r="D58" s="28">
        <v>4000</v>
      </c>
      <c r="E58" s="28">
        <v>4000</v>
      </c>
      <c r="F58" s="28">
        <v>4020.42</v>
      </c>
      <c r="G58" s="28">
        <v>4000</v>
      </c>
      <c r="H58" s="69">
        <v>4000</v>
      </c>
      <c r="I58" s="28">
        <f t="shared" si="5"/>
        <v>100</v>
      </c>
    </row>
    <row r="59" spans="1:9" ht="12.75" outlineLevel="2" x14ac:dyDescent="0.2">
      <c r="A59" s="18">
        <v>710302</v>
      </c>
      <c r="B59" s="53"/>
      <c r="C59" s="33" t="s">
        <v>335</v>
      </c>
      <c r="D59" s="28">
        <v>33000</v>
      </c>
      <c r="E59" s="28">
        <v>33000</v>
      </c>
      <c r="F59" s="28">
        <v>32769.379999999997</v>
      </c>
      <c r="G59" s="28">
        <v>33000</v>
      </c>
      <c r="H59" s="69">
        <v>30000</v>
      </c>
      <c r="I59" s="28">
        <f t="shared" si="5"/>
        <v>90.909090909090907</v>
      </c>
    </row>
    <row r="60" spans="1:9" ht="12.75" outlineLevel="2" x14ac:dyDescent="0.2">
      <c r="A60" s="18">
        <v>710304</v>
      </c>
      <c r="B60" s="53"/>
      <c r="C60" s="33" t="s">
        <v>336</v>
      </c>
      <c r="D60" s="28">
        <v>32000</v>
      </c>
      <c r="E60" s="28">
        <v>32000</v>
      </c>
      <c r="F60" s="28">
        <v>38026.720000000001</v>
      </c>
      <c r="G60" s="28">
        <v>32000</v>
      </c>
      <c r="H60" s="69">
        <v>32000</v>
      </c>
      <c r="I60" s="28">
        <f t="shared" si="5"/>
        <v>100</v>
      </c>
    </row>
    <row r="61" spans="1:9" ht="12.75" outlineLevel="2" x14ac:dyDescent="0.2">
      <c r="A61" s="18">
        <v>7103040</v>
      </c>
      <c r="B61" s="53"/>
      <c r="C61" s="33" t="s">
        <v>337</v>
      </c>
      <c r="D61" s="28">
        <v>41000</v>
      </c>
      <c r="E61" s="28">
        <v>41000</v>
      </c>
      <c r="F61" s="28">
        <v>44354.16</v>
      </c>
      <c r="G61" s="28">
        <v>41000</v>
      </c>
      <c r="H61" s="69">
        <v>41000</v>
      </c>
      <c r="I61" s="28">
        <f t="shared" si="5"/>
        <v>100</v>
      </c>
    </row>
    <row r="62" spans="1:9" ht="12.75" outlineLevel="2" x14ac:dyDescent="0.2">
      <c r="A62" s="18">
        <v>710305</v>
      </c>
      <c r="B62" s="53"/>
      <c r="C62" s="33" t="s">
        <v>338</v>
      </c>
      <c r="D62" s="28">
        <v>5540</v>
      </c>
      <c r="E62" s="28">
        <v>3581</v>
      </c>
      <c r="F62" s="28">
        <v>3580.82</v>
      </c>
      <c r="G62" s="28">
        <v>5540</v>
      </c>
      <c r="H62" s="69">
        <v>5540</v>
      </c>
      <c r="I62" s="28">
        <f t="shared" si="5"/>
        <v>100</v>
      </c>
    </row>
    <row r="63" spans="1:9" ht="12.75" outlineLevel="2" x14ac:dyDescent="0.2">
      <c r="A63" s="18">
        <v>710399</v>
      </c>
      <c r="B63" s="53"/>
      <c r="C63" s="33" t="s">
        <v>339</v>
      </c>
      <c r="D63" s="28">
        <v>5000</v>
      </c>
      <c r="E63" s="28">
        <v>3000</v>
      </c>
      <c r="F63" s="28">
        <v>3062.5</v>
      </c>
      <c r="G63" s="28">
        <v>5000</v>
      </c>
      <c r="H63" s="69">
        <v>5000</v>
      </c>
      <c r="I63" s="28">
        <f t="shared" si="5"/>
        <v>100</v>
      </c>
    </row>
    <row r="64" spans="1:9" ht="12.75" outlineLevel="2" x14ac:dyDescent="0.2">
      <c r="A64" s="18"/>
      <c r="B64" s="53"/>
      <c r="C64" s="33"/>
      <c r="D64" s="28"/>
      <c r="E64" s="28"/>
      <c r="F64" s="28"/>
      <c r="G64" s="28"/>
      <c r="H64" s="69"/>
      <c r="I64" s="28"/>
    </row>
    <row r="65" spans="1:9" ht="12.75" x14ac:dyDescent="0.2">
      <c r="A65" s="18">
        <v>711</v>
      </c>
      <c r="B65" s="53"/>
      <c r="C65" s="33" t="s">
        <v>8</v>
      </c>
      <c r="D65" s="28">
        <f t="shared" ref="D65:H66" si="6">+D66</f>
        <v>9000</v>
      </c>
      <c r="E65" s="28">
        <f t="shared" si="6"/>
        <v>9500</v>
      </c>
      <c r="F65" s="28">
        <f t="shared" si="6"/>
        <v>9819.31</v>
      </c>
      <c r="G65" s="28">
        <f t="shared" si="6"/>
        <v>9000</v>
      </c>
      <c r="H65" s="69">
        <f t="shared" si="6"/>
        <v>9000</v>
      </c>
      <c r="I65" s="28">
        <f>IF(G65&lt;&gt;0,H65/G65*100,"-")</f>
        <v>100</v>
      </c>
    </row>
    <row r="66" spans="1:9" ht="12.75" outlineLevel="1" x14ac:dyDescent="0.2">
      <c r="A66" s="18">
        <v>7111</v>
      </c>
      <c r="B66" s="53"/>
      <c r="C66" s="33" t="s">
        <v>340</v>
      </c>
      <c r="D66" s="28">
        <f t="shared" si="6"/>
        <v>9000</v>
      </c>
      <c r="E66" s="28">
        <f t="shared" si="6"/>
        <v>9500</v>
      </c>
      <c r="F66" s="28">
        <f t="shared" si="6"/>
        <v>9819.31</v>
      </c>
      <c r="G66" s="28">
        <f t="shared" si="6"/>
        <v>9000</v>
      </c>
      <c r="H66" s="69">
        <f t="shared" si="6"/>
        <v>9000</v>
      </c>
      <c r="I66" s="28">
        <f>IF(G66&lt;&gt;0,H66/G66*100,"-")</f>
        <v>100</v>
      </c>
    </row>
    <row r="67" spans="1:9" ht="12.75" outlineLevel="2" x14ac:dyDescent="0.2">
      <c r="A67" s="18">
        <v>711100</v>
      </c>
      <c r="B67" s="53"/>
      <c r="C67" s="33" t="s">
        <v>341</v>
      </c>
      <c r="D67" s="28">
        <v>9000</v>
      </c>
      <c r="E67" s="28">
        <v>9500</v>
      </c>
      <c r="F67" s="28">
        <v>9819.31</v>
      </c>
      <c r="G67" s="28">
        <v>9000</v>
      </c>
      <c r="H67" s="69">
        <v>9000</v>
      </c>
      <c r="I67" s="28">
        <f>IF(G67&lt;&gt;0,H67/G67*100,"-")</f>
        <v>100</v>
      </c>
    </row>
    <row r="68" spans="1:9" ht="12.75" outlineLevel="2" x14ac:dyDescent="0.2">
      <c r="A68" s="18"/>
      <c r="B68" s="53"/>
      <c r="C68" s="33"/>
      <c r="D68" s="28"/>
      <c r="E68" s="28"/>
      <c r="F68" s="28"/>
      <c r="G68" s="28"/>
      <c r="H68" s="69"/>
      <c r="I68" s="28"/>
    </row>
    <row r="69" spans="1:9" ht="12.75" x14ac:dyDescent="0.2">
      <c r="A69" s="18">
        <v>712</v>
      </c>
      <c r="B69" s="53"/>
      <c r="C69" s="33" t="s">
        <v>56</v>
      </c>
      <c r="D69" s="28">
        <f>+D70</f>
        <v>3400</v>
      </c>
      <c r="E69" s="28">
        <f>+E70</f>
        <v>3900</v>
      </c>
      <c r="F69" s="28">
        <f>+F70</f>
        <v>2768.24</v>
      </c>
      <c r="G69" s="28">
        <f>+G70</f>
        <v>3400</v>
      </c>
      <c r="H69" s="69">
        <f>+H70</f>
        <v>3400</v>
      </c>
      <c r="I69" s="28">
        <f>IF(G69&lt;&gt;0,H69/G69*100,"-")</f>
        <v>100</v>
      </c>
    </row>
    <row r="70" spans="1:9" ht="12.75" outlineLevel="1" x14ac:dyDescent="0.2">
      <c r="A70" s="18">
        <v>7120</v>
      </c>
      <c r="B70" s="53"/>
      <c r="C70" s="33" t="s">
        <v>342</v>
      </c>
      <c r="D70" s="28">
        <f>+D71+D72+D73</f>
        <v>3400</v>
      </c>
      <c r="E70" s="28">
        <f>+E71+E72+E73</f>
        <v>3900</v>
      </c>
      <c r="F70" s="28">
        <f>+F71+F72+F73</f>
        <v>2768.24</v>
      </c>
      <c r="G70" s="28">
        <f>+G71+G72+G73</f>
        <v>3400</v>
      </c>
      <c r="H70" s="69">
        <f>+H71+H72+H73</f>
        <v>3400</v>
      </c>
      <c r="I70" s="28">
        <f>IF(G70&lt;&gt;0,H70/G70*100,"-")</f>
        <v>100</v>
      </c>
    </row>
    <row r="71" spans="1:9" ht="12.75" outlineLevel="2" x14ac:dyDescent="0.2">
      <c r="A71" s="18">
        <v>712001</v>
      </c>
      <c r="B71" s="53"/>
      <c r="C71" s="33" t="s">
        <v>343</v>
      </c>
      <c r="D71" s="28">
        <v>1000</v>
      </c>
      <c r="E71" s="28">
        <v>500</v>
      </c>
      <c r="F71" s="28">
        <v>316.91000000000003</v>
      </c>
      <c r="G71" s="28">
        <v>1000</v>
      </c>
      <c r="H71" s="69">
        <v>1000</v>
      </c>
      <c r="I71" s="28">
        <f>IF(G71&lt;&gt;0,H71/G71*100,"-")</f>
        <v>100</v>
      </c>
    </row>
    <row r="72" spans="1:9" ht="12.75" outlineLevel="2" x14ac:dyDescent="0.2">
      <c r="A72" s="18">
        <v>712007</v>
      </c>
      <c r="B72" s="53"/>
      <c r="C72" s="33" t="s">
        <v>344</v>
      </c>
      <c r="D72" s="28">
        <v>2000</v>
      </c>
      <c r="E72" s="28">
        <v>3000</v>
      </c>
      <c r="F72" s="28">
        <v>2221.33</v>
      </c>
      <c r="G72" s="28">
        <v>2000</v>
      </c>
      <c r="H72" s="69">
        <v>2000</v>
      </c>
      <c r="I72" s="28">
        <f>IF(G72&lt;&gt;0,H72/G72*100,"-")</f>
        <v>100</v>
      </c>
    </row>
    <row r="73" spans="1:9" ht="12.75" outlineLevel="2" x14ac:dyDescent="0.2">
      <c r="A73" s="18">
        <v>712008</v>
      </c>
      <c r="B73" s="53"/>
      <c r="C73" s="33" t="s">
        <v>345</v>
      </c>
      <c r="D73" s="28">
        <v>400</v>
      </c>
      <c r="E73" s="28">
        <v>400</v>
      </c>
      <c r="F73" s="28">
        <v>230</v>
      </c>
      <c r="G73" s="28">
        <v>400</v>
      </c>
      <c r="H73" s="69">
        <v>400</v>
      </c>
      <c r="I73" s="28">
        <f>IF(G73&lt;&gt;0,H73/G73*100,"-")</f>
        <v>100</v>
      </c>
    </row>
    <row r="74" spans="1:9" ht="12.75" outlineLevel="2" x14ac:dyDescent="0.2">
      <c r="A74" s="18"/>
      <c r="B74" s="53"/>
      <c r="C74" s="33"/>
      <c r="D74" s="28"/>
      <c r="E74" s="28"/>
      <c r="F74" s="28"/>
      <c r="G74" s="28"/>
      <c r="H74" s="69"/>
      <c r="I74" s="28"/>
    </row>
    <row r="75" spans="1:9" ht="12.75" x14ac:dyDescent="0.2">
      <c r="A75" s="18">
        <v>713</v>
      </c>
      <c r="B75" s="53"/>
      <c r="C75" s="33" t="s">
        <v>9</v>
      </c>
      <c r="D75" s="28">
        <v>0</v>
      </c>
      <c r="E75" s="28">
        <v>0</v>
      </c>
      <c r="F75" s="28">
        <v>0</v>
      </c>
      <c r="G75" s="28">
        <v>0</v>
      </c>
      <c r="H75" s="69">
        <v>0</v>
      </c>
      <c r="I75" s="28" t="str">
        <f>IF(G75&lt;&gt;0,H75/G75*100,"-")</f>
        <v>-</v>
      </c>
    </row>
    <row r="76" spans="1:9" ht="12.75" x14ac:dyDescent="0.2">
      <c r="A76" s="18"/>
      <c r="B76" s="53"/>
      <c r="C76" s="33"/>
      <c r="D76" s="28"/>
      <c r="E76" s="28"/>
      <c r="F76" s="28"/>
      <c r="G76" s="28"/>
      <c r="H76" s="69"/>
      <c r="I76" s="28"/>
    </row>
    <row r="77" spans="1:9" ht="12.75" x14ac:dyDescent="0.2">
      <c r="A77" s="18">
        <v>714</v>
      </c>
      <c r="B77" s="53"/>
      <c r="C77" s="33" t="s">
        <v>10</v>
      </c>
      <c r="D77" s="28">
        <f>+D78</f>
        <v>300310</v>
      </c>
      <c r="E77" s="28">
        <f>+E78</f>
        <v>326040</v>
      </c>
      <c r="F77" s="28">
        <f>+F78</f>
        <v>328859.7</v>
      </c>
      <c r="G77" s="28">
        <f>+G78</f>
        <v>227310</v>
      </c>
      <c r="H77" s="69">
        <f>+H78</f>
        <v>265310</v>
      </c>
      <c r="I77" s="28">
        <f t="shared" ref="I77:I90" si="7">IF(G77&lt;&gt;0,H77/G77*100,"-")</f>
        <v>116.71725836962739</v>
      </c>
    </row>
    <row r="78" spans="1:9" ht="12.75" outlineLevel="1" x14ac:dyDescent="0.2">
      <c r="A78" s="18">
        <v>7141</v>
      </c>
      <c r="B78" s="53"/>
      <c r="C78" s="33" t="s">
        <v>346</v>
      </c>
      <c r="D78" s="28">
        <f>+D79+D80+D81+D82+D83+D84+D85+D86+D87+D88+D89+D90</f>
        <v>300310</v>
      </c>
      <c r="E78" s="28">
        <f>+E79+E80+E81+E82+E83+E84+E85+E86+E87+E88+E89+E90</f>
        <v>326040</v>
      </c>
      <c r="F78" s="28">
        <f>+F79+F80+F81+F82+F83+F84+F85+F86+F87+F88+F89+F90</f>
        <v>328859.7</v>
      </c>
      <c r="G78" s="28">
        <f>+G79+G80+G81+G82+G83+G84+G85+G86+G87+G88+G89+G90</f>
        <v>227310</v>
      </c>
      <c r="H78" s="69">
        <f>+H79+H80+H81+H82+H83+H84+H85+H86+H87+H88+H89+H90</f>
        <v>265310</v>
      </c>
      <c r="I78" s="28">
        <f t="shared" si="7"/>
        <v>116.71725836962739</v>
      </c>
    </row>
    <row r="79" spans="1:9" ht="12.75" outlineLevel="2" x14ac:dyDescent="0.2">
      <c r="A79" s="18">
        <v>714199</v>
      </c>
      <c r="B79" s="53"/>
      <c r="C79" s="33" t="s">
        <v>347</v>
      </c>
      <c r="D79" s="28">
        <v>500</v>
      </c>
      <c r="E79" s="28">
        <v>250</v>
      </c>
      <c r="F79" s="28">
        <v>240.36</v>
      </c>
      <c r="G79" s="28">
        <v>500</v>
      </c>
      <c r="H79" s="69">
        <v>500</v>
      </c>
      <c r="I79" s="28">
        <f t="shared" si="7"/>
        <v>100</v>
      </c>
    </row>
    <row r="80" spans="1:9" ht="12.75" outlineLevel="2" x14ac:dyDescent="0.2">
      <c r="A80" s="18">
        <v>7141990</v>
      </c>
      <c r="B80" s="53"/>
      <c r="C80" s="33" t="s">
        <v>348</v>
      </c>
      <c r="D80" s="28">
        <v>210</v>
      </c>
      <c r="E80" s="28">
        <v>210</v>
      </c>
      <c r="F80" s="28">
        <v>33.619999999999997</v>
      </c>
      <c r="G80" s="28">
        <v>210</v>
      </c>
      <c r="H80" s="69">
        <v>210</v>
      </c>
      <c r="I80" s="28">
        <f t="shared" si="7"/>
        <v>100</v>
      </c>
    </row>
    <row r="81" spans="1:9" ht="12.75" outlineLevel="2" x14ac:dyDescent="0.2">
      <c r="A81" s="18">
        <v>7141991</v>
      </c>
      <c r="B81" s="53"/>
      <c r="C81" s="33" t="s">
        <v>349</v>
      </c>
      <c r="D81" s="28">
        <v>93000</v>
      </c>
      <c r="E81" s="28">
        <v>101000</v>
      </c>
      <c r="F81" s="28">
        <v>94696.28</v>
      </c>
      <c r="G81" s="28">
        <v>20000</v>
      </c>
      <c r="H81" s="69">
        <v>40000</v>
      </c>
      <c r="I81" s="28">
        <f t="shared" si="7"/>
        <v>200</v>
      </c>
    </row>
    <row r="82" spans="1:9" ht="12.75" outlineLevel="2" x14ac:dyDescent="0.2">
      <c r="A82" s="18">
        <v>7141992</v>
      </c>
      <c r="B82" s="53"/>
      <c r="C82" s="33" t="s">
        <v>350</v>
      </c>
      <c r="D82" s="28">
        <v>50000</v>
      </c>
      <c r="E82" s="28">
        <v>65000</v>
      </c>
      <c r="F82" s="28">
        <v>68405.73</v>
      </c>
      <c r="G82" s="28">
        <v>50000</v>
      </c>
      <c r="H82" s="69">
        <v>65000</v>
      </c>
      <c r="I82" s="28">
        <f t="shared" si="7"/>
        <v>130</v>
      </c>
    </row>
    <row r="83" spans="1:9" ht="12.75" outlineLevel="2" x14ac:dyDescent="0.2">
      <c r="A83" s="18">
        <v>7141993</v>
      </c>
      <c r="B83" s="53"/>
      <c r="C83" s="33" t="s">
        <v>351</v>
      </c>
      <c r="D83" s="28">
        <v>20000</v>
      </c>
      <c r="E83" s="28">
        <v>20000</v>
      </c>
      <c r="F83" s="28">
        <v>11405.92</v>
      </c>
      <c r="G83" s="28">
        <v>20000</v>
      </c>
      <c r="H83" s="69">
        <v>23000</v>
      </c>
      <c r="I83" s="28">
        <f t="shared" si="7"/>
        <v>114.99999999999999</v>
      </c>
    </row>
    <row r="84" spans="1:9" ht="12.75" outlineLevel="2" x14ac:dyDescent="0.2">
      <c r="A84" s="18">
        <v>7141996</v>
      </c>
      <c r="B84" s="53"/>
      <c r="C84" s="33" t="s">
        <v>352</v>
      </c>
      <c r="D84" s="28">
        <v>7000</v>
      </c>
      <c r="E84" s="28">
        <v>7500</v>
      </c>
      <c r="F84" s="28">
        <v>7186.68</v>
      </c>
      <c r="G84" s="28">
        <v>7000</v>
      </c>
      <c r="H84" s="69">
        <v>7000</v>
      </c>
      <c r="I84" s="28">
        <f t="shared" si="7"/>
        <v>100</v>
      </c>
    </row>
    <row r="85" spans="1:9" ht="12.75" outlineLevel="2" x14ac:dyDescent="0.2">
      <c r="A85" s="18">
        <v>7141997</v>
      </c>
      <c r="B85" s="53"/>
      <c r="C85" s="33" t="s">
        <v>353</v>
      </c>
      <c r="D85" s="28">
        <v>100</v>
      </c>
      <c r="E85" s="28">
        <v>100</v>
      </c>
      <c r="F85" s="28">
        <v>37.42</v>
      </c>
      <c r="G85" s="28">
        <v>100</v>
      </c>
      <c r="H85" s="69">
        <v>100</v>
      </c>
      <c r="I85" s="28">
        <f t="shared" si="7"/>
        <v>100</v>
      </c>
    </row>
    <row r="86" spans="1:9" ht="12.75" outlineLevel="2" x14ac:dyDescent="0.2">
      <c r="A86" s="18">
        <v>7141998</v>
      </c>
      <c r="B86" s="53"/>
      <c r="C86" s="33" t="s">
        <v>354</v>
      </c>
      <c r="D86" s="28">
        <v>33000</v>
      </c>
      <c r="E86" s="28">
        <v>33000</v>
      </c>
      <c r="F86" s="28">
        <v>36034.660000000003</v>
      </c>
      <c r="G86" s="28">
        <v>33000</v>
      </c>
      <c r="H86" s="69">
        <v>33000</v>
      </c>
      <c r="I86" s="28">
        <f t="shared" si="7"/>
        <v>100</v>
      </c>
    </row>
    <row r="87" spans="1:9" ht="12.75" outlineLevel="2" x14ac:dyDescent="0.2">
      <c r="A87" s="18">
        <v>71419991</v>
      </c>
      <c r="B87" s="53"/>
      <c r="C87" s="33" t="s">
        <v>355</v>
      </c>
      <c r="D87" s="28">
        <v>35000</v>
      </c>
      <c r="E87" s="28">
        <v>35000</v>
      </c>
      <c r="F87" s="28">
        <v>38735.440000000002</v>
      </c>
      <c r="G87" s="28">
        <v>35000</v>
      </c>
      <c r="H87" s="69">
        <v>35000</v>
      </c>
      <c r="I87" s="28">
        <f t="shared" si="7"/>
        <v>100</v>
      </c>
    </row>
    <row r="88" spans="1:9" ht="12.75" outlineLevel="2" x14ac:dyDescent="0.2">
      <c r="A88" s="18">
        <v>71419992</v>
      </c>
      <c r="B88" s="53"/>
      <c r="C88" s="33" t="s">
        <v>356</v>
      </c>
      <c r="D88" s="28">
        <v>42000</v>
      </c>
      <c r="E88" s="28">
        <v>42000</v>
      </c>
      <c r="F88" s="28">
        <v>48230.97</v>
      </c>
      <c r="G88" s="28">
        <v>42000</v>
      </c>
      <c r="H88" s="69">
        <v>42000</v>
      </c>
      <c r="I88" s="28">
        <f t="shared" si="7"/>
        <v>100</v>
      </c>
    </row>
    <row r="89" spans="1:9" ht="12.75" outlineLevel="2" x14ac:dyDescent="0.2">
      <c r="A89" s="18">
        <v>71419993</v>
      </c>
      <c r="B89" s="53"/>
      <c r="C89" s="33" t="s">
        <v>357</v>
      </c>
      <c r="D89" s="28">
        <v>19500</v>
      </c>
      <c r="E89" s="28">
        <v>19500</v>
      </c>
      <c r="F89" s="28">
        <v>21375.26</v>
      </c>
      <c r="G89" s="28">
        <v>19500</v>
      </c>
      <c r="H89" s="69">
        <v>19500</v>
      </c>
      <c r="I89" s="28">
        <f t="shared" si="7"/>
        <v>100</v>
      </c>
    </row>
    <row r="90" spans="1:9" ht="12.75" outlineLevel="2" x14ac:dyDescent="0.2">
      <c r="A90" s="18">
        <v>71419994</v>
      </c>
      <c r="B90" s="53"/>
      <c r="C90" s="33" t="s">
        <v>358</v>
      </c>
      <c r="D90" s="28">
        <v>0</v>
      </c>
      <c r="E90" s="28">
        <v>2480</v>
      </c>
      <c r="F90" s="28">
        <v>2477.36</v>
      </c>
      <c r="G90" s="28">
        <v>0</v>
      </c>
      <c r="H90" s="69">
        <v>0</v>
      </c>
      <c r="I90" s="28" t="str">
        <f t="shared" si="7"/>
        <v>-</v>
      </c>
    </row>
    <row r="91" spans="1:9" ht="12.75" outlineLevel="2" x14ac:dyDescent="0.2">
      <c r="A91" s="18"/>
      <c r="B91" s="53"/>
      <c r="C91" s="33"/>
      <c r="D91" s="28"/>
      <c r="E91" s="28"/>
      <c r="F91" s="28"/>
      <c r="G91" s="28"/>
      <c r="H91" s="69"/>
      <c r="I91" s="28"/>
    </row>
    <row r="92" spans="1:9" ht="12.75" x14ac:dyDescent="0.2">
      <c r="A92" s="17">
        <v>72</v>
      </c>
      <c r="B92" s="52" t="s">
        <v>19</v>
      </c>
      <c r="C92" s="34" t="s">
        <v>68</v>
      </c>
      <c r="D92" s="29">
        <f>+D93+D97+D99</f>
        <v>28000</v>
      </c>
      <c r="E92" s="29">
        <f>+E93+E97+E99</f>
        <v>133000</v>
      </c>
      <c r="F92" s="29">
        <f>+F93+F97+F99</f>
        <v>86387.199999999997</v>
      </c>
      <c r="G92" s="29">
        <f>+G93+G97+G99</f>
        <v>10000</v>
      </c>
      <c r="H92" s="69">
        <f>+H93+H97+H99</f>
        <v>90000</v>
      </c>
      <c r="I92" s="29">
        <f>IF(G92&lt;&gt;0,H92/G92*100,"-")</f>
        <v>900</v>
      </c>
    </row>
    <row r="93" spans="1:9" ht="12.75" x14ac:dyDescent="0.2">
      <c r="A93" s="18">
        <v>720</v>
      </c>
      <c r="B93" s="53"/>
      <c r="C93" s="33" t="s">
        <v>11</v>
      </c>
      <c r="D93" s="28">
        <f t="shared" ref="D93:H94" si="8">+D94</f>
        <v>18000</v>
      </c>
      <c r="E93" s="28">
        <f t="shared" si="8"/>
        <v>123000</v>
      </c>
      <c r="F93" s="28">
        <f t="shared" si="8"/>
        <v>85640</v>
      </c>
      <c r="G93" s="28">
        <f t="shared" si="8"/>
        <v>0</v>
      </c>
      <c r="H93" s="69">
        <f t="shared" si="8"/>
        <v>70000</v>
      </c>
      <c r="I93" s="28" t="str">
        <f>IF(G93&lt;&gt;0,H93/G93*100,"-")</f>
        <v>-</v>
      </c>
    </row>
    <row r="94" spans="1:9" ht="12.75" outlineLevel="1" x14ac:dyDescent="0.2">
      <c r="A94" s="18">
        <v>7200</v>
      </c>
      <c r="B94" s="53"/>
      <c r="C94" s="33" t="s">
        <v>359</v>
      </c>
      <c r="D94" s="28">
        <f t="shared" si="8"/>
        <v>18000</v>
      </c>
      <c r="E94" s="28">
        <f t="shared" si="8"/>
        <v>123000</v>
      </c>
      <c r="F94" s="28">
        <f t="shared" si="8"/>
        <v>85640</v>
      </c>
      <c r="G94" s="28">
        <f t="shared" si="8"/>
        <v>0</v>
      </c>
      <c r="H94" s="69">
        <f t="shared" si="8"/>
        <v>70000</v>
      </c>
      <c r="I94" s="28" t="str">
        <f>IF(G94&lt;&gt;0,H94/G94*100,"-")</f>
        <v>-</v>
      </c>
    </row>
    <row r="95" spans="1:9" ht="12.75" outlineLevel="2" x14ac:dyDescent="0.2">
      <c r="A95" s="18">
        <v>720001</v>
      </c>
      <c r="B95" s="53"/>
      <c r="C95" s="33" t="s">
        <v>360</v>
      </c>
      <c r="D95" s="28">
        <v>18000</v>
      </c>
      <c r="E95" s="28">
        <v>123000</v>
      </c>
      <c r="F95" s="28">
        <v>85640</v>
      </c>
      <c r="G95" s="28">
        <v>0</v>
      </c>
      <c r="H95" s="69">
        <v>70000</v>
      </c>
      <c r="I95" s="28" t="str">
        <f>IF(G95&lt;&gt;0,H95/G95*100,"-")</f>
        <v>-</v>
      </c>
    </row>
    <row r="96" spans="1:9" ht="12.75" outlineLevel="2" x14ac:dyDescent="0.2">
      <c r="A96" s="18"/>
      <c r="B96" s="53"/>
      <c r="C96" s="33"/>
      <c r="D96" s="28"/>
      <c r="E96" s="28"/>
      <c r="F96" s="28"/>
      <c r="G96" s="28"/>
      <c r="H96" s="69"/>
      <c r="I96" s="28"/>
    </row>
    <row r="97" spans="1:9" ht="12.75" x14ac:dyDescent="0.2">
      <c r="A97" s="18">
        <v>721</v>
      </c>
      <c r="B97" s="53"/>
      <c r="C97" s="33" t="s">
        <v>20</v>
      </c>
      <c r="D97" s="28">
        <v>0</v>
      </c>
      <c r="E97" s="28">
        <v>0</v>
      </c>
      <c r="F97" s="28">
        <v>0</v>
      </c>
      <c r="G97" s="28">
        <v>0</v>
      </c>
      <c r="H97" s="69">
        <v>0</v>
      </c>
      <c r="I97" s="28" t="str">
        <f>IF(G97&lt;&gt;0,H97/G97*100,"-")</f>
        <v>-</v>
      </c>
    </row>
    <row r="98" spans="1:9" ht="12.75" x14ac:dyDescent="0.2">
      <c r="A98" s="18"/>
      <c r="B98" s="53"/>
      <c r="C98" s="33"/>
      <c r="D98" s="28"/>
      <c r="E98" s="28"/>
      <c r="F98" s="28"/>
      <c r="G98" s="28"/>
      <c r="H98" s="69"/>
      <c r="I98" s="28"/>
    </row>
    <row r="99" spans="1:9" ht="16.5" customHeight="1" x14ac:dyDescent="0.2">
      <c r="A99" s="18">
        <v>722</v>
      </c>
      <c r="B99" s="53"/>
      <c r="C99" s="35" t="s">
        <v>59</v>
      </c>
      <c r="D99" s="28">
        <f>+D100+D102</f>
        <v>10000</v>
      </c>
      <c r="E99" s="28">
        <f>+E100+E102</f>
        <v>10000</v>
      </c>
      <c r="F99" s="28">
        <f>+F100+F102</f>
        <v>747.2</v>
      </c>
      <c r="G99" s="28">
        <f>+G100+G102</f>
        <v>10000</v>
      </c>
      <c r="H99" s="69">
        <f>+H100+H102</f>
        <v>20000</v>
      </c>
      <c r="I99" s="28">
        <f>IF(G99&lt;&gt;0,H99/G99*100,"-")</f>
        <v>200</v>
      </c>
    </row>
    <row r="100" spans="1:9" ht="16.5" customHeight="1" outlineLevel="1" x14ac:dyDescent="0.2">
      <c r="A100" s="18">
        <v>7220</v>
      </c>
      <c r="B100" s="53"/>
      <c r="C100" s="35" t="s">
        <v>361</v>
      </c>
      <c r="D100" s="28">
        <f>+D101</f>
        <v>5000</v>
      </c>
      <c r="E100" s="28">
        <f>+E101</f>
        <v>5000</v>
      </c>
      <c r="F100" s="28">
        <f>+F101</f>
        <v>0</v>
      </c>
      <c r="G100" s="28">
        <f>+G101</f>
        <v>5000</v>
      </c>
      <c r="H100" s="69">
        <f>+H101</f>
        <v>5000</v>
      </c>
      <c r="I100" s="28">
        <f>IF(G100&lt;&gt;0,H100/G100*100,"-")</f>
        <v>100</v>
      </c>
    </row>
    <row r="101" spans="1:9" ht="16.5" customHeight="1" outlineLevel="2" x14ac:dyDescent="0.2">
      <c r="A101" s="18">
        <v>722000</v>
      </c>
      <c r="B101" s="53"/>
      <c r="C101" s="35" t="s">
        <v>362</v>
      </c>
      <c r="D101" s="28">
        <v>5000</v>
      </c>
      <c r="E101" s="28">
        <v>5000</v>
      </c>
      <c r="F101" s="28">
        <v>0</v>
      </c>
      <c r="G101" s="28">
        <v>5000</v>
      </c>
      <c r="H101" s="69">
        <v>5000</v>
      </c>
      <c r="I101" s="28">
        <f>IF(G101&lt;&gt;0,H101/G101*100,"-")</f>
        <v>100</v>
      </c>
    </row>
    <row r="102" spans="1:9" ht="16.5" customHeight="1" outlineLevel="1" x14ac:dyDescent="0.2">
      <c r="A102" s="18">
        <v>7221</v>
      </c>
      <c r="B102" s="53"/>
      <c r="C102" s="35" t="s">
        <v>363</v>
      </c>
      <c r="D102" s="28">
        <f>+D103</f>
        <v>5000</v>
      </c>
      <c r="E102" s="28">
        <f>+E103</f>
        <v>5000</v>
      </c>
      <c r="F102" s="28">
        <f>+F103</f>
        <v>747.2</v>
      </c>
      <c r="G102" s="28">
        <f>+G103</f>
        <v>5000</v>
      </c>
      <c r="H102" s="69">
        <f>+H103</f>
        <v>15000</v>
      </c>
      <c r="I102" s="28">
        <f>IF(G102&lt;&gt;0,H102/G102*100,"-")</f>
        <v>300</v>
      </c>
    </row>
    <row r="103" spans="1:9" ht="16.5" customHeight="1" outlineLevel="2" x14ac:dyDescent="0.2">
      <c r="A103" s="18">
        <v>722100</v>
      </c>
      <c r="B103" s="53"/>
      <c r="C103" s="35" t="s">
        <v>363</v>
      </c>
      <c r="D103" s="28">
        <v>5000</v>
      </c>
      <c r="E103" s="28">
        <v>5000</v>
      </c>
      <c r="F103" s="28">
        <v>747.2</v>
      </c>
      <c r="G103" s="28">
        <v>5000</v>
      </c>
      <c r="H103" s="69">
        <v>15000</v>
      </c>
      <c r="I103" s="28">
        <f>IF(G103&lt;&gt;0,H103/G103*100,"-")</f>
        <v>300</v>
      </c>
    </row>
    <row r="104" spans="1:9" ht="16.5" customHeight="1" outlineLevel="2" x14ac:dyDescent="0.2">
      <c r="A104" s="18"/>
      <c r="B104" s="53"/>
      <c r="C104" s="35"/>
      <c r="D104" s="28"/>
      <c r="E104" s="28"/>
      <c r="F104" s="28"/>
      <c r="G104" s="28"/>
      <c r="H104" s="69"/>
      <c r="I104" s="28"/>
    </row>
    <row r="105" spans="1:9" ht="12.75" x14ac:dyDescent="0.2">
      <c r="A105" s="17">
        <v>73</v>
      </c>
      <c r="B105" s="52" t="s">
        <v>16</v>
      </c>
      <c r="C105" s="34" t="s">
        <v>69</v>
      </c>
      <c r="D105" s="29">
        <f>+D106+D108</f>
        <v>0</v>
      </c>
      <c r="E105" s="29">
        <f>+E106+E108</f>
        <v>0</v>
      </c>
      <c r="F105" s="29">
        <f>+F106+F108</f>
        <v>0</v>
      </c>
      <c r="G105" s="29">
        <f>+G106+G108</f>
        <v>0</v>
      </c>
      <c r="H105" s="69">
        <f>+H106+H108</f>
        <v>0</v>
      </c>
      <c r="I105" s="29" t="str">
        <f>IF(G105&lt;&gt;0,H105/G105*100,"-")</f>
        <v>-</v>
      </c>
    </row>
    <row r="106" spans="1:9" ht="12.75" x14ac:dyDescent="0.2">
      <c r="A106" s="18">
        <v>730</v>
      </c>
      <c r="B106" s="53"/>
      <c r="C106" s="33" t="s">
        <v>21</v>
      </c>
      <c r="D106" s="28">
        <v>0</v>
      </c>
      <c r="E106" s="28">
        <v>0</v>
      </c>
      <c r="F106" s="28">
        <v>0</v>
      </c>
      <c r="G106" s="28">
        <v>0</v>
      </c>
      <c r="H106" s="69">
        <v>0</v>
      </c>
      <c r="I106" s="28" t="str">
        <f>IF(G106&lt;&gt;0,H106/G106*100,"-")</f>
        <v>-</v>
      </c>
    </row>
    <row r="107" spans="1:9" ht="12.75" x14ac:dyDescent="0.2">
      <c r="A107" s="18"/>
      <c r="B107" s="53"/>
      <c r="C107" s="33"/>
      <c r="D107" s="28"/>
      <c r="E107" s="28"/>
      <c r="F107" s="28"/>
      <c r="G107" s="28"/>
      <c r="H107" s="69"/>
      <c r="I107" s="28"/>
    </row>
    <row r="108" spans="1:9" ht="12.75" x14ac:dyDescent="0.2">
      <c r="A108" s="18">
        <v>731</v>
      </c>
      <c r="B108" s="53"/>
      <c r="C108" s="33" t="s">
        <v>12</v>
      </c>
      <c r="D108" s="28">
        <v>0</v>
      </c>
      <c r="E108" s="28">
        <v>0</v>
      </c>
      <c r="F108" s="28">
        <v>0</v>
      </c>
      <c r="G108" s="28">
        <v>0</v>
      </c>
      <c r="H108" s="69">
        <v>0</v>
      </c>
      <c r="I108" s="28" t="str">
        <f>IF(G108&lt;&gt;0,H108/G108*100,"-")</f>
        <v>-</v>
      </c>
    </row>
    <row r="109" spans="1:9" ht="12.75" x14ac:dyDescent="0.2">
      <c r="A109" s="18"/>
      <c r="B109" s="53"/>
      <c r="C109" s="33"/>
      <c r="D109" s="28"/>
      <c r="E109" s="28"/>
      <c r="F109" s="28"/>
      <c r="G109" s="28"/>
      <c r="H109" s="69"/>
      <c r="I109" s="28"/>
    </row>
    <row r="110" spans="1:9" ht="12.75" x14ac:dyDescent="0.2">
      <c r="A110" s="17">
        <v>74</v>
      </c>
      <c r="B110" s="52" t="s">
        <v>16</v>
      </c>
      <c r="C110" s="34" t="s">
        <v>70</v>
      </c>
      <c r="D110" s="29">
        <f>+D111+D126</f>
        <v>1903903</v>
      </c>
      <c r="E110" s="29">
        <f>+E111+E126</f>
        <v>1792771</v>
      </c>
      <c r="F110" s="29">
        <f>+F111+F126</f>
        <v>1837987.95</v>
      </c>
      <c r="G110" s="29">
        <f>+G111+G126</f>
        <v>522283</v>
      </c>
      <c r="H110" s="69">
        <f>+H111+H126</f>
        <v>748078</v>
      </c>
      <c r="I110" s="29">
        <f t="shared" ref="I110:I124" si="9">IF(G110&lt;&gt;0,H110/G110*100,"-")</f>
        <v>143.23230892064265</v>
      </c>
    </row>
    <row r="111" spans="1:9" ht="15.75" customHeight="1" x14ac:dyDescent="0.2">
      <c r="A111" s="18">
        <v>740</v>
      </c>
      <c r="B111" s="53"/>
      <c r="C111" s="35" t="s">
        <v>13</v>
      </c>
      <c r="D111" s="28">
        <f>+D112+D122</f>
        <v>1829903</v>
      </c>
      <c r="E111" s="28">
        <f>+E112+E122</f>
        <v>1699771</v>
      </c>
      <c r="F111" s="28">
        <f>+F112+F122</f>
        <v>1763591.19</v>
      </c>
      <c r="G111" s="28">
        <f>+G112+G122</f>
        <v>522283</v>
      </c>
      <c r="H111" s="69">
        <f>+H112+H122</f>
        <v>748078</v>
      </c>
      <c r="I111" s="28">
        <f t="shared" si="9"/>
        <v>143.23230892064265</v>
      </c>
    </row>
    <row r="112" spans="1:9" ht="15.75" customHeight="1" outlineLevel="1" x14ac:dyDescent="0.2">
      <c r="A112" s="18">
        <v>7400</v>
      </c>
      <c r="B112" s="53"/>
      <c r="C112" s="35" t="s">
        <v>364</v>
      </c>
      <c r="D112" s="28">
        <f>+D113+D114+D115+D116+D117+D118+D119+D120+D121</f>
        <v>1799903</v>
      </c>
      <c r="E112" s="28">
        <f>+E113+E114+E115+E116+E117+E118+E119+E120+E121</f>
        <v>1699771</v>
      </c>
      <c r="F112" s="28">
        <f>+F113+F114+F115+F116+F117+F118+F119+F120+F121</f>
        <v>1763591.19</v>
      </c>
      <c r="G112" s="28">
        <f>+G113+G114+G115+G116+G117+G118+G119+G120+G121</f>
        <v>492283</v>
      </c>
      <c r="H112" s="69">
        <f>+H113+H114+H115+H116+H117+H118+H119+H120+H121</f>
        <v>743078</v>
      </c>
      <c r="I112" s="28">
        <f t="shared" si="9"/>
        <v>150.94528959968147</v>
      </c>
    </row>
    <row r="113" spans="1:9" ht="15.75" customHeight="1" outlineLevel="2" x14ac:dyDescent="0.2">
      <c r="A113" s="18">
        <v>740001</v>
      </c>
      <c r="B113" s="53"/>
      <c r="C113" s="35" t="s">
        <v>365</v>
      </c>
      <c r="D113" s="28">
        <v>22800</v>
      </c>
      <c r="E113" s="28">
        <v>20000</v>
      </c>
      <c r="F113" s="28">
        <v>40975.33</v>
      </c>
      <c r="G113" s="28">
        <v>22800</v>
      </c>
      <c r="H113" s="69">
        <v>22800</v>
      </c>
      <c r="I113" s="28">
        <f t="shared" si="9"/>
        <v>100</v>
      </c>
    </row>
    <row r="114" spans="1:9" ht="18" outlineLevel="2" x14ac:dyDescent="0.2">
      <c r="A114" s="18">
        <v>74000111</v>
      </c>
      <c r="B114" s="53"/>
      <c r="C114" s="35" t="s">
        <v>366</v>
      </c>
      <c r="D114" s="28">
        <v>650000</v>
      </c>
      <c r="E114" s="28">
        <v>40000</v>
      </c>
      <c r="F114" s="28">
        <v>0</v>
      </c>
      <c r="G114" s="28">
        <v>0</v>
      </c>
      <c r="H114" s="69">
        <v>400000</v>
      </c>
      <c r="I114" s="28" t="str">
        <f t="shared" si="9"/>
        <v>-</v>
      </c>
    </row>
    <row r="115" spans="1:9" ht="15.75" customHeight="1" outlineLevel="2" x14ac:dyDescent="0.2">
      <c r="A115" s="18">
        <v>7400019</v>
      </c>
      <c r="B115" s="53"/>
      <c r="C115" s="35" t="s">
        <v>367</v>
      </c>
      <c r="D115" s="28">
        <v>500000</v>
      </c>
      <c r="E115" s="28">
        <v>672667</v>
      </c>
      <c r="F115" s="28">
        <v>672667.07</v>
      </c>
      <c r="G115" s="28">
        <v>172667</v>
      </c>
      <c r="H115" s="69">
        <v>0</v>
      </c>
      <c r="I115" s="28">
        <f t="shared" si="9"/>
        <v>0</v>
      </c>
    </row>
    <row r="116" spans="1:9" ht="15.75" customHeight="1" outlineLevel="2" x14ac:dyDescent="0.2">
      <c r="A116" s="18">
        <v>74000191</v>
      </c>
      <c r="B116" s="53"/>
      <c r="C116" s="35" t="s">
        <v>368</v>
      </c>
      <c r="D116" s="28">
        <v>275954</v>
      </c>
      <c r="E116" s="28">
        <v>275955</v>
      </c>
      <c r="F116" s="28">
        <v>275954.2</v>
      </c>
      <c r="G116" s="28">
        <v>0</v>
      </c>
      <c r="H116" s="69">
        <v>0</v>
      </c>
      <c r="I116" s="28" t="str">
        <f t="shared" si="9"/>
        <v>-</v>
      </c>
    </row>
    <row r="117" spans="1:9" ht="18" outlineLevel="2" x14ac:dyDescent="0.2">
      <c r="A117" s="18">
        <v>74000192</v>
      </c>
      <c r="B117" s="53"/>
      <c r="C117" s="35" t="s">
        <v>369</v>
      </c>
      <c r="D117" s="28">
        <v>0</v>
      </c>
      <c r="E117" s="28">
        <v>100000</v>
      </c>
      <c r="F117" s="28">
        <v>100000</v>
      </c>
      <c r="G117" s="28">
        <v>0</v>
      </c>
      <c r="H117" s="69">
        <v>0</v>
      </c>
      <c r="I117" s="28" t="str">
        <f t="shared" si="9"/>
        <v>-</v>
      </c>
    </row>
    <row r="118" spans="1:9" ht="18" outlineLevel="2" x14ac:dyDescent="0.2">
      <c r="A118" s="18">
        <v>74000193</v>
      </c>
      <c r="B118" s="53"/>
      <c r="C118" s="35" t="s">
        <v>370</v>
      </c>
      <c r="D118" s="28">
        <v>0</v>
      </c>
      <c r="E118" s="28">
        <v>150000</v>
      </c>
      <c r="F118" s="28">
        <v>189618.21</v>
      </c>
      <c r="G118" s="28">
        <v>0</v>
      </c>
      <c r="H118" s="69">
        <v>0</v>
      </c>
      <c r="I118" s="28" t="str">
        <f t="shared" si="9"/>
        <v>-</v>
      </c>
    </row>
    <row r="119" spans="1:9" ht="15.75" customHeight="1" outlineLevel="2" x14ac:dyDescent="0.2">
      <c r="A119" s="18">
        <v>740004</v>
      </c>
      <c r="B119" s="53"/>
      <c r="C119" s="35" t="s">
        <v>371</v>
      </c>
      <c r="D119" s="28">
        <v>130000</v>
      </c>
      <c r="E119" s="28">
        <v>220000</v>
      </c>
      <c r="F119" s="28">
        <v>235772.38</v>
      </c>
      <c r="G119" s="28">
        <v>130000</v>
      </c>
      <c r="H119" s="69">
        <v>150000</v>
      </c>
      <c r="I119" s="28">
        <f t="shared" si="9"/>
        <v>115.38461538461537</v>
      </c>
    </row>
    <row r="120" spans="1:9" ht="18" outlineLevel="2" x14ac:dyDescent="0.2">
      <c r="A120" s="18">
        <v>740019</v>
      </c>
      <c r="B120" s="53"/>
      <c r="C120" s="35" t="s">
        <v>372</v>
      </c>
      <c r="D120" s="28">
        <v>221149</v>
      </c>
      <c r="E120" s="28">
        <v>221149</v>
      </c>
      <c r="F120" s="28">
        <v>221149</v>
      </c>
      <c r="G120" s="28">
        <v>166816</v>
      </c>
      <c r="H120" s="69">
        <v>170278</v>
      </c>
      <c r="I120" s="28">
        <f t="shared" si="9"/>
        <v>102.07534049491656</v>
      </c>
    </row>
    <row r="121" spans="1:9" ht="21.75" customHeight="1" outlineLevel="2" x14ac:dyDescent="0.2">
      <c r="A121" s="18">
        <v>740020</v>
      </c>
      <c r="B121" s="53"/>
      <c r="C121" s="35" t="s">
        <v>373</v>
      </c>
      <c r="D121" s="28">
        <v>0</v>
      </c>
      <c r="E121" s="28">
        <v>0</v>
      </c>
      <c r="F121" s="28">
        <v>27455</v>
      </c>
      <c r="G121" s="28">
        <v>0</v>
      </c>
      <c r="H121" s="69">
        <v>0</v>
      </c>
      <c r="I121" s="28" t="str">
        <f t="shared" si="9"/>
        <v>-</v>
      </c>
    </row>
    <row r="122" spans="1:9" ht="15.75" customHeight="1" outlineLevel="1" x14ac:dyDescent="0.2">
      <c r="A122" s="18">
        <v>7401</v>
      </c>
      <c r="B122" s="53"/>
      <c r="C122" s="35" t="s">
        <v>374</v>
      </c>
      <c r="D122" s="28">
        <f>+D123+D124</f>
        <v>30000</v>
      </c>
      <c r="E122" s="28">
        <f>+E123+E124</f>
        <v>0</v>
      </c>
      <c r="F122" s="28">
        <f>+F123+F124</f>
        <v>0</v>
      </c>
      <c r="G122" s="28">
        <f>+G123+G124</f>
        <v>30000</v>
      </c>
      <c r="H122" s="69">
        <f>+H123+H124</f>
        <v>5000</v>
      </c>
      <c r="I122" s="28">
        <f t="shared" si="9"/>
        <v>16.666666666666664</v>
      </c>
    </row>
    <row r="123" spans="1:9" ht="15.75" customHeight="1" outlineLevel="2" x14ac:dyDescent="0.2">
      <c r="A123" s="18">
        <v>740101</v>
      </c>
      <c r="B123" s="53"/>
      <c r="C123" s="35" t="s">
        <v>375</v>
      </c>
      <c r="D123" s="28">
        <v>30000</v>
      </c>
      <c r="E123" s="28">
        <v>0</v>
      </c>
      <c r="F123" s="28">
        <v>0</v>
      </c>
      <c r="G123" s="28">
        <v>30000</v>
      </c>
      <c r="H123" s="69">
        <v>5000</v>
      </c>
      <c r="I123" s="28">
        <f t="shared" si="9"/>
        <v>16.666666666666664</v>
      </c>
    </row>
    <row r="124" spans="1:9" ht="15.75" customHeight="1" outlineLevel="2" x14ac:dyDescent="0.2">
      <c r="A124" s="18">
        <v>7401010</v>
      </c>
      <c r="B124" s="53"/>
      <c r="C124" s="35" t="s">
        <v>376</v>
      </c>
      <c r="D124" s="28">
        <v>0</v>
      </c>
      <c r="E124" s="28">
        <v>0</v>
      </c>
      <c r="F124" s="28">
        <v>0</v>
      </c>
      <c r="G124" s="28">
        <v>0</v>
      </c>
      <c r="H124" s="69">
        <v>0</v>
      </c>
      <c r="I124" s="28" t="str">
        <f t="shared" si="9"/>
        <v>-</v>
      </c>
    </row>
    <row r="125" spans="1:9" ht="15.75" customHeight="1" outlineLevel="2" x14ac:dyDescent="0.2">
      <c r="A125" s="18"/>
      <c r="B125" s="53"/>
      <c r="C125" s="35"/>
      <c r="D125" s="28"/>
      <c r="E125" s="28"/>
      <c r="F125" s="28"/>
      <c r="G125" s="28"/>
      <c r="H125" s="69"/>
      <c r="I125" s="28"/>
    </row>
    <row r="126" spans="1:9" ht="21" customHeight="1" x14ac:dyDescent="0.2">
      <c r="A126" s="18">
        <v>741</v>
      </c>
      <c r="B126" s="53"/>
      <c r="C126" s="35" t="s">
        <v>54</v>
      </c>
      <c r="D126" s="28">
        <f>+D127+D129</f>
        <v>74000</v>
      </c>
      <c r="E126" s="28">
        <f>+E127+E129</f>
        <v>93000</v>
      </c>
      <c r="F126" s="28">
        <f>+F127+F129</f>
        <v>74396.759999999995</v>
      </c>
      <c r="G126" s="28">
        <f>+G127+G129</f>
        <v>0</v>
      </c>
      <c r="H126" s="69">
        <f>+H127+H129</f>
        <v>0</v>
      </c>
      <c r="I126" s="28" t="str">
        <f>IF(G126&lt;&gt;0,H126/G126*100,"-")</f>
        <v>-</v>
      </c>
    </row>
    <row r="127" spans="1:9" ht="24.75" customHeight="1" outlineLevel="1" x14ac:dyDescent="0.2">
      <c r="A127" s="18">
        <v>7411</v>
      </c>
      <c r="B127" s="53"/>
      <c r="C127" s="35" t="s">
        <v>377</v>
      </c>
      <c r="D127" s="28">
        <f>+D128</f>
        <v>0</v>
      </c>
      <c r="E127" s="28">
        <f>+E128</f>
        <v>0</v>
      </c>
      <c r="F127" s="28">
        <f>+F128</f>
        <v>74396.759999999995</v>
      </c>
      <c r="G127" s="28">
        <f>+G128</f>
        <v>0</v>
      </c>
      <c r="H127" s="69">
        <f>+H128</f>
        <v>0</v>
      </c>
      <c r="I127" s="28" t="str">
        <f>IF(G127&lt;&gt;0,H127/G127*100,"-")</f>
        <v>-</v>
      </c>
    </row>
    <row r="128" spans="1:9" ht="29.25" customHeight="1" outlineLevel="2" x14ac:dyDescent="0.2">
      <c r="A128" s="18">
        <v>741101</v>
      </c>
      <c r="B128" s="53"/>
      <c r="C128" s="35" t="s">
        <v>378</v>
      </c>
      <c r="D128" s="28">
        <v>0</v>
      </c>
      <c r="E128" s="28">
        <v>0</v>
      </c>
      <c r="F128" s="28">
        <v>74396.759999999995</v>
      </c>
      <c r="G128" s="28">
        <v>0</v>
      </c>
      <c r="H128" s="69">
        <v>0</v>
      </c>
      <c r="I128" s="28" t="str">
        <f>IF(G128&lt;&gt;0,H128/G128*100,"-")</f>
        <v>-</v>
      </c>
    </row>
    <row r="129" spans="1:9" ht="21" customHeight="1" outlineLevel="1" x14ac:dyDescent="0.2">
      <c r="A129" s="18">
        <v>7413</v>
      </c>
      <c r="B129" s="53"/>
      <c r="C129" s="35" t="s">
        <v>379</v>
      </c>
      <c r="D129" s="28">
        <f>+D130</f>
        <v>74000</v>
      </c>
      <c r="E129" s="28">
        <f>+E130</f>
        <v>93000</v>
      </c>
      <c r="F129" s="28">
        <f>+F130</f>
        <v>0</v>
      </c>
      <c r="G129" s="28">
        <f>+G130</f>
        <v>0</v>
      </c>
      <c r="H129" s="69">
        <f>+H130</f>
        <v>0</v>
      </c>
      <c r="I129" s="28" t="str">
        <f>IF(G129&lt;&gt;0,H129/G129*100,"-")</f>
        <v>-</v>
      </c>
    </row>
    <row r="130" spans="1:9" ht="21" customHeight="1" outlineLevel="2" x14ac:dyDescent="0.2">
      <c r="A130" s="18">
        <v>741301</v>
      </c>
      <c r="B130" s="53"/>
      <c r="C130" s="35" t="s">
        <v>380</v>
      </c>
      <c r="D130" s="28">
        <v>74000</v>
      </c>
      <c r="E130" s="28">
        <v>93000</v>
      </c>
      <c r="F130" s="28">
        <v>0</v>
      </c>
      <c r="G130" s="28">
        <v>0</v>
      </c>
      <c r="H130" s="69">
        <v>0</v>
      </c>
      <c r="I130" s="28" t="str">
        <f>IF(G130&lt;&gt;0,H130/G130*100,"-")</f>
        <v>-</v>
      </c>
    </row>
    <row r="131" spans="1:9" ht="21" customHeight="1" outlineLevel="2" x14ac:dyDescent="0.2">
      <c r="A131" s="18"/>
      <c r="B131" s="53"/>
      <c r="C131" s="35"/>
      <c r="D131" s="28"/>
      <c r="E131" s="28"/>
      <c r="F131" s="28"/>
      <c r="G131" s="28"/>
      <c r="H131" s="69"/>
      <c r="I131" s="28"/>
    </row>
    <row r="132" spans="1:9" ht="15.75" customHeight="1" x14ac:dyDescent="0.2">
      <c r="A132" s="17">
        <v>78</v>
      </c>
      <c r="B132" s="52" t="s">
        <v>16</v>
      </c>
      <c r="C132" s="34" t="s">
        <v>83</v>
      </c>
      <c r="D132" s="29">
        <f>+D133+D135+D137</f>
        <v>0</v>
      </c>
      <c r="E132" s="29">
        <f>+E133+E135+E137</f>
        <v>0</v>
      </c>
      <c r="F132" s="29">
        <f>+F133+F135+F137</f>
        <v>0</v>
      </c>
      <c r="G132" s="29">
        <f>+G133+G135+G137</f>
        <v>0</v>
      </c>
      <c r="H132" s="69">
        <f>+H133+H135+H137</f>
        <v>0</v>
      </c>
      <c r="I132" s="29" t="str">
        <f>IF(G132&lt;&gt;0,H132/G132*100,"-")</f>
        <v>-</v>
      </c>
    </row>
    <row r="133" spans="1:9" ht="15.75" customHeight="1" x14ac:dyDescent="0.2">
      <c r="A133" s="18">
        <v>782</v>
      </c>
      <c r="B133" s="53"/>
      <c r="C133" s="36" t="s">
        <v>84</v>
      </c>
      <c r="D133" s="28">
        <v>0</v>
      </c>
      <c r="E133" s="28">
        <v>0</v>
      </c>
      <c r="F133" s="28">
        <v>0</v>
      </c>
      <c r="G133" s="28">
        <v>0</v>
      </c>
      <c r="H133" s="69">
        <v>0</v>
      </c>
      <c r="I133" s="28" t="str">
        <f>IF(G133&lt;&gt;0,H133/G133*100,"-")</f>
        <v>-</v>
      </c>
    </row>
    <row r="134" spans="1:9" ht="15.75" customHeight="1" x14ac:dyDescent="0.2">
      <c r="A134" s="18"/>
      <c r="B134" s="53"/>
      <c r="C134" s="36"/>
      <c r="D134" s="28"/>
      <c r="E134" s="28"/>
      <c r="F134" s="28"/>
      <c r="G134" s="28"/>
      <c r="H134" s="69"/>
      <c r="I134" s="28"/>
    </row>
    <row r="135" spans="1:9" ht="15.75" customHeight="1" x14ac:dyDescent="0.2">
      <c r="A135" s="18">
        <v>786</v>
      </c>
      <c r="B135" s="53"/>
      <c r="C135" s="35" t="s">
        <v>51</v>
      </c>
      <c r="D135" s="28">
        <v>0</v>
      </c>
      <c r="E135" s="28">
        <v>0</v>
      </c>
      <c r="F135" s="28">
        <v>0</v>
      </c>
      <c r="G135" s="28">
        <v>0</v>
      </c>
      <c r="H135" s="69">
        <v>0</v>
      </c>
      <c r="I135" s="28" t="str">
        <f>IF(G135&lt;&gt;0,H135/G135*100,"-")</f>
        <v>-</v>
      </c>
    </row>
    <row r="136" spans="1:9" ht="15.75" customHeight="1" x14ac:dyDescent="0.2">
      <c r="A136" s="18"/>
      <c r="B136" s="53"/>
      <c r="C136" s="35"/>
      <c r="D136" s="28"/>
      <c r="E136" s="28"/>
      <c r="F136" s="28"/>
      <c r="G136" s="28"/>
      <c r="H136" s="69"/>
      <c r="I136" s="28"/>
    </row>
    <row r="137" spans="1:9" ht="18.75" customHeight="1" x14ac:dyDescent="0.2">
      <c r="A137" s="18">
        <v>787</v>
      </c>
      <c r="B137" s="53"/>
      <c r="C137" s="35" t="s">
        <v>81</v>
      </c>
      <c r="D137" s="28">
        <v>0</v>
      </c>
      <c r="E137" s="28">
        <v>0</v>
      </c>
      <c r="F137" s="28">
        <v>0</v>
      </c>
      <c r="G137" s="28">
        <v>0</v>
      </c>
      <c r="H137" s="69">
        <v>0</v>
      </c>
      <c r="I137" s="28" t="str">
        <f>IF(G137&lt;&gt;0,H137/G137*100,"-")</f>
        <v>-</v>
      </c>
    </row>
    <row r="138" spans="1:9" ht="15.75" customHeight="1" x14ac:dyDescent="0.2">
      <c r="A138" s="18"/>
      <c r="B138" s="53"/>
      <c r="C138" s="35"/>
      <c r="D138" s="28"/>
      <c r="E138" s="28"/>
      <c r="F138" s="28"/>
      <c r="G138" s="28"/>
      <c r="H138" s="69"/>
      <c r="I138" s="28"/>
    </row>
    <row r="139" spans="1:9" ht="12.75" x14ac:dyDescent="0.2">
      <c r="A139" s="47" t="s">
        <v>15</v>
      </c>
      <c r="B139" s="50" t="s">
        <v>1</v>
      </c>
      <c r="C139" s="42" t="s">
        <v>22</v>
      </c>
      <c r="D139" s="43">
        <f>D140+D281+D353+D379</f>
        <v>6895935.7199999997</v>
      </c>
      <c r="E139" s="43">
        <f>E140+E281+E353+E379</f>
        <v>6916004.7199999997</v>
      </c>
      <c r="F139" s="43">
        <f>F140+F281+F353+F379</f>
        <v>6860729.8500000006</v>
      </c>
      <c r="G139" s="43">
        <f>G140+G281+G353+G379</f>
        <v>3727340</v>
      </c>
      <c r="H139" s="68">
        <f>H140+H281+H353+H379</f>
        <v>4655042.93</v>
      </c>
      <c r="I139" s="43">
        <f t="shared" ref="I139:I162" si="10">IF(G139&lt;&gt;0,H139/G139*100,"-")</f>
        <v>124.88914158622502</v>
      </c>
    </row>
    <row r="140" spans="1:9" ht="12.75" x14ac:dyDescent="0.2">
      <c r="A140" s="17">
        <v>40</v>
      </c>
      <c r="B140" s="52" t="s">
        <v>19</v>
      </c>
      <c r="C140" s="34" t="s">
        <v>23</v>
      </c>
      <c r="D140" s="29">
        <f>+D141+D164+D178+D267+D273</f>
        <v>1362977</v>
      </c>
      <c r="E140" s="29">
        <f>+E141+E164+E178+E267+E273</f>
        <v>1548177</v>
      </c>
      <c r="F140" s="29">
        <f>+F141+F164+F178+F267+F273</f>
        <v>1456252.0099999998</v>
      </c>
      <c r="G140" s="29">
        <f>+G141+G164+G178+G267+G273</f>
        <v>1243117</v>
      </c>
      <c r="H140" s="69">
        <f>+H141+H164+H178+H267+H273</f>
        <v>1403611</v>
      </c>
      <c r="I140" s="29">
        <f t="shared" si="10"/>
        <v>112.91061098834622</v>
      </c>
    </row>
    <row r="141" spans="1:9" ht="12.75" x14ac:dyDescent="0.2">
      <c r="A141" s="18">
        <v>400</v>
      </c>
      <c r="B141" s="53"/>
      <c r="C141" s="33" t="s">
        <v>24</v>
      </c>
      <c r="D141" s="30">
        <f>+D142+D148+D151+D157+D160</f>
        <v>319520</v>
      </c>
      <c r="E141" s="30">
        <f>+E142+E148+E151+E157+E160</f>
        <v>320859</v>
      </c>
      <c r="F141" s="30">
        <f>+F142+F148+F151+F157+F160</f>
        <v>317174.55000000005</v>
      </c>
      <c r="G141" s="30">
        <f>+G142+G148+G151+G157+G160</f>
        <v>312060</v>
      </c>
      <c r="H141" s="70">
        <f>+H142+H148+H151+H157+H160</f>
        <v>301444</v>
      </c>
      <c r="I141" s="30">
        <f t="shared" si="10"/>
        <v>96.598090110876115</v>
      </c>
    </row>
    <row r="142" spans="1:9" ht="12.75" outlineLevel="1" x14ac:dyDescent="0.2">
      <c r="A142" s="18">
        <v>4000</v>
      </c>
      <c r="B142" s="53"/>
      <c r="C142" s="33" t="s">
        <v>85</v>
      </c>
      <c r="D142" s="30">
        <f>+D143+D144+D145+D146+D147</f>
        <v>275000</v>
      </c>
      <c r="E142" s="30">
        <f>+E143+E144+E145+E146+E147</f>
        <v>267000</v>
      </c>
      <c r="F142" s="30">
        <f>+F143+F144+F145+F146+F147</f>
        <v>265679.5</v>
      </c>
      <c r="G142" s="30">
        <f>+G143+G144+G145+G146+G147</f>
        <v>275000</v>
      </c>
      <c r="H142" s="70">
        <f>+H143+H144+H145+H146+H147</f>
        <v>254207</v>
      </c>
      <c r="I142" s="30">
        <f t="shared" si="10"/>
        <v>92.438909090909092</v>
      </c>
    </row>
    <row r="143" spans="1:9" ht="12.75" outlineLevel="2" x14ac:dyDescent="0.2">
      <c r="A143" s="18">
        <v>400000</v>
      </c>
      <c r="B143" s="53"/>
      <c r="C143" s="33" t="s">
        <v>86</v>
      </c>
      <c r="D143" s="30">
        <v>195000</v>
      </c>
      <c r="E143" s="30">
        <v>189000</v>
      </c>
      <c r="F143" s="30">
        <v>188488.99</v>
      </c>
      <c r="G143" s="30">
        <v>195000</v>
      </c>
      <c r="H143" s="70">
        <v>195000</v>
      </c>
      <c r="I143" s="30">
        <f t="shared" si="10"/>
        <v>100</v>
      </c>
    </row>
    <row r="144" spans="1:9" ht="12.75" outlineLevel="2" x14ac:dyDescent="0.2">
      <c r="A144" s="18">
        <v>4000000</v>
      </c>
      <c r="B144" s="53"/>
      <c r="C144" s="33" t="s">
        <v>87</v>
      </c>
      <c r="D144" s="30">
        <v>39000</v>
      </c>
      <c r="E144" s="30">
        <v>38000</v>
      </c>
      <c r="F144" s="30">
        <v>37496.39</v>
      </c>
      <c r="G144" s="30">
        <v>39000</v>
      </c>
      <c r="H144" s="70">
        <v>39000</v>
      </c>
      <c r="I144" s="30">
        <f t="shared" si="10"/>
        <v>100</v>
      </c>
    </row>
    <row r="145" spans="1:9" ht="12.75" outlineLevel="2" x14ac:dyDescent="0.2">
      <c r="A145" s="18">
        <v>4000001</v>
      </c>
      <c r="B145" s="53"/>
      <c r="C145" s="33" t="s">
        <v>88</v>
      </c>
      <c r="D145" s="30">
        <v>22000</v>
      </c>
      <c r="E145" s="30">
        <v>22500</v>
      </c>
      <c r="F145" s="30">
        <v>22601.93</v>
      </c>
      <c r="G145" s="30">
        <v>22000</v>
      </c>
      <c r="H145" s="70">
        <v>2007</v>
      </c>
      <c r="I145" s="30">
        <f t="shared" si="10"/>
        <v>9.122727272727273</v>
      </c>
    </row>
    <row r="146" spans="1:9" ht="12.75" outlineLevel="2" x14ac:dyDescent="0.2">
      <c r="A146" s="18">
        <v>400001</v>
      </c>
      <c r="B146" s="53"/>
      <c r="C146" s="33" t="s">
        <v>89</v>
      </c>
      <c r="D146" s="30">
        <v>4000</v>
      </c>
      <c r="E146" s="30">
        <v>4000</v>
      </c>
      <c r="F146" s="30">
        <v>3942.82</v>
      </c>
      <c r="G146" s="30">
        <v>4000</v>
      </c>
      <c r="H146" s="70">
        <v>4200</v>
      </c>
      <c r="I146" s="30">
        <f t="shared" si="10"/>
        <v>105</v>
      </c>
    </row>
    <row r="147" spans="1:9" ht="12.75" outlineLevel="2" x14ac:dyDescent="0.2">
      <c r="A147" s="18">
        <v>4000010</v>
      </c>
      <c r="B147" s="53"/>
      <c r="C147" s="33" t="s">
        <v>90</v>
      </c>
      <c r="D147" s="30">
        <v>15000</v>
      </c>
      <c r="E147" s="30">
        <v>13500</v>
      </c>
      <c r="F147" s="30">
        <v>13149.37</v>
      </c>
      <c r="G147" s="30">
        <v>15000</v>
      </c>
      <c r="H147" s="70">
        <v>14000</v>
      </c>
      <c r="I147" s="30">
        <f t="shared" si="10"/>
        <v>93.333333333333329</v>
      </c>
    </row>
    <row r="148" spans="1:9" ht="12.75" outlineLevel="1" x14ac:dyDescent="0.2">
      <c r="A148" s="18">
        <v>4001</v>
      </c>
      <c r="B148" s="53"/>
      <c r="C148" s="33" t="s">
        <v>91</v>
      </c>
      <c r="D148" s="30">
        <f>+D149+D150</f>
        <v>15600</v>
      </c>
      <c r="E148" s="30">
        <f>+E149+E150</f>
        <v>15604</v>
      </c>
      <c r="F148" s="30">
        <f>+F149+F150</f>
        <v>14357.01</v>
      </c>
      <c r="G148" s="30">
        <f>+G149+G150</f>
        <v>15600</v>
      </c>
      <c r="H148" s="70">
        <f>+H149+H150</f>
        <v>13854</v>
      </c>
      <c r="I148" s="30">
        <f t="shared" si="10"/>
        <v>88.807692307692307</v>
      </c>
    </row>
    <row r="149" spans="1:9" ht="12.75" outlineLevel="2" x14ac:dyDescent="0.2">
      <c r="A149" s="18">
        <v>400100</v>
      </c>
      <c r="B149" s="53"/>
      <c r="C149" s="33" t="s">
        <v>92</v>
      </c>
      <c r="D149" s="30">
        <v>14400</v>
      </c>
      <c r="E149" s="30">
        <v>14400</v>
      </c>
      <c r="F149" s="30">
        <v>13153.65</v>
      </c>
      <c r="G149" s="30">
        <v>14400</v>
      </c>
      <c r="H149" s="70">
        <v>12600</v>
      </c>
      <c r="I149" s="30">
        <f t="shared" si="10"/>
        <v>87.5</v>
      </c>
    </row>
    <row r="150" spans="1:9" ht="12.75" outlineLevel="2" x14ac:dyDescent="0.2">
      <c r="A150" s="18">
        <v>4001000</v>
      </c>
      <c r="B150" s="53"/>
      <c r="C150" s="33" t="s">
        <v>93</v>
      </c>
      <c r="D150" s="30">
        <v>1200</v>
      </c>
      <c r="E150" s="30">
        <v>1204</v>
      </c>
      <c r="F150" s="30">
        <v>1203.3599999999999</v>
      </c>
      <c r="G150" s="30">
        <v>1200</v>
      </c>
      <c r="H150" s="70">
        <v>1254</v>
      </c>
      <c r="I150" s="30">
        <f t="shared" si="10"/>
        <v>104.5</v>
      </c>
    </row>
    <row r="151" spans="1:9" ht="12.75" outlineLevel="1" x14ac:dyDescent="0.2">
      <c r="A151" s="18">
        <v>4002</v>
      </c>
      <c r="B151" s="53"/>
      <c r="C151" s="33" t="s">
        <v>94</v>
      </c>
      <c r="D151" s="30">
        <f>+D152+D153+D154+D155+D156</f>
        <v>17460</v>
      </c>
      <c r="E151" s="30">
        <f>+E152+E153+E154+E155+E156</f>
        <v>19810</v>
      </c>
      <c r="F151" s="30">
        <f>+F152+F153+F154+F155+F156</f>
        <v>18923.320000000003</v>
      </c>
      <c r="G151" s="30">
        <f>+G152+G153+G154+G155+G156</f>
        <v>17460</v>
      </c>
      <c r="H151" s="70">
        <f>+H152+H153+H154+H155+H156</f>
        <v>21383</v>
      </c>
      <c r="I151" s="30">
        <f t="shared" si="10"/>
        <v>122.46849942726232</v>
      </c>
    </row>
    <row r="152" spans="1:9" ht="12.75" outlineLevel="2" x14ac:dyDescent="0.2">
      <c r="A152" s="18">
        <v>400202</v>
      </c>
      <c r="B152" s="53"/>
      <c r="C152" s="33" t="s">
        <v>95</v>
      </c>
      <c r="D152" s="30">
        <v>10500</v>
      </c>
      <c r="E152" s="30">
        <v>12150</v>
      </c>
      <c r="F152" s="30">
        <v>11822.87</v>
      </c>
      <c r="G152" s="30">
        <v>10500</v>
      </c>
      <c r="H152" s="70">
        <v>16300</v>
      </c>
      <c r="I152" s="30">
        <f t="shared" si="10"/>
        <v>155.23809523809524</v>
      </c>
    </row>
    <row r="153" spans="1:9" ht="12.75" outlineLevel="2" x14ac:dyDescent="0.2">
      <c r="A153" s="18">
        <v>4002020</v>
      </c>
      <c r="B153" s="53"/>
      <c r="C153" s="33" t="s">
        <v>96</v>
      </c>
      <c r="D153" s="30">
        <v>1000</v>
      </c>
      <c r="E153" s="30">
        <v>1700</v>
      </c>
      <c r="F153" s="30">
        <v>1640.1</v>
      </c>
      <c r="G153" s="30">
        <v>1000</v>
      </c>
      <c r="H153" s="70">
        <v>1750</v>
      </c>
      <c r="I153" s="30">
        <f t="shared" si="10"/>
        <v>175</v>
      </c>
    </row>
    <row r="154" spans="1:9" ht="12.75" outlineLevel="2" x14ac:dyDescent="0.2">
      <c r="A154" s="18">
        <v>4002021</v>
      </c>
      <c r="B154" s="53"/>
      <c r="C154" s="33" t="s">
        <v>97</v>
      </c>
      <c r="D154" s="30">
        <v>2600</v>
      </c>
      <c r="E154" s="30">
        <v>2600</v>
      </c>
      <c r="F154" s="30">
        <v>2317.8000000000002</v>
      </c>
      <c r="G154" s="30">
        <v>2600</v>
      </c>
      <c r="H154" s="70">
        <v>173</v>
      </c>
      <c r="I154" s="30">
        <f t="shared" si="10"/>
        <v>6.6538461538461533</v>
      </c>
    </row>
    <row r="155" spans="1:9" ht="12.75" outlineLevel="2" x14ac:dyDescent="0.2">
      <c r="A155" s="18">
        <v>400203</v>
      </c>
      <c r="B155" s="53"/>
      <c r="C155" s="33" t="s">
        <v>98</v>
      </c>
      <c r="D155" s="30">
        <v>3000</v>
      </c>
      <c r="E155" s="30">
        <v>3000</v>
      </c>
      <c r="F155" s="30">
        <v>2833.17</v>
      </c>
      <c r="G155" s="30">
        <v>3000</v>
      </c>
      <c r="H155" s="70">
        <v>2800</v>
      </c>
      <c r="I155" s="30">
        <f t="shared" si="10"/>
        <v>93.333333333333329</v>
      </c>
    </row>
    <row r="156" spans="1:9" ht="12.75" outlineLevel="2" x14ac:dyDescent="0.2">
      <c r="A156" s="18">
        <v>4002031</v>
      </c>
      <c r="B156" s="53"/>
      <c r="C156" s="33" t="s">
        <v>99</v>
      </c>
      <c r="D156" s="30">
        <v>360</v>
      </c>
      <c r="E156" s="30">
        <v>360</v>
      </c>
      <c r="F156" s="30">
        <v>309.38</v>
      </c>
      <c r="G156" s="30">
        <v>360</v>
      </c>
      <c r="H156" s="70">
        <v>360</v>
      </c>
      <c r="I156" s="30">
        <f t="shared" si="10"/>
        <v>100</v>
      </c>
    </row>
    <row r="157" spans="1:9" ht="12.75" outlineLevel="1" x14ac:dyDescent="0.2">
      <c r="A157" s="18">
        <v>4003</v>
      </c>
      <c r="B157" s="53"/>
      <c r="C157" s="33" t="s">
        <v>100</v>
      </c>
      <c r="D157" s="30">
        <f>+D158+D159</f>
        <v>4000</v>
      </c>
      <c r="E157" s="30">
        <f>+E158+E159</f>
        <v>10785</v>
      </c>
      <c r="F157" s="30">
        <f>+F158+F159</f>
        <v>10555.65</v>
      </c>
      <c r="G157" s="30">
        <f>+G158+G159</f>
        <v>4000</v>
      </c>
      <c r="H157" s="70">
        <f>+H158+H159</f>
        <v>12000</v>
      </c>
      <c r="I157" s="30">
        <f t="shared" si="10"/>
        <v>300</v>
      </c>
    </row>
    <row r="158" spans="1:9" ht="12.75" outlineLevel="2" x14ac:dyDescent="0.2">
      <c r="A158" s="18">
        <v>400301</v>
      </c>
      <c r="B158" s="53"/>
      <c r="C158" s="33" t="s">
        <v>101</v>
      </c>
      <c r="D158" s="30">
        <v>4000</v>
      </c>
      <c r="E158" s="30">
        <v>3785</v>
      </c>
      <c r="F158" s="30">
        <v>3784.46</v>
      </c>
      <c r="G158" s="30">
        <v>4000</v>
      </c>
      <c r="H158" s="70">
        <v>4000</v>
      </c>
      <c r="I158" s="30">
        <f t="shared" si="10"/>
        <v>100</v>
      </c>
    </row>
    <row r="159" spans="1:9" ht="12.75" outlineLevel="2" x14ac:dyDescent="0.2">
      <c r="A159" s="18">
        <v>400302</v>
      </c>
      <c r="B159" s="53"/>
      <c r="C159" s="33" t="s">
        <v>102</v>
      </c>
      <c r="D159" s="30">
        <v>0</v>
      </c>
      <c r="E159" s="30">
        <v>7000</v>
      </c>
      <c r="F159" s="30">
        <v>6771.19</v>
      </c>
      <c r="G159" s="30">
        <v>0</v>
      </c>
      <c r="H159" s="70">
        <v>8000</v>
      </c>
      <c r="I159" s="30" t="str">
        <f t="shared" si="10"/>
        <v>-</v>
      </c>
    </row>
    <row r="160" spans="1:9" ht="12.75" outlineLevel="1" x14ac:dyDescent="0.2">
      <c r="A160" s="18">
        <v>4009</v>
      </c>
      <c r="B160" s="53"/>
      <c r="C160" s="33" t="s">
        <v>103</v>
      </c>
      <c r="D160" s="30">
        <f>+D161+D162</f>
        <v>7460</v>
      </c>
      <c r="E160" s="30">
        <f>+E161+E162</f>
        <v>7660</v>
      </c>
      <c r="F160" s="30">
        <f>+F161+F162</f>
        <v>7659.07</v>
      </c>
      <c r="G160" s="30">
        <f>+G161+G162</f>
        <v>0</v>
      </c>
      <c r="H160" s="70">
        <f>+H161+H162</f>
        <v>0</v>
      </c>
      <c r="I160" s="30" t="str">
        <f t="shared" si="10"/>
        <v>-</v>
      </c>
    </row>
    <row r="161" spans="1:9" ht="12.75" outlineLevel="2" x14ac:dyDescent="0.2">
      <c r="A161" s="18">
        <v>400900</v>
      </c>
      <c r="B161" s="53"/>
      <c r="C161" s="33" t="s">
        <v>104</v>
      </c>
      <c r="D161" s="30">
        <v>460</v>
      </c>
      <c r="E161" s="30">
        <v>502</v>
      </c>
      <c r="F161" s="30">
        <v>501.15</v>
      </c>
      <c r="G161" s="30">
        <v>0</v>
      </c>
      <c r="H161" s="70">
        <v>0</v>
      </c>
      <c r="I161" s="30" t="str">
        <f t="shared" si="10"/>
        <v>-</v>
      </c>
    </row>
    <row r="162" spans="1:9" ht="12.75" outlineLevel="2" x14ac:dyDescent="0.2">
      <c r="A162" s="18">
        <v>400901</v>
      </c>
      <c r="B162" s="53"/>
      <c r="C162" s="33" t="s">
        <v>105</v>
      </c>
      <c r="D162" s="30">
        <v>7000</v>
      </c>
      <c r="E162" s="30">
        <v>7158</v>
      </c>
      <c r="F162" s="30">
        <v>7157.92</v>
      </c>
      <c r="G162" s="30">
        <v>0</v>
      </c>
      <c r="H162" s="70">
        <v>0</v>
      </c>
      <c r="I162" s="30" t="str">
        <f t="shared" si="10"/>
        <v>-</v>
      </c>
    </row>
    <row r="163" spans="1:9" ht="12.75" outlineLevel="2" x14ac:dyDescent="0.2">
      <c r="A163" s="18"/>
      <c r="B163" s="53"/>
      <c r="C163" s="33"/>
      <c r="D163" s="30"/>
      <c r="E163" s="30"/>
      <c r="F163" s="30"/>
      <c r="G163" s="30"/>
      <c r="H163" s="70"/>
      <c r="I163" s="30"/>
    </row>
    <row r="164" spans="1:9" ht="12.75" x14ac:dyDescent="0.2">
      <c r="A164" s="18">
        <v>401</v>
      </c>
      <c r="B164" s="53"/>
      <c r="C164" s="33" t="s">
        <v>25</v>
      </c>
      <c r="D164" s="30">
        <f>+D165+D167+D170+D172+D174</f>
        <v>51440</v>
      </c>
      <c r="E164" s="30">
        <f>+E165+E167+E170+E172+E174</f>
        <v>50470</v>
      </c>
      <c r="F164" s="30">
        <f>+F165+F167+F170+F172+F174</f>
        <v>50569.66</v>
      </c>
      <c r="G164" s="30">
        <f>+G165+G167+G170+G172+G174</f>
        <v>51440</v>
      </c>
      <c r="H164" s="70">
        <f>+H165+H167+H170+H172+H174</f>
        <v>48790</v>
      </c>
      <c r="I164" s="30">
        <f t="shared" ref="I164:I176" si="11">IF(G164&lt;&gt;0,H164/G164*100,"-")</f>
        <v>94.848367029548982</v>
      </c>
    </row>
    <row r="165" spans="1:9" ht="12.75" outlineLevel="1" x14ac:dyDescent="0.2">
      <c r="A165" s="18">
        <v>4010</v>
      </c>
      <c r="B165" s="53"/>
      <c r="C165" s="33" t="s">
        <v>106</v>
      </c>
      <c r="D165" s="30">
        <f>+D166</f>
        <v>25400</v>
      </c>
      <c r="E165" s="30">
        <f>+E166</f>
        <v>25100</v>
      </c>
      <c r="F165" s="30">
        <f>+F166</f>
        <v>25182.5</v>
      </c>
      <c r="G165" s="30">
        <f>+G166</f>
        <v>25400</v>
      </c>
      <c r="H165" s="70">
        <f>+H166</f>
        <v>24000</v>
      </c>
      <c r="I165" s="30">
        <f t="shared" si="11"/>
        <v>94.488188976377955</v>
      </c>
    </row>
    <row r="166" spans="1:9" ht="12.75" outlineLevel="2" x14ac:dyDescent="0.2">
      <c r="A166" s="18">
        <v>401001</v>
      </c>
      <c r="B166" s="53"/>
      <c r="C166" s="33" t="s">
        <v>106</v>
      </c>
      <c r="D166" s="30">
        <v>25400</v>
      </c>
      <c r="E166" s="30">
        <v>25100</v>
      </c>
      <c r="F166" s="30">
        <v>25182.5</v>
      </c>
      <c r="G166" s="30">
        <v>25400</v>
      </c>
      <c r="H166" s="70">
        <v>24000</v>
      </c>
      <c r="I166" s="30">
        <f t="shared" si="11"/>
        <v>94.488188976377955</v>
      </c>
    </row>
    <row r="167" spans="1:9" ht="12.75" outlineLevel="1" x14ac:dyDescent="0.2">
      <c r="A167" s="18">
        <v>4011</v>
      </c>
      <c r="B167" s="53"/>
      <c r="C167" s="33" t="s">
        <v>107</v>
      </c>
      <c r="D167" s="30">
        <f>+D168+D169</f>
        <v>20780</v>
      </c>
      <c r="E167" s="30">
        <f>+E168+E169</f>
        <v>20330</v>
      </c>
      <c r="F167" s="30">
        <f>+F168+F169</f>
        <v>20422.75</v>
      </c>
      <c r="G167" s="30">
        <f>+G168+G169</f>
        <v>20780</v>
      </c>
      <c r="H167" s="70">
        <f>+H168+H169</f>
        <v>19550</v>
      </c>
      <c r="I167" s="30">
        <f t="shared" si="11"/>
        <v>94.080846968238703</v>
      </c>
    </row>
    <row r="168" spans="1:9" ht="12.75" outlineLevel="2" x14ac:dyDescent="0.2">
      <c r="A168" s="18">
        <v>401100</v>
      </c>
      <c r="B168" s="53"/>
      <c r="C168" s="33" t="s">
        <v>108</v>
      </c>
      <c r="D168" s="30">
        <v>19100</v>
      </c>
      <c r="E168" s="30">
        <v>18800</v>
      </c>
      <c r="F168" s="30">
        <v>18925.45</v>
      </c>
      <c r="G168" s="30">
        <v>19100</v>
      </c>
      <c r="H168" s="70">
        <v>18000</v>
      </c>
      <c r="I168" s="30">
        <f t="shared" si="11"/>
        <v>94.240837696335078</v>
      </c>
    </row>
    <row r="169" spans="1:9" ht="12.75" outlineLevel="2" x14ac:dyDescent="0.2">
      <c r="A169" s="18">
        <v>401101</v>
      </c>
      <c r="B169" s="53"/>
      <c r="C169" s="33" t="s">
        <v>109</v>
      </c>
      <c r="D169" s="30">
        <v>1680</v>
      </c>
      <c r="E169" s="30">
        <v>1530</v>
      </c>
      <c r="F169" s="30">
        <v>1497.3</v>
      </c>
      <c r="G169" s="30">
        <v>1680</v>
      </c>
      <c r="H169" s="70">
        <v>1550</v>
      </c>
      <c r="I169" s="30">
        <f t="shared" si="11"/>
        <v>92.261904761904773</v>
      </c>
    </row>
    <row r="170" spans="1:9" ht="12.75" outlineLevel="1" x14ac:dyDescent="0.2">
      <c r="A170" s="18">
        <v>4012</v>
      </c>
      <c r="B170" s="53"/>
      <c r="C170" s="33" t="s">
        <v>110</v>
      </c>
      <c r="D170" s="30">
        <f>+D171</f>
        <v>175</v>
      </c>
      <c r="E170" s="30">
        <f>+E171</f>
        <v>175</v>
      </c>
      <c r="F170" s="30">
        <f>+F171</f>
        <v>171.82</v>
      </c>
      <c r="G170" s="30">
        <f>+G171</f>
        <v>175</v>
      </c>
      <c r="H170" s="70">
        <f>+H171</f>
        <v>170</v>
      </c>
      <c r="I170" s="30">
        <f t="shared" si="11"/>
        <v>97.142857142857139</v>
      </c>
    </row>
    <row r="171" spans="1:9" ht="12.75" outlineLevel="2" x14ac:dyDescent="0.2">
      <c r="A171" s="18">
        <v>401200</v>
      </c>
      <c r="B171" s="53"/>
      <c r="C171" s="33" t="s">
        <v>110</v>
      </c>
      <c r="D171" s="30">
        <v>175</v>
      </c>
      <c r="E171" s="30">
        <v>175</v>
      </c>
      <c r="F171" s="30">
        <v>171.82</v>
      </c>
      <c r="G171" s="30">
        <v>175</v>
      </c>
      <c r="H171" s="70">
        <v>170</v>
      </c>
      <c r="I171" s="30">
        <f t="shared" si="11"/>
        <v>97.142857142857139</v>
      </c>
    </row>
    <row r="172" spans="1:9" ht="12.75" outlineLevel="1" x14ac:dyDescent="0.2">
      <c r="A172" s="18">
        <v>4013</v>
      </c>
      <c r="B172" s="53"/>
      <c r="C172" s="33" t="s">
        <v>111</v>
      </c>
      <c r="D172" s="30">
        <f>+D173</f>
        <v>285</v>
      </c>
      <c r="E172" s="30">
        <f>+E173</f>
        <v>285</v>
      </c>
      <c r="F172" s="30">
        <f>+F173</f>
        <v>284.25</v>
      </c>
      <c r="G172" s="30">
        <f>+G173</f>
        <v>285</v>
      </c>
      <c r="H172" s="70">
        <f>+H173</f>
        <v>270</v>
      </c>
      <c r="I172" s="30">
        <f t="shared" si="11"/>
        <v>94.73684210526315</v>
      </c>
    </row>
    <row r="173" spans="1:9" ht="12.75" outlineLevel="2" x14ac:dyDescent="0.2">
      <c r="A173" s="18">
        <v>401300</v>
      </c>
      <c r="B173" s="53"/>
      <c r="C173" s="33" t="s">
        <v>111</v>
      </c>
      <c r="D173" s="30">
        <v>285</v>
      </c>
      <c r="E173" s="30">
        <v>285</v>
      </c>
      <c r="F173" s="30">
        <v>284.25</v>
      </c>
      <c r="G173" s="30">
        <v>285</v>
      </c>
      <c r="H173" s="70">
        <v>270</v>
      </c>
      <c r="I173" s="30">
        <f t="shared" si="11"/>
        <v>94.73684210526315</v>
      </c>
    </row>
    <row r="174" spans="1:9" ht="12.75" outlineLevel="1" x14ac:dyDescent="0.2">
      <c r="A174" s="18">
        <v>4015</v>
      </c>
      <c r="B174" s="53"/>
      <c r="C174" s="33" t="s">
        <v>112</v>
      </c>
      <c r="D174" s="30">
        <f>+D175+D176</f>
        <v>4800</v>
      </c>
      <c r="E174" s="30">
        <f>+E175+E176</f>
        <v>4580</v>
      </c>
      <c r="F174" s="30">
        <f>+F175+F176</f>
        <v>4508.34</v>
      </c>
      <c r="G174" s="30">
        <f>+G175+G176</f>
        <v>4800</v>
      </c>
      <c r="H174" s="70">
        <f>+H175+H176</f>
        <v>4800</v>
      </c>
      <c r="I174" s="30">
        <f t="shared" si="11"/>
        <v>100</v>
      </c>
    </row>
    <row r="175" spans="1:9" ht="12.75" outlineLevel="2" x14ac:dyDescent="0.2">
      <c r="A175" s="18">
        <v>401500</v>
      </c>
      <c r="B175" s="53"/>
      <c r="C175" s="33" t="s">
        <v>113</v>
      </c>
      <c r="D175" s="30">
        <v>4400</v>
      </c>
      <c r="E175" s="30">
        <v>4150</v>
      </c>
      <c r="F175" s="30">
        <v>4087.62</v>
      </c>
      <c r="G175" s="30">
        <v>4400</v>
      </c>
      <c r="H175" s="70">
        <v>4400</v>
      </c>
      <c r="I175" s="30">
        <f t="shared" si="11"/>
        <v>100</v>
      </c>
    </row>
    <row r="176" spans="1:9" ht="12.75" outlineLevel="2" x14ac:dyDescent="0.2">
      <c r="A176" s="18">
        <v>4015000</v>
      </c>
      <c r="B176" s="53"/>
      <c r="C176" s="33" t="s">
        <v>114</v>
      </c>
      <c r="D176" s="30">
        <v>400</v>
      </c>
      <c r="E176" s="30">
        <v>430</v>
      </c>
      <c r="F176" s="30">
        <v>420.72</v>
      </c>
      <c r="G176" s="30">
        <v>400</v>
      </c>
      <c r="H176" s="70">
        <v>400</v>
      </c>
      <c r="I176" s="30">
        <f t="shared" si="11"/>
        <v>100</v>
      </c>
    </row>
    <row r="177" spans="1:9" ht="12.75" outlineLevel="2" x14ac:dyDescent="0.2">
      <c r="A177" s="18"/>
      <c r="B177" s="53"/>
      <c r="C177" s="33"/>
      <c r="D177" s="30"/>
      <c r="E177" s="30"/>
      <c r="F177" s="30"/>
      <c r="G177" s="30"/>
      <c r="H177" s="70"/>
      <c r="I177" s="30"/>
    </row>
    <row r="178" spans="1:9" ht="12.75" x14ac:dyDescent="0.2">
      <c r="A178" s="18">
        <v>402</v>
      </c>
      <c r="B178" s="53"/>
      <c r="C178" s="33" t="s">
        <v>26</v>
      </c>
      <c r="D178" s="28">
        <f>+D179+D194+D201+D213+D219+D222+D246+D248</f>
        <v>930600</v>
      </c>
      <c r="E178" s="28">
        <f>+E179+E194+E201+E213+E219+E222+E246+E248</f>
        <v>1108448</v>
      </c>
      <c r="F178" s="28">
        <f>+F179+F194+F201+F213+F219+F222+F246+F248</f>
        <v>1026910.1099999999</v>
      </c>
      <c r="G178" s="28">
        <f>+G179+G194+G201+G213+G219+G222+G246+G248</f>
        <v>818200</v>
      </c>
      <c r="H178" s="69">
        <f>+H179+H194+H201+H213+H219+H222+H246+H248</f>
        <v>942260</v>
      </c>
      <c r="I178" s="28">
        <f t="shared" ref="I178:I209" si="12">IF(G178&lt;&gt;0,H178/G178*100,"-")</f>
        <v>115.16255194329015</v>
      </c>
    </row>
    <row r="179" spans="1:9" ht="12.75" outlineLevel="1" x14ac:dyDescent="0.2">
      <c r="A179" s="18">
        <v>4020</v>
      </c>
      <c r="B179" s="53"/>
      <c r="C179" s="33" t="s">
        <v>115</v>
      </c>
      <c r="D179" s="28">
        <f>+D180+D181+D182+D183+D184+D185+D186+D187+D188+D189+D190+D191+D192+D193</f>
        <v>73200</v>
      </c>
      <c r="E179" s="28">
        <f>+E180+E181+E182+E183+E184+E185+E186+E187+E188+E189+E190+E191+E192+E193</f>
        <v>73700</v>
      </c>
      <c r="F179" s="28">
        <f>+F180+F181+F182+F183+F184+F185+F186+F187+F188+F189+F190+F191+F192+F193</f>
        <v>63446.840000000004</v>
      </c>
      <c r="G179" s="28">
        <f>+G180+G181+G182+G183+G184+G185+G186+G187+G188+G189+G190+G191+G192+G193</f>
        <v>73200</v>
      </c>
      <c r="H179" s="69">
        <f>+H180+H181+H182+H183+H184+H185+H186+H187+H188+H189+H190+H191+H192+H193</f>
        <v>69900</v>
      </c>
      <c r="I179" s="28">
        <f t="shared" si="12"/>
        <v>95.491803278688522</v>
      </c>
    </row>
    <row r="180" spans="1:9" ht="12.75" outlineLevel="2" x14ac:dyDescent="0.2">
      <c r="A180" s="18">
        <v>402000</v>
      </c>
      <c r="B180" s="53"/>
      <c r="C180" s="33" t="s">
        <v>116</v>
      </c>
      <c r="D180" s="28">
        <v>12000</v>
      </c>
      <c r="E180" s="28">
        <v>12000</v>
      </c>
      <c r="F180" s="28">
        <v>12022.76</v>
      </c>
      <c r="G180" s="28">
        <v>12000</v>
      </c>
      <c r="H180" s="69">
        <v>12000</v>
      </c>
      <c r="I180" s="28">
        <f t="shared" si="12"/>
        <v>100</v>
      </c>
    </row>
    <row r="181" spans="1:9" ht="12.75" outlineLevel="2" x14ac:dyDescent="0.2">
      <c r="A181" s="18">
        <v>402001</v>
      </c>
      <c r="B181" s="53"/>
      <c r="C181" s="33" t="s">
        <v>117</v>
      </c>
      <c r="D181" s="28">
        <v>1200</v>
      </c>
      <c r="E181" s="28">
        <v>1200</v>
      </c>
      <c r="F181" s="28">
        <v>1004.95</v>
      </c>
      <c r="G181" s="28">
        <v>1200</v>
      </c>
      <c r="H181" s="69">
        <v>1200</v>
      </c>
      <c r="I181" s="28">
        <f t="shared" si="12"/>
        <v>100</v>
      </c>
    </row>
    <row r="182" spans="1:9" ht="12.75" outlineLevel="2" x14ac:dyDescent="0.2">
      <c r="A182" s="18">
        <v>402002</v>
      </c>
      <c r="B182" s="53"/>
      <c r="C182" s="33" t="s">
        <v>118</v>
      </c>
      <c r="D182" s="28">
        <v>1100</v>
      </c>
      <c r="E182" s="28">
        <v>1100</v>
      </c>
      <c r="F182" s="28">
        <v>821.21</v>
      </c>
      <c r="G182" s="28">
        <v>1100</v>
      </c>
      <c r="H182" s="69">
        <v>1000</v>
      </c>
      <c r="I182" s="28">
        <f t="shared" si="12"/>
        <v>90.909090909090907</v>
      </c>
    </row>
    <row r="183" spans="1:9" ht="12.75" outlineLevel="2" x14ac:dyDescent="0.2">
      <c r="A183" s="18">
        <v>402003</v>
      </c>
      <c r="B183" s="53"/>
      <c r="C183" s="33" t="s">
        <v>119</v>
      </c>
      <c r="D183" s="28">
        <v>5000</v>
      </c>
      <c r="E183" s="28">
        <v>5000</v>
      </c>
      <c r="F183" s="28">
        <v>4054.12</v>
      </c>
      <c r="G183" s="28">
        <v>5000</v>
      </c>
      <c r="H183" s="69">
        <v>4500</v>
      </c>
      <c r="I183" s="28">
        <f t="shared" si="12"/>
        <v>90</v>
      </c>
    </row>
    <row r="184" spans="1:9" ht="12.75" outlineLevel="2" x14ac:dyDescent="0.2">
      <c r="A184" s="18">
        <v>4020030</v>
      </c>
      <c r="B184" s="53"/>
      <c r="C184" s="33" t="s">
        <v>120</v>
      </c>
      <c r="D184" s="28">
        <v>3000</v>
      </c>
      <c r="E184" s="28">
        <v>3000</v>
      </c>
      <c r="F184" s="28">
        <v>0</v>
      </c>
      <c r="G184" s="28">
        <v>3000</v>
      </c>
      <c r="H184" s="69">
        <v>1500</v>
      </c>
      <c r="I184" s="28">
        <f t="shared" si="12"/>
        <v>50</v>
      </c>
    </row>
    <row r="185" spans="1:9" ht="12.75" outlineLevel="2" x14ac:dyDescent="0.2">
      <c r="A185" s="18">
        <v>4020031</v>
      </c>
      <c r="B185" s="53"/>
      <c r="C185" s="33" t="s">
        <v>121</v>
      </c>
      <c r="D185" s="28">
        <v>5000</v>
      </c>
      <c r="E185" s="28">
        <v>0</v>
      </c>
      <c r="F185" s="28">
        <v>0</v>
      </c>
      <c r="G185" s="28">
        <v>5000</v>
      </c>
      <c r="H185" s="69">
        <v>5000</v>
      </c>
      <c r="I185" s="28">
        <f t="shared" si="12"/>
        <v>100</v>
      </c>
    </row>
    <row r="186" spans="1:9" ht="12.75" outlineLevel="2" x14ac:dyDescent="0.2">
      <c r="A186" s="18">
        <v>402004</v>
      </c>
      <c r="B186" s="53"/>
      <c r="C186" s="33" t="s">
        <v>122</v>
      </c>
      <c r="D186" s="28">
        <v>1200</v>
      </c>
      <c r="E186" s="28">
        <v>400</v>
      </c>
      <c r="F186" s="28">
        <v>176.8</v>
      </c>
      <c r="G186" s="28">
        <v>1200</v>
      </c>
      <c r="H186" s="69">
        <v>700</v>
      </c>
      <c r="I186" s="28">
        <f t="shared" si="12"/>
        <v>58.333333333333336</v>
      </c>
    </row>
    <row r="187" spans="1:9" ht="12.75" outlineLevel="2" x14ac:dyDescent="0.2">
      <c r="A187" s="18">
        <v>402006</v>
      </c>
      <c r="B187" s="53"/>
      <c r="C187" s="33" t="s">
        <v>123</v>
      </c>
      <c r="D187" s="28">
        <v>2500</v>
      </c>
      <c r="E187" s="28">
        <v>3000</v>
      </c>
      <c r="F187" s="28">
        <v>2640.37</v>
      </c>
      <c r="G187" s="28">
        <v>2500</v>
      </c>
      <c r="H187" s="69">
        <v>3000</v>
      </c>
      <c r="I187" s="28">
        <f t="shared" si="12"/>
        <v>120</v>
      </c>
    </row>
    <row r="188" spans="1:9" ht="12.75" outlineLevel="2" x14ac:dyDescent="0.2">
      <c r="A188" s="18">
        <v>4020060</v>
      </c>
      <c r="B188" s="53"/>
      <c r="C188" s="33" t="s">
        <v>124</v>
      </c>
      <c r="D188" s="28">
        <v>3000</v>
      </c>
      <c r="E188" s="28">
        <v>3000</v>
      </c>
      <c r="F188" s="28">
        <v>2778.21</v>
      </c>
      <c r="G188" s="28">
        <v>3000</v>
      </c>
      <c r="H188" s="69">
        <v>3000</v>
      </c>
      <c r="I188" s="28">
        <f t="shared" si="12"/>
        <v>100</v>
      </c>
    </row>
    <row r="189" spans="1:9" ht="12.75" outlineLevel="2" x14ac:dyDescent="0.2">
      <c r="A189" s="18">
        <v>402008</v>
      </c>
      <c r="B189" s="53"/>
      <c r="C189" s="33" t="s">
        <v>125</v>
      </c>
      <c r="D189" s="28">
        <v>3000</v>
      </c>
      <c r="E189" s="28">
        <v>8300</v>
      </c>
      <c r="F189" s="28">
        <v>6444.4</v>
      </c>
      <c r="G189" s="28">
        <v>3000</v>
      </c>
      <c r="H189" s="69">
        <v>4000</v>
      </c>
      <c r="I189" s="28">
        <f t="shared" si="12"/>
        <v>133.33333333333331</v>
      </c>
    </row>
    <row r="190" spans="1:9" ht="12.75" outlineLevel="2" x14ac:dyDescent="0.2">
      <c r="A190" s="18">
        <v>402009</v>
      </c>
      <c r="B190" s="53"/>
      <c r="C190" s="33" t="s">
        <v>126</v>
      </c>
      <c r="D190" s="28">
        <v>7000</v>
      </c>
      <c r="E190" s="28">
        <v>7000</v>
      </c>
      <c r="F190" s="28">
        <v>6974.76</v>
      </c>
      <c r="G190" s="28">
        <v>7000</v>
      </c>
      <c r="H190" s="69">
        <v>7000</v>
      </c>
      <c r="I190" s="28">
        <f t="shared" si="12"/>
        <v>100</v>
      </c>
    </row>
    <row r="191" spans="1:9" ht="12.75" outlineLevel="2" x14ac:dyDescent="0.2">
      <c r="A191" s="18">
        <v>4020091</v>
      </c>
      <c r="B191" s="53"/>
      <c r="C191" s="33" t="s">
        <v>127</v>
      </c>
      <c r="D191" s="28">
        <v>12700</v>
      </c>
      <c r="E191" s="28">
        <v>13700</v>
      </c>
      <c r="F191" s="28">
        <v>12646.32</v>
      </c>
      <c r="G191" s="28">
        <v>12700</v>
      </c>
      <c r="H191" s="69">
        <v>14000</v>
      </c>
      <c r="I191" s="28">
        <f t="shared" si="12"/>
        <v>110.23622047244095</v>
      </c>
    </row>
    <row r="192" spans="1:9" ht="12.75" outlineLevel="2" x14ac:dyDescent="0.2">
      <c r="A192" s="18">
        <v>40200998</v>
      </c>
      <c r="B192" s="53"/>
      <c r="C192" s="33" t="s">
        <v>128</v>
      </c>
      <c r="D192" s="28">
        <v>1000</v>
      </c>
      <c r="E192" s="28">
        <v>500</v>
      </c>
      <c r="F192" s="28">
        <v>0</v>
      </c>
      <c r="G192" s="28">
        <v>1000</v>
      </c>
      <c r="H192" s="69">
        <v>1000</v>
      </c>
      <c r="I192" s="28">
        <f t="shared" si="12"/>
        <v>100</v>
      </c>
    </row>
    <row r="193" spans="1:9" ht="12.75" outlineLevel="2" x14ac:dyDescent="0.2">
      <c r="A193" s="18">
        <v>402099</v>
      </c>
      <c r="B193" s="53"/>
      <c r="C193" s="33" t="s">
        <v>129</v>
      </c>
      <c r="D193" s="28">
        <v>15500</v>
      </c>
      <c r="E193" s="28">
        <v>15500</v>
      </c>
      <c r="F193" s="28">
        <v>13882.94</v>
      </c>
      <c r="G193" s="28">
        <v>15500</v>
      </c>
      <c r="H193" s="69">
        <v>12000</v>
      </c>
      <c r="I193" s="28">
        <f t="shared" si="12"/>
        <v>77.41935483870968</v>
      </c>
    </row>
    <row r="194" spans="1:9" ht="12.75" outlineLevel="1" x14ac:dyDescent="0.2">
      <c r="A194" s="18">
        <v>4021</v>
      </c>
      <c r="B194" s="53"/>
      <c r="C194" s="33" t="s">
        <v>130</v>
      </c>
      <c r="D194" s="28">
        <f>+D195+D196+D197+D198+D199+D200</f>
        <v>42500</v>
      </c>
      <c r="E194" s="28">
        <f>+E195+E196+E197+E198+E199+E200</f>
        <v>33000</v>
      </c>
      <c r="F194" s="28">
        <f>+F195+F196+F197+F198+F199+F200</f>
        <v>28503.55</v>
      </c>
      <c r="G194" s="28">
        <f>+G195+G196+G197+G198+G199+G200</f>
        <v>42500</v>
      </c>
      <c r="H194" s="69">
        <f>+H195+H196+H197+H198+H199+H200</f>
        <v>38500</v>
      </c>
      <c r="I194" s="28">
        <f t="shared" si="12"/>
        <v>90.588235294117652</v>
      </c>
    </row>
    <row r="195" spans="1:9" ht="12.75" outlineLevel="2" x14ac:dyDescent="0.2">
      <c r="A195" s="18">
        <v>402113</v>
      </c>
      <c r="B195" s="53"/>
      <c r="C195" s="33" t="s">
        <v>131</v>
      </c>
      <c r="D195" s="28">
        <v>4500</v>
      </c>
      <c r="E195" s="28">
        <v>4500</v>
      </c>
      <c r="F195" s="28">
        <v>2345.9499999999998</v>
      </c>
      <c r="G195" s="28">
        <v>4500</v>
      </c>
      <c r="H195" s="69">
        <v>4500</v>
      </c>
      <c r="I195" s="28">
        <f t="shared" si="12"/>
        <v>100</v>
      </c>
    </row>
    <row r="196" spans="1:9" ht="12.75" outlineLevel="2" x14ac:dyDescent="0.2">
      <c r="A196" s="18">
        <v>402199</v>
      </c>
      <c r="B196" s="53"/>
      <c r="C196" s="33" t="s">
        <v>132</v>
      </c>
      <c r="D196" s="28">
        <v>10000</v>
      </c>
      <c r="E196" s="28">
        <v>11000</v>
      </c>
      <c r="F196" s="28">
        <v>10971.4</v>
      </c>
      <c r="G196" s="28">
        <v>10000</v>
      </c>
      <c r="H196" s="69">
        <v>10000</v>
      </c>
      <c r="I196" s="28">
        <f t="shared" si="12"/>
        <v>100</v>
      </c>
    </row>
    <row r="197" spans="1:9" ht="12.75" outlineLevel="2" x14ac:dyDescent="0.2">
      <c r="A197" s="18">
        <v>4021990</v>
      </c>
      <c r="B197" s="53"/>
      <c r="C197" s="33" t="s">
        <v>133</v>
      </c>
      <c r="D197" s="28">
        <v>5000</v>
      </c>
      <c r="E197" s="28">
        <v>1000</v>
      </c>
      <c r="F197" s="28">
        <v>772.53</v>
      </c>
      <c r="G197" s="28">
        <v>5000</v>
      </c>
      <c r="H197" s="69">
        <v>1000</v>
      </c>
      <c r="I197" s="28">
        <f t="shared" si="12"/>
        <v>20</v>
      </c>
    </row>
    <row r="198" spans="1:9" ht="12.75" outlineLevel="2" x14ac:dyDescent="0.2">
      <c r="A198" s="18">
        <v>4021991</v>
      </c>
      <c r="B198" s="53"/>
      <c r="C198" s="33" t="s">
        <v>134</v>
      </c>
      <c r="D198" s="28">
        <v>15000</v>
      </c>
      <c r="E198" s="28">
        <v>13000</v>
      </c>
      <c r="F198" s="28">
        <v>12938.33</v>
      </c>
      <c r="G198" s="28">
        <v>15000</v>
      </c>
      <c r="H198" s="69">
        <v>10000</v>
      </c>
      <c r="I198" s="28">
        <f t="shared" si="12"/>
        <v>66.666666666666657</v>
      </c>
    </row>
    <row r="199" spans="1:9" ht="12.75" outlineLevel="2" x14ac:dyDescent="0.2">
      <c r="A199" s="18">
        <v>4021992</v>
      </c>
      <c r="B199" s="53"/>
      <c r="C199" s="33" t="s">
        <v>135</v>
      </c>
      <c r="D199" s="28">
        <v>8000</v>
      </c>
      <c r="E199" s="28">
        <v>3500</v>
      </c>
      <c r="F199" s="28">
        <v>1475.34</v>
      </c>
      <c r="G199" s="28">
        <v>8000</v>
      </c>
      <c r="H199" s="69">
        <v>3000</v>
      </c>
      <c r="I199" s="28">
        <f t="shared" si="12"/>
        <v>37.5</v>
      </c>
    </row>
    <row r="200" spans="1:9" ht="12.75" outlineLevel="2" x14ac:dyDescent="0.2">
      <c r="A200" s="18">
        <v>40219993</v>
      </c>
      <c r="B200" s="53"/>
      <c r="C200" s="33" t="s">
        <v>136</v>
      </c>
      <c r="D200" s="28">
        <v>0</v>
      </c>
      <c r="E200" s="28">
        <v>0</v>
      </c>
      <c r="F200" s="28">
        <v>0</v>
      </c>
      <c r="G200" s="28">
        <v>0</v>
      </c>
      <c r="H200" s="69">
        <v>10000</v>
      </c>
      <c r="I200" s="28" t="str">
        <f t="shared" si="12"/>
        <v>-</v>
      </c>
    </row>
    <row r="201" spans="1:9" ht="12.75" outlineLevel="1" x14ac:dyDescent="0.2">
      <c r="A201" s="18">
        <v>4022</v>
      </c>
      <c r="B201" s="53"/>
      <c r="C201" s="33" t="s">
        <v>137</v>
      </c>
      <c r="D201" s="28">
        <f>+D202+D203+D204+D205+D206+D207+D208+D209+D210+D211+D212</f>
        <v>141000</v>
      </c>
      <c r="E201" s="28">
        <f>+E202+E203+E204+E205+E206+E207+E208+E209+E210+E211+E212</f>
        <v>183000</v>
      </c>
      <c r="F201" s="28">
        <f>+F202+F203+F204+F205+F206+F207+F208+F209+F210+F211+F212</f>
        <v>171585.86999999997</v>
      </c>
      <c r="G201" s="28">
        <f>+G202+G203+G204+G205+G206+G207+G208+G209+G210+G211+G212</f>
        <v>141000</v>
      </c>
      <c r="H201" s="69">
        <f>+H202+H203+H204+H205+H206+H207+H208+H209+H210+H211+H212</f>
        <v>179200</v>
      </c>
      <c r="I201" s="28">
        <f t="shared" si="12"/>
        <v>127.0921985815603</v>
      </c>
    </row>
    <row r="202" spans="1:9" ht="12.75" outlineLevel="2" x14ac:dyDescent="0.2">
      <c r="A202" s="18">
        <v>402200</v>
      </c>
      <c r="B202" s="53"/>
      <c r="C202" s="33" t="s">
        <v>138</v>
      </c>
      <c r="D202" s="28">
        <v>10000</v>
      </c>
      <c r="E202" s="28">
        <v>15000</v>
      </c>
      <c r="F202" s="28">
        <v>13228.31</v>
      </c>
      <c r="G202" s="28">
        <v>10000</v>
      </c>
      <c r="H202" s="69">
        <v>15000</v>
      </c>
      <c r="I202" s="28">
        <f t="shared" si="12"/>
        <v>150</v>
      </c>
    </row>
    <row r="203" spans="1:9" ht="12.75" outlineLevel="2" x14ac:dyDescent="0.2">
      <c r="A203" s="18">
        <v>4022000</v>
      </c>
      <c r="B203" s="53"/>
      <c r="C203" s="33" t="s">
        <v>139</v>
      </c>
      <c r="D203" s="28">
        <v>18000</v>
      </c>
      <c r="E203" s="28">
        <v>35000</v>
      </c>
      <c r="F203" s="28">
        <v>32998.69</v>
      </c>
      <c r="G203" s="28">
        <v>18000</v>
      </c>
      <c r="H203" s="69">
        <v>35000</v>
      </c>
      <c r="I203" s="28">
        <f t="shared" si="12"/>
        <v>194.44444444444443</v>
      </c>
    </row>
    <row r="204" spans="1:9" ht="12.75" outlineLevel="2" x14ac:dyDescent="0.2">
      <c r="A204" s="18">
        <v>4022001</v>
      </c>
      <c r="B204" s="53"/>
      <c r="C204" s="33" t="s">
        <v>140</v>
      </c>
      <c r="D204" s="28">
        <v>20000</v>
      </c>
      <c r="E204" s="28">
        <v>26000</v>
      </c>
      <c r="F204" s="28">
        <v>28232.53</v>
      </c>
      <c r="G204" s="28">
        <v>20000</v>
      </c>
      <c r="H204" s="69">
        <v>30000</v>
      </c>
      <c r="I204" s="28">
        <f t="shared" si="12"/>
        <v>150</v>
      </c>
    </row>
    <row r="205" spans="1:9" ht="12.75" outlineLevel="2" x14ac:dyDescent="0.2">
      <c r="A205" s="18">
        <v>40220013</v>
      </c>
      <c r="B205" s="53"/>
      <c r="C205" s="33" t="s">
        <v>141</v>
      </c>
      <c r="D205" s="28">
        <v>8000</v>
      </c>
      <c r="E205" s="28">
        <v>14000</v>
      </c>
      <c r="F205" s="28">
        <v>11943.43</v>
      </c>
      <c r="G205" s="28">
        <v>8000</v>
      </c>
      <c r="H205" s="69">
        <v>12000</v>
      </c>
      <c r="I205" s="28">
        <f t="shared" si="12"/>
        <v>150</v>
      </c>
    </row>
    <row r="206" spans="1:9" ht="12.75" outlineLevel="2" x14ac:dyDescent="0.2">
      <c r="A206" s="18">
        <v>4022004</v>
      </c>
      <c r="B206" s="53"/>
      <c r="C206" s="33" t="s">
        <v>142</v>
      </c>
      <c r="D206" s="28">
        <v>17000</v>
      </c>
      <c r="E206" s="28">
        <v>21000</v>
      </c>
      <c r="F206" s="28">
        <v>18561.73</v>
      </c>
      <c r="G206" s="28">
        <v>17000</v>
      </c>
      <c r="H206" s="69">
        <v>20000</v>
      </c>
      <c r="I206" s="28">
        <f t="shared" si="12"/>
        <v>117.64705882352942</v>
      </c>
    </row>
    <row r="207" spans="1:9" ht="12.75" outlineLevel="2" x14ac:dyDescent="0.2">
      <c r="A207" s="18">
        <v>402201</v>
      </c>
      <c r="B207" s="53"/>
      <c r="C207" s="33" t="s">
        <v>143</v>
      </c>
      <c r="D207" s="28">
        <v>25000</v>
      </c>
      <c r="E207" s="28">
        <v>30000</v>
      </c>
      <c r="F207" s="28">
        <v>25739.84</v>
      </c>
      <c r="G207" s="28">
        <v>25000</v>
      </c>
      <c r="H207" s="69">
        <v>25000</v>
      </c>
      <c r="I207" s="28">
        <f t="shared" si="12"/>
        <v>100</v>
      </c>
    </row>
    <row r="208" spans="1:9" ht="12.75" outlineLevel="2" x14ac:dyDescent="0.2">
      <c r="A208" s="18">
        <v>4022030</v>
      </c>
      <c r="B208" s="53"/>
      <c r="C208" s="33" t="s">
        <v>144</v>
      </c>
      <c r="D208" s="28">
        <v>4500</v>
      </c>
      <c r="E208" s="28">
        <v>4500</v>
      </c>
      <c r="F208" s="28">
        <v>5100.8900000000003</v>
      </c>
      <c r="G208" s="28">
        <v>4500</v>
      </c>
      <c r="H208" s="69">
        <v>5200</v>
      </c>
      <c r="I208" s="28">
        <f t="shared" si="12"/>
        <v>115.55555555555554</v>
      </c>
    </row>
    <row r="209" spans="1:9" ht="12.75" outlineLevel="2" x14ac:dyDescent="0.2">
      <c r="A209" s="18">
        <v>4022031</v>
      </c>
      <c r="B209" s="53"/>
      <c r="C209" s="33" t="s">
        <v>145</v>
      </c>
      <c r="D209" s="28">
        <v>18000</v>
      </c>
      <c r="E209" s="28">
        <v>16000</v>
      </c>
      <c r="F209" s="28">
        <v>14223.68</v>
      </c>
      <c r="G209" s="28">
        <v>18000</v>
      </c>
      <c r="H209" s="69">
        <v>15000</v>
      </c>
      <c r="I209" s="28">
        <f t="shared" si="12"/>
        <v>83.333333333333343</v>
      </c>
    </row>
    <row r="210" spans="1:9" ht="12.75" outlineLevel="2" x14ac:dyDescent="0.2">
      <c r="A210" s="18">
        <v>402204</v>
      </c>
      <c r="B210" s="53"/>
      <c r="C210" s="33" t="s">
        <v>146</v>
      </c>
      <c r="D210" s="28">
        <v>5500</v>
      </c>
      <c r="E210" s="28">
        <v>5500</v>
      </c>
      <c r="F210" s="28">
        <v>6347.05</v>
      </c>
      <c r="G210" s="28">
        <v>5500</v>
      </c>
      <c r="H210" s="69">
        <v>6500</v>
      </c>
      <c r="I210" s="28">
        <f t="shared" ref="I210:I241" si="13">IF(G210&lt;&gt;0,H210/G210*100,"-")</f>
        <v>118.18181818181819</v>
      </c>
    </row>
    <row r="211" spans="1:9" ht="12.75" outlineLevel="2" x14ac:dyDescent="0.2">
      <c r="A211" s="18">
        <v>402205</v>
      </c>
      <c r="B211" s="53"/>
      <c r="C211" s="33" t="s">
        <v>147</v>
      </c>
      <c r="D211" s="28">
        <v>7000</v>
      </c>
      <c r="E211" s="28">
        <v>8000</v>
      </c>
      <c r="F211" s="28">
        <v>7372.92</v>
      </c>
      <c r="G211" s="28">
        <v>7000</v>
      </c>
      <c r="H211" s="69">
        <v>7500</v>
      </c>
      <c r="I211" s="28">
        <f t="shared" si="13"/>
        <v>107.14285714285714</v>
      </c>
    </row>
    <row r="212" spans="1:9" ht="12.75" outlineLevel="2" x14ac:dyDescent="0.2">
      <c r="A212" s="18">
        <v>402206</v>
      </c>
      <c r="B212" s="53"/>
      <c r="C212" s="33" t="s">
        <v>148</v>
      </c>
      <c r="D212" s="28">
        <v>8000</v>
      </c>
      <c r="E212" s="28">
        <v>8000</v>
      </c>
      <c r="F212" s="28">
        <v>7836.8</v>
      </c>
      <c r="G212" s="28">
        <v>8000</v>
      </c>
      <c r="H212" s="69">
        <v>8000</v>
      </c>
      <c r="I212" s="28">
        <f t="shared" si="13"/>
        <v>100</v>
      </c>
    </row>
    <row r="213" spans="1:9" ht="12.75" outlineLevel="1" x14ac:dyDescent="0.2">
      <c r="A213" s="18">
        <v>4023</v>
      </c>
      <c r="B213" s="53"/>
      <c r="C213" s="33" t="s">
        <v>149</v>
      </c>
      <c r="D213" s="28">
        <f>+D214+D215+D216+D217+D218</f>
        <v>16400</v>
      </c>
      <c r="E213" s="28">
        <f>+E214+E215+E216+E217+E218</f>
        <v>15400</v>
      </c>
      <c r="F213" s="28">
        <f>+F214+F215+F216+F217+F218</f>
        <v>12351.28</v>
      </c>
      <c r="G213" s="28">
        <f>+G214+G215+G216+G217+G218</f>
        <v>16400</v>
      </c>
      <c r="H213" s="69">
        <f>+H214+H215+H216+H217+H218</f>
        <v>16500</v>
      </c>
      <c r="I213" s="28">
        <f t="shared" si="13"/>
        <v>100.60975609756098</v>
      </c>
    </row>
    <row r="214" spans="1:9" ht="12.75" outlineLevel="2" x14ac:dyDescent="0.2">
      <c r="A214" s="18">
        <v>402300</v>
      </c>
      <c r="B214" s="53"/>
      <c r="C214" s="33" t="s">
        <v>150</v>
      </c>
      <c r="D214" s="28">
        <v>9000</v>
      </c>
      <c r="E214" s="28">
        <v>9000</v>
      </c>
      <c r="F214" s="28">
        <v>7914.63</v>
      </c>
      <c r="G214" s="28">
        <v>9000</v>
      </c>
      <c r="H214" s="69">
        <v>9000</v>
      </c>
      <c r="I214" s="28">
        <f t="shared" si="13"/>
        <v>100</v>
      </c>
    </row>
    <row r="215" spans="1:9" ht="12.75" outlineLevel="2" x14ac:dyDescent="0.2">
      <c r="A215" s="18">
        <v>402301</v>
      </c>
      <c r="B215" s="53"/>
      <c r="C215" s="33" t="s">
        <v>151</v>
      </c>
      <c r="D215" s="28">
        <v>3500</v>
      </c>
      <c r="E215" s="28">
        <v>2000</v>
      </c>
      <c r="F215" s="28">
        <v>1935.43</v>
      </c>
      <c r="G215" s="28">
        <v>3500</v>
      </c>
      <c r="H215" s="69">
        <v>3500</v>
      </c>
      <c r="I215" s="28">
        <f t="shared" si="13"/>
        <v>100</v>
      </c>
    </row>
    <row r="216" spans="1:9" ht="12.75" outlineLevel="2" x14ac:dyDescent="0.2">
      <c r="A216" s="18">
        <v>402302</v>
      </c>
      <c r="B216" s="53"/>
      <c r="C216" s="33" t="s">
        <v>152</v>
      </c>
      <c r="D216" s="28">
        <v>1000</v>
      </c>
      <c r="E216" s="28">
        <v>1500</v>
      </c>
      <c r="F216" s="28">
        <v>1420.43</v>
      </c>
      <c r="G216" s="28">
        <v>1000</v>
      </c>
      <c r="H216" s="69">
        <v>1500</v>
      </c>
      <c r="I216" s="28">
        <f t="shared" si="13"/>
        <v>150</v>
      </c>
    </row>
    <row r="217" spans="1:9" ht="12.75" outlineLevel="2" x14ac:dyDescent="0.2">
      <c r="A217" s="18">
        <v>402304</v>
      </c>
      <c r="B217" s="53"/>
      <c r="C217" s="33" t="s">
        <v>153</v>
      </c>
      <c r="D217" s="28">
        <v>900</v>
      </c>
      <c r="E217" s="28">
        <v>900</v>
      </c>
      <c r="F217" s="28">
        <v>273.79000000000002</v>
      </c>
      <c r="G217" s="28">
        <v>900</v>
      </c>
      <c r="H217" s="69">
        <v>500</v>
      </c>
      <c r="I217" s="28">
        <f t="shared" si="13"/>
        <v>55.555555555555557</v>
      </c>
    </row>
    <row r="218" spans="1:9" ht="12.75" outlineLevel="2" x14ac:dyDescent="0.2">
      <c r="A218" s="18">
        <v>402305</v>
      </c>
      <c r="B218" s="53"/>
      <c r="C218" s="33" t="s">
        <v>154</v>
      </c>
      <c r="D218" s="28">
        <v>2000</v>
      </c>
      <c r="E218" s="28">
        <v>2000</v>
      </c>
      <c r="F218" s="28">
        <v>807</v>
      </c>
      <c r="G218" s="28">
        <v>2000</v>
      </c>
      <c r="H218" s="69">
        <v>2000</v>
      </c>
      <c r="I218" s="28">
        <f t="shared" si="13"/>
        <v>100</v>
      </c>
    </row>
    <row r="219" spans="1:9" ht="12.75" outlineLevel="1" x14ac:dyDescent="0.2">
      <c r="A219" s="18">
        <v>4024</v>
      </c>
      <c r="B219" s="53"/>
      <c r="C219" s="33" t="s">
        <v>155</v>
      </c>
      <c r="D219" s="28">
        <f>+D220+D221</f>
        <v>8000</v>
      </c>
      <c r="E219" s="28">
        <f>+E220+E221</f>
        <v>11800</v>
      </c>
      <c r="F219" s="28">
        <f>+F220+F221</f>
        <v>11235.05</v>
      </c>
      <c r="G219" s="28">
        <f>+G220+G221</f>
        <v>8000</v>
      </c>
      <c r="H219" s="69">
        <f>+H220+H221</f>
        <v>10000</v>
      </c>
      <c r="I219" s="28">
        <f t="shared" si="13"/>
        <v>125</v>
      </c>
    </row>
    <row r="220" spans="1:9" ht="12.75" outlineLevel="2" x14ac:dyDescent="0.2">
      <c r="A220" s="18">
        <v>402402</v>
      </c>
      <c r="B220" s="53"/>
      <c r="C220" s="33" t="s">
        <v>156</v>
      </c>
      <c r="D220" s="28">
        <v>4000</v>
      </c>
      <c r="E220" s="28">
        <v>7500</v>
      </c>
      <c r="F220" s="28">
        <v>7216.54</v>
      </c>
      <c r="G220" s="28">
        <v>4000</v>
      </c>
      <c r="H220" s="69">
        <v>6000</v>
      </c>
      <c r="I220" s="28">
        <f t="shared" si="13"/>
        <v>150</v>
      </c>
    </row>
    <row r="221" spans="1:9" ht="12.75" outlineLevel="2" x14ac:dyDescent="0.2">
      <c r="A221" s="18">
        <v>4024020</v>
      </c>
      <c r="B221" s="53"/>
      <c r="C221" s="33" t="s">
        <v>157</v>
      </c>
      <c r="D221" s="28">
        <v>4000</v>
      </c>
      <c r="E221" s="28">
        <v>4300</v>
      </c>
      <c r="F221" s="28">
        <v>4018.51</v>
      </c>
      <c r="G221" s="28">
        <v>4000</v>
      </c>
      <c r="H221" s="69">
        <v>4000</v>
      </c>
      <c r="I221" s="28">
        <f t="shared" si="13"/>
        <v>100</v>
      </c>
    </row>
    <row r="222" spans="1:9" ht="12.75" outlineLevel="1" x14ac:dyDescent="0.2">
      <c r="A222" s="18">
        <v>4025</v>
      </c>
      <c r="B222" s="53"/>
      <c r="C222" s="33" t="s">
        <v>158</v>
      </c>
      <c r="D222" s="28">
        <f>+D223+D224+D225+D226+D227+D228+D229+D230+D231+D232+D233+D234+D235+D236+D237+D238+D239+D240+D241+D242+D243+D244+D245</f>
        <v>571600</v>
      </c>
      <c r="E222" s="28">
        <f>+E223+E224+E225+E226+E227+E228+E229+E230+E231+E232+E233+E234+E235+E236+E237+E238+E239+E240+E241+E242+E243+E244+E245</f>
        <v>616518</v>
      </c>
      <c r="F222" s="28">
        <f>+F223+F224+F225+F226+F227+F228+F229+F230+F231+F232+F233+F234+F235+F236+F237+F238+F239+F240+F241+F242+F243+F244+F245</f>
        <v>570709.99999999988</v>
      </c>
      <c r="G222" s="28">
        <f>+G223+G224+G225+G226+G227+G228+G229+G230+G231+G232+G233+G234+G235+G236+G237+G238+G239+G240+G241+G242+G243+G244+G245</f>
        <v>461600</v>
      </c>
      <c r="H222" s="69">
        <f>+H223+H224+H225+H226+H227+H228+H229+H230+H231+H232+H233+H234+H235+H236+H237+H238+H239+H240+H241+H242+H243+H244+H245</f>
        <v>514260</v>
      </c>
      <c r="I222" s="28">
        <f t="shared" si="13"/>
        <v>111.40814558058925</v>
      </c>
    </row>
    <row r="223" spans="1:9" ht="12.75" outlineLevel="2" x14ac:dyDescent="0.2">
      <c r="A223" s="18">
        <v>402500</v>
      </c>
      <c r="B223" s="53"/>
      <c r="C223" s="33" t="s">
        <v>159</v>
      </c>
      <c r="D223" s="28">
        <v>8000</v>
      </c>
      <c r="E223" s="28">
        <v>2000</v>
      </c>
      <c r="F223" s="28">
        <v>646.13</v>
      </c>
      <c r="G223" s="28">
        <v>8000</v>
      </c>
      <c r="H223" s="69">
        <v>5000</v>
      </c>
      <c r="I223" s="28">
        <f t="shared" si="13"/>
        <v>62.5</v>
      </c>
    </row>
    <row r="224" spans="1:9" ht="12.75" outlineLevel="2" x14ac:dyDescent="0.2">
      <c r="A224" s="18">
        <v>402501</v>
      </c>
      <c r="B224" s="53"/>
      <c r="C224" s="33" t="s">
        <v>160</v>
      </c>
      <c r="D224" s="28">
        <v>6000</v>
      </c>
      <c r="E224" s="28">
        <v>0</v>
      </c>
      <c r="F224" s="28">
        <v>0</v>
      </c>
      <c r="G224" s="28">
        <v>6000</v>
      </c>
      <c r="H224" s="69">
        <v>4000</v>
      </c>
      <c r="I224" s="28">
        <f t="shared" si="13"/>
        <v>66.666666666666657</v>
      </c>
    </row>
    <row r="225" spans="1:9" ht="12.75" outlineLevel="2" x14ac:dyDescent="0.2">
      <c r="A225" s="18">
        <v>402503</v>
      </c>
      <c r="B225" s="53"/>
      <c r="C225" s="33" t="s">
        <v>161</v>
      </c>
      <c r="D225" s="28">
        <v>25000</v>
      </c>
      <c r="E225" s="28">
        <v>25000</v>
      </c>
      <c r="F225" s="28">
        <v>24677.52</v>
      </c>
      <c r="G225" s="28">
        <v>25000</v>
      </c>
      <c r="H225" s="69">
        <v>25000</v>
      </c>
      <c r="I225" s="28">
        <f t="shared" si="13"/>
        <v>100</v>
      </c>
    </row>
    <row r="226" spans="1:9" ht="12.75" outlineLevel="2" x14ac:dyDescent="0.2">
      <c r="A226" s="18">
        <v>4025030</v>
      </c>
      <c r="B226" s="53"/>
      <c r="C226" s="33" t="s">
        <v>162</v>
      </c>
      <c r="D226" s="28">
        <v>195000</v>
      </c>
      <c r="E226" s="28">
        <v>215000</v>
      </c>
      <c r="F226" s="28">
        <v>231025.17</v>
      </c>
      <c r="G226" s="28">
        <v>195000</v>
      </c>
      <c r="H226" s="69">
        <v>205000</v>
      </c>
      <c r="I226" s="28">
        <f t="shared" si="13"/>
        <v>105.12820512820514</v>
      </c>
    </row>
    <row r="227" spans="1:9" ht="12.75" outlineLevel="2" x14ac:dyDescent="0.2">
      <c r="A227" s="18">
        <v>4025031</v>
      </c>
      <c r="B227" s="53"/>
      <c r="C227" s="33" t="s">
        <v>163</v>
      </c>
      <c r="D227" s="28">
        <v>50000</v>
      </c>
      <c r="E227" s="28">
        <v>80000</v>
      </c>
      <c r="F227" s="28">
        <v>74084.67</v>
      </c>
      <c r="G227" s="28">
        <v>50000</v>
      </c>
      <c r="H227" s="69">
        <v>60000</v>
      </c>
      <c r="I227" s="28">
        <f t="shared" si="13"/>
        <v>120</v>
      </c>
    </row>
    <row r="228" spans="1:9" ht="12.75" outlineLevel="2" x14ac:dyDescent="0.2">
      <c r="A228" s="18">
        <v>4025032</v>
      </c>
      <c r="B228" s="53"/>
      <c r="C228" s="33" t="s">
        <v>164</v>
      </c>
      <c r="D228" s="28">
        <v>50000</v>
      </c>
      <c r="E228" s="28">
        <v>110000</v>
      </c>
      <c r="F228" s="28">
        <v>69699.64</v>
      </c>
      <c r="G228" s="28">
        <v>50000</v>
      </c>
      <c r="H228" s="69">
        <v>50000</v>
      </c>
      <c r="I228" s="28">
        <f t="shared" si="13"/>
        <v>100</v>
      </c>
    </row>
    <row r="229" spans="1:9" ht="12.75" outlineLevel="2" x14ac:dyDescent="0.2">
      <c r="A229" s="18">
        <v>4025036</v>
      </c>
      <c r="B229" s="53"/>
      <c r="C229" s="33" t="s">
        <v>165</v>
      </c>
      <c r="D229" s="28">
        <v>10000</v>
      </c>
      <c r="E229" s="28">
        <v>0</v>
      </c>
      <c r="F229" s="28">
        <v>0</v>
      </c>
      <c r="G229" s="28">
        <v>0</v>
      </c>
      <c r="H229" s="69">
        <v>0</v>
      </c>
      <c r="I229" s="28" t="str">
        <f t="shared" si="13"/>
        <v>-</v>
      </c>
    </row>
    <row r="230" spans="1:9" ht="12.75" outlineLevel="2" x14ac:dyDescent="0.2">
      <c r="A230" s="18">
        <v>4025039</v>
      </c>
      <c r="B230" s="53"/>
      <c r="C230" s="33" t="s">
        <v>166</v>
      </c>
      <c r="D230" s="28">
        <v>90000</v>
      </c>
      <c r="E230" s="28">
        <v>1647</v>
      </c>
      <c r="F230" s="28">
        <v>1647</v>
      </c>
      <c r="G230" s="28">
        <v>0</v>
      </c>
      <c r="H230" s="69">
        <v>0</v>
      </c>
      <c r="I230" s="28" t="str">
        <f t="shared" si="13"/>
        <v>-</v>
      </c>
    </row>
    <row r="231" spans="1:9" ht="12.75" outlineLevel="2" x14ac:dyDescent="0.2">
      <c r="A231" s="18">
        <v>40250390</v>
      </c>
      <c r="B231" s="53"/>
      <c r="C231" s="33" t="s">
        <v>167</v>
      </c>
      <c r="D231" s="28">
        <v>20000</v>
      </c>
      <c r="E231" s="28">
        <v>60000</v>
      </c>
      <c r="F231" s="28">
        <v>52563.17</v>
      </c>
      <c r="G231" s="28">
        <v>40000</v>
      </c>
      <c r="H231" s="69">
        <v>40000</v>
      </c>
      <c r="I231" s="28">
        <f t="shared" si="13"/>
        <v>100</v>
      </c>
    </row>
    <row r="232" spans="1:9" ht="12.75" outlineLevel="2" x14ac:dyDescent="0.2">
      <c r="A232" s="18">
        <v>40250392</v>
      </c>
      <c r="B232" s="53"/>
      <c r="C232" s="33" t="s">
        <v>168</v>
      </c>
      <c r="D232" s="28">
        <v>5000</v>
      </c>
      <c r="E232" s="28">
        <v>5000</v>
      </c>
      <c r="F232" s="28">
        <v>4999.99</v>
      </c>
      <c r="G232" s="28">
        <v>0</v>
      </c>
      <c r="H232" s="69">
        <v>0</v>
      </c>
      <c r="I232" s="28" t="str">
        <f t="shared" si="13"/>
        <v>-</v>
      </c>
    </row>
    <row r="233" spans="1:9" ht="12.75" outlineLevel="2" x14ac:dyDescent="0.2">
      <c r="A233" s="18">
        <v>40250393</v>
      </c>
      <c r="B233" s="53"/>
      <c r="C233" s="33" t="s">
        <v>169</v>
      </c>
      <c r="D233" s="28">
        <v>5000</v>
      </c>
      <c r="E233" s="28">
        <v>5000</v>
      </c>
      <c r="F233" s="28">
        <v>4999.99</v>
      </c>
      <c r="G233" s="28">
        <v>0</v>
      </c>
      <c r="H233" s="69">
        <v>0</v>
      </c>
      <c r="I233" s="28" t="str">
        <f t="shared" si="13"/>
        <v>-</v>
      </c>
    </row>
    <row r="234" spans="1:9" ht="12.75" outlineLevel="2" x14ac:dyDescent="0.2">
      <c r="A234" s="18">
        <v>40250394</v>
      </c>
      <c r="B234" s="53"/>
      <c r="C234" s="33" t="s">
        <v>170</v>
      </c>
      <c r="D234" s="28">
        <v>5000</v>
      </c>
      <c r="E234" s="28">
        <v>4985</v>
      </c>
      <c r="F234" s="28">
        <v>4984.1400000000003</v>
      </c>
      <c r="G234" s="28">
        <v>0</v>
      </c>
      <c r="H234" s="69">
        <v>0</v>
      </c>
      <c r="I234" s="28" t="str">
        <f t="shared" si="13"/>
        <v>-</v>
      </c>
    </row>
    <row r="235" spans="1:9" ht="12.75" outlineLevel="2" x14ac:dyDescent="0.2">
      <c r="A235" s="18">
        <v>40250395</v>
      </c>
      <c r="B235" s="53"/>
      <c r="C235" s="33" t="s">
        <v>171</v>
      </c>
      <c r="D235" s="28">
        <v>5000</v>
      </c>
      <c r="E235" s="28">
        <v>5000</v>
      </c>
      <c r="F235" s="28">
        <v>0</v>
      </c>
      <c r="G235" s="28">
        <v>0</v>
      </c>
      <c r="H235" s="69">
        <v>2660</v>
      </c>
      <c r="I235" s="28" t="str">
        <f t="shared" si="13"/>
        <v>-</v>
      </c>
    </row>
    <row r="236" spans="1:9" ht="12.75" outlineLevel="2" x14ac:dyDescent="0.2">
      <c r="A236" s="18">
        <v>40250396</v>
      </c>
      <c r="B236" s="53"/>
      <c r="C236" s="33" t="s">
        <v>172</v>
      </c>
      <c r="D236" s="28">
        <v>5000</v>
      </c>
      <c r="E236" s="28">
        <v>4168</v>
      </c>
      <c r="F236" s="28">
        <v>4167.79</v>
      </c>
      <c r="G236" s="28">
        <v>0</v>
      </c>
      <c r="H236" s="69">
        <v>0</v>
      </c>
      <c r="I236" s="28" t="str">
        <f t="shared" si="13"/>
        <v>-</v>
      </c>
    </row>
    <row r="237" spans="1:9" ht="12.75" outlineLevel="2" x14ac:dyDescent="0.2">
      <c r="A237" s="18">
        <v>40250397</v>
      </c>
      <c r="B237" s="53"/>
      <c r="C237" s="33" t="s">
        <v>173</v>
      </c>
      <c r="D237" s="28">
        <v>5000</v>
      </c>
      <c r="E237" s="28">
        <v>3118</v>
      </c>
      <c r="F237" s="28">
        <v>3117.1</v>
      </c>
      <c r="G237" s="28">
        <v>0</v>
      </c>
      <c r="H237" s="69">
        <v>0</v>
      </c>
      <c r="I237" s="28" t="str">
        <f t="shared" si="13"/>
        <v>-</v>
      </c>
    </row>
    <row r="238" spans="1:9" ht="12.75" outlineLevel="2" x14ac:dyDescent="0.2">
      <c r="A238" s="18">
        <v>40250398</v>
      </c>
      <c r="B238" s="53"/>
      <c r="C238" s="33" t="s">
        <v>174</v>
      </c>
      <c r="D238" s="28">
        <v>0</v>
      </c>
      <c r="E238" s="28">
        <v>0</v>
      </c>
      <c r="F238" s="28">
        <v>0</v>
      </c>
      <c r="G238" s="28">
        <v>0</v>
      </c>
      <c r="H238" s="69">
        <v>30000</v>
      </c>
      <c r="I238" s="28" t="str">
        <f t="shared" si="13"/>
        <v>-</v>
      </c>
    </row>
    <row r="239" spans="1:9" ht="12.75" outlineLevel="2" x14ac:dyDescent="0.2">
      <c r="A239" s="18">
        <v>402510</v>
      </c>
      <c r="B239" s="53"/>
      <c r="C239" s="33" t="s">
        <v>175</v>
      </c>
      <c r="D239" s="28">
        <v>4300</v>
      </c>
      <c r="E239" s="28">
        <v>3500</v>
      </c>
      <c r="F239" s="28">
        <v>3832.87</v>
      </c>
      <c r="G239" s="28">
        <v>4300</v>
      </c>
      <c r="H239" s="69">
        <v>4300</v>
      </c>
      <c r="I239" s="28">
        <f t="shared" si="13"/>
        <v>100</v>
      </c>
    </row>
    <row r="240" spans="1:9" ht="12.75" outlineLevel="2" x14ac:dyDescent="0.2">
      <c r="A240" s="18">
        <v>402511</v>
      </c>
      <c r="B240" s="53"/>
      <c r="C240" s="33" t="s">
        <v>176</v>
      </c>
      <c r="D240" s="28">
        <v>9000</v>
      </c>
      <c r="E240" s="28">
        <v>13000</v>
      </c>
      <c r="F240" s="28">
        <v>11719.91</v>
      </c>
      <c r="G240" s="28">
        <v>9000</v>
      </c>
      <c r="H240" s="69">
        <v>9000</v>
      </c>
      <c r="I240" s="28">
        <f t="shared" si="13"/>
        <v>100</v>
      </c>
    </row>
    <row r="241" spans="1:9" ht="12.75" outlineLevel="2" x14ac:dyDescent="0.2">
      <c r="A241" s="18">
        <v>402512</v>
      </c>
      <c r="B241" s="53"/>
      <c r="C241" s="33" t="s">
        <v>177</v>
      </c>
      <c r="D241" s="28">
        <v>19000</v>
      </c>
      <c r="E241" s="28">
        <v>15000</v>
      </c>
      <c r="F241" s="28">
        <v>14075.44</v>
      </c>
      <c r="G241" s="28">
        <v>19000</v>
      </c>
      <c r="H241" s="69">
        <v>18000</v>
      </c>
      <c r="I241" s="28">
        <f t="shared" si="13"/>
        <v>94.73684210526315</v>
      </c>
    </row>
    <row r="242" spans="1:9" ht="12.75" outlineLevel="2" x14ac:dyDescent="0.2">
      <c r="A242" s="18">
        <v>402514</v>
      </c>
      <c r="B242" s="53"/>
      <c r="C242" s="33" t="s">
        <v>178</v>
      </c>
      <c r="D242" s="28">
        <v>18000</v>
      </c>
      <c r="E242" s="28">
        <v>16800</v>
      </c>
      <c r="F242" s="28">
        <v>18098.849999999999</v>
      </c>
      <c r="G242" s="28">
        <v>18000</v>
      </c>
      <c r="H242" s="69">
        <v>18000</v>
      </c>
      <c r="I242" s="28">
        <f t="shared" ref="I242:I273" si="14">IF(G242&lt;&gt;0,H242/G242*100,"-")</f>
        <v>100</v>
      </c>
    </row>
    <row r="243" spans="1:9" ht="12.75" outlineLevel="2" x14ac:dyDescent="0.2">
      <c r="A243" s="18">
        <v>402515</v>
      </c>
      <c r="B243" s="53"/>
      <c r="C243" s="33" t="s">
        <v>179</v>
      </c>
      <c r="D243" s="28">
        <v>300</v>
      </c>
      <c r="E243" s="28">
        <v>300</v>
      </c>
      <c r="F243" s="28">
        <v>0</v>
      </c>
      <c r="G243" s="28">
        <v>300</v>
      </c>
      <c r="H243" s="69">
        <v>300</v>
      </c>
      <c r="I243" s="28">
        <f t="shared" si="14"/>
        <v>100</v>
      </c>
    </row>
    <row r="244" spans="1:9" ht="12.75" outlineLevel="2" x14ac:dyDescent="0.2">
      <c r="A244" s="18">
        <v>402516</v>
      </c>
      <c r="B244" s="53"/>
      <c r="C244" s="33" t="s">
        <v>180</v>
      </c>
      <c r="D244" s="28">
        <v>7000</v>
      </c>
      <c r="E244" s="28">
        <v>7000</v>
      </c>
      <c r="F244" s="28">
        <v>6033.17</v>
      </c>
      <c r="G244" s="28">
        <v>7000</v>
      </c>
      <c r="H244" s="69">
        <v>7000</v>
      </c>
      <c r="I244" s="28">
        <f t="shared" si="14"/>
        <v>100</v>
      </c>
    </row>
    <row r="245" spans="1:9" ht="12.75" outlineLevel="2" x14ac:dyDescent="0.2">
      <c r="A245" s="18">
        <v>402599</v>
      </c>
      <c r="B245" s="53"/>
      <c r="C245" s="33" t="s">
        <v>181</v>
      </c>
      <c r="D245" s="28">
        <v>30000</v>
      </c>
      <c r="E245" s="28">
        <v>40000</v>
      </c>
      <c r="F245" s="28">
        <v>40337.449999999997</v>
      </c>
      <c r="G245" s="28">
        <v>30000</v>
      </c>
      <c r="H245" s="69">
        <v>36000</v>
      </c>
      <c r="I245" s="28">
        <f t="shared" si="14"/>
        <v>120</v>
      </c>
    </row>
    <row r="246" spans="1:9" ht="12.75" outlineLevel="1" x14ac:dyDescent="0.2">
      <c r="A246" s="18">
        <v>4027</v>
      </c>
      <c r="B246" s="53"/>
      <c r="C246" s="33" t="s">
        <v>182</v>
      </c>
      <c r="D246" s="28">
        <f>+D247</f>
        <v>7300</v>
      </c>
      <c r="E246" s="28">
        <f>+E247</f>
        <v>6800</v>
      </c>
      <c r="F246" s="28">
        <f>+F247</f>
        <v>6519.04</v>
      </c>
      <c r="G246" s="28">
        <f>+G247</f>
        <v>7300</v>
      </c>
      <c r="H246" s="69">
        <f>+H247</f>
        <v>7300</v>
      </c>
      <c r="I246" s="28">
        <f t="shared" si="14"/>
        <v>100</v>
      </c>
    </row>
    <row r="247" spans="1:9" ht="12.75" outlineLevel="2" x14ac:dyDescent="0.2">
      <c r="A247" s="18">
        <v>402799</v>
      </c>
      <c r="B247" s="53"/>
      <c r="C247" s="33" t="s">
        <v>183</v>
      </c>
      <c r="D247" s="28">
        <v>7300</v>
      </c>
      <c r="E247" s="28">
        <v>6800</v>
      </c>
      <c r="F247" s="28">
        <v>6519.04</v>
      </c>
      <c r="G247" s="28">
        <v>7300</v>
      </c>
      <c r="H247" s="69">
        <v>7300</v>
      </c>
      <c r="I247" s="28">
        <f t="shared" si="14"/>
        <v>100</v>
      </c>
    </row>
    <row r="248" spans="1:9" ht="12.75" outlineLevel="1" x14ac:dyDescent="0.2">
      <c r="A248" s="18">
        <v>4029</v>
      </c>
      <c r="B248" s="53"/>
      <c r="C248" s="33" t="s">
        <v>184</v>
      </c>
      <c r="D248" s="28">
        <f>+D249+D250+D251+D252+D253+D254+D255+D256+D257+D258+D259+D260+D261+D262+D263+D264+D265</f>
        <v>70600</v>
      </c>
      <c r="E248" s="28">
        <f>+E249+E250+E251+E252+E253+E254+E255+E256+E257+E258+E259+E260+E261+E262+E263+E264+E265</f>
        <v>168230</v>
      </c>
      <c r="F248" s="28">
        <f>+F249+F250+F251+F252+F253+F254+F255+F256+F257+F258+F259+F260+F261+F262+F263+F264+F265</f>
        <v>162558.47999999998</v>
      </c>
      <c r="G248" s="28">
        <f>+G249+G250+G251+G252+G253+G254+G255+G256+G257+G258+G259+G260+G261+G262+G263+G264+G265</f>
        <v>68200</v>
      </c>
      <c r="H248" s="69">
        <f>+H249+H250+H251+H252+H253+H254+H255+H256+H257+H258+H259+H260+H261+H262+H263+H264+H265</f>
        <v>106600</v>
      </c>
      <c r="I248" s="28">
        <f t="shared" si="14"/>
        <v>156.30498533724341</v>
      </c>
    </row>
    <row r="249" spans="1:9" ht="12.75" outlineLevel="2" x14ac:dyDescent="0.2">
      <c r="A249" s="18">
        <v>402902</v>
      </c>
      <c r="B249" s="53"/>
      <c r="C249" s="33" t="s">
        <v>185</v>
      </c>
      <c r="D249" s="28">
        <v>15000</v>
      </c>
      <c r="E249" s="28">
        <v>14000</v>
      </c>
      <c r="F249" s="28">
        <v>12024.51</v>
      </c>
      <c r="G249" s="28">
        <v>15000</v>
      </c>
      <c r="H249" s="69">
        <v>13000</v>
      </c>
      <c r="I249" s="28">
        <f t="shared" si="14"/>
        <v>86.666666666666671</v>
      </c>
    </row>
    <row r="250" spans="1:9" ht="12.75" outlineLevel="2" x14ac:dyDescent="0.2">
      <c r="A250" s="18">
        <v>4029021</v>
      </c>
      <c r="B250" s="53"/>
      <c r="C250" s="33" t="s">
        <v>186</v>
      </c>
      <c r="D250" s="28">
        <v>0</v>
      </c>
      <c r="E250" s="28">
        <v>3300</v>
      </c>
      <c r="F250" s="28">
        <v>3266.8</v>
      </c>
      <c r="G250" s="28">
        <v>0</v>
      </c>
      <c r="H250" s="69">
        <v>7500</v>
      </c>
      <c r="I250" s="28" t="str">
        <f t="shared" si="14"/>
        <v>-</v>
      </c>
    </row>
    <row r="251" spans="1:9" ht="12.75" outlineLevel="2" x14ac:dyDescent="0.2">
      <c r="A251" s="18">
        <v>402905</v>
      </c>
      <c r="B251" s="53"/>
      <c r="C251" s="33" t="s">
        <v>187</v>
      </c>
      <c r="D251" s="28">
        <v>25000</v>
      </c>
      <c r="E251" s="28">
        <v>25000</v>
      </c>
      <c r="F251" s="28">
        <v>25480.02</v>
      </c>
      <c r="G251" s="28">
        <v>25000</v>
      </c>
      <c r="H251" s="69">
        <v>25000</v>
      </c>
      <c r="I251" s="28">
        <f t="shared" si="14"/>
        <v>100</v>
      </c>
    </row>
    <row r="252" spans="1:9" ht="12.75" outlineLevel="2" x14ac:dyDescent="0.2">
      <c r="A252" s="18">
        <v>4029054</v>
      </c>
      <c r="B252" s="53"/>
      <c r="C252" s="33" t="s">
        <v>188</v>
      </c>
      <c r="D252" s="28">
        <v>1000</v>
      </c>
      <c r="E252" s="28">
        <v>1200</v>
      </c>
      <c r="F252" s="28">
        <v>1173.08</v>
      </c>
      <c r="G252" s="28">
        <v>1000</v>
      </c>
      <c r="H252" s="69">
        <v>1500</v>
      </c>
      <c r="I252" s="28">
        <f t="shared" si="14"/>
        <v>150</v>
      </c>
    </row>
    <row r="253" spans="1:9" ht="12.75" outlineLevel="2" x14ac:dyDescent="0.2">
      <c r="A253" s="18">
        <v>402907</v>
      </c>
      <c r="B253" s="53"/>
      <c r="C253" s="33" t="s">
        <v>189</v>
      </c>
      <c r="D253" s="28">
        <v>1500</v>
      </c>
      <c r="E253" s="28">
        <v>1000</v>
      </c>
      <c r="F253" s="28">
        <v>643.20000000000005</v>
      </c>
      <c r="G253" s="28">
        <v>1500</v>
      </c>
      <c r="H253" s="69">
        <v>1000</v>
      </c>
      <c r="I253" s="28">
        <f t="shared" si="14"/>
        <v>66.666666666666657</v>
      </c>
    </row>
    <row r="254" spans="1:9" ht="12.75" outlineLevel="2" x14ac:dyDescent="0.2">
      <c r="A254" s="18">
        <v>402920</v>
      </c>
      <c r="B254" s="53"/>
      <c r="C254" s="33" t="s">
        <v>190</v>
      </c>
      <c r="D254" s="28">
        <v>5000</v>
      </c>
      <c r="E254" s="28">
        <v>7000</v>
      </c>
      <c r="F254" s="28">
        <v>6755.35</v>
      </c>
      <c r="G254" s="28">
        <v>5000</v>
      </c>
      <c r="H254" s="69">
        <v>7000</v>
      </c>
      <c r="I254" s="28">
        <f t="shared" si="14"/>
        <v>140</v>
      </c>
    </row>
    <row r="255" spans="1:9" ht="12.75" outlineLevel="2" x14ac:dyDescent="0.2">
      <c r="A255" s="18">
        <v>402922</v>
      </c>
      <c r="B255" s="53"/>
      <c r="C255" s="33" t="s">
        <v>191</v>
      </c>
      <c r="D255" s="28">
        <v>1300</v>
      </c>
      <c r="E255" s="28">
        <v>1600</v>
      </c>
      <c r="F255" s="28">
        <v>1496.46</v>
      </c>
      <c r="G255" s="28">
        <v>1300</v>
      </c>
      <c r="H255" s="69">
        <v>1300</v>
      </c>
      <c r="I255" s="28">
        <f t="shared" si="14"/>
        <v>100</v>
      </c>
    </row>
    <row r="256" spans="1:9" ht="12.75" outlineLevel="2" x14ac:dyDescent="0.2">
      <c r="A256" s="18">
        <v>402931</v>
      </c>
      <c r="B256" s="53"/>
      <c r="C256" s="33" t="s">
        <v>192</v>
      </c>
      <c r="D256" s="28">
        <v>2000</v>
      </c>
      <c r="E256" s="28">
        <v>500</v>
      </c>
      <c r="F256" s="28">
        <v>313.42</v>
      </c>
      <c r="G256" s="28">
        <v>2000</v>
      </c>
      <c r="H256" s="69">
        <v>2000</v>
      </c>
      <c r="I256" s="28">
        <f t="shared" si="14"/>
        <v>100</v>
      </c>
    </row>
    <row r="257" spans="1:9" ht="12.75" outlineLevel="2" x14ac:dyDescent="0.2">
      <c r="A257" s="18">
        <v>402932</v>
      </c>
      <c r="B257" s="53"/>
      <c r="C257" s="33" t="s">
        <v>193</v>
      </c>
      <c r="D257" s="28">
        <v>2500</v>
      </c>
      <c r="E257" s="28">
        <v>1580</v>
      </c>
      <c r="F257" s="28">
        <v>1575</v>
      </c>
      <c r="G257" s="28">
        <v>100</v>
      </c>
      <c r="H257" s="69">
        <v>1000</v>
      </c>
      <c r="I257" s="28">
        <f t="shared" si="14"/>
        <v>1000</v>
      </c>
    </row>
    <row r="258" spans="1:9" ht="12.75" outlineLevel="2" x14ac:dyDescent="0.2">
      <c r="A258" s="18">
        <v>402934</v>
      </c>
      <c r="B258" s="53"/>
      <c r="C258" s="33" t="s">
        <v>194</v>
      </c>
      <c r="D258" s="28">
        <v>200</v>
      </c>
      <c r="E258" s="28">
        <v>350</v>
      </c>
      <c r="F258" s="28">
        <v>245.14</v>
      </c>
      <c r="G258" s="28">
        <v>200</v>
      </c>
      <c r="H258" s="69">
        <v>200</v>
      </c>
      <c r="I258" s="28">
        <f t="shared" si="14"/>
        <v>100</v>
      </c>
    </row>
    <row r="259" spans="1:9" ht="12.75" outlineLevel="2" x14ac:dyDescent="0.2">
      <c r="A259" s="18">
        <v>402941</v>
      </c>
      <c r="B259" s="53"/>
      <c r="C259" s="33" t="s">
        <v>195</v>
      </c>
      <c r="D259" s="28">
        <v>2500</v>
      </c>
      <c r="E259" s="28">
        <v>2100</v>
      </c>
      <c r="F259" s="28">
        <v>2099.08</v>
      </c>
      <c r="G259" s="28">
        <v>2500</v>
      </c>
      <c r="H259" s="69">
        <v>2500</v>
      </c>
      <c r="I259" s="28">
        <f t="shared" si="14"/>
        <v>100</v>
      </c>
    </row>
    <row r="260" spans="1:9" ht="12.75" outlineLevel="2" x14ac:dyDescent="0.2">
      <c r="A260" s="18">
        <v>4029991</v>
      </c>
      <c r="B260" s="53"/>
      <c r="C260" s="33" t="s">
        <v>196</v>
      </c>
      <c r="D260" s="28">
        <v>7000</v>
      </c>
      <c r="E260" s="28">
        <v>7000</v>
      </c>
      <c r="F260" s="28">
        <v>2174.25</v>
      </c>
      <c r="G260" s="28">
        <v>7000</v>
      </c>
      <c r="H260" s="69">
        <v>7000</v>
      </c>
      <c r="I260" s="28">
        <f t="shared" si="14"/>
        <v>100</v>
      </c>
    </row>
    <row r="261" spans="1:9" ht="12.75" outlineLevel="2" x14ac:dyDescent="0.2">
      <c r="A261" s="18">
        <v>4029993</v>
      </c>
      <c r="B261" s="53"/>
      <c r="C261" s="33" t="s">
        <v>197</v>
      </c>
      <c r="D261" s="28">
        <v>3100</v>
      </c>
      <c r="E261" s="28">
        <v>3100</v>
      </c>
      <c r="F261" s="28">
        <v>3575.52</v>
      </c>
      <c r="G261" s="28">
        <v>3100</v>
      </c>
      <c r="H261" s="69">
        <v>3100</v>
      </c>
      <c r="I261" s="28">
        <f t="shared" si="14"/>
        <v>100</v>
      </c>
    </row>
    <row r="262" spans="1:9" ht="12.75" outlineLevel="2" x14ac:dyDescent="0.2">
      <c r="A262" s="18">
        <v>4029995</v>
      </c>
      <c r="B262" s="53"/>
      <c r="C262" s="33" t="s">
        <v>198</v>
      </c>
      <c r="D262" s="28">
        <v>0</v>
      </c>
      <c r="E262" s="28">
        <v>92000</v>
      </c>
      <c r="F262" s="28">
        <v>93768.88</v>
      </c>
      <c r="G262" s="28">
        <v>0</v>
      </c>
      <c r="H262" s="69">
        <v>0</v>
      </c>
      <c r="I262" s="28" t="str">
        <f t="shared" si="14"/>
        <v>-</v>
      </c>
    </row>
    <row r="263" spans="1:9" ht="12.75" outlineLevel="2" x14ac:dyDescent="0.2">
      <c r="A263" s="18">
        <v>4029999</v>
      </c>
      <c r="B263" s="53"/>
      <c r="C263" s="33" t="s">
        <v>199</v>
      </c>
      <c r="D263" s="28">
        <v>4500</v>
      </c>
      <c r="E263" s="28">
        <v>4500</v>
      </c>
      <c r="F263" s="28">
        <v>4500</v>
      </c>
      <c r="G263" s="28">
        <v>4500</v>
      </c>
      <c r="H263" s="69">
        <v>4500</v>
      </c>
      <c r="I263" s="28">
        <f t="shared" si="14"/>
        <v>100</v>
      </c>
    </row>
    <row r="264" spans="1:9" ht="12.75" outlineLevel="2" x14ac:dyDescent="0.2">
      <c r="A264" s="18">
        <v>40299991</v>
      </c>
      <c r="B264" s="53"/>
      <c r="C264" s="33" t="s">
        <v>200</v>
      </c>
      <c r="D264" s="28">
        <v>0</v>
      </c>
      <c r="E264" s="28">
        <v>0</v>
      </c>
      <c r="F264" s="28">
        <v>0</v>
      </c>
      <c r="G264" s="28">
        <v>0</v>
      </c>
      <c r="H264" s="69">
        <v>30000</v>
      </c>
      <c r="I264" s="28" t="str">
        <f t="shared" si="14"/>
        <v>-</v>
      </c>
    </row>
    <row r="265" spans="1:9" ht="12.75" outlineLevel="2" x14ac:dyDescent="0.2">
      <c r="A265" s="18">
        <v>40299999</v>
      </c>
      <c r="B265" s="53"/>
      <c r="C265" s="33" t="s">
        <v>201</v>
      </c>
      <c r="D265" s="28">
        <v>0</v>
      </c>
      <c r="E265" s="28">
        <v>4000</v>
      </c>
      <c r="F265" s="28">
        <v>3467.77</v>
      </c>
      <c r="G265" s="28">
        <v>0</v>
      </c>
      <c r="H265" s="69">
        <v>0</v>
      </c>
      <c r="I265" s="28" t="str">
        <f t="shared" si="14"/>
        <v>-</v>
      </c>
    </row>
    <row r="266" spans="1:9" ht="12.75" outlineLevel="2" x14ac:dyDescent="0.2">
      <c r="A266" s="18"/>
      <c r="B266" s="53"/>
      <c r="C266" s="33"/>
      <c r="D266" s="28"/>
      <c r="E266" s="28"/>
      <c r="F266" s="28"/>
      <c r="G266" s="28"/>
      <c r="H266" s="69"/>
      <c r="I266" s="28"/>
    </row>
    <row r="267" spans="1:9" ht="12.75" x14ac:dyDescent="0.2">
      <c r="A267" s="18">
        <v>403</v>
      </c>
      <c r="B267" s="53"/>
      <c r="C267" s="33" t="s">
        <v>27</v>
      </c>
      <c r="D267" s="28">
        <f>+D268+D270</f>
        <v>5800</v>
      </c>
      <c r="E267" s="28">
        <f>+E268+E270</f>
        <v>37700</v>
      </c>
      <c r="F267" s="28">
        <f>+F268+F270</f>
        <v>37691</v>
      </c>
      <c r="G267" s="28">
        <f>+G268+G270</f>
        <v>5800</v>
      </c>
      <c r="H267" s="69">
        <f>+H268+H270</f>
        <v>57500</v>
      </c>
      <c r="I267" s="28">
        <f>IF(G267&lt;&gt;0,H267/G267*100,"-")</f>
        <v>991.37931034482756</v>
      </c>
    </row>
    <row r="268" spans="1:9" ht="12.75" outlineLevel="1" x14ac:dyDescent="0.2">
      <c r="A268" s="18">
        <v>4031</v>
      </c>
      <c r="B268" s="53"/>
      <c r="C268" s="33" t="s">
        <v>202</v>
      </c>
      <c r="D268" s="28">
        <f>+D269</f>
        <v>5000</v>
      </c>
      <c r="E268" s="28">
        <f>+E269</f>
        <v>36200</v>
      </c>
      <c r="F268" s="28">
        <f>+F269</f>
        <v>36143.4</v>
      </c>
      <c r="G268" s="28">
        <f>+G269</f>
        <v>5000</v>
      </c>
      <c r="H268" s="69">
        <f>+H269</f>
        <v>56000</v>
      </c>
      <c r="I268" s="28">
        <f>IF(G268&lt;&gt;0,H268/G268*100,"-")</f>
        <v>1120</v>
      </c>
    </row>
    <row r="269" spans="1:9" ht="12.75" outlineLevel="2" x14ac:dyDescent="0.2">
      <c r="A269" s="18">
        <v>403101</v>
      </c>
      <c r="B269" s="53"/>
      <c r="C269" s="33" t="s">
        <v>203</v>
      </c>
      <c r="D269" s="28">
        <v>5000</v>
      </c>
      <c r="E269" s="28">
        <v>36200</v>
      </c>
      <c r="F269" s="28">
        <v>36143.4</v>
      </c>
      <c r="G269" s="28">
        <v>5000</v>
      </c>
      <c r="H269" s="69">
        <v>56000</v>
      </c>
      <c r="I269" s="28">
        <f>IF(G269&lt;&gt;0,H269/G269*100,"-")</f>
        <v>1120</v>
      </c>
    </row>
    <row r="270" spans="1:9" ht="12.75" outlineLevel="1" x14ac:dyDescent="0.2">
      <c r="A270" s="18">
        <v>4033</v>
      </c>
      <c r="B270" s="53"/>
      <c r="C270" s="33" t="s">
        <v>204</v>
      </c>
      <c r="D270" s="28">
        <f>+D271</f>
        <v>800</v>
      </c>
      <c r="E270" s="28">
        <f>+E271</f>
        <v>1500</v>
      </c>
      <c r="F270" s="28">
        <f>+F271</f>
        <v>1547.6</v>
      </c>
      <c r="G270" s="28">
        <f>+G271</f>
        <v>800</v>
      </c>
      <c r="H270" s="69">
        <f>+H271</f>
        <v>1500</v>
      </c>
      <c r="I270" s="28">
        <f>IF(G270&lt;&gt;0,H270/G270*100,"-")</f>
        <v>187.5</v>
      </c>
    </row>
    <row r="271" spans="1:9" ht="12.75" outlineLevel="2" x14ac:dyDescent="0.2">
      <c r="A271" s="18">
        <v>403305</v>
      </c>
      <c r="B271" s="53"/>
      <c r="C271" s="33" t="s">
        <v>205</v>
      </c>
      <c r="D271" s="28">
        <v>800</v>
      </c>
      <c r="E271" s="28">
        <v>1500</v>
      </c>
      <c r="F271" s="28">
        <v>1547.6</v>
      </c>
      <c r="G271" s="28">
        <v>800</v>
      </c>
      <c r="H271" s="69">
        <v>1500</v>
      </c>
      <c r="I271" s="28">
        <f>IF(G271&lt;&gt;0,H271/G271*100,"-")</f>
        <v>187.5</v>
      </c>
    </row>
    <row r="272" spans="1:9" ht="12.75" outlineLevel="2" x14ac:dyDescent="0.2">
      <c r="A272" s="18"/>
      <c r="B272" s="53"/>
      <c r="C272" s="33"/>
      <c r="D272" s="28"/>
      <c r="E272" s="28"/>
      <c r="F272" s="28"/>
      <c r="G272" s="28"/>
      <c r="H272" s="69"/>
      <c r="I272" s="28"/>
    </row>
    <row r="273" spans="1:9" ht="12.75" x14ac:dyDescent="0.2">
      <c r="A273" s="18">
        <v>409</v>
      </c>
      <c r="B273" s="53"/>
      <c r="C273" s="33" t="s">
        <v>55</v>
      </c>
      <c r="D273" s="30">
        <f>+D274+D276+D278</f>
        <v>55617</v>
      </c>
      <c r="E273" s="30">
        <f>+E274+E276+E278</f>
        <v>30700</v>
      </c>
      <c r="F273" s="30">
        <f>+F274+F276+F278</f>
        <v>23906.69</v>
      </c>
      <c r="G273" s="30">
        <f>+G274+G276+G278</f>
        <v>55617</v>
      </c>
      <c r="H273" s="70">
        <f>+H274+H276+H278</f>
        <v>53617</v>
      </c>
      <c r="I273" s="30">
        <f t="shared" ref="I273:I279" si="15">IF(G273&lt;&gt;0,H273/G273*100,"-")</f>
        <v>96.403977201215454</v>
      </c>
    </row>
    <row r="274" spans="1:9" ht="12.75" outlineLevel="1" x14ac:dyDescent="0.2">
      <c r="A274" s="18">
        <v>4090</v>
      </c>
      <c r="B274" s="53"/>
      <c r="C274" s="33" t="s">
        <v>206</v>
      </c>
      <c r="D274" s="30">
        <f>+D275</f>
        <v>15917</v>
      </c>
      <c r="E274" s="30">
        <f>+E275</f>
        <v>0</v>
      </c>
      <c r="F274" s="30">
        <f>+F275</f>
        <v>0</v>
      </c>
      <c r="G274" s="30">
        <f>+G275</f>
        <v>15917</v>
      </c>
      <c r="H274" s="70">
        <f>+H275</f>
        <v>15917</v>
      </c>
      <c r="I274" s="30">
        <f t="shared" si="15"/>
        <v>100</v>
      </c>
    </row>
    <row r="275" spans="1:9" ht="12.75" outlineLevel="2" x14ac:dyDescent="0.2">
      <c r="A275" s="18">
        <v>409000</v>
      </c>
      <c r="B275" s="53"/>
      <c r="C275" s="33" t="s">
        <v>206</v>
      </c>
      <c r="D275" s="30">
        <v>15917</v>
      </c>
      <c r="E275" s="30">
        <v>0</v>
      </c>
      <c r="F275" s="30">
        <v>0</v>
      </c>
      <c r="G275" s="30">
        <v>15917</v>
      </c>
      <c r="H275" s="70">
        <v>15917</v>
      </c>
      <c r="I275" s="30">
        <f t="shared" si="15"/>
        <v>100</v>
      </c>
    </row>
    <row r="276" spans="1:9" ht="12.75" outlineLevel="1" x14ac:dyDescent="0.2">
      <c r="A276" s="18">
        <v>4091</v>
      </c>
      <c r="B276" s="53"/>
      <c r="C276" s="33" t="s">
        <v>207</v>
      </c>
      <c r="D276" s="30">
        <f>+D277</f>
        <v>15700</v>
      </c>
      <c r="E276" s="30">
        <f>+E277</f>
        <v>10700</v>
      </c>
      <c r="F276" s="30">
        <f>+F277</f>
        <v>0</v>
      </c>
      <c r="G276" s="30">
        <f>+G277</f>
        <v>15700</v>
      </c>
      <c r="H276" s="70">
        <f>+H277</f>
        <v>15700</v>
      </c>
      <c r="I276" s="30">
        <f t="shared" si="15"/>
        <v>100</v>
      </c>
    </row>
    <row r="277" spans="1:9" ht="12.75" outlineLevel="2" x14ac:dyDescent="0.2">
      <c r="A277" s="18">
        <v>409100</v>
      </c>
      <c r="B277" s="53"/>
      <c r="C277" s="33" t="s">
        <v>207</v>
      </c>
      <c r="D277" s="30">
        <v>15700</v>
      </c>
      <c r="E277" s="30">
        <v>10700</v>
      </c>
      <c r="F277" s="30">
        <v>0</v>
      </c>
      <c r="G277" s="30">
        <v>15700</v>
      </c>
      <c r="H277" s="70">
        <v>15700</v>
      </c>
      <c r="I277" s="30">
        <f t="shared" si="15"/>
        <v>100</v>
      </c>
    </row>
    <row r="278" spans="1:9" ht="12.75" outlineLevel="1" x14ac:dyDescent="0.2">
      <c r="A278" s="18">
        <v>4093</v>
      </c>
      <c r="B278" s="53"/>
      <c r="C278" s="33" t="s">
        <v>208</v>
      </c>
      <c r="D278" s="30">
        <f>+D279</f>
        <v>24000</v>
      </c>
      <c r="E278" s="30">
        <f>+E279</f>
        <v>20000</v>
      </c>
      <c r="F278" s="30">
        <f>+F279</f>
        <v>23906.69</v>
      </c>
      <c r="G278" s="30">
        <f>+G279</f>
        <v>24000</v>
      </c>
      <c r="H278" s="70">
        <f>+H279</f>
        <v>22000</v>
      </c>
      <c r="I278" s="30">
        <f t="shared" si="15"/>
        <v>91.666666666666657</v>
      </c>
    </row>
    <row r="279" spans="1:9" ht="12.75" outlineLevel="2" x14ac:dyDescent="0.2">
      <c r="A279" s="18">
        <v>409300</v>
      </c>
      <c r="B279" s="53"/>
      <c r="C279" s="33" t="s">
        <v>209</v>
      </c>
      <c r="D279" s="30">
        <v>24000</v>
      </c>
      <c r="E279" s="30">
        <v>20000</v>
      </c>
      <c r="F279" s="30">
        <v>23906.69</v>
      </c>
      <c r="G279" s="30">
        <v>24000</v>
      </c>
      <c r="H279" s="70">
        <v>22000</v>
      </c>
      <c r="I279" s="30">
        <f t="shared" si="15"/>
        <v>91.666666666666657</v>
      </c>
    </row>
    <row r="280" spans="1:9" ht="12.75" outlineLevel="2" x14ac:dyDescent="0.2">
      <c r="A280" s="18"/>
      <c r="B280" s="53"/>
      <c r="C280" s="33"/>
      <c r="D280" s="30"/>
      <c r="E280" s="30"/>
      <c r="F280" s="30"/>
      <c r="G280" s="30"/>
      <c r="H280" s="70"/>
      <c r="I280" s="30"/>
    </row>
    <row r="281" spans="1:9" ht="12.75" x14ac:dyDescent="0.2">
      <c r="A281" s="17">
        <v>41</v>
      </c>
      <c r="B281" s="52"/>
      <c r="C281" s="34" t="s">
        <v>82</v>
      </c>
      <c r="D281" s="29">
        <f>+D282+D293+D306+D319+D351</f>
        <v>1518007</v>
      </c>
      <c r="E281" s="29">
        <f>+E282+E293+E306+E319+E351</f>
        <v>1765134</v>
      </c>
      <c r="F281" s="29">
        <f>+F282+F293+F306+F319+F351</f>
        <v>1783749.3000000003</v>
      </c>
      <c r="G281" s="29">
        <f>+G282+G293+G306+G319+G351</f>
        <v>1527467</v>
      </c>
      <c r="H281" s="69">
        <f>+H282+H293+H306+H319+H351</f>
        <v>1715096</v>
      </c>
      <c r="I281" s="29">
        <f t="shared" ref="I281:I291" si="16">IF(G281&lt;&gt;0,H281/G281*100,"-")</f>
        <v>112.28366963083327</v>
      </c>
    </row>
    <row r="282" spans="1:9" ht="12.75" x14ac:dyDescent="0.2">
      <c r="A282" s="18">
        <v>410</v>
      </c>
      <c r="B282" s="53"/>
      <c r="C282" s="33" t="s">
        <v>28</v>
      </c>
      <c r="D282" s="28">
        <f>+D283+D285</f>
        <v>97000</v>
      </c>
      <c r="E282" s="28">
        <f>+E283+E285</f>
        <v>111000</v>
      </c>
      <c r="F282" s="28">
        <f>+F283+F285</f>
        <v>113210.8</v>
      </c>
      <c r="G282" s="28">
        <f>+G283+G285</f>
        <v>97000</v>
      </c>
      <c r="H282" s="69">
        <f>+H283+H285</f>
        <v>88000</v>
      </c>
      <c r="I282" s="28">
        <f t="shared" si="16"/>
        <v>90.721649484536087</v>
      </c>
    </row>
    <row r="283" spans="1:9" ht="12.75" outlineLevel="1" x14ac:dyDescent="0.2">
      <c r="A283" s="18">
        <v>4100</v>
      </c>
      <c r="B283" s="53"/>
      <c r="C283" s="33" t="s">
        <v>210</v>
      </c>
      <c r="D283" s="28">
        <f>+D284</f>
        <v>35000</v>
      </c>
      <c r="E283" s="28">
        <f>+E284</f>
        <v>35000</v>
      </c>
      <c r="F283" s="28">
        <f>+F284</f>
        <v>36632.36</v>
      </c>
      <c r="G283" s="28">
        <f>+G284</f>
        <v>35000</v>
      </c>
      <c r="H283" s="69">
        <f>+H284</f>
        <v>30000</v>
      </c>
      <c r="I283" s="28">
        <f t="shared" si="16"/>
        <v>85.714285714285708</v>
      </c>
    </row>
    <row r="284" spans="1:9" ht="12.75" outlineLevel="2" x14ac:dyDescent="0.2">
      <c r="A284" s="18">
        <v>410000</v>
      </c>
      <c r="B284" s="53"/>
      <c r="C284" s="33" t="s">
        <v>211</v>
      </c>
      <c r="D284" s="28">
        <v>35000</v>
      </c>
      <c r="E284" s="28">
        <v>35000</v>
      </c>
      <c r="F284" s="28">
        <v>36632.36</v>
      </c>
      <c r="G284" s="28">
        <v>35000</v>
      </c>
      <c r="H284" s="69">
        <v>30000</v>
      </c>
      <c r="I284" s="28">
        <f t="shared" si="16"/>
        <v>85.714285714285708</v>
      </c>
    </row>
    <row r="285" spans="1:9" ht="12.75" outlineLevel="1" x14ac:dyDescent="0.2">
      <c r="A285" s="18">
        <v>4102</v>
      </c>
      <c r="B285" s="53"/>
      <c r="C285" s="33" t="s">
        <v>212</v>
      </c>
      <c r="D285" s="28">
        <f>+D286+D287+D288+D289+D290+D291</f>
        <v>62000</v>
      </c>
      <c r="E285" s="28">
        <f>+E286+E287+E288+E289+E290+E291</f>
        <v>76000</v>
      </c>
      <c r="F285" s="28">
        <f>+F286+F287+F288+F289+F290+F291</f>
        <v>76578.44</v>
      </c>
      <c r="G285" s="28">
        <f>+G286+G287+G288+G289+G290+G291</f>
        <v>62000</v>
      </c>
      <c r="H285" s="69">
        <f>+H286+H287+H288+H289+H290+H291</f>
        <v>58000</v>
      </c>
      <c r="I285" s="28">
        <f t="shared" si="16"/>
        <v>93.548387096774192</v>
      </c>
    </row>
    <row r="286" spans="1:9" ht="12.75" outlineLevel="2" x14ac:dyDescent="0.2">
      <c r="A286" s="18">
        <v>410217</v>
      </c>
      <c r="B286" s="53"/>
      <c r="C286" s="33" t="s">
        <v>213</v>
      </c>
      <c r="D286" s="28">
        <v>10000</v>
      </c>
      <c r="E286" s="28">
        <v>10000</v>
      </c>
      <c r="F286" s="28">
        <v>9726.0400000000009</v>
      </c>
      <c r="G286" s="28">
        <v>10000</v>
      </c>
      <c r="H286" s="69">
        <v>10000</v>
      </c>
      <c r="I286" s="28">
        <f t="shared" si="16"/>
        <v>100</v>
      </c>
    </row>
    <row r="287" spans="1:9" ht="12.75" outlineLevel="2" x14ac:dyDescent="0.2">
      <c r="A287" s="18">
        <v>410299</v>
      </c>
      <c r="B287" s="53"/>
      <c r="C287" s="33" t="s">
        <v>214</v>
      </c>
      <c r="D287" s="28">
        <v>20000</v>
      </c>
      <c r="E287" s="28">
        <v>25000</v>
      </c>
      <c r="F287" s="28">
        <v>24342.35</v>
      </c>
      <c r="G287" s="28">
        <v>20000</v>
      </c>
      <c r="H287" s="69">
        <v>20000</v>
      </c>
      <c r="I287" s="28">
        <f t="shared" si="16"/>
        <v>100</v>
      </c>
    </row>
    <row r="288" spans="1:9" ht="12.75" outlineLevel="2" x14ac:dyDescent="0.2">
      <c r="A288" s="18">
        <v>4102990</v>
      </c>
      <c r="B288" s="53"/>
      <c r="C288" s="33" t="s">
        <v>215</v>
      </c>
      <c r="D288" s="28">
        <v>7000</v>
      </c>
      <c r="E288" s="28">
        <v>13000</v>
      </c>
      <c r="F288" s="28">
        <v>11000</v>
      </c>
      <c r="G288" s="28">
        <v>7000</v>
      </c>
      <c r="H288" s="69">
        <v>10000</v>
      </c>
      <c r="I288" s="28">
        <f t="shared" si="16"/>
        <v>142.85714285714286</v>
      </c>
    </row>
    <row r="289" spans="1:9" ht="12.75" outlineLevel="2" x14ac:dyDescent="0.2">
      <c r="A289" s="18">
        <v>4102991</v>
      </c>
      <c r="B289" s="53"/>
      <c r="C289" s="33" t="s">
        <v>216</v>
      </c>
      <c r="D289" s="28">
        <v>6000</v>
      </c>
      <c r="E289" s="28">
        <v>1000</v>
      </c>
      <c r="F289" s="28">
        <v>997.52</v>
      </c>
      <c r="G289" s="28">
        <v>6000</v>
      </c>
      <c r="H289" s="69">
        <v>2000</v>
      </c>
      <c r="I289" s="28">
        <f t="shared" si="16"/>
        <v>33.333333333333329</v>
      </c>
    </row>
    <row r="290" spans="1:9" ht="12.75" outlineLevel="2" x14ac:dyDescent="0.2">
      <c r="A290" s="18">
        <v>4102992</v>
      </c>
      <c r="B290" s="53"/>
      <c r="C290" s="33" t="s">
        <v>217</v>
      </c>
      <c r="D290" s="28">
        <v>18000</v>
      </c>
      <c r="E290" s="28">
        <v>26000</v>
      </c>
      <c r="F290" s="28">
        <v>29512.53</v>
      </c>
      <c r="G290" s="28">
        <v>18000</v>
      </c>
      <c r="H290" s="69">
        <v>15000</v>
      </c>
      <c r="I290" s="28">
        <f t="shared" si="16"/>
        <v>83.333333333333343</v>
      </c>
    </row>
    <row r="291" spans="1:9" ht="12.75" outlineLevel="2" x14ac:dyDescent="0.2">
      <c r="A291" s="18">
        <v>4102993</v>
      </c>
      <c r="B291" s="53"/>
      <c r="C291" s="33" t="s">
        <v>218</v>
      </c>
      <c r="D291" s="28">
        <v>1000</v>
      </c>
      <c r="E291" s="28">
        <v>1000</v>
      </c>
      <c r="F291" s="28">
        <v>1000</v>
      </c>
      <c r="G291" s="28">
        <v>1000</v>
      </c>
      <c r="H291" s="69">
        <v>1000</v>
      </c>
      <c r="I291" s="28">
        <f t="shared" si="16"/>
        <v>100</v>
      </c>
    </row>
    <row r="292" spans="1:9" ht="12.75" outlineLevel="2" x14ac:dyDescent="0.2">
      <c r="A292" s="18"/>
      <c r="B292" s="53"/>
      <c r="C292" s="33"/>
      <c r="D292" s="28"/>
      <c r="E292" s="28"/>
      <c r="F292" s="28"/>
      <c r="G292" s="28"/>
      <c r="H292" s="69"/>
      <c r="I292" s="28"/>
    </row>
    <row r="293" spans="1:9" ht="12.75" x14ac:dyDescent="0.2">
      <c r="A293" s="18">
        <v>411</v>
      </c>
      <c r="B293" s="53"/>
      <c r="C293" s="33" t="s">
        <v>29</v>
      </c>
      <c r="D293" s="28">
        <f>+D294</f>
        <v>1017803</v>
      </c>
      <c r="E293" s="28">
        <f>+E294</f>
        <v>1235595</v>
      </c>
      <c r="F293" s="28">
        <f>+F294</f>
        <v>1261167.79</v>
      </c>
      <c r="G293" s="28">
        <f>+G294</f>
        <v>1027263</v>
      </c>
      <c r="H293" s="69">
        <f>+H294</f>
        <v>1201803</v>
      </c>
      <c r="I293" s="28">
        <f t="shared" ref="I293:I304" si="17">IF(G293&lt;&gt;0,H293/G293*100,"-")</f>
        <v>116.99078035517681</v>
      </c>
    </row>
    <row r="294" spans="1:9" ht="12.75" outlineLevel="1" x14ac:dyDescent="0.2">
      <c r="A294" s="18">
        <v>4119</v>
      </c>
      <c r="B294" s="53"/>
      <c r="C294" s="33" t="s">
        <v>219</v>
      </c>
      <c r="D294" s="28">
        <f>+D295+D296+D297+D298+D299+D300+D301+D302+D303+D304</f>
        <v>1017803</v>
      </c>
      <c r="E294" s="28">
        <f>+E295+E296+E297+E298+E299+E300+E301+E302+E303+E304</f>
        <v>1235595</v>
      </c>
      <c r="F294" s="28">
        <f>+F295+F296+F297+F298+F299+F300+F301+F302+F303+F304</f>
        <v>1261167.79</v>
      </c>
      <c r="G294" s="28">
        <f>+G295+G296+G297+G298+G299+G300+G301+G302+G303+G304</f>
        <v>1027263</v>
      </c>
      <c r="H294" s="69">
        <f>+H295+H296+H297+H298+H299+H300+H301+H302+H303+H304</f>
        <v>1201803</v>
      </c>
      <c r="I294" s="28">
        <f t="shared" si="17"/>
        <v>116.99078035517681</v>
      </c>
    </row>
    <row r="295" spans="1:9" ht="12.75" outlineLevel="2" x14ac:dyDescent="0.2">
      <c r="A295" s="18">
        <v>411900</v>
      </c>
      <c r="B295" s="53"/>
      <c r="C295" s="33" t="s">
        <v>220</v>
      </c>
      <c r="D295" s="28">
        <v>20000</v>
      </c>
      <c r="E295" s="28">
        <v>22000</v>
      </c>
      <c r="F295" s="28">
        <v>22224.6</v>
      </c>
      <c r="G295" s="28">
        <v>20000</v>
      </c>
      <c r="H295" s="69">
        <v>22000</v>
      </c>
      <c r="I295" s="28">
        <f t="shared" si="17"/>
        <v>110.00000000000001</v>
      </c>
    </row>
    <row r="296" spans="1:9" ht="12.75" outlineLevel="2" x14ac:dyDescent="0.2">
      <c r="A296" s="18">
        <v>411908</v>
      </c>
      <c r="B296" s="53"/>
      <c r="C296" s="33" t="s">
        <v>221</v>
      </c>
      <c r="D296" s="28">
        <v>22000</v>
      </c>
      <c r="E296" s="28">
        <v>19500</v>
      </c>
      <c r="F296" s="28">
        <v>19100</v>
      </c>
      <c r="G296" s="28">
        <v>24000</v>
      </c>
      <c r="H296" s="69">
        <v>22000</v>
      </c>
      <c r="I296" s="28">
        <f t="shared" si="17"/>
        <v>91.666666666666657</v>
      </c>
    </row>
    <row r="297" spans="1:9" ht="12.75" outlineLevel="2" x14ac:dyDescent="0.2">
      <c r="A297" s="18">
        <v>4119090</v>
      </c>
      <c r="B297" s="53"/>
      <c r="C297" s="33" t="s">
        <v>222</v>
      </c>
      <c r="D297" s="28">
        <v>140000</v>
      </c>
      <c r="E297" s="28">
        <v>175000</v>
      </c>
      <c r="F297" s="28">
        <v>183306.53</v>
      </c>
      <c r="G297" s="28">
        <v>140000</v>
      </c>
      <c r="H297" s="69">
        <v>140000</v>
      </c>
      <c r="I297" s="28">
        <f t="shared" si="17"/>
        <v>100</v>
      </c>
    </row>
    <row r="298" spans="1:9" ht="12.75" outlineLevel="2" x14ac:dyDescent="0.2">
      <c r="A298" s="18">
        <v>411920</v>
      </c>
      <c r="B298" s="53"/>
      <c r="C298" s="33" t="s">
        <v>223</v>
      </c>
      <c r="D298" s="28">
        <v>2000</v>
      </c>
      <c r="E298" s="28">
        <v>0</v>
      </c>
      <c r="F298" s="28">
        <v>0</v>
      </c>
      <c r="G298" s="28">
        <v>2000</v>
      </c>
      <c r="H298" s="69">
        <v>0</v>
      </c>
      <c r="I298" s="28">
        <f t="shared" si="17"/>
        <v>0</v>
      </c>
    </row>
    <row r="299" spans="1:9" ht="12.75" outlineLevel="2" x14ac:dyDescent="0.2">
      <c r="A299" s="18">
        <v>411921</v>
      </c>
      <c r="B299" s="53"/>
      <c r="C299" s="33" t="s">
        <v>224</v>
      </c>
      <c r="D299" s="28">
        <v>820000</v>
      </c>
      <c r="E299" s="28">
        <v>1000000</v>
      </c>
      <c r="F299" s="28">
        <v>1021085.1</v>
      </c>
      <c r="G299" s="28">
        <v>827460</v>
      </c>
      <c r="H299" s="69">
        <v>1000000</v>
      </c>
      <c r="I299" s="28">
        <f t="shared" si="17"/>
        <v>120.85176322722549</v>
      </c>
    </row>
    <row r="300" spans="1:9" ht="12.75" outlineLevel="2" x14ac:dyDescent="0.2">
      <c r="A300" s="18">
        <v>411999</v>
      </c>
      <c r="B300" s="53"/>
      <c r="C300" s="33" t="s">
        <v>225</v>
      </c>
      <c r="D300" s="28">
        <v>3828</v>
      </c>
      <c r="E300" s="28">
        <v>6220</v>
      </c>
      <c r="F300" s="28">
        <v>4784</v>
      </c>
      <c r="G300" s="28">
        <v>3828</v>
      </c>
      <c r="H300" s="69">
        <v>3828</v>
      </c>
      <c r="I300" s="28">
        <f t="shared" si="17"/>
        <v>100</v>
      </c>
    </row>
    <row r="301" spans="1:9" ht="12.75" outlineLevel="2" x14ac:dyDescent="0.2">
      <c r="A301" s="18">
        <v>4119991</v>
      </c>
      <c r="B301" s="53"/>
      <c r="C301" s="33" t="s">
        <v>226</v>
      </c>
      <c r="D301" s="28">
        <v>6600</v>
      </c>
      <c r="E301" s="28">
        <v>7000</v>
      </c>
      <c r="F301" s="28">
        <v>6600</v>
      </c>
      <c r="G301" s="28">
        <v>6600</v>
      </c>
      <c r="H301" s="69">
        <v>6600</v>
      </c>
      <c r="I301" s="28">
        <f t="shared" si="17"/>
        <v>100</v>
      </c>
    </row>
    <row r="302" spans="1:9" ht="12.75" outlineLevel="2" x14ac:dyDescent="0.2">
      <c r="A302" s="18">
        <v>4119992</v>
      </c>
      <c r="B302" s="53"/>
      <c r="C302" s="33" t="s">
        <v>227</v>
      </c>
      <c r="D302" s="28">
        <v>1500</v>
      </c>
      <c r="E302" s="28">
        <v>1500</v>
      </c>
      <c r="F302" s="28">
        <v>0</v>
      </c>
      <c r="G302" s="28">
        <v>1500</v>
      </c>
      <c r="H302" s="69">
        <v>1500</v>
      </c>
      <c r="I302" s="28">
        <f t="shared" si="17"/>
        <v>100</v>
      </c>
    </row>
    <row r="303" spans="1:9" ht="12.75" outlineLevel="2" x14ac:dyDescent="0.2">
      <c r="A303" s="18">
        <v>4119993</v>
      </c>
      <c r="B303" s="53"/>
      <c r="C303" s="33" t="s">
        <v>228</v>
      </c>
      <c r="D303" s="28">
        <v>875</v>
      </c>
      <c r="E303" s="28">
        <v>875</v>
      </c>
      <c r="F303" s="28">
        <v>0</v>
      </c>
      <c r="G303" s="28">
        <v>875</v>
      </c>
      <c r="H303" s="69">
        <v>875</v>
      </c>
      <c r="I303" s="28">
        <f t="shared" si="17"/>
        <v>100</v>
      </c>
    </row>
    <row r="304" spans="1:9" ht="12.75" outlineLevel="2" x14ac:dyDescent="0.2">
      <c r="A304" s="18">
        <v>4119996</v>
      </c>
      <c r="B304" s="53"/>
      <c r="C304" s="33" t="s">
        <v>229</v>
      </c>
      <c r="D304" s="28">
        <v>1000</v>
      </c>
      <c r="E304" s="28">
        <v>3500</v>
      </c>
      <c r="F304" s="28">
        <v>4067.56</v>
      </c>
      <c r="G304" s="28">
        <v>1000</v>
      </c>
      <c r="H304" s="69">
        <v>5000</v>
      </c>
      <c r="I304" s="28">
        <f t="shared" si="17"/>
        <v>500</v>
      </c>
    </row>
    <row r="305" spans="1:9" ht="12.75" outlineLevel="2" x14ac:dyDescent="0.2">
      <c r="A305" s="18"/>
      <c r="B305" s="53"/>
      <c r="C305" s="33"/>
      <c r="D305" s="28"/>
      <c r="E305" s="28"/>
      <c r="F305" s="28"/>
      <c r="G305" s="28"/>
      <c r="H305" s="69"/>
      <c r="I305" s="28"/>
    </row>
    <row r="306" spans="1:9" ht="12.75" x14ac:dyDescent="0.2">
      <c r="A306" s="18">
        <v>412</v>
      </c>
      <c r="B306" s="53"/>
      <c r="C306" s="33" t="s">
        <v>57</v>
      </c>
      <c r="D306" s="28">
        <f>+D307</f>
        <v>73688</v>
      </c>
      <c r="E306" s="28">
        <f>+E307</f>
        <v>73688</v>
      </c>
      <c r="F306" s="28">
        <f>+F307</f>
        <v>70268.63</v>
      </c>
      <c r="G306" s="28">
        <f>+G307</f>
        <v>73688</v>
      </c>
      <c r="H306" s="69">
        <f>+H307</f>
        <v>83368</v>
      </c>
      <c r="I306" s="28">
        <f t="shared" ref="I306:I317" si="18">IF(G306&lt;&gt;0,H306/G306*100,"-")</f>
        <v>113.13646726739768</v>
      </c>
    </row>
    <row r="307" spans="1:9" ht="12.75" outlineLevel="1" x14ac:dyDescent="0.2">
      <c r="A307" s="18">
        <v>4120</v>
      </c>
      <c r="B307" s="53"/>
      <c r="C307" s="33" t="s">
        <v>230</v>
      </c>
      <c r="D307" s="28">
        <f>+D308+D309+D310+D311+D312+D313+D314+D315+D316+D317</f>
        <v>73688</v>
      </c>
      <c r="E307" s="28">
        <f>+E308+E309+E310+E311+E312+E313+E314+E315+E316+E317</f>
        <v>73688</v>
      </c>
      <c r="F307" s="28">
        <f>+F308+F309+F310+F311+F312+F313+F314+F315+F316+F317</f>
        <v>70268.63</v>
      </c>
      <c r="G307" s="28">
        <f>+G308+G309+G310+G311+G312+G313+G314+G315+G316+G317</f>
        <v>73688</v>
      </c>
      <c r="H307" s="69">
        <f>+H308+H309+H310+H311+H312+H313+H314+H315+H316+H317</f>
        <v>83368</v>
      </c>
      <c r="I307" s="28">
        <f t="shared" si="18"/>
        <v>113.13646726739768</v>
      </c>
    </row>
    <row r="308" spans="1:9" ht="12.75" outlineLevel="2" x14ac:dyDescent="0.2">
      <c r="A308" s="18">
        <v>4120001</v>
      </c>
      <c r="B308" s="53"/>
      <c r="C308" s="33" t="s">
        <v>231</v>
      </c>
      <c r="D308" s="28">
        <v>29900</v>
      </c>
      <c r="E308" s="28">
        <v>29900</v>
      </c>
      <c r="F308" s="28">
        <v>29900</v>
      </c>
      <c r="G308" s="28">
        <v>29900</v>
      </c>
      <c r="H308" s="69">
        <v>35900</v>
      </c>
      <c r="I308" s="28">
        <f t="shared" si="18"/>
        <v>120.06688963210703</v>
      </c>
    </row>
    <row r="309" spans="1:9" ht="12.75" outlineLevel="2" x14ac:dyDescent="0.2">
      <c r="A309" s="18">
        <v>41200010</v>
      </c>
      <c r="B309" s="53"/>
      <c r="C309" s="33" t="s">
        <v>232</v>
      </c>
      <c r="D309" s="28">
        <v>1200</v>
      </c>
      <c r="E309" s="28">
        <v>1200</v>
      </c>
      <c r="F309" s="28">
        <v>1200</v>
      </c>
      <c r="G309" s="28">
        <v>1200</v>
      </c>
      <c r="H309" s="69">
        <v>1200</v>
      </c>
      <c r="I309" s="28">
        <f t="shared" si="18"/>
        <v>100</v>
      </c>
    </row>
    <row r="310" spans="1:9" ht="12.75" outlineLevel="2" x14ac:dyDescent="0.2">
      <c r="A310" s="18">
        <v>41200012</v>
      </c>
      <c r="B310" s="53"/>
      <c r="C310" s="33" t="s">
        <v>233</v>
      </c>
      <c r="D310" s="28">
        <v>4800</v>
      </c>
      <c r="E310" s="28">
        <v>4800</v>
      </c>
      <c r="F310" s="28">
        <v>4800</v>
      </c>
      <c r="G310" s="28">
        <v>4800</v>
      </c>
      <c r="H310" s="69">
        <v>5760</v>
      </c>
      <c r="I310" s="28">
        <f t="shared" si="18"/>
        <v>120</v>
      </c>
    </row>
    <row r="311" spans="1:9" ht="12.75" outlineLevel="2" x14ac:dyDescent="0.2">
      <c r="A311" s="18">
        <v>41200013</v>
      </c>
      <c r="B311" s="53"/>
      <c r="C311" s="33" t="s">
        <v>234</v>
      </c>
      <c r="D311" s="28">
        <v>1000</v>
      </c>
      <c r="E311" s="28">
        <v>1000</v>
      </c>
      <c r="F311" s="28">
        <v>0</v>
      </c>
      <c r="G311" s="28">
        <v>1000</v>
      </c>
      <c r="H311" s="69">
        <v>1000</v>
      </c>
      <c r="I311" s="28">
        <f t="shared" si="18"/>
        <v>100</v>
      </c>
    </row>
    <row r="312" spans="1:9" ht="12.75" outlineLevel="2" x14ac:dyDescent="0.2">
      <c r="A312" s="18">
        <v>41200016</v>
      </c>
      <c r="B312" s="53"/>
      <c r="C312" s="33" t="s">
        <v>235</v>
      </c>
      <c r="D312" s="28">
        <v>835</v>
      </c>
      <c r="E312" s="28">
        <v>835</v>
      </c>
      <c r="F312" s="28">
        <v>835</v>
      </c>
      <c r="G312" s="28">
        <v>835</v>
      </c>
      <c r="H312" s="69">
        <v>835</v>
      </c>
      <c r="I312" s="28">
        <f t="shared" si="18"/>
        <v>100</v>
      </c>
    </row>
    <row r="313" spans="1:9" ht="12.75" outlineLevel="2" x14ac:dyDescent="0.2">
      <c r="A313" s="18">
        <v>41200017</v>
      </c>
      <c r="B313" s="53"/>
      <c r="C313" s="33" t="s">
        <v>236</v>
      </c>
      <c r="D313" s="28">
        <v>1440</v>
      </c>
      <c r="E313" s="28">
        <v>1440</v>
      </c>
      <c r="F313" s="28">
        <v>1440</v>
      </c>
      <c r="G313" s="28">
        <v>1440</v>
      </c>
      <c r="H313" s="69">
        <v>1440</v>
      </c>
      <c r="I313" s="28">
        <f t="shared" si="18"/>
        <v>100</v>
      </c>
    </row>
    <row r="314" spans="1:9" ht="12.75" outlineLevel="2" x14ac:dyDescent="0.2">
      <c r="A314" s="18">
        <v>41200018</v>
      </c>
      <c r="B314" s="53"/>
      <c r="C314" s="33" t="s">
        <v>237</v>
      </c>
      <c r="D314" s="28">
        <v>2000</v>
      </c>
      <c r="E314" s="28">
        <v>2000</v>
      </c>
      <c r="F314" s="28">
        <v>0</v>
      </c>
      <c r="G314" s="28">
        <v>2000</v>
      </c>
      <c r="H314" s="69">
        <v>3000</v>
      </c>
      <c r="I314" s="28">
        <f t="shared" si="18"/>
        <v>150</v>
      </c>
    </row>
    <row r="315" spans="1:9" ht="12.75" outlineLevel="2" x14ac:dyDescent="0.2">
      <c r="A315" s="18">
        <v>41200019</v>
      </c>
      <c r="B315" s="53"/>
      <c r="C315" s="33" t="s">
        <v>238</v>
      </c>
      <c r="D315" s="28">
        <v>16000</v>
      </c>
      <c r="E315" s="28">
        <v>16000</v>
      </c>
      <c r="F315" s="28">
        <v>15658.62</v>
      </c>
      <c r="G315" s="28">
        <v>16000</v>
      </c>
      <c r="H315" s="69">
        <v>16000</v>
      </c>
      <c r="I315" s="28">
        <f t="shared" si="18"/>
        <v>100</v>
      </c>
    </row>
    <row r="316" spans="1:9" ht="12.75" outlineLevel="2" x14ac:dyDescent="0.2">
      <c r="A316" s="18">
        <v>4120006</v>
      </c>
      <c r="B316" s="53"/>
      <c r="C316" s="33" t="s">
        <v>239</v>
      </c>
      <c r="D316" s="28">
        <v>8600</v>
      </c>
      <c r="E316" s="28">
        <v>8600</v>
      </c>
      <c r="F316" s="28">
        <v>8522.01</v>
      </c>
      <c r="G316" s="28">
        <v>8600</v>
      </c>
      <c r="H316" s="69">
        <v>10320</v>
      </c>
      <c r="I316" s="28">
        <f t="shared" si="18"/>
        <v>120</v>
      </c>
    </row>
    <row r="317" spans="1:9" ht="12.75" outlineLevel="2" x14ac:dyDescent="0.2">
      <c r="A317" s="18">
        <v>4120009</v>
      </c>
      <c r="B317" s="53"/>
      <c r="C317" s="33" t="s">
        <v>240</v>
      </c>
      <c r="D317" s="28">
        <v>7913</v>
      </c>
      <c r="E317" s="28">
        <v>7913</v>
      </c>
      <c r="F317" s="28">
        <v>7913</v>
      </c>
      <c r="G317" s="28">
        <v>7913</v>
      </c>
      <c r="H317" s="69">
        <v>7913</v>
      </c>
      <c r="I317" s="28">
        <f t="shared" si="18"/>
        <v>100</v>
      </c>
    </row>
    <row r="318" spans="1:9" ht="12.75" outlineLevel="2" x14ac:dyDescent="0.2">
      <c r="A318" s="18"/>
      <c r="B318" s="53"/>
      <c r="C318" s="33"/>
      <c r="D318" s="28"/>
      <c r="E318" s="28"/>
      <c r="F318" s="28"/>
      <c r="G318" s="28"/>
      <c r="H318" s="69"/>
      <c r="I318" s="28"/>
    </row>
    <row r="319" spans="1:9" ht="12.75" x14ac:dyDescent="0.2">
      <c r="A319" s="18">
        <v>413</v>
      </c>
      <c r="B319" s="53"/>
      <c r="C319" s="33" t="s">
        <v>30</v>
      </c>
      <c r="D319" s="28">
        <f>+D320+D326+D345+D348</f>
        <v>329516</v>
      </c>
      <c r="E319" s="28">
        <f>+E320+E326+E345+E348</f>
        <v>344851</v>
      </c>
      <c r="F319" s="28">
        <f>+F320+F326+F345+F348</f>
        <v>339102.07999999996</v>
      </c>
      <c r="G319" s="28">
        <f>+G320+G326+G345+G348</f>
        <v>329516</v>
      </c>
      <c r="H319" s="69">
        <f>+H320+H326+H345+H348</f>
        <v>341925</v>
      </c>
      <c r="I319" s="28">
        <f t="shared" ref="I319:I349" si="19">IF(G319&lt;&gt;0,H319/G319*100,"-")</f>
        <v>103.7658262421248</v>
      </c>
    </row>
    <row r="320" spans="1:9" ht="12.75" outlineLevel="1" x14ac:dyDescent="0.2">
      <c r="A320" s="18">
        <v>4130</v>
      </c>
      <c r="B320" s="53"/>
      <c r="C320" s="33" t="s">
        <v>241</v>
      </c>
      <c r="D320" s="28">
        <f>+D321+D322+D323+D324+D325</f>
        <v>19700</v>
      </c>
      <c r="E320" s="28">
        <f>+E321+E322+E323+E324+E325</f>
        <v>20355</v>
      </c>
      <c r="F320" s="28">
        <f>+F321+F322+F323+F324+F325</f>
        <v>21982.979999999996</v>
      </c>
      <c r="G320" s="28">
        <f>+G321+G322+G323+G324+G325</f>
        <v>19700</v>
      </c>
      <c r="H320" s="69">
        <f>+H321+H322+H323+H324+H325</f>
        <v>22300</v>
      </c>
      <c r="I320" s="28">
        <f t="shared" si="19"/>
        <v>113.19796954314721</v>
      </c>
    </row>
    <row r="321" spans="1:9" ht="12.75" outlineLevel="2" x14ac:dyDescent="0.2">
      <c r="A321" s="18">
        <v>413003</v>
      </c>
      <c r="B321" s="53"/>
      <c r="C321" s="33" t="s">
        <v>242</v>
      </c>
      <c r="D321" s="28">
        <v>19000</v>
      </c>
      <c r="E321" s="28">
        <v>0</v>
      </c>
      <c r="F321" s="28">
        <v>0</v>
      </c>
      <c r="G321" s="28">
        <v>19000</v>
      </c>
      <c r="H321" s="69">
        <v>0</v>
      </c>
      <c r="I321" s="28">
        <f t="shared" si="19"/>
        <v>0</v>
      </c>
    </row>
    <row r="322" spans="1:9" ht="12.75" outlineLevel="2" x14ac:dyDescent="0.2">
      <c r="A322" s="18">
        <v>4130031</v>
      </c>
      <c r="B322" s="53"/>
      <c r="C322" s="33" t="s">
        <v>243</v>
      </c>
      <c r="D322" s="28">
        <v>700</v>
      </c>
      <c r="E322" s="28">
        <v>600</v>
      </c>
      <c r="F322" s="28">
        <v>574.32000000000005</v>
      </c>
      <c r="G322" s="28">
        <v>700</v>
      </c>
      <c r="H322" s="69">
        <v>700</v>
      </c>
      <c r="I322" s="28">
        <f t="shared" si="19"/>
        <v>100</v>
      </c>
    </row>
    <row r="323" spans="1:9" ht="12.75" outlineLevel="2" x14ac:dyDescent="0.2">
      <c r="A323" s="18">
        <v>4130032</v>
      </c>
      <c r="B323" s="53"/>
      <c r="C323" s="33" t="s">
        <v>244</v>
      </c>
      <c r="D323" s="28">
        <v>0</v>
      </c>
      <c r="E323" s="28">
        <v>14755</v>
      </c>
      <c r="F323" s="28">
        <v>15271.97</v>
      </c>
      <c r="G323" s="28">
        <v>0</v>
      </c>
      <c r="H323" s="69">
        <v>15300</v>
      </c>
      <c r="I323" s="28" t="str">
        <f t="shared" si="19"/>
        <v>-</v>
      </c>
    </row>
    <row r="324" spans="1:9" ht="12.75" outlineLevel="2" x14ac:dyDescent="0.2">
      <c r="A324" s="18">
        <v>4130033</v>
      </c>
      <c r="B324" s="53"/>
      <c r="C324" s="33" t="s">
        <v>245</v>
      </c>
      <c r="D324" s="28">
        <v>0</v>
      </c>
      <c r="E324" s="28">
        <v>2400</v>
      </c>
      <c r="F324" s="28">
        <v>2416.86</v>
      </c>
      <c r="G324" s="28">
        <v>0</v>
      </c>
      <c r="H324" s="69">
        <v>2500</v>
      </c>
      <c r="I324" s="28" t="str">
        <f t="shared" si="19"/>
        <v>-</v>
      </c>
    </row>
    <row r="325" spans="1:9" ht="12.75" outlineLevel="2" x14ac:dyDescent="0.2">
      <c r="A325" s="18">
        <v>4130034</v>
      </c>
      <c r="B325" s="53"/>
      <c r="C325" s="33" t="s">
        <v>246</v>
      </c>
      <c r="D325" s="28">
        <v>0</v>
      </c>
      <c r="E325" s="28">
        <v>2600</v>
      </c>
      <c r="F325" s="28">
        <v>3719.83</v>
      </c>
      <c r="G325" s="28">
        <v>0</v>
      </c>
      <c r="H325" s="69">
        <v>3800</v>
      </c>
      <c r="I325" s="28" t="str">
        <f t="shared" si="19"/>
        <v>-</v>
      </c>
    </row>
    <row r="326" spans="1:9" ht="12.75" outlineLevel="1" x14ac:dyDescent="0.2">
      <c r="A326" s="18">
        <v>4133</v>
      </c>
      <c r="B326" s="53"/>
      <c r="C326" s="33" t="s">
        <v>247</v>
      </c>
      <c r="D326" s="28">
        <f>+D327+D328+D329+D330+D331+D332+D333+D334+D335+D336+D337+D338+D339+D340+D341+D342+D343+D344</f>
        <v>268216</v>
      </c>
      <c r="E326" s="28">
        <f>+E327+E328+E329+E330+E331+E332+E333+E334+E335+E336+E337+E338+E339+E340+E341+E342+E343+E344</f>
        <v>279896</v>
      </c>
      <c r="F326" s="28">
        <f>+F327+F328+F329+F330+F331+F332+F333+F334+F335+F336+F337+F338+F339+F340+F341+F342+F343+F344</f>
        <v>273981.78999999998</v>
      </c>
      <c r="G326" s="28">
        <f>+G327+G328+G329+G330+G331+G332+G333+G334+G335+G336+G337+G338+G339+G340+G341+G342+G343+G344</f>
        <v>268216</v>
      </c>
      <c r="H326" s="69">
        <f>+H327+H328+H329+H330+H331+H332+H333+H334+H335+H336+H337+H338+H339+H340+H341+H342+H343+H344</f>
        <v>276025</v>
      </c>
      <c r="I326" s="28">
        <f t="shared" si="19"/>
        <v>102.91145942076537</v>
      </c>
    </row>
    <row r="327" spans="1:9" ht="12.75" outlineLevel="2" x14ac:dyDescent="0.2">
      <c r="A327" s="18">
        <v>4133000</v>
      </c>
      <c r="B327" s="53"/>
      <c r="C327" s="33" t="s">
        <v>248</v>
      </c>
      <c r="D327" s="28">
        <v>10000</v>
      </c>
      <c r="E327" s="28">
        <v>12000</v>
      </c>
      <c r="F327" s="28">
        <v>11557.61</v>
      </c>
      <c r="G327" s="28">
        <v>10000</v>
      </c>
      <c r="H327" s="69">
        <v>10000</v>
      </c>
      <c r="I327" s="28">
        <f t="shared" si="19"/>
        <v>100</v>
      </c>
    </row>
    <row r="328" spans="1:9" ht="12.75" outlineLevel="2" x14ac:dyDescent="0.2">
      <c r="A328" s="18">
        <v>41330001</v>
      </c>
      <c r="B328" s="53"/>
      <c r="C328" s="33" t="s">
        <v>249</v>
      </c>
      <c r="D328" s="28">
        <v>25000</v>
      </c>
      <c r="E328" s="28">
        <v>25000</v>
      </c>
      <c r="F328" s="28">
        <v>20308.04</v>
      </c>
      <c r="G328" s="28">
        <v>25000</v>
      </c>
      <c r="H328" s="69">
        <v>20000</v>
      </c>
      <c r="I328" s="28">
        <f t="shared" si="19"/>
        <v>80</v>
      </c>
    </row>
    <row r="329" spans="1:9" ht="12.75" outlineLevel="2" x14ac:dyDescent="0.2">
      <c r="A329" s="18">
        <v>41330002</v>
      </c>
      <c r="B329" s="53"/>
      <c r="C329" s="33" t="s">
        <v>250</v>
      </c>
      <c r="D329" s="28">
        <v>200</v>
      </c>
      <c r="E329" s="28">
        <v>200</v>
      </c>
      <c r="F329" s="28">
        <v>0</v>
      </c>
      <c r="G329" s="28">
        <v>200</v>
      </c>
      <c r="H329" s="69">
        <v>200</v>
      </c>
      <c r="I329" s="28">
        <f t="shared" si="19"/>
        <v>100</v>
      </c>
    </row>
    <row r="330" spans="1:9" ht="12.75" outlineLevel="2" x14ac:dyDescent="0.2">
      <c r="A330" s="18">
        <v>41330010</v>
      </c>
      <c r="B330" s="53"/>
      <c r="C330" s="33" t="s">
        <v>251</v>
      </c>
      <c r="D330" s="28">
        <v>8000</v>
      </c>
      <c r="E330" s="28">
        <v>8000</v>
      </c>
      <c r="F330" s="28">
        <v>7893.25</v>
      </c>
      <c r="G330" s="28">
        <v>8000</v>
      </c>
      <c r="H330" s="69">
        <v>8000</v>
      </c>
      <c r="I330" s="28">
        <f t="shared" si="19"/>
        <v>100</v>
      </c>
    </row>
    <row r="331" spans="1:9" ht="12.75" outlineLevel="2" x14ac:dyDescent="0.2">
      <c r="A331" s="18">
        <v>4133002</v>
      </c>
      <c r="B331" s="53"/>
      <c r="C331" s="33" t="s">
        <v>252</v>
      </c>
      <c r="D331" s="28">
        <v>7807</v>
      </c>
      <c r="E331" s="28">
        <v>7807</v>
      </c>
      <c r="F331" s="28">
        <v>7886.5</v>
      </c>
      <c r="G331" s="28">
        <v>7807</v>
      </c>
      <c r="H331" s="69">
        <v>8000</v>
      </c>
      <c r="I331" s="28">
        <f t="shared" si="19"/>
        <v>102.47214038683232</v>
      </c>
    </row>
    <row r="332" spans="1:9" ht="12.75" outlineLevel="2" x14ac:dyDescent="0.2">
      <c r="A332" s="18">
        <v>4133004</v>
      </c>
      <c r="B332" s="53"/>
      <c r="C332" s="33" t="s">
        <v>253</v>
      </c>
      <c r="D332" s="28">
        <v>10000</v>
      </c>
      <c r="E332" s="28">
        <v>3500</v>
      </c>
      <c r="F332" s="28">
        <v>2663.1</v>
      </c>
      <c r="G332" s="28">
        <v>10000</v>
      </c>
      <c r="H332" s="69">
        <v>8000</v>
      </c>
      <c r="I332" s="28">
        <f t="shared" si="19"/>
        <v>80</v>
      </c>
    </row>
    <row r="333" spans="1:9" ht="12.75" outlineLevel="2" x14ac:dyDescent="0.2">
      <c r="A333" s="18">
        <v>4133007</v>
      </c>
      <c r="B333" s="53"/>
      <c r="C333" s="33" t="s">
        <v>254</v>
      </c>
      <c r="D333" s="28">
        <v>1425</v>
      </c>
      <c r="E333" s="28">
        <v>2000</v>
      </c>
      <c r="F333" s="28">
        <v>3400</v>
      </c>
      <c r="G333" s="28">
        <v>1425</v>
      </c>
      <c r="H333" s="69">
        <v>1975</v>
      </c>
      <c r="I333" s="28">
        <f t="shared" si="19"/>
        <v>138.59649122807019</v>
      </c>
    </row>
    <row r="334" spans="1:9" ht="12.75" outlineLevel="2" x14ac:dyDescent="0.2">
      <c r="A334" s="18">
        <v>4133010</v>
      </c>
      <c r="B334" s="53"/>
      <c r="C334" s="33" t="s">
        <v>255</v>
      </c>
      <c r="D334" s="28">
        <v>3200</v>
      </c>
      <c r="E334" s="28">
        <v>3200</v>
      </c>
      <c r="F334" s="28">
        <v>3199.32</v>
      </c>
      <c r="G334" s="28">
        <v>3200</v>
      </c>
      <c r="H334" s="69">
        <v>3300</v>
      </c>
      <c r="I334" s="28">
        <f t="shared" si="19"/>
        <v>103.125</v>
      </c>
    </row>
    <row r="335" spans="1:9" ht="12.75" outlineLevel="2" x14ac:dyDescent="0.2">
      <c r="A335" s="18">
        <v>4133011</v>
      </c>
      <c r="B335" s="53"/>
      <c r="C335" s="33" t="s">
        <v>256</v>
      </c>
      <c r="D335" s="28">
        <v>6434</v>
      </c>
      <c r="E335" s="28">
        <v>6434</v>
      </c>
      <c r="F335" s="28">
        <v>6354.5</v>
      </c>
      <c r="G335" s="28">
        <v>6434</v>
      </c>
      <c r="H335" s="69">
        <v>6500</v>
      </c>
      <c r="I335" s="28">
        <f t="shared" si="19"/>
        <v>101.02580043518807</v>
      </c>
    </row>
    <row r="336" spans="1:9" ht="12.75" outlineLevel="2" x14ac:dyDescent="0.2">
      <c r="A336" s="18">
        <v>4133015</v>
      </c>
      <c r="B336" s="53"/>
      <c r="C336" s="33" t="s">
        <v>257</v>
      </c>
      <c r="D336" s="28">
        <v>6000</v>
      </c>
      <c r="E336" s="28">
        <v>7000</v>
      </c>
      <c r="F336" s="28">
        <v>6969.48</v>
      </c>
      <c r="G336" s="28">
        <v>6000</v>
      </c>
      <c r="H336" s="69">
        <v>6000</v>
      </c>
      <c r="I336" s="28">
        <f t="shared" si="19"/>
        <v>100</v>
      </c>
    </row>
    <row r="337" spans="1:9" ht="12.75" outlineLevel="2" x14ac:dyDescent="0.2">
      <c r="A337" s="18">
        <v>413302</v>
      </c>
      <c r="B337" s="53"/>
      <c r="C337" s="33" t="s">
        <v>258</v>
      </c>
      <c r="D337" s="28">
        <v>250</v>
      </c>
      <c r="E337" s="28">
        <v>0</v>
      </c>
      <c r="F337" s="28">
        <v>0</v>
      </c>
      <c r="G337" s="28">
        <v>250</v>
      </c>
      <c r="H337" s="69">
        <v>250</v>
      </c>
      <c r="I337" s="28">
        <f t="shared" si="19"/>
        <v>100</v>
      </c>
    </row>
    <row r="338" spans="1:9" ht="12.75" outlineLevel="2" x14ac:dyDescent="0.2">
      <c r="A338" s="18">
        <v>41330200</v>
      </c>
      <c r="B338" s="53"/>
      <c r="C338" s="33" t="s">
        <v>259</v>
      </c>
      <c r="D338" s="28">
        <v>1100</v>
      </c>
      <c r="E338" s="28">
        <v>1100</v>
      </c>
      <c r="F338" s="28">
        <v>1369.53</v>
      </c>
      <c r="G338" s="28">
        <v>1100</v>
      </c>
      <c r="H338" s="69">
        <v>1300</v>
      </c>
      <c r="I338" s="28">
        <f t="shared" si="19"/>
        <v>118.18181818181819</v>
      </c>
    </row>
    <row r="339" spans="1:9" ht="12.75" outlineLevel="2" x14ac:dyDescent="0.2">
      <c r="A339" s="18">
        <v>4133026</v>
      </c>
      <c r="B339" s="53"/>
      <c r="C339" s="33" t="s">
        <v>260</v>
      </c>
      <c r="D339" s="28">
        <v>100000</v>
      </c>
      <c r="E339" s="28">
        <v>105000</v>
      </c>
      <c r="F339" s="28">
        <v>105000</v>
      </c>
      <c r="G339" s="28">
        <v>100000</v>
      </c>
      <c r="H339" s="69">
        <v>105000</v>
      </c>
      <c r="I339" s="28">
        <f t="shared" si="19"/>
        <v>105</v>
      </c>
    </row>
    <row r="340" spans="1:9" ht="12.75" outlineLevel="2" x14ac:dyDescent="0.2">
      <c r="A340" s="18">
        <v>4133027</v>
      </c>
      <c r="B340" s="53"/>
      <c r="C340" s="33" t="s">
        <v>261</v>
      </c>
      <c r="D340" s="28">
        <v>70000</v>
      </c>
      <c r="E340" s="28">
        <v>75000</v>
      </c>
      <c r="F340" s="28">
        <v>74996</v>
      </c>
      <c r="G340" s="28">
        <v>70000</v>
      </c>
      <c r="H340" s="69">
        <v>75000</v>
      </c>
      <c r="I340" s="28">
        <f t="shared" si="19"/>
        <v>107.14285714285714</v>
      </c>
    </row>
    <row r="341" spans="1:9" ht="12.75" outlineLevel="2" x14ac:dyDescent="0.2">
      <c r="A341" s="18">
        <v>4133028</v>
      </c>
      <c r="B341" s="53"/>
      <c r="C341" s="33" t="s">
        <v>262</v>
      </c>
      <c r="D341" s="28">
        <v>9000</v>
      </c>
      <c r="E341" s="28">
        <v>12500</v>
      </c>
      <c r="F341" s="28">
        <v>12489.52</v>
      </c>
      <c r="G341" s="28">
        <v>9000</v>
      </c>
      <c r="H341" s="69">
        <v>13000</v>
      </c>
      <c r="I341" s="28">
        <f t="shared" si="19"/>
        <v>144.44444444444443</v>
      </c>
    </row>
    <row r="342" spans="1:9" ht="12.75" outlineLevel="2" x14ac:dyDescent="0.2">
      <c r="A342" s="18">
        <v>41330280</v>
      </c>
      <c r="B342" s="53"/>
      <c r="C342" s="33" t="s">
        <v>263</v>
      </c>
      <c r="D342" s="28">
        <v>6000</v>
      </c>
      <c r="E342" s="28">
        <v>6000</v>
      </c>
      <c r="F342" s="28">
        <v>4541.29</v>
      </c>
      <c r="G342" s="28">
        <v>6000</v>
      </c>
      <c r="H342" s="69">
        <v>4500</v>
      </c>
      <c r="I342" s="28">
        <f t="shared" si="19"/>
        <v>75</v>
      </c>
    </row>
    <row r="343" spans="1:9" ht="12.75" outlineLevel="2" x14ac:dyDescent="0.2">
      <c r="A343" s="18">
        <v>41330281</v>
      </c>
      <c r="B343" s="53"/>
      <c r="C343" s="33" t="s">
        <v>264</v>
      </c>
      <c r="D343" s="28">
        <v>2500</v>
      </c>
      <c r="E343" s="28">
        <v>2650</v>
      </c>
      <c r="F343" s="28">
        <v>2849.61</v>
      </c>
      <c r="G343" s="28">
        <v>2500</v>
      </c>
      <c r="H343" s="69">
        <v>3000</v>
      </c>
      <c r="I343" s="28">
        <f t="shared" si="19"/>
        <v>120</v>
      </c>
    </row>
    <row r="344" spans="1:9" ht="12.75" outlineLevel="2" x14ac:dyDescent="0.2">
      <c r="A344" s="18">
        <v>41330282</v>
      </c>
      <c r="B344" s="53"/>
      <c r="C344" s="33" t="s">
        <v>265</v>
      </c>
      <c r="D344" s="28">
        <v>1300</v>
      </c>
      <c r="E344" s="28">
        <v>2505</v>
      </c>
      <c r="F344" s="28">
        <v>2504.04</v>
      </c>
      <c r="G344" s="28">
        <v>1300</v>
      </c>
      <c r="H344" s="69">
        <v>2000</v>
      </c>
      <c r="I344" s="28">
        <f t="shared" si="19"/>
        <v>153.84615384615387</v>
      </c>
    </row>
    <row r="345" spans="1:9" ht="12.75" outlineLevel="1" x14ac:dyDescent="0.2">
      <c r="A345" s="18">
        <v>4135</v>
      </c>
      <c r="B345" s="53"/>
      <c r="C345" s="33" t="s">
        <v>266</v>
      </c>
      <c r="D345" s="28">
        <f>+D346+D347</f>
        <v>37600</v>
      </c>
      <c r="E345" s="28">
        <f>+E346+E347</f>
        <v>40100</v>
      </c>
      <c r="F345" s="28">
        <f>+F346+F347</f>
        <v>40074.25</v>
      </c>
      <c r="G345" s="28">
        <f>+G346+G347</f>
        <v>37600</v>
      </c>
      <c r="H345" s="69">
        <f>+H346+H347</f>
        <v>39600</v>
      </c>
      <c r="I345" s="28">
        <f t="shared" si="19"/>
        <v>105.31914893617021</v>
      </c>
    </row>
    <row r="346" spans="1:9" ht="12.75" outlineLevel="2" x14ac:dyDescent="0.2">
      <c r="A346" s="18">
        <v>4135001</v>
      </c>
      <c r="B346" s="53"/>
      <c r="C346" s="33" t="s">
        <v>267</v>
      </c>
      <c r="D346" s="28">
        <v>4000</v>
      </c>
      <c r="E346" s="28">
        <v>4500</v>
      </c>
      <c r="F346" s="28">
        <v>4474.25</v>
      </c>
      <c r="G346" s="28">
        <v>4000</v>
      </c>
      <c r="H346" s="69">
        <v>4000</v>
      </c>
      <c r="I346" s="28">
        <f t="shared" si="19"/>
        <v>100</v>
      </c>
    </row>
    <row r="347" spans="1:9" ht="12.75" outlineLevel="2" x14ac:dyDescent="0.2">
      <c r="A347" s="18">
        <v>4135004</v>
      </c>
      <c r="B347" s="53"/>
      <c r="C347" s="33" t="s">
        <v>268</v>
      </c>
      <c r="D347" s="28">
        <v>33600</v>
      </c>
      <c r="E347" s="28">
        <v>35600</v>
      </c>
      <c r="F347" s="28">
        <v>35600</v>
      </c>
      <c r="G347" s="28">
        <v>33600</v>
      </c>
      <c r="H347" s="69">
        <v>35600</v>
      </c>
      <c r="I347" s="28">
        <f t="shared" si="19"/>
        <v>105.95238095238095</v>
      </c>
    </row>
    <row r="348" spans="1:9" ht="12.75" outlineLevel="1" x14ac:dyDescent="0.2">
      <c r="A348" s="18">
        <v>4136</v>
      </c>
      <c r="B348" s="53"/>
      <c r="C348" s="33" t="s">
        <v>269</v>
      </c>
      <c r="D348" s="28">
        <f>+D349</f>
        <v>4000</v>
      </c>
      <c r="E348" s="28">
        <f>+E349</f>
        <v>4500</v>
      </c>
      <c r="F348" s="28">
        <f>+F349</f>
        <v>3063.06</v>
      </c>
      <c r="G348" s="28">
        <f>+G349</f>
        <v>4000</v>
      </c>
      <c r="H348" s="69">
        <f>+H349</f>
        <v>4000</v>
      </c>
      <c r="I348" s="28">
        <f t="shared" si="19"/>
        <v>100</v>
      </c>
    </row>
    <row r="349" spans="1:9" ht="12.75" outlineLevel="2" x14ac:dyDescent="0.2">
      <c r="A349" s="18">
        <v>4136002</v>
      </c>
      <c r="B349" s="53"/>
      <c r="C349" s="33" t="s">
        <v>270</v>
      </c>
      <c r="D349" s="28">
        <v>4000</v>
      </c>
      <c r="E349" s="28">
        <v>4500</v>
      </c>
      <c r="F349" s="28">
        <v>3063.06</v>
      </c>
      <c r="G349" s="28">
        <v>4000</v>
      </c>
      <c r="H349" s="69">
        <v>4000</v>
      </c>
      <c r="I349" s="28">
        <f t="shared" si="19"/>
        <v>100</v>
      </c>
    </row>
    <row r="350" spans="1:9" ht="12.75" outlineLevel="2" x14ac:dyDescent="0.2">
      <c r="A350" s="18"/>
      <c r="B350" s="53"/>
      <c r="C350" s="33"/>
      <c r="D350" s="28"/>
      <c r="E350" s="28"/>
      <c r="F350" s="28"/>
      <c r="G350" s="28"/>
      <c r="H350" s="69"/>
      <c r="I350" s="28"/>
    </row>
    <row r="351" spans="1:9" ht="12.75" x14ac:dyDescent="0.2">
      <c r="A351" s="18">
        <v>414</v>
      </c>
      <c r="B351" s="53"/>
      <c r="C351" s="33" t="s">
        <v>80</v>
      </c>
      <c r="D351" s="28">
        <v>0</v>
      </c>
      <c r="E351" s="28">
        <v>0</v>
      </c>
      <c r="F351" s="28">
        <v>0</v>
      </c>
      <c r="G351" s="28">
        <v>0</v>
      </c>
      <c r="H351" s="69">
        <v>0</v>
      </c>
      <c r="I351" s="28" t="str">
        <f>IF(G351&lt;&gt;0,H351/G351*100,"-")</f>
        <v>-</v>
      </c>
    </row>
    <row r="352" spans="1:9" ht="12.75" x14ac:dyDescent="0.2">
      <c r="A352" s="18"/>
      <c r="B352" s="53"/>
      <c r="C352" s="33"/>
      <c r="D352" s="28"/>
      <c r="E352" s="28"/>
      <c r="F352" s="28"/>
      <c r="G352" s="28"/>
      <c r="H352" s="69"/>
      <c r="I352" s="28"/>
    </row>
    <row r="353" spans="1:9" ht="12.75" x14ac:dyDescent="0.2">
      <c r="A353" s="17">
        <v>42</v>
      </c>
      <c r="B353" s="52" t="s">
        <v>31</v>
      </c>
      <c r="C353" s="34" t="s">
        <v>71</v>
      </c>
      <c r="D353" s="29">
        <f>+D354</f>
        <v>3974951.7199999997</v>
      </c>
      <c r="E353" s="29">
        <f>+E354</f>
        <v>3555693.7199999997</v>
      </c>
      <c r="F353" s="29">
        <f>+F354</f>
        <v>3574586.33</v>
      </c>
      <c r="G353" s="29">
        <f>+G354</f>
        <v>916756</v>
      </c>
      <c r="H353" s="69">
        <f>+H354</f>
        <v>1489335.93</v>
      </c>
      <c r="I353" s="29">
        <f t="shared" ref="I353:I377" si="20">IF(G353&lt;&gt;0,H353/G353*100,"-")</f>
        <v>162.45717835498212</v>
      </c>
    </row>
    <row r="354" spans="1:9" ht="12.75" x14ac:dyDescent="0.2">
      <c r="A354" s="18">
        <v>420</v>
      </c>
      <c r="B354" s="53"/>
      <c r="C354" s="33" t="s">
        <v>32</v>
      </c>
      <c r="D354" s="28">
        <f>+D355+D358+D361+D369+D373</f>
        <v>3974951.7199999997</v>
      </c>
      <c r="E354" s="28">
        <f>+E355+E358+E361+E369+E373</f>
        <v>3555693.7199999997</v>
      </c>
      <c r="F354" s="28">
        <f>+F355+F358+F361+F369+F373</f>
        <v>3574586.33</v>
      </c>
      <c r="G354" s="28">
        <f>+G355+G358+G361+G369+G373</f>
        <v>916756</v>
      </c>
      <c r="H354" s="69">
        <f>+H355+H358+H361+H369+H373</f>
        <v>1489335.93</v>
      </c>
      <c r="I354" s="28">
        <f t="shared" si="20"/>
        <v>162.45717835498212</v>
      </c>
    </row>
    <row r="355" spans="1:9" ht="12.75" outlineLevel="1" x14ac:dyDescent="0.2">
      <c r="A355" s="18">
        <v>4202</v>
      </c>
      <c r="B355" s="53"/>
      <c r="C355" s="33" t="s">
        <v>271</v>
      </c>
      <c r="D355" s="28">
        <f>+D356+D357</f>
        <v>10000</v>
      </c>
      <c r="E355" s="28">
        <f>+E356+E357</f>
        <v>1500</v>
      </c>
      <c r="F355" s="28">
        <f>+F356+F357</f>
        <v>1098.0999999999999</v>
      </c>
      <c r="G355" s="28">
        <f>+G356+G357</f>
        <v>10000</v>
      </c>
      <c r="H355" s="69">
        <f>+H356+H357</f>
        <v>3000</v>
      </c>
      <c r="I355" s="28">
        <f t="shared" si="20"/>
        <v>30</v>
      </c>
    </row>
    <row r="356" spans="1:9" ht="12.75" outlineLevel="2" x14ac:dyDescent="0.2">
      <c r="A356" s="18">
        <v>420200</v>
      </c>
      <c r="B356" s="53"/>
      <c r="C356" s="33" t="s">
        <v>272</v>
      </c>
      <c r="D356" s="28">
        <v>5000</v>
      </c>
      <c r="E356" s="28">
        <v>0</v>
      </c>
      <c r="F356" s="28">
        <v>360</v>
      </c>
      <c r="G356" s="28">
        <v>5000</v>
      </c>
      <c r="H356" s="69">
        <v>0</v>
      </c>
      <c r="I356" s="28">
        <f t="shared" si="20"/>
        <v>0</v>
      </c>
    </row>
    <row r="357" spans="1:9" ht="12.75" outlineLevel="2" x14ac:dyDescent="0.2">
      <c r="A357" s="18">
        <v>420202</v>
      </c>
      <c r="B357" s="53"/>
      <c r="C357" s="33" t="s">
        <v>273</v>
      </c>
      <c r="D357" s="28">
        <v>5000</v>
      </c>
      <c r="E357" s="28">
        <v>1500</v>
      </c>
      <c r="F357" s="28">
        <v>738.1</v>
      </c>
      <c r="G357" s="28">
        <v>5000</v>
      </c>
      <c r="H357" s="69">
        <v>3000</v>
      </c>
      <c r="I357" s="28">
        <f t="shared" si="20"/>
        <v>60</v>
      </c>
    </row>
    <row r="358" spans="1:9" ht="12.75" outlineLevel="1" x14ac:dyDescent="0.2">
      <c r="A358" s="18">
        <v>4203</v>
      </c>
      <c r="B358" s="53"/>
      <c r="C358" s="33" t="s">
        <v>274</v>
      </c>
      <c r="D358" s="28">
        <f>+D359+D360</f>
        <v>27000</v>
      </c>
      <c r="E358" s="28">
        <f>+E359+E360</f>
        <v>27500</v>
      </c>
      <c r="F358" s="28">
        <f>+F359+F360</f>
        <v>27448.86</v>
      </c>
      <c r="G358" s="28">
        <f>+G359+G360</f>
        <v>2000</v>
      </c>
      <c r="H358" s="69">
        <f>+H359+H360</f>
        <v>2000</v>
      </c>
      <c r="I358" s="28">
        <f t="shared" si="20"/>
        <v>100</v>
      </c>
    </row>
    <row r="359" spans="1:9" ht="12.75" outlineLevel="2" x14ac:dyDescent="0.2">
      <c r="A359" s="18">
        <v>420300</v>
      </c>
      <c r="B359" s="53"/>
      <c r="C359" s="33" t="s">
        <v>274</v>
      </c>
      <c r="D359" s="28">
        <v>2000</v>
      </c>
      <c r="E359" s="28">
        <v>4500</v>
      </c>
      <c r="F359" s="28">
        <v>4410.2700000000004</v>
      </c>
      <c r="G359" s="28">
        <v>2000</v>
      </c>
      <c r="H359" s="69">
        <v>2000</v>
      </c>
      <c r="I359" s="28">
        <f t="shared" si="20"/>
        <v>100</v>
      </c>
    </row>
    <row r="360" spans="1:9" ht="12.75" outlineLevel="2" x14ac:dyDescent="0.2">
      <c r="A360" s="18">
        <v>4203005</v>
      </c>
      <c r="B360" s="53"/>
      <c r="C360" s="33" t="s">
        <v>275</v>
      </c>
      <c r="D360" s="28">
        <v>25000</v>
      </c>
      <c r="E360" s="28">
        <v>23000</v>
      </c>
      <c r="F360" s="28">
        <v>23038.59</v>
      </c>
      <c r="G360" s="28">
        <v>0</v>
      </c>
      <c r="H360" s="69">
        <v>0</v>
      </c>
      <c r="I360" s="28" t="str">
        <f t="shared" si="20"/>
        <v>-</v>
      </c>
    </row>
    <row r="361" spans="1:9" ht="12.75" outlineLevel="1" x14ac:dyDescent="0.2">
      <c r="A361" s="18">
        <v>4204</v>
      </c>
      <c r="B361" s="53"/>
      <c r="C361" s="33" t="s">
        <v>276</v>
      </c>
      <c r="D361" s="28">
        <f>+D362+D363+D364+D365+D366+D367+D368</f>
        <v>2030000</v>
      </c>
      <c r="E361" s="28">
        <f>+E362+E363+E364+E365+E366+E367+E368</f>
        <v>2126000</v>
      </c>
      <c r="F361" s="28">
        <f>+F362+F363+F364+F365+F366+F367+F368</f>
        <v>2175946.81</v>
      </c>
      <c r="G361" s="28">
        <f>+G362+G363+G364+G365+G366+G367+G368</f>
        <v>855000</v>
      </c>
      <c r="H361" s="69">
        <f>+H362+H363+H364+H365+H366+H367+H368</f>
        <v>775000</v>
      </c>
      <c r="I361" s="28">
        <f t="shared" si="20"/>
        <v>90.643274853801174</v>
      </c>
    </row>
    <row r="362" spans="1:9" ht="12.75" outlineLevel="2" x14ac:dyDescent="0.2">
      <c r="A362" s="18">
        <v>4204010</v>
      </c>
      <c r="B362" s="53"/>
      <c r="C362" s="33" t="s">
        <v>277</v>
      </c>
      <c r="D362" s="28">
        <v>25000</v>
      </c>
      <c r="E362" s="28">
        <v>11000</v>
      </c>
      <c r="F362" s="28">
        <v>11184.92</v>
      </c>
      <c r="G362" s="28">
        <v>25000</v>
      </c>
      <c r="H362" s="69">
        <v>15000</v>
      </c>
      <c r="I362" s="28">
        <f t="shared" si="20"/>
        <v>60</v>
      </c>
    </row>
    <row r="363" spans="1:9" ht="12.75" outlineLevel="2" x14ac:dyDescent="0.2">
      <c r="A363" s="18">
        <v>42040110</v>
      </c>
      <c r="B363" s="53"/>
      <c r="C363" s="33" t="s">
        <v>278</v>
      </c>
      <c r="D363" s="28">
        <v>1850000</v>
      </c>
      <c r="E363" s="28">
        <v>1770000</v>
      </c>
      <c r="F363" s="28">
        <v>1927144.28</v>
      </c>
      <c r="G363" s="28">
        <v>730000</v>
      </c>
      <c r="H363" s="69">
        <v>485000</v>
      </c>
      <c r="I363" s="28">
        <f t="shared" si="20"/>
        <v>66.438356164383563</v>
      </c>
    </row>
    <row r="364" spans="1:9" ht="12.75" outlineLevel="2" x14ac:dyDescent="0.2">
      <c r="A364" s="18">
        <v>42040188</v>
      </c>
      <c r="B364" s="53"/>
      <c r="C364" s="33" t="s">
        <v>279</v>
      </c>
      <c r="D364" s="28">
        <v>150000</v>
      </c>
      <c r="E364" s="28">
        <v>150000</v>
      </c>
      <c r="F364" s="28">
        <v>1647</v>
      </c>
      <c r="G364" s="28">
        <v>0</v>
      </c>
      <c r="H364" s="69">
        <v>150000</v>
      </c>
      <c r="I364" s="28" t="str">
        <f t="shared" si="20"/>
        <v>-</v>
      </c>
    </row>
    <row r="365" spans="1:9" ht="12.75" outlineLevel="2" x14ac:dyDescent="0.2">
      <c r="A365" s="18">
        <v>4204023</v>
      </c>
      <c r="B365" s="53"/>
      <c r="C365" s="33" t="s">
        <v>280</v>
      </c>
      <c r="D365" s="28">
        <v>5000</v>
      </c>
      <c r="E365" s="28">
        <v>5000</v>
      </c>
      <c r="F365" s="28">
        <v>2989.39</v>
      </c>
      <c r="G365" s="28">
        <v>5000</v>
      </c>
      <c r="H365" s="69">
        <v>4500</v>
      </c>
      <c r="I365" s="28">
        <f t="shared" si="20"/>
        <v>90</v>
      </c>
    </row>
    <row r="366" spans="1:9" ht="12.75" outlineLevel="2" x14ac:dyDescent="0.2">
      <c r="A366" s="18">
        <v>42040290</v>
      </c>
      <c r="B366" s="53"/>
      <c r="C366" s="33" t="s">
        <v>281</v>
      </c>
      <c r="D366" s="28">
        <v>0</v>
      </c>
      <c r="E366" s="28">
        <v>190000</v>
      </c>
      <c r="F366" s="28">
        <v>232981.22</v>
      </c>
      <c r="G366" s="28">
        <v>0</v>
      </c>
      <c r="H366" s="69">
        <v>500</v>
      </c>
      <c r="I366" s="28" t="str">
        <f t="shared" si="20"/>
        <v>-</v>
      </c>
    </row>
    <row r="367" spans="1:9" ht="12.75" outlineLevel="2" x14ac:dyDescent="0.2">
      <c r="A367" s="18">
        <v>42040291</v>
      </c>
      <c r="B367" s="53"/>
      <c r="C367" s="33" t="s">
        <v>282</v>
      </c>
      <c r="D367" s="28">
        <v>0</v>
      </c>
      <c r="E367" s="28">
        <v>0</v>
      </c>
      <c r="F367" s="28">
        <v>0</v>
      </c>
      <c r="G367" s="28">
        <v>95000</v>
      </c>
      <c r="H367" s="69">
        <v>0</v>
      </c>
      <c r="I367" s="28">
        <f t="shared" si="20"/>
        <v>0</v>
      </c>
    </row>
    <row r="368" spans="1:9" ht="12.75" outlineLevel="2" x14ac:dyDescent="0.2">
      <c r="A368" s="18">
        <v>4204044</v>
      </c>
      <c r="B368" s="53"/>
      <c r="C368" s="33" t="s">
        <v>283</v>
      </c>
      <c r="D368" s="28">
        <v>0</v>
      </c>
      <c r="E368" s="28">
        <v>0</v>
      </c>
      <c r="F368" s="28">
        <v>0</v>
      </c>
      <c r="G368" s="28">
        <v>0</v>
      </c>
      <c r="H368" s="69">
        <v>120000</v>
      </c>
      <c r="I368" s="28" t="str">
        <f t="shared" si="20"/>
        <v>-</v>
      </c>
    </row>
    <row r="369" spans="1:9" ht="12.75" outlineLevel="1" x14ac:dyDescent="0.2">
      <c r="A369" s="18">
        <v>4205</v>
      </c>
      <c r="B369" s="53"/>
      <c r="C369" s="33" t="s">
        <v>284</v>
      </c>
      <c r="D369" s="28">
        <f>+D370+D371+D372</f>
        <v>1120000</v>
      </c>
      <c r="E369" s="28">
        <f>+E370+E371+E372</f>
        <v>1294960.72</v>
      </c>
      <c r="F369" s="28">
        <f>+F370+F371+F372</f>
        <v>1290673.29</v>
      </c>
      <c r="G369" s="28">
        <f>+G370+G371+G372</f>
        <v>0</v>
      </c>
      <c r="H369" s="69">
        <f>+H370+H371+H372</f>
        <v>257000</v>
      </c>
      <c r="I369" s="28" t="str">
        <f t="shared" si="20"/>
        <v>-</v>
      </c>
    </row>
    <row r="370" spans="1:9" ht="12.75" outlineLevel="2" x14ac:dyDescent="0.2">
      <c r="A370" s="18">
        <v>42050021</v>
      </c>
      <c r="B370" s="53"/>
      <c r="C370" s="33" t="s">
        <v>285</v>
      </c>
      <c r="D370" s="28">
        <v>255000</v>
      </c>
      <c r="E370" s="28">
        <v>289114</v>
      </c>
      <c r="F370" s="28">
        <v>292313.90999999997</v>
      </c>
      <c r="G370" s="28">
        <v>0</v>
      </c>
      <c r="H370" s="69">
        <v>0</v>
      </c>
      <c r="I370" s="28" t="str">
        <f t="shared" si="20"/>
        <v>-</v>
      </c>
    </row>
    <row r="371" spans="1:9" ht="12.75" outlineLevel="2" x14ac:dyDescent="0.2">
      <c r="A371" s="18">
        <v>42050039</v>
      </c>
      <c r="B371" s="53"/>
      <c r="C371" s="33" t="s">
        <v>286</v>
      </c>
      <c r="D371" s="28">
        <v>865000</v>
      </c>
      <c r="E371" s="28">
        <v>878040</v>
      </c>
      <c r="F371" s="28">
        <v>871682.18</v>
      </c>
      <c r="G371" s="28">
        <v>0</v>
      </c>
      <c r="H371" s="69">
        <v>5000</v>
      </c>
      <c r="I371" s="28" t="str">
        <f t="shared" si="20"/>
        <v>-</v>
      </c>
    </row>
    <row r="372" spans="1:9" ht="12.75" outlineLevel="2" x14ac:dyDescent="0.2">
      <c r="A372" s="18">
        <v>42050040</v>
      </c>
      <c r="B372" s="53"/>
      <c r="C372" s="33" t="s">
        <v>287</v>
      </c>
      <c r="D372" s="28">
        <v>0</v>
      </c>
      <c r="E372" s="28">
        <v>127806.72</v>
      </c>
      <c r="F372" s="28">
        <v>126677.2</v>
      </c>
      <c r="G372" s="28">
        <v>0</v>
      </c>
      <c r="H372" s="69">
        <v>252000</v>
      </c>
      <c r="I372" s="28" t="str">
        <f t="shared" si="20"/>
        <v>-</v>
      </c>
    </row>
    <row r="373" spans="1:9" ht="12.75" outlineLevel="1" x14ac:dyDescent="0.2">
      <c r="A373" s="18">
        <v>4208</v>
      </c>
      <c r="B373" s="53"/>
      <c r="C373" s="33" t="s">
        <v>288</v>
      </c>
      <c r="D373" s="28">
        <f>+D374+D375+D376+D377</f>
        <v>787951.72</v>
      </c>
      <c r="E373" s="28">
        <f>+E374+E375+E376+E377</f>
        <v>105733</v>
      </c>
      <c r="F373" s="28">
        <f>+F374+F375+F376+F377</f>
        <v>79419.27</v>
      </c>
      <c r="G373" s="28">
        <f>+G374+G375+G376+G377</f>
        <v>49756</v>
      </c>
      <c r="H373" s="69">
        <f>+H374+H375+H376+H377</f>
        <v>452335.93</v>
      </c>
      <c r="I373" s="28">
        <f t="shared" si="20"/>
        <v>909.10830854570315</v>
      </c>
    </row>
    <row r="374" spans="1:9" ht="12.75" outlineLevel="2" x14ac:dyDescent="0.2">
      <c r="A374" s="18">
        <v>420804</v>
      </c>
      <c r="B374" s="53"/>
      <c r="C374" s="33" t="s">
        <v>289</v>
      </c>
      <c r="D374" s="28">
        <v>7951.72</v>
      </c>
      <c r="E374" s="28">
        <v>64733</v>
      </c>
      <c r="F374" s="28">
        <v>78949.27</v>
      </c>
      <c r="G374" s="28">
        <v>49756</v>
      </c>
      <c r="H374" s="69">
        <v>31335.93</v>
      </c>
      <c r="I374" s="28">
        <f t="shared" si="20"/>
        <v>62.97919848862449</v>
      </c>
    </row>
    <row r="375" spans="1:9" ht="12.75" outlineLevel="2" x14ac:dyDescent="0.2">
      <c r="A375" s="18">
        <v>42080404</v>
      </c>
      <c r="B375" s="53"/>
      <c r="C375" s="33" t="s">
        <v>290</v>
      </c>
      <c r="D375" s="28">
        <v>60000</v>
      </c>
      <c r="E375" s="28">
        <v>0</v>
      </c>
      <c r="F375" s="28">
        <v>0</v>
      </c>
      <c r="G375" s="28">
        <v>0</v>
      </c>
      <c r="H375" s="69">
        <v>0</v>
      </c>
      <c r="I375" s="28" t="str">
        <f t="shared" si="20"/>
        <v>-</v>
      </c>
    </row>
    <row r="376" spans="1:9" ht="12.75" outlineLevel="2" x14ac:dyDescent="0.2">
      <c r="A376" s="18">
        <v>42080406</v>
      </c>
      <c r="B376" s="53"/>
      <c r="C376" s="33" t="s">
        <v>291</v>
      </c>
      <c r="D376" s="28">
        <v>720000</v>
      </c>
      <c r="E376" s="28">
        <v>41000</v>
      </c>
      <c r="F376" s="28">
        <v>470</v>
      </c>
      <c r="G376" s="28">
        <v>0</v>
      </c>
      <c r="H376" s="69">
        <v>400000</v>
      </c>
      <c r="I376" s="28" t="str">
        <f t="shared" si="20"/>
        <v>-</v>
      </c>
    </row>
    <row r="377" spans="1:9" ht="12.75" outlineLevel="2" x14ac:dyDescent="0.2">
      <c r="A377" s="18">
        <v>42080407</v>
      </c>
      <c r="B377" s="53"/>
      <c r="C377" s="33" t="s">
        <v>292</v>
      </c>
      <c r="D377" s="28">
        <v>0</v>
      </c>
      <c r="E377" s="28">
        <v>0</v>
      </c>
      <c r="F377" s="28">
        <v>0</v>
      </c>
      <c r="G377" s="28">
        <v>0</v>
      </c>
      <c r="H377" s="69">
        <v>21000</v>
      </c>
      <c r="I377" s="28" t="str">
        <f t="shared" si="20"/>
        <v>-</v>
      </c>
    </row>
    <row r="378" spans="1:9" ht="12.75" outlineLevel="2" x14ac:dyDescent="0.2">
      <c r="A378" s="18"/>
      <c r="B378" s="53"/>
      <c r="C378" s="33"/>
      <c r="D378" s="28"/>
      <c r="E378" s="28"/>
      <c r="F378" s="28"/>
      <c r="G378" s="28"/>
      <c r="H378" s="69"/>
      <c r="I378" s="28"/>
    </row>
    <row r="379" spans="1:9" ht="12.75" x14ac:dyDescent="0.2">
      <c r="A379" s="17">
        <v>43</v>
      </c>
      <c r="B379" s="52"/>
      <c r="C379" s="34" t="s">
        <v>72</v>
      </c>
      <c r="D379" s="29">
        <f>D380+D384</f>
        <v>40000</v>
      </c>
      <c r="E379" s="29">
        <f>E380+E384</f>
        <v>47000</v>
      </c>
      <c r="F379" s="29">
        <f>F380+F384</f>
        <v>46142.21</v>
      </c>
      <c r="G379" s="29">
        <f>G380+G384</f>
        <v>40000</v>
      </c>
      <c r="H379" s="69">
        <f>H380+H384</f>
        <v>47000</v>
      </c>
      <c r="I379" s="29">
        <f>IF(G379&lt;&gt;0,H379/G379*100,"-")</f>
        <v>117.5</v>
      </c>
    </row>
    <row r="380" spans="1:9" s="12" customFormat="1" x14ac:dyDescent="0.2">
      <c r="A380" s="18">
        <v>431</v>
      </c>
      <c r="B380" s="53"/>
      <c r="C380" s="33" t="s">
        <v>49</v>
      </c>
      <c r="D380" s="28">
        <f t="shared" ref="D380:H381" si="21">+D381</f>
        <v>20000</v>
      </c>
      <c r="E380" s="28">
        <f t="shared" si="21"/>
        <v>27000</v>
      </c>
      <c r="F380" s="28">
        <f t="shared" si="21"/>
        <v>26648.25</v>
      </c>
      <c r="G380" s="28">
        <f t="shared" si="21"/>
        <v>20000</v>
      </c>
      <c r="H380" s="69">
        <f t="shared" si="21"/>
        <v>27000</v>
      </c>
      <c r="I380" s="28">
        <f>IF(G380&lt;&gt;0,H380/G380*100,"-")</f>
        <v>135</v>
      </c>
    </row>
    <row r="381" spans="1:9" s="12" customFormat="1" outlineLevel="1" x14ac:dyDescent="0.2">
      <c r="A381" s="18">
        <v>4315</v>
      </c>
      <c r="B381" s="53"/>
      <c r="C381" s="33" t="s">
        <v>293</v>
      </c>
      <c r="D381" s="28">
        <f t="shared" si="21"/>
        <v>20000</v>
      </c>
      <c r="E381" s="28">
        <f t="shared" si="21"/>
        <v>27000</v>
      </c>
      <c r="F381" s="28">
        <f t="shared" si="21"/>
        <v>26648.25</v>
      </c>
      <c r="G381" s="28">
        <f t="shared" si="21"/>
        <v>20000</v>
      </c>
      <c r="H381" s="69">
        <f t="shared" si="21"/>
        <v>27000</v>
      </c>
      <c r="I381" s="28">
        <f>IF(G381&lt;&gt;0,H381/G381*100,"-")</f>
        <v>135</v>
      </c>
    </row>
    <row r="382" spans="1:9" s="12" customFormat="1" outlineLevel="2" x14ac:dyDescent="0.2">
      <c r="A382" s="18">
        <v>4315002</v>
      </c>
      <c r="B382" s="53"/>
      <c r="C382" s="33" t="s">
        <v>294</v>
      </c>
      <c r="D382" s="28">
        <v>20000</v>
      </c>
      <c r="E382" s="28">
        <v>27000</v>
      </c>
      <c r="F382" s="28">
        <v>26648.25</v>
      </c>
      <c r="G382" s="28">
        <v>20000</v>
      </c>
      <c r="H382" s="69">
        <v>27000</v>
      </c>
      <c r="I382" s="28">
        <f>IF(G382&lt;&gt;0,H382/G382*100,"-")</f>
        <v>135</v>
      </c>
    </row>
    <row r="383" spans="1:9" s="12" customFormat="1" outlineLevel="2" x14ac:dyDescent="0.2">
      <c r="A383" s="18"/>
      <c r="B383" s="53"/>
      <c r="C383" s="33"/>
      <c r="D383" s="28"/>
      <c r="E383" s="28"/>
      <c r="F383" s="28"/>
      <c r="G383" s="28"/>
      <c r="H383" s="69"/>
      <c r="I383" s="28"/>
    </row>
    <row r="384" spans="1:9" ht="12.75" x14ac:dyDescent="0.2">
      <c r="A384" s="18">
        <v>432</v>
      </c>
      <c r="B384" s="53"/>
      <c r="C384" s="33" t="s">
        <v>50</v>
      </c>
      <c r="D384" s="28">
        <f t="shared" ref="D384:H385" si="22">+D385</f>
        <v>20000</v>
      </c>
      <c r="E384" s="28">
        <f t="shared" si="22"/>
        <v>20000</v>
      </c>
      <c r="F384" s="28">
        <f t="shared" si="22"/>
        <v>19493.96</v>
      </c>
      <c r="G384" s="28">
        <f t="shared" si="22"/>
        <v>20000</v>
      </c>
      <c r="H384" s="69">
        <f t="shared" si="22"/>
        <v>20000</v>
      </c>
      <c r="I384" s="28">
        <f>IF(G384&lt;&gt;0,H384/G384*100,"-")</f>
        <v>100</v>
      </c>
    </row>
    <row r="385" spans="1:9" ht="12.75" outlineLevel="1" x14ac:dyDescent="0.2">
      <c r="A385" s="18">
        <v>4323</v>
      </c>
      <c r="B385" s="53"/>
      <c r="C385" s="33" t="s">
        <v>295</v>
      </c>
      <c r="D385" s="28">
        <f t="shared" si="22"/>
        <v>20000</v>
      </c>
      <c r="E385" s="28">
        <f t="shared" si="22"/>
        <v>20000</v>
      </c>
      <c r="F385" s="28">
        <f t="shared" si="22"/>
        <v>19493.96</v>
      </c>
      <c r="G385" s="28">
        <f t="shared" si="22"/>
        <v>20000</v>
      </c>
      <c r="H385" s="69">
        <f t="shared" si="22"/>
        <v>20000</v>
      </c>
      <c r="I385" s="28">
        <f>IF(G385&lt;&gt;0,H385/G385*100,"-")</f>
        <v>100</v>
      </c>
    </row>
    <row r="386" spans="1:9" ht="12.75" outlineLevel="2" x14ac:dyDescent="0.2">
      <c r="A386" s="18">
        <v>432300</v>
      </c>
      <c r="B386" s="53"/>
      <c r="C386" s="33" t="s">
        <v>296</v>
      </c>
      <c r="D386" s="28">
        <v>20000</v>
      </c>
      <c r="E386" s="28">
        <v>20000</v>
      </c>
      <c r="F386" s="28">
        <v>19493.96</v>
      </c>
      <c r="G386" s="28">
        <v>20000</v>
      </c>
      <c r="H386" s="69">
        <v>20000</v>
      </c>
      <c r="I386" s="28">
        <f>IF(G386&lt;&gt;0,H386/G386*100,"-")</f>
        <v>100</v>
      </c>
    </row>
    <row r="387" spans="1:9" ht="12.75" x14ac:dyDescent="0.2">
      <c r="A387" s="16"/>
      <c r="B387" s="50" t="s">
        <v>2</v>
      </c>
      <c r="C387" s="35" t="s">
        <v>61</v>
      </c>
      <c r="D387" s="28">
        <f>+D15-D139</f>
        <v>-1516025.7199999997</v>
      </c>
      <c r="E387" s="28">
        <f>+E15-E139</f>
        <v>-1553582.7199999997</v>
      </c>
      <c r="F387" s="28">
        <f>+F15-F139</f>
        <v>-1479293.1000000006</v>
      </c>
      <c r="G387" s="28">
        <f>+G15-G139</f>
        <v>179950</v>
      </c>
      <c r="H387" s="69">
        <f>+H15-H139</f>
        <v>-339342.9299999997</v>
      </c>
      <c r="I387" s="28">
        <f>IF(G387&lt;&gt;0,H387/G387*100,"-")</f>
        <v>-188.57623228674615</v>
      </c>
    </row>
    <row r="388" spans="1:9" ht="12.75" x14ac:dyDescent="0.2">
      <c r="A388" s="63" t="s">
        <v>33</v>
      </c>
      <c r="B388" s="46"/>
      <c r="C388" s="64"/>
      <c r="D388" s="65"/>
      <c r="E388" s="65"/>
      <c r="F388" s="65"/>
      <c r="G388" s="65"/>
      <c r="H388" s="71"/>
      <c r="I388" s="27"/>
    </row>
    <row r="389" spans="1:9" ht="21.75" customHeight="1" x14ac:dyDescent="0.2">
      <c r="A389" s="17">
        <v>75</v>
      </c>
      <c r="B389" s="54" t="s">
        <v>3</v>
      </c>
      <c r="C389" s="37" t="s">
        <v>73</v>
      </c>
      <c r="D389" s="29">
        <f>+D390+D392+D394</f>
        <v>0</v>
      </c>
      <c r="E389" s="29">
        <f>+E390+E392+E394</f>
        <v>0</v>
      </c>
      <c r="F389" s="29">
        <f>+F390+F392+F394</f>
        <v>0</v>
      </c>
      <c r="G389" s="29">
        <f>+G390+G392+G394</f>
        <v>0</v>
      </c>
      <c r="H389" s="69">
        <f>+H390+H392+H394</f>
        <v>0</v>
      </c>
      <c r="I389" s="29" t="str">
        <f>IF(G389&lt;&gt;0,H389/G389*100,"-")</f>
        <v>-</v>
      </c>
    </row>
    <row r="390" spans="1:9" ht="12.75" x14ac:dyDescent="0.2">
      <c r="A390" s="18">
        <v>750</v>
      </c>
      <c r="B390" s="53"/>
      <c r="C390" s="33" t="s">
        <v>34</v>
      </c>
      <c r="D390" s="28">
        <v>0</v>
      </c>
      <c r="E390" s="28">
        <v>0</v>
      </c>
      <c r="F390" s="28">
        <v>0</v>
      </c>
      <c r="G390" s="28">
        <v>0</v>
      </c>
      <c r="H390" s="69">
        <v>0</v>
      </c>
      <c r="I390" s="28" t="str">
        <f>IF(G390&lt;&gt;0,H390/G390*100,"-")</f>
        <v>-</v>
      </c>
    </row>
    <row r="391" spans="1:9" ht="12.75" x14ac:dyDescent="0.2">
      <c r="A391" s="18"/>
      <c r="B391" s="53"/>
      <c r="C391" s="33"/>
      <c r="D391" s="28"/>
      <c r="E391" s="28"/>
      <c r="F391" s="28"/>
      <c r="G391" s="28"/>
      <c r="H391" s="69"/>
      <c r="I391" s="28"/>
    </row>
    <row r="392" spans="1:9" ht="12.75" x14ac:dyDescent="0.2">
      <c r="A392" s="18">
        <v>751</v>
      </c>
      <c r="B392" s="53"/>
      <c r="C392" s="33" t="s">
        <v>35</v>
      </c>
      <c r="D392" s="28">
        <v>0</v>
      </c>
      <c r="E392" s="28">
        <v>0</v>
      </c>
      <c r="F392" s="28">
        <v>0</v>
      </c>
      <c r="G392" s="28">
        <v>0</v>
      </c>
      <c r="H392" s="69">
        <v>0</v>
      </c>
      <c r="I392" s="28" t="str">
        <f>IF(G392&lt;&gt;0,H392/G392*100,"-")</f>
        <v>-</v>
      </c>
    </row>
    <row r="393" spans="1:9" ht="12.75" x14ac:dyDescent="0.2">
      <c r="A393" s="19"/>
      <c r="B393" s="55"/>
      <c r="C393" s="33"/>
      <c r="D393" s="28"/>
      <c r="E393" s="28"/>
      <c r="F393" s="28"/>
      <c r="G393" s="28"/>
      <c r="H393" s="69"/>
      <c r="I393" s="28"/>
    </row>
    <row r="394" spans="1:9" ht="12.75" x14ac:dyDescent="0.2">
      <c r="A394" s="20" t="s">
        <v>52</v>
      </c>
      <c r="B394" s="55"/>
      <c r="C394" s="38" t="s">
        <v>53</v>
      </c>
      <c r="D394" s="28">
        <v>0</v>
      </c>
      <c r="E394" s="28">
        <v>0</v>
      </c>
      <c r="F394" s="28">
        <v>0</v>
      </c>
      <c r="G394" s="28">
        <v>0</v>
      </c>
      <c r="H394" s="69">
        <v>0</v>
      </c>
      <c r="I394" s="28" t="str">
        <f>IF(G394&lt;&gt;0,H394/G394*100,"-")</f>
        <v>-</v>
      </c>
    </row>
    <row r="395" spans="1:9" ht="12.75" x14ac:dyDescent="0.2">
      <c r="A395" s="21"/>
      <c r="B395" s="55"/>
      <c r="C395" s="39"/>
      <c r="D395" s="28"/>
      <c r="E395" s="28"/>
      <c r="F395" s="28"/>
      <c r="G395" s="28"/>
      <c r="H395" s="69"/>
      <c r="I395" s="28"/>
    </row>
    <row r="396" spans="1:9" ht="12.75" x14ac:dyDescent="0.2">
      <c r="A396" s="22" t="s">
        <v>36</v>
      </c>
      <c r="B396" s="54" t="s">
        <v>37</v>
      </c>
      <c r="C396" s="37" t="s">
        <v>38</v>
      </c>
      <c r="D396" s="29">
        <f>+D397+D399</f>
        <v>0</v>
      </c>
      <c r="E396" s="29">
        <f>+E397+E399</f>
        <v>0</v>
      </c>
      <c r="F396" s="29">
        <f>+F397+F399</f>
        <v>0</v>
      </c>
      <c r="G396" s="29">
        <f>+G397+G399</f>
        <v>0</v>
      </c>
      <c r="H396" s="69">
        <f>+H397+H399</f>
        <v>0</v>
      </c>
      <c r="I396" s="29" t="str">
        <f>IF(G396&lt;&gt;0,H396/G396*100,"-")</f>
        <v>-</v>
      </c>
    </row>
    <row r="397" spans="1:9" ht="12.75" x14ac:dyDescent="0.2">
      <c r="A397" s="18">
        <v>440</v>
      </c>
      <c r="B397" s="53"/>
      <c r="C397" s="33" t="s">
        <v>39</v>
      </c>
      <c r="D397" s="28">
        <v>0</v>
      </c>
      <c r="E397" s="28">
        <v>0</v>
      </c>
      <c r="F397" s="28">
        <v>0</v>
      </c>
      <c r="G397" s="28">
        <v>0</v>
      </c>
      <c r="H397" s="69">
        <v>0</v>
      </c>
      <c r="I397" s="28" t="str">
        <f>IF(G397&lt;&gt;0,H397/G397*100,"-")</f>
        <v>-</v>
      </c>
    </row>
    <row r="398" spans="1:9" ht="12.75" x14ac:dyDescent="0.2">
      <c r="A398" s="18"/>
      <c r="B398" s="53"/>
      <c r="C398" s="33"/>
      <c r="D398" s="28"/>
      <c r="E398" s="28"/>
      <c r="F398" s="28"/>
      <c r="G398" s="28"/>
      <c r="H398" s="69"/>
      <c r="I398" s="28"/>
    </row>
    <row r="399" spans="1:9" ht="12.75" x14ac:dyDescent="0.2">
      <c r="A399" s="18">
        <v>441</v>
      </c>
      <c r="B399" s="53"/>
      <c r="C399" s="33" t="s">
        <v>58</v>
      </c>
      <c r="D399" s="28">
        <v>0</v>
      </c>
      <c r="E399" s="28">
        <v>0</v>
      </c>
      <c r="F399" s="28">
        <v>0</v>
      </c>
      <c r="G399" s="28">
        <v>0</v>
      </c>
      <c r="H399" s="69">
        <v>0</v>
      </c>
      <c r="I399" s="28" t="str">
        <f>IF(G399&lt;&gt;0,H399/G399*100,"-")</f>
        <v>-</v>
      </c>
    </row>
    <row r="400" spans="1:9" ht="21.75" customHeight="1" x14ac:dyDescent="0.2">
      <c r="A400" s="16" t="s">
        <v>15</v>
      </c>
      <c r="B400" s="50" t="s">
        <v>40</v>
      </c>
      <c r="C400" s="35" t="s">
        <v>74</v>
      </c>
      <c r="D400" s="28">
        <f>+D389-D396</f>
        <v>0</v>
      </c>
      <c r="E400" s="28">
        <f>+E389-E396</f>
        <v>0</v>
      </c>
      <c r="F400" s="28">
        <f>+F389-F396</f>
        <v>0</v>
      </c>
      <c r="G400" s="28">
        <f>+G389-G396</f>
        <v>0</v>
      </c>
      <c r="H400" s="69">
        <f>+H389-H396</f>
        <v>0</v>
      </c>
      <c r="I400" s="28" t="str">
        <f>IF(G400&lt;&gt;0,H400/G400*100,"-")</f>
        <v>-</v>
      </c>
    </row>
    <row r="401" spans="1:9" ht="12.75" x14ac:dyDescent="0.2">
      <c r="A401" s="63" t="s">
        <v>64</v>
      </c>
      <c r="B401" s="46"/>
      <c r="C401" s="66"/>
      <c r="D401" s="67"/>
      <c r="E401" s="67"/>
      <c r="F401" s="67"/>
      <c r="G401" s="65"/>
      <c r="H401" s="71"/>
      <c r="I401" s="65"/>
    </row>
    <row r="402" spans="1:9" ht="12.75" x14ac:dyDescent="0.2">
      <c r="A402" s="17">
        <v>50</v>
      </c>
      <c r="B402" s="54" t="s">
        <v>41</v>
      </c>
      <c r="C402" s="34" t="s">
        <v>43</v>
      </c>
      <c r="D402" s="29">
        <f t="shared" ref="D402:H404" si="23">+D403</f>
        <v>1600000</v>
      </c>
      <c r="E402" s="29">
        <f t="shared" si="23"/>
        <v>1600000</v>
      </c>
      <c r="F402" s="29">
        <f t="shared" si="23"/>
        <v>1600000</v>
      </c>
      <c r="G402" s="29">
        <f t="shared" si="23"/>
        <v>0</v>
      </c>
      <c r="H402" s="69">
        <f t="shared" si="23"/>
        <v>500000</v>
      </c>
      <c r="I402" s="29" t="str">
        <f>IF(G402&lt;&gt;0,H402/G402*100,"-")</f>
        <v>-</v>
      </c>
    </row>
    <row r="403" spans="1:9" ht="12.75" x14ac:dyDescent="0.2">
      <c r="A403" s="18">
        <v>500</v>
      </c>
      <c r="B403" s="53"/>
      <c r="C403" s="33" t="s">
        <v>44</v>
      </c>
      <c r="D403" s="28">
        <f t="shared" si="23"/>
        <v>1600000</v>
      </c>
      <c r="E403" s="28">
        <f t="shared" si="23"/>
        <v>1600000</v>
      </c>
      <c r="F403" s="28">
        <f t="shared" si="23"/>
        <v>1600000</v>
      </c>
      <c r="G403" s="28">
        <f t="shared" si="23"/>
        <v>0</v>
      </c>
      <c r="H403" s="69">
        <f t="shared" si="23"/>
        <v>500000</v>
      </c>
      <c r="I403" s="28" t="str">
        <f>IF(G403&lt;&gt;0,H403/G403*100,"-")</f>
        <v>-</v>
      </c>
    </row>
    <row r="404" spans="1:9" ht="12.75" outlineLevel="1" x14ac:dyDescent="0.2">
      <c r="A404" s="18">
        <v>5001</v>
      </c>
      <c r="B404" s="53"/>
      <c r="C404" s="33" t="s">
        <v>297</v>
      </c>
      <c r="D404" s="28">
        <f t="shared" si="23"/>
        <v>1600000</v>
      </c>
      <c r="E404" s="28">
        <f t="shared" si="23"/>
        <v>1600000</v>
      </c>
      <c r="F404" s="28">
        <f t="shared" si="23"/>
        <v>1600000</v>
      </c>
      <c r="G404" s="28">
        <f t="shared" si="23"/>
        <v>0</v>
      </c>
      <c r="H404" s="69">
        <f t="shared" si="23"/>
        <v>500000</v>
      </c>
      <c r="I404" s="28" t="str">
        <f>IF(G404&lt;&gt;0,H404/G404*100,"-")</f>
        <v>-</v>
      </c>
    </row>
    <row r="405" spans="1:9" ht="12.75" outlineLevel="2" x14ac:dyDescent="0.2">
      <c r="A405" s="18">
        <v>500101</v>
      </c>
      <c r="B405" s="53"/>
      <c r="C405" s="33" t="s">
        <v>298</v>
      </c>
      <c r="D405" s="28">
        <v>1600000</v>
      </c>
      <c r="E405" s="28">
        <v>1600000</v>
      </c>
      <c r="F405" s="28">
        <v>1600000</v>
      </c>
      <c r="G405" s="28">
        <v>0</v>
      </c>
      <c r="H405" s="69">
        <v>500000</v>
      </c>
      <c r="I405" s="28" t="str">
        <f>IF(G405&lt;&gt;0,H405/G405*100,"-")</f>
        <v>-</v>
      </c>
    </row>
    <row r="406" spans="1:9" ht="12.75" outlineLevel="2" x14ac:dyDescent="0.2">
      <c r="A406" s="18"/>
      <c r="B406" s="53"/>
      <c r="C406" s="33"/>
      <c r="D406" s="28"/>
      <c r="E406" s="28"/>
      <c r="F406" s="28"/>
      <c r="G406" s="28"/>
      <c r="H406" s="69"/>
      <c r="I406" s="28"/>
    </row>
    <row r="407" spans="1:9" ht="12.75" x14ac:dyDescent="0.2">
      <c r="A407" s="17">
        <v>55</v>
      </c>
      <c r="B407" s="54" t="s">
        <v>42</v>
      </c>
      <c r="C407" s="34" t="s">
        <v>46</v>
      </c>
      <c r="D407" s="29">
        <f>+D408</f>
        <v>150950</v>
      </c>
      <c r="E407" s="29">
        <f>+E408</f>
        <v>113393</v>
      </c>
      <c r="F407" s="29">
        <f>+F408</f>
        <v>113343.08</v>
      </c>
      <c r="G407" s="29">
        <f>+G408</f>
        <v>230950</v>
      </c>
      <c r="H407" s="69">
        <f>+H408</f>
        <v>225950</v>
      </c>
      <c r="I407" s="29">
        <f t="shared" ref="I407:I416" si="24">IF(G407&lt;&gt;0,H407/G407*100,"-")</f>
        <v>97.835029227105423</v>
      </c>
    </row>
    <row r="408" spans="1:9" ht="12.75" x14ac:dyDescent="0.2">
      <c r="A408" s="18">
        <v>550</v>
      </c>
      <c r="B408" s="53"/>
      <c r="C408" s="33" t="s">
        <v>47</v>
      </c>
      <c r="D408" s="28">
        <f>+D409+D411</f>
        <v>150950</v>
      </c>
      <c r="E408" s="28">
        <f>+E409+E411</f>
        <v>113393</v>
      </c>
      <c r="F408" s="28">
        <f>+F409+F411</f>
        <v>113343.08</v>
      </c>
      <c r="G408" s="28">
        <f>+G409+G411</f>
        <v>230950</v>
      </c>
      <c r="H408" s="69">
        <f>+H409+H411</f>
        <v>225950</v>
      </c>
      <c r="I408" s="28">
        <f t="shared" si="24"/>
        <v>97.835029227105423</v>
      </c>
    </row>
    <row r="409" spans="1:9" ht="12.75" outlineLevel="1" x14ac:dyDescent="0.2">
      <c r="A409" s="18">
        <v>5501</v>
      </c>
      <c r="B409" s="53"/>
      <c r="C409" s="33" t="s">
        <v>299</v>
      </c>
      <c r="D409" s="28">
        <f>+D410</f>
        <v>100000</v>
      </c>
      <c r="E409" s="28">
        <f>+E410</f>
        <v>73333</v>
      </c>
      <c r="F409" s="28">
        <f>+F410</f>
        <v>73333.36</v>
      </c>
      <c r="G409" s="28">
        <f>+G410</f>
        <v>180000</v>
      </c>
      <c r="H409" s="69">
        <f>+H410</f>
        <v>180000</v>
      </c>
      <c r="I409" s="28">
        <f t="shared" si="24"/>
        <v>100</v>
      </c>
    </row>
    <row r="410" spans="1:9" ht="12.75" outlineLevel="2" x14ac:dyDescent="0.2">
      <c r="A410" s="18">
        <v>550101</v>
      </c>
      <c r="B410" s="53"/>
      <c r="C410" s="33" t="s">
        <v>300</v>
      </c>
      <c r="D410" s="28">
        <v>100000</v>
      </c>
      <c r="E410" s="28">
        <v>73333</v>
      </c>
      <c r="F410" s="28">
        <v>73333.36</v>
      </c>
      <c r="G410" s="28">
        <v>180000</v>
      </c>
      <c r="H410" s="69">
        <v>180000</v>
      </c>
      <c r="I410" s="28">
        <f t="shared" si="24"/>
        <v>100</v>
      </c>
    </row>
    <row r="411" spans="1:9" ht="12.75" outlineLevel="1" x14ac:dyDescent="0.2">
      <c r="A411" s="18">
        <v>5503</v>
      </c>
      <c r="B411" s="53"/>
      <c r="C411" s="33" t="s">
        <v>301</v>
      </c>
      <c r="D411" s="28">
        <f>+D412+D413</f>
        <v>50950</v>
      </c>
      <c r="E411" s="28">
        <f>+E412+E413</f>
        <v>40060</v>
      </c>
      <c r="F411" s="28">
        <f>+F412+F413</f>
        <v>40009.72</v>
      </c>
      <c r="G411" s="28">
        <f>+G412+G413</f>
        <v>50950</v>
      </c>
      <c r="H411" s="69">
        <f>+H412+H413</f>
        <v>45950</v>
      </c>
      <c r="I411" s="28">
        <f t="shared" si="24"/>
        <v>90.186457311089313</v>
      </c>
    </row>
    <row r="412" spans="1:9" ht="12.75" outlineLevel="2" x14ac:dyDescent="0.2">
      <c r="A412" s="18">
        <v>550305</v>
      </c>
      <c r="B412" s="53"/>
      <c r="C412" s="33" t="s">
        <v>302</v>
      </c>
      <c r="D412" s="28">
        <v>17950</v>
      </c>
      <c r="E412" s="28">
        <v>17950</v>
      </c>
      <c r="F412" s="28">
        <v>17900.04</v>
      </c>
      <c r="G412" s="28">
        <v>17950</v>
      </c>
      <c r="H412" s="69">
        <v>17950</v>
      </c>
      <c r="I412" s="28">
        <f t="shared" si="24"/>
        <v>100</v>
      </c>
    </row>
    <row r="413" spans="1:9" ht="12.75" outlineLevel="2" x14ac:dyDescent="0.2">
      <c r="A413" s="18">
        <v>550307</v>
      </c>
      <c r="B413" s="53"/>
      <c r="C413" s="33" t="s">
        <v>303</v>
      </c>
      <c r="D413" s="28">
        <v>33000</v>
      </c>
      <c r="E413" s="28">
        <v>22110</v>
      </c>
      <c r="F413" s="28">
        <v>22109.68</v>
      </c>
      <c r="G413" s="28">
        <v>33000</v>
      </c>
      <c r="H413" s="69">
        <v>28000</v>
      </c>
      <c r="I413" s="28">
        <f t="shared" si="24"/>
        <v>84.848484848484844</v>
      </c>
    </row>
    <row r="414" spans="1:9" ht="18.75" customHeight="1" x14ac:dyDescent="0.2">
      <c r="A414" s="16" t="s">
        <v>15</v>
      </c>
      <c r="B414" s="50" t="s">
        <v>45</v>
      </c>
      <c r="C414" s="35" t="s">
        <v>78</v>
      </c>
      <c r="D414" s="28">
        <f>ROUND(+D387+D400+D415,2)</f>
        <v>-66975.72</v>
      </c>
      <c r="E414" s="28">
        <f>ROUND(+E387+E400+E415,2)</f>
        <v>-66975.72</v>
      </c>
      <c r="F414" s="28">
        <f>ROUND(+F387+F400+F415,2)</f>
        <v>7363.82</v>
      </c>
      <c r="G414" s="28">
        <f>ROUND(+G387+G400+G415,2)</f>
        <v>-51000</v>
      </c>
      <c r="H414" s="69">
        <f>ROUND(+H387+H400+H415,2)</f>
        <v>-65292.93</v>
      </c>
      <c r="I414" s="28">
        <f t="shared" si="24"/>
        <v>128.02535294117646</v>
      </c>
    </row>
    <row r="415" spans="1:9" ht="12.75" x14ac:dyDescent="0.2">
      <c r="A415" s="16" t="s">
        <v>15</v>
      </c>
      <c r="B415" s="50" t="s">
        <v>48</v>
      </c>
      <c r="C415" s="33" t="s">
        <v>77</v>
      </c>
      <c r="D415" s="28">
        <f>+D402-D407</f>
        <v>1449050</v>
      </c>
      <c r="E415" s="28">
        <f>+E402-E407</f>
        <v>1486607</v>
      </c>
      <c r="F415" s="28">
        <f>+F402-F407</f>
        <v>1486656.92</v>
      </c>
      <c r="G415" s="28">
        <f>+G402-G407</f>
        <v>-230950</v>
      </c>
      <c r="H415" s="69">
        <f>+H402-H407</f>
        <v>274050</v>
      </c>
      <c r="I415" s="28">
        <f t="shared" si="24"/>
        <v>-118.66204806235116</v>
      </c>
    </row>
    <row r="416" spans="1:9" ht="12.75" x14ac:dyDescent="0.2">
      <c r="A416" s="16" t="s">
        <v>15</v>
      </c>
      <c r="B416" s="50" t="s">
        <v>76</v>
      </c>
      <c r="C416" s="33" t="s">
        <v>79</v>
      </c>
      <c r="D416" s="28">
        <f>+D400+D415-D414</f>
        <v>1516025.72</v>
      </c>
      <c r="E416" s="28">
        <f>+E400+E415-E414</f>
        <v>1553582.72</v>
      </c>
      <c r="F416" s="28">
        <f>+F400+F415-F414</f>
        <v>1479293.0999999999</v>
      </c>
      <c r="G416" s="28">
        <f>+G400+G415-G414</f>
        <v>-179950</v>
      </c>
      <c r="H416" s="69">
        <f>+H400+H415-H414</f>
        <v>339342.93</v>
      </c>
      <c r="I416" s="28">
        <f t="shared" si="24"/>
        <v>-188.57623228674632</v>
      </c>
    </row>
    <row r="417" spans="1:9" ht="12.75" x14ac:dyDescent="0.2">
      <c r="A417" s="16"/>
      <c r="B417" s="51"/>
      <c r="C417" s="35" t="s">
        <v>60</v>
      </c>
      <c r="D417" s="30">
        <v>66975.72</v>
      </c>
      <c r="E417" s="30">
        <v>66975.72</v>
      </c>
      <c r="F417" s="30"/>
      <c r="G417" s="30">
        <v>51000</v>
      </c>
      <c r="H417" s="70">
        <v>65292.93</v>
      </c>
      <c r="I417" s="30"/>
    </row>
    <row r="418" spans="1:9" ht="13.5" thickBot="1" x14ac:dyDescent="0.25">
      <c r="A418" s="23"/>
      <c r="B418" s="56"/>
      <c r="C418" s="40" t="s">
        <v>75</v>
      </c>
      <c r="D418" s="31"/>
      <c r="E418" s="31"/>
      <c r="F418" s="31"/>
      <c r="G418" s="31"/>
      <c r="H418" s="72"/>
      <c r="I418" s="31"/>
    </row>
    <row r="419" spans="1:9" ht="12.75" x14ac:dyDescent="0.2">
      <c r="A419" s="24"/>
      <c r="B419" s="57"/>
      <c r="C419" s="8"/>
      <c r="D419" s="7"/>
      <c r="E419" s="7"/>
      <c r="F419" s="7"/>
      <c r="G419" s="7"/>
      <c r="H419" s="7"/>
      <c r="I419" s="7"/>
    </row>
    <row r="420" spans="1:9" ht="12.75" x14ac:dyDescent="0.2">
      <c r="A420" s="24"/>
      <c r="B420" s="58"/>
      <c r="C420" s="7"/>
      <c r="D420" s="7"/>
      <c r="E420" s="7"/>
      <c r="F420" s="7"/>
      <c r="G420" s="7"/>
      <c r="H420" s="7"/>
      <c r="I420" s="7"/>
    </row>
    <row r="421" spans="1:9" ht="15" x14ac:dyDescent="0.2">
      <c r="A421" s="24"/>
      <c r="B421" s="58"/>
      <c r="C421" s="7"/>
      <c r="D421" s="10"/>
      <c r="E421" s="10"/>
      <c r="F421" s="10"/>
      <c r="G421" s="10"/>
      <c r="H421" s="10"/>
      <c r="I421" s="10"/>
    </row>
    <row r="422" spans="1:9" ht="15" x14ac:dyDescent="0.2">
      <c r="A422" s="24"/>
      <c r="B422" s="58"/>
      <c r="C422" s="11"/>
      <c r="D422" s="7"/>
      <c r="E422" s="7"/>
      <c r="F422" s="7"/>
      <c r="G422" s="7"/>
      <c r="H422" s="7"/>
      <c r="I422" s="7"/>
    </row>
    <row r="423" spans="1:9" ht="15" x14ac:dyDescent="0.2">
      <c r="A423" s="25"/>
      <c r="B423" s="59"/>
      <c r="C423" s="8"/>
      <c r="D423" s="9"/>
      <c r="E423" s="9"/>
      <c r="F423" s="9"/>
      <c r="G423" s="9"/>
      <c r="H423" s="9"/>
      <c r="I423" s="9"/>
    </row>
    <row r="424" spans="1:9" ht="12.75" x14ac:dyDescent="0.2">
      <c r="A424" s="24"/>
      <c r="B424" s="58"/>
      <c r="C424" s="7"/>
      <c r="D424" s="7"/>
      <c r="E424" s="7"/>
      <c r="F424" s="7"/>
      <c r="G424" s="7"/>
      <c r="H424" s="7"/>
      <c r="I424" s="7"/>
    </row>
    <row r="425" spans="1:9" ht="12.75" x14ac:dyDescent="0.2">
      <c r="A425" s="24"/>
      <c r="B425" s="58"/>
      <c r="C425" s="7"/>
      <c r="D425" s="7"/>
      <c r="E425" s="7"/>
      <c r="F425" s="7"/>
      <c r="G425" s="7"/>
      <c r="H425" s="7"/>
      <c r="I425" s="7"/>
    </row>
    <row r="426" spans="1:9" ht="12.75" x14ac:dyDescent="0.2">
      <c r="A426" s="26"/>
      <c r="B426" s="58"/>
      <c r="C426" s="6"/>
      <c r="D426" s="6"/>
      <c r="E426" s="6"/>
      <c r="F426" s="6"/>
      <c r="G426" s="6"/>
      <c r="H426" s="6"/>
      <c r="I426" s="6"/>
    </row>
    <row r="427" spans="1:9" ht="12.75" x14ac:dyDescent="0.2">
      <c r="A427" s="26"/>
      <c r="B427" s="58"/>
      <c r="C427" s="6"/>
      <c r="D427" s="6"/>
      <c r="E427" s="6"/>
      <c r="F427" s="6"/>
      <c r="G427" s="6"/>
      <c r="H427" s="6"/>
      <c r="I427" s="6"/>
    </row>
    <row r="428" spans="1:9" ht="12.75" x14ac:dyDescent="0.2">
      <c r="A428" s="26"/>
      <c r="B428" s="58"/>
      <c r="C428" s="6"/>
      <c r="D428" s="6"/>
      <c r="E428" s="6"/>
      <c r="F428" s="6"/>
      <c r="G428" s="6"/>
      <c r="H428" s="6"/>
      <c r="I428" s="6"/>
    </row>
    <row r="429" spans="1:9" ht="12.75" x14ac:dyDescent="0.2">
      <c r="A429" s="26"/>
      <c r="B429" s="58"/>
      <c r="C429" s="6"/>
      <c r="D429" s="6"/>
      <c r="E429" s="6"/>
      <c r="F429" s="6"/>
      <c r="G429" s="6"/>
      <c r="H429" s="6"/>
      <c r="I429" s="6"/>
    </row>
    <row r="430" spans="1:9" ht="12.75" x14ac:dyDescent="0.2">
      <c r="A430" s="26"/>
      <c r="B430" s="58"/>
      <c r="C430" s="6"/>
      <c r="D430" s="6"/>
      <c r="E430" s="6"/>
      <c r="F430" s="6"/>
      <c r="G430" s="6"/>
      <c r="H430" s="6"/>
      <c r="I430" s="6"/>
    </row>
    <row r="431" spans="1:9" ht="12.75" x14ac:dyDescent="0.2">
      <c r="A431" s="26"/>
      <c r="B431" s="58"/>
      <c r="C431" s="6"/>
      <c r="D431" s="6"/>
      <c r="E431" s="6"/>
      <c r="F431" s="6"/>
      <c r="G431" s="6"/>
      <c r="H431" s="6"/>
      <c r="I431" s="6"/>
    </row>
    <row r="432" spans="1:9" ht="12.75" x14ac:dyDescent="0.2">
      <c r="A432" s="26"/>
      <c r="B432" s="58"/>
      <c r="C432" s="6"/>
      <c r="D432" s="6"/>
      <c r="E432" s="6"/>
      <c r="F432" s="6"/>
      <c r="G432" s="6"/>
      <c r="H432" s="6"/>
      <c r="I432" s="6"/>
    </row>
    <row r="433" spans="1:9" ht="12.75" x14ac:dyDescent="0.2">
      <c r="A433" s="26"/>
      <c r="B433" s="58"/>
      <c r="C433" s="6"/>
      <c r="D433" s="6"/>
      <c r="E433" s="6"/>
      <c r="F433" s="6"/>
      <c r="G433" s="6"/>
      <c r="H433" s="6"/>
      <c r="I433" s="6"/>
    </row>
    <row r="434" spans="1:9" ht="12.75" x14ac:dyDescent="0.2">
      <c r="A434" s="26"/>
      <c r="B434" s="58"/>
      <c r="C434" s="6"/>
      <c r="D434" s="6"/>
      <c r="E434" s="6"/>
      <c r="F434" s="6"/>
      <c r="G434" s="6"/>
      <c r="H434" s="6"/>
      <c r="I434" s="6"/>
    </row>
  </sheetData>
  <phoneticPr fontId="0" type="noConversion"/>
  <pageMargins left="0.82" right="0.75" top="0.39370078740157483" bottom="0.78740157480314965" header="0" footer="0"/>
  <pageSetup paperSize="9" orientation="landscape" horizontalDpi="1200" verticalDpi="1200" r:id="rId1"/>
  <headerFooter alignWithMargins="0">
    <oddFooter>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Antolin</dc:creator>
  <cp:lastModifiedBy>Jožica Cigan</cp:lastModifiedBy>
  <cp:lastPrinted>2024-04-11T10:16:43Z</cp:lastPrinted>
  <dcterms:created xsi:type="dcterms:W3CDTF">1999-09-22T06:59:43Z</dcterms:created>
  <dcterms:modified xsi:type="dcterms:W3CDTF">2024-04-16T08:17:38Z</dcterms:modified>
</cp:coreProperties>
</file>